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áloha ASUS\Milan\Rozpočty\Gregor\Obděnice\Oprava aktualizace 2021_2\"/>
    </mc:Choice>
  </mc:AlternateContent>
  <bookViews>
    <workbookView xWindow="0" yWindow="0" windowWidth="0" windowHeight="0"/>
  </bookViews>
  <sheets>
    <sheet name="Rekapitulace stavby" sheetId="1" r:id="rId1"/>
    <sheet name="OBD-R-SV-2021vv - Rekons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'OBD-R-SV-2021vv - Rekonst...'!$C$92:$K$385</definedName>
    <definedName name="_xlnm.Print_Area" localSheetId="1">'OBD-R-SV-2021vv - Rekonst...'!$C$4:$J$37,'OBD-R-SV-2021vv - Rekonst...'!$C$43:$J$76,'OBD-R-SV-2021vv - Rekonst...'!$C$82:$K$385</definedName>
    <definedName name="_xlnm.Print_Titles" localSheetId="1">'OBD-R-SV-2021vv - Rekonst...'!$92:$92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6"/>
  <c r="J35"/>
  <c r="J34"/>
  <c i="1" r="AY55"/>
  <c i="2" r="J33"/>
  <c i="1" r="AX55"/>
  <c i="2"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J73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T342"/>
  <c r="T341"/>
  <c r="R343"/>
  <c r="R342"/>
  <c r="R341"/>
  <c r="P343"/>
  <c r="P342"/>
  <c r="P341"/>
  <c r="BI338"/>
  <c r="BH338"/>
  <c r="BG338"/>
  <c r="BF338"/>
  <c r="T338"/>
  <c r="T337"/>
  <c r="R338"/>
  <c r="R337"/>
  <c r="P338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T323"/>
  <c r="R324"/>
  <c r="R323"/>
  <c r="P324"/>
  <c r="P323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T306"/>
  <c r="R307"/>
  <c r="R306"/>
  <c r="P307"/>
  <c r="P306"/>
  <c r="BI304"/>
  <c r="BH304"/>
  <c r="BG304"/>
  <c r="BF304"/>
  <c r="T304"/>
  <c r="T303"/>
  <c r="R304"/>
  <c r="R303"/>
  <c r="P304"/>
  <c r="P303"/>
  <c r="BI301"/>
  <c r="BH301"/>
  <c r="BG301"/>
  <c r="BF301"/>
  <c r="T301"/>
  <c r="T300"/>
  <c r="R301"/>
  <c r="R300"/>
  <c r="P301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F87"/>
  <c r="E85"/>
  <c r="F48"/>
  <c r="E46"/>
  <c r="J22"/>
  <c r="E22"/>
  <c r="J90"/>
  <c r="J21"/>
  <c r="J19"/>
  <c r="E19"/>
  <c r="J50"/>
  <c r="J18"/>
  <c r="J16"/>
  <c r="E16"/>
  <c r="F90"/>
  <c r="J15"/>
  <c r="J13"/>
  <c r="E13"/>
  <c r="F50"/>
  <c r="J12"/>
  <c r="J10"/>
  <c r="J87"/>
  <c i="1" r="L50"/>
  <c r="AM50"/>
  <c r="AM49"/>
  <c r="L49"/>
  <c r="AM47"/>
  <c r="L47"/>
  <c r="L45"/>
  <c r="L44"/>
  <c i="2" r="J312"/>
  <c r="J236"/>
  <c r="BK182"/>
  <c r="BK99"/>
  <c r="J284"/>
  <c r="BK173"/>
  <c r="J126"/>
  <c r="BK364"/>
  <c r="BK288"/>
  <c r="J152"/>
  <c r="BK280"/>
  <c r="BK219"/>
  <c r="J105"/>
  <c r="J315"/>
  <c r="BK193"/>
  <c r="BK111"/>
  <c r="J292"/>
  <c r="J176"/>
  <c r="BK361"/>
  <c r="J265"/>
  <c r="J179"/>
  <c r="J272"/>
  <c r="J196"/>
  <c r="J383"/>
  <c r="J301"/>
  <c r="J167"/>
  <c r="BK347"/>
  <c r="BK245"/>
  <c r="J143"/>
  <c r="J353"/>
  <c r="J243"/>
  <c r="J132"/>
  <c r="J288"/>
  <c r="BK191"/>
  <c r="J96"/>
  <c r="BK358"/>
  <c r="BK225"/>
  <c r="BK143"/>
  <c r="J331"/>
  <c r="BK199"/>
  <c r="BK129"/>
  <c r="BK324"/>
  <c r="BK217"/>
  <c r="BK102"/>
  <c r="BK251"/>
  <c r="BK185"/>
  <c r="BK343"/>
  <c r="BK222"/>
  <c r="BK152"/>
  <c r="J367"/>
  <c r="BK259"/>
  <c r="J155"/>
  <c r="J380"/>
  <c r="BK301"/>
  <c r="J209"/>
  <c r="J358"/>
  <c r="BK255"/>
  <c r="BK167"/>
  <c r="J361"/>
  <c r="J219"/>
  <c r="BK138"/>
  <c r="BK328"/>
  <c r="BK209"/>
  <c r="BK120"/>
  <c r="BK331"/>
  <c r="J222"/>
  <c i="1" r="AS54"/>
  <c i="2" r="J259"/>
  <c r="BK149"/>
  <c r="BK350"/>
  <c r="J217"/>
  <c r="J146"/>
  <c r="J320"/>
  <c r="BK214"/>
  <c r="J135"/>
  <c r="J328"/>
  <c r="J191"/>
  <c r="J99"/>
  <c r="J262"/>
  <c r="J170"/>
  <c r="BK371"/>
  <c r="J304"/>
  <c r="J185"/>
  <c r="BK105"/>
  <c r="J280"/>
  <c r="BK170"/>
  <c r="BK383"/>
  <c r="BK304"/>
  <c r="J193"/>
  <c r="J343"/>
  <c r="BK239"/>
  <c r="BK132"/>
  <c r="BK367"/>
  <c r="J202"/>
  <c r="J123"/>
  <c r="BK317"/>
  <c r="BK229"/>
  <c r="J111"/>
  <c r="J334"/>
  <c r="J248"/>
  <c r="J108"/>
  <c r="BK269"/>
  <c r="BK188"/>
  <c r="BK374"/>
  <c r="BK233"/>
  <c r="J149"/>
  <c r="J350"/>
  <c r="BK262"/>
  <c r="J161"/>
  <c r="BK108"/>
  <c r="BK315"/>
  <c r="J158"/>
  <c r="BK284"/>
  <c r="J182"/>
  <c r="J364"/>
  <c r="J239"/>
  <c r="J102"/>
  <c r="J269"/>
  <c r="BK196"/>
  <c r="J114"/>
  <c r="BK312"/>
  <c r="BK202"/>
  <c r="BK338"/>
  <c r="J245"/>
  <c r="J120"/>
  <c r="J338"/>
  <c r="J214"/>
  <c r="BK126"/>
  <c r="J310"/>
  <c r="J225"/>
  <c r="J117"/>
  <c r="J347"/>
  <c r="BK292"/>
  <c r="BK135"/>
  <c r="BK265"/>
  <c r="J164"/>
  <c r="J377"/>
  <c r="BK296"/>
  <c r="BK141"/>
  <c r="BK334"/>
  <c r="J206"/>
  <c r="J138"/>
  <c r="BK320"/>
  <c r="BK176"/>
  <c r="J317"/>
  <c r="BK243"/>
  <c r="BK123"/>
  <c r="BK272"/>
  <c r="BK179"/>
  <c r="BK96"/>
  <c r="BK236"/>
  <c r="J141"/>
  <c r="J374"/>
  <c r="J296"/>
  <c r="J199"/>
  <c r="BK310"/>
  <c r="J233"/>
  <c r="BK117"/>
  <c r="J324"/>
  <c r="J188"/>
  <c r="J129"/>
  <c r="BK307"/>
  <c r="BK164"/>
  <c r="BK377"/>
  <c r="J276"/>
  <c r="BK161"/>
  <c r="BK276"/>
  <c r="J229"/>
  <c r="BK158"/>
  <c r="BK380"/>
  <c r="J255"/>
  <c r="BK155"/>
  <c r="BK353"/>
  <c r="BK248"/>
  <c r="BK146"/>
  <c r="J371"/>
  <c r="J251"/>
  <c r="J173"/>
  <c r="J307"/>
  <c r="BK206"/>
  <c r="BK114"/>
  <c l="1" r="P95"/>
  <c r="P205"/>
  <c r="P213"/>
  <c r="BK247"/>
  <c r="J247"/>
  <c r="J62"/>
  <c r="P247"/>
  <c r="BK327"/>
  <c r="J327"/>
  <c r="J67"/>
  <c r="R346"/>
  <c r="R357"/>
  <c r="P370"/>
  <c r="BK205"/>
  <c r="J205"/>
  <c r="J58"/>
  <c r="T205"/>
  <c r="T95"/>
  <c r="T213"/>
  <c r="P242"/>
  <c r="P224"/>
  <c r="R242"/>
  <c r="R224"/>
  <c r="R247"/>
  <c r="P327"/>
  <c r="T327"/>
  <c r="BK346"/>
  <c r="J346"/>
  <c r="J72"/>
  <c r="P346"/>
  <c r="P357"/>
  <c r="BK370"/>
  <c r="J370"/>
  <c r="J75"/>
  <c r="T370"/>
  <c r="R205"/>
  <c r="R95"/>
  <c r="R94"/>
  <c r="BK213"/>
  <c r="J213"/>
  <c r="J59"/>
  <c r="R213"/>
  <c r="BK242"/>
  <c r="J242"/>
  <c r="J61"/>
  <c r="T242"/>
  <c r="T224"/>
  <c r="T247"/>
  <c r="R327"/>
  <c r="T346"/>
  <c r="BK357"/>
  <c r="J357"/>
  <c r="J74"/>
  <c r="T357"/>
  <c r="R370"/>
  <c r="BK300"/>
  <c r="J300"/>
  <c r="J63"/>
  <c r="BK323"/>
  <c r="J323"/>
  <c r="J66"/>
  <c r="BK95"/>
  <c r="J95"/>
  <c r="J57"/>
  <c r="BK224"/>
  <c r="J224"/>
  <c r="J60"/>
  <c r="BK303"/>
  <c r="J303"/>
  <c r="J64"/>
  <c r="BK306"/>
  <c r="J306"/>
  <c r="J65"/>
  <c r="BK337"/>
  <c r="J337"/>
  <c r="J68"/>
  <c r="BK342"/>
  <c r="J342"/>
  <c r="J70"/>
  <c r="J48"/>
  <c r="F51"/>
  <c r="J89"/>
  <c r="BE96"/>
  <c r="BE99"/>
  <c r="BE108"/>
  <c r="BE126"/>
  <c r="BE135"/>
  <c r="BE141"/>
  <c r="BE149"/>
  <c r="BE173"/>
  <c r="BE199"/>
  <c r="BE292"/>
  <c r="BE320"/>
  <c r="BE347"/>
  <c r="J51"/>
  <c r="F89"/>
  <c r="BE111"/>
  <c r="BE114"/>
  <c r="BE120"/>
  <c r="BE123"/>
  <c r="BE129"/>
  <c r="BE138"/>
  <c r="BE143"/>
  <c r="BE164"/>
  <c r="BE185"/>
  <c r="BE193"/>
  <c r="BE209"/>
  <c r="BE214"/>
  <c r="BE222"/>
  <c r="BE229"/>
  <c r="BE233"/>
  <c r="BE236"/>
  <c r="BE243"/>
  <c r="BE255"/>
  <c r="BE259"/>
  <c r="BE280"/>
  <c r="BE307"/>
  <c r="BE312"/>
  <c r="BE334"/>
  <c r="BE343"/>
  <c r="BE350"/>
  <c r="BE358"/>
  <c r="BE377"/>
  <c r="BE383"/>
  <c r="BE102"/>
  <c r="BE105"/>
  <c r="BE152"/>
  <c r="BE167"/>
  <c r="BE176"/>
  <c r="BE179"/>
  <c r="BE182"/>
  <c r="BE191"/>
  <c r="BE217"/>
  <c r="BE219"/>
  <c r="BE251"/>
  <c r="BE269"/>
  <c r="BE272"/>
  <c r="BE288"/>
  <c r="BE296"/>
  <c r="BE301"/>
  <c r="BE310"/>
  <c r="BE315"/>
  <c r="BE338"/>
  <c r="BE361"/>
  <c r="BE364"/>
  <c r="BE367"/>
  <c r="BE374"/>
  <c r="BE117"/>
  <c r="BE132"/>
  <c r="BE146"/>
  <c r="BE155"/>
  <c r="BE158"/>
  <c r="BE161"/>
  <c r="BE170"/>
  <c r="BE188"/>
  <c r="BE196"/>
  <c r="BE202"/>
  <c r="BE206"/>
  <c r="BE225"/>
  <c r="BE239"/>
  <c r="BE245"/>
  <c r="BE248"/>
  <c r="BE262"/>
  <c r="BE265"/>
  <c r="BE276"/>
  <c r="BE284"/>
  <c r="BE304"/>
  <c r="BE317"/>
  <c r="BE324"/>
  <c r="BE328"/>
  <c r="BE331"/>
  <c r="BE353"/>
  <c r="BE371"/>
  <c r="BE380"/>
  <c r="F32"/>
  <c i="1" r="BA55"/>
  <c r="BA54"/>
  <c r="AW54"/>
  <c r="AK30"/>
  <c i="2" r="F34"/>
  <c i="1" r="BC55"/>
  <c r="BC54"/>
  <c r="W32"/>
  <c i="2" r="F35"/>
  <c i="1" r="BD55"/>
  <c r="BD54"/>
  <c r="W33"/>
  <c i="2" r="F33"/>
  <c i="1" r="BB55"/>
  <c r="BB54"/>
  <c r="W31"/>
  <c i="2" r="J32"/>
  <c i="1" r="AW55"/>
  <c i="2" l="1" r="T94"/>
  <c r="P345"/>
  <c r="R345"/>
  <c r="R93"/>
  <c r="T345"/>
  <c r="P94"/>
  <c r="P93"/>
  <c i="1" r="AU55"/>
  <c i="2" r="BK345"/>
  <c r="J345"/>
  <c r="J71"/>
  <c r="BK94"/>
  <c r="J94"/>
  <c r="J56"/>
  <c r="BK341"/>
  <c r="J341"/>
  <c r="J69"/>
  <c r="J31"/>
  <c i="1" r="AV55"/>
  <c r="AT55"/>
  <c r="AX54"/>
  <c r="AY54"/>
  <c r="W30"/>
  <c i="2" r="F31"/>
  <c i="1" r="AZ55"/>
  <c r="AZ54"/>
  <c r="W29"/>
  <c r="AU54"/>
  <c i="2" l="1" r="T93"/>
  <c r="BK93"/>
  <c r="J93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<sst xmlns="http://schemas.openxmlformats.org/spreadsheetml/2006/main">
  <si>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</si>
  <si>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</si>
  <si>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</si>
  <si>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</si>
  <si>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</si>
  <si>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{7ca6d43c-4906-43f5-b867-0fb0fe86f524}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</si>
  <si>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</si>
  <si>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</si>
  <si>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</si>
  <si>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</si>
  <si>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</si>
  <si>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</si>
  <si>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</si>
  <si>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</si>
  <si>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OBD-R-SV-2021vv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</si>
  <si>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</si>
  <si>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</si>
  <si>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Rekonstrukce rybníku Svět- VP1, k.ú.  Obděnice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</si>
  <si>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</si>
  <si>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</si>
  <si>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</si>
  <si>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</si>
  <si>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</si>
  <si>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</si>
  <si>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</si>
  <si>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</si>
  <si>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30. 11. 2020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</si>
  <si>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</si>
  <si>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</si>
  <si>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</si>
  <si>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</si>
  <si>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</si>
  <si>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</si>
  <si>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</si>
  <si>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</si>
  <si>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</si>
  <si>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</si>
  <si>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</si>
  <si>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</si>
  <si>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</si>
  <si>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</si>
  <si>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</si>
  <si>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</si>
  <si>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</si>
  <si>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</si>
  <si>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</si>
  <si>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</si>
  <si>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</si>
  <si>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</si>
  <si>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</si>
  <si>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</si>
  <si>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</si>
  <si>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</si>
  <si>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</si>
  <si>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</si>
  <si>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</si>
  <si>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</si>
  <si>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</si>
  <si>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</si>
  <si>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</si>
  <si>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</si>
  <si>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</si>
  <si>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</si>
  <si>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</si>
  <si>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</si>
  <si>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</si>
  <si>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</si>
  <si>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</si>
  <si>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</si>
  <si>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</si>
  <si>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</si>
  <si>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</si>
  <si>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</si>
  <si>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</si>
  <si>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</si>
  <si>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</si>
  <si>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</si>
  <si>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</si>
  <si>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</si>
  <si>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</si>
  <si>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</si>
  <si>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</si>
  <si>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</si>
  <si>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</si>
  <si>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</si>
  <si>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</si>
  <si>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</si>
  <si>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</si>
  <si>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</si>
  <si>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</si>
  <si>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  32 - Zdi přehradní a opěrné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</si>
  <si>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</si>
  <si>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</si>
  <si>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</si>
  <si>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</si>
  <si>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  82 - Potrubí z trub železobetonových a předpjatých</t>
  </si>
  <si>
    <t xml:space="preserve">    9 - Ostatní konstrukce a práce-bourání</t>
  </si>
  <si>
    <t xml:space="preserve">    998 - Přesun hmot</t>
  </si>
  <si>
    <t>PSV - Práce a dodávky PSV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</si>
  <si>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</si>
  <si>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</si>
  <si>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</si>
  <si>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</si>
  <si>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</si>
  <si>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</si>
  <si>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</si>
  <si>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</si>
  <si>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</si>
  <si>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</si>
  <si>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</si>
  <si>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</si>
  <si>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</si>
  <si>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</si>
  <si>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</si>
  <si>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</si>
  <si>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</si>
  <si>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</si>
  <si>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</si>
  <si>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</si>
  <si>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</si>
  <si>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</si>
  <si>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</si>
  <si>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</si>
  <si>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111251203</t>
  </si>
  <si>
    <t>Odstranění křovin a stromů průměru kmene do 100 mm i s kořeny sklonu terénu přes 1:5 z celkové plochy přes 500 m2 strojně</t>
  </si>
  <si>
    <t>m2</t>
  </si>
  <si>
    <t>CS ÚRS 2021 02</t>
  </si>
  <si>
    <t>4</t>
  </si>
  <si>
    <t>-992720120</t>
  </si>
  <si>
    <t>PP</t>
  </si>
  <si>
    <t>Odstranění křovin a stromů s odstraněním kořenů strojně průměru kmene do 100 mm v rovině nebo ve svahu sklonu terénu přes 1:5, při celkové ploše přes 500 m2</t>
  </si>
  <si>
    <t>Online PSC</t>
  </si>
  <si>
    <t>https://podminky.urs.cz/item/CS_URS_2021_02/111251203</t>
  </si>
  <si>
    <t>111209111</t>
  </si>
  <si>
    <t>Spálení proutí a klestu</t>
  </si>
  <si>
    <t>1526778198</t>
  </si>
  <si>
    <t>Spálení proutí, klestu z prořezávek a odstraněných křovin pro jakoukoliv dřevinu</t>
  </si>
  <si>
    <t>https://podminky.urs.cz/item/CS_URS_2021_02/111209111</t>
  </si>
  <si>
    <t>3</t>
  </si>
  <si>
    <t>112111111</t>
  </si>
  <si>
    <t>Spálení větví všech druhů stromů</t>
  </si>
  <si>
    <t>kus</t>
  </si>
  <si>
    <t>-1725884309</t>
  </si>
  <si>
    <t>Spálení větví stromů všech druhů stromů o průměru kmene přes 0,10 m na hromadách</t>
  </si>
  <si>
    <t>https://podminky.urs.cz/item/CS_URS_2021_02/112111111</t>
  </si>
  <si>
    <t>112101101</t>
  </si>
  <si>
    <t>Odstranění stromů listnatých průměru kmene přes 100 do 300 mm</t>
  </si>
  <si>
    <t>811504852</t>
  </si>
  <si>
    <t>Odstranění stromů s odřezáním kmene a s odvětvením listnatých, průměru kmene přes 100 do 300 mm</t>
  </si>
  <si>
    <t>https://podminky.urs.cz/item/CS_URS_2021_02/112101101</t>
  </si>
  <si>
    <t>5</t>
  </si>
  <si>
    <t>112101102</t>
  </si>
  <si>
    <t>Odstranění stromů listnatých průměru kmene přes 300 do 500 mm</t>
  </si>
  <si>
    <t>-845627332</t>
  </si>
  <si>
    <t>Odstranění stromů s odřezáním kmene a s odvětvením listnatých, průměru kmene přes 300 do 500 mm</t>
  </si>
  <si>
    <t>https://podminky.urs.cz/item/CS_URS_2021_02/112101102</t>
  </si>
  <si>
    <t>6</t>
  </si>
  <si>
    <t>112101105</t>
  </si>
  <si>
    <t>Odstranění stromů listnatých průměru kmene přes 900 do 1100 mm</t>
  </si>
  <si>
    <t>-528417361</t>
  </si>
  <si>
    <t>Odstranění stromů s odřezáním kmene a s odvětvením listnatých, průměru kmene přes 900 do 1100 mm</t>
  </si>
  <si>
    <t>https://podminky.urs.cz/item/CS_URS_2021_02/112101105</t>
  </si>
  <si>
    <t>7</t>
  </si>
  <si>
    <t>112201112</t>
  </si>
  <si>
    <t>Odstranění pařezů D přes 0,2 do 0,3 m v rovině a svahu do 1:5 s odklizením do 20 m a zasypáním jámy</t>
  </si>
  <si>
    <t>-1223506709</t>
  </si>
  <si>
    <t>Odstranění pařezu v rovině nebo na svahu do 1:5 o průměru pařezu na řezné ploše přes 200 do 300 mm</t>
  </si>
  <si>
    <t>https://podminky.urs.cz/item/CS_URS_2021_02/112201112</t>
  </si>
  <si>
    <t>8</t>
  </si>
  <si>
    <t>112201114</t>
  </si>
  <si>
    <t>Odstranění pařezů D přes 0,4 do 0,5 m v rovině a svahu do 1:5 s odklizením do 20 m a zasypáním jámy</t>
  </si>
  <si>
    <t>1891762489</t>
  </si>
  <si>
    <t>Odstranění pařezu v rovině nebo na svahu do 1:5 o průměru pařezu na řezné ploše přes 400 do 500 mm</t>
  </si>
  <si>
    <t>https://podminky.urs.cz/item/CS_URS_2021_02/112201114</t>
  </si>
  <si>
    <t>9</t>
  </si>
  <si>
    <t>112201119</t>
  </si>
  <si>
    <t>Odstranění pařezů D přes 0,9 do 1,0 m v rovině a svahu do 1:5 s odklizením do 20 m a zasypáním jámy</t>
  </si>
  <si>
    <t>-13226395</t>
  </si>
  <si>
    <t>Odstranění pařezu v rovině nebo na svahu do 1:5 o průměru pařezu na řezné ploše přes 900 do 1000 mm</t>
  </si>
  <si>
    <t>https://podminky.urs.cz/item/CS_URS_2021_02/112201119</t>
  </si>
  <si>
    <t>112211111</t>
  </si>
  <si>
    <t>Spálení pařezu D do 0,3 m</t>
  </si>
  <si>
    <t>-991366597</t>
  </si>
  <si>
    <t>Spálení pařezů na hromadách průměru přes 0,10 do 0,30 m</t>
  </si>
  <si>
    <t>https://podminky.urs.cz/item/CS_URS_2021_02/112211111</t>
  </si>
  <si>
    <t>11</t>
  </si>
  <si>
    <t>112211112</t>
  </si>
  <si>
    <t>Spálení pařezu D do 0,5 m</t>
  </si>
  <si>
    <t>-1662910739</t>
  </si>
  <si>
    <t>Spálení pařezů na hromadách průměru přes 0,30 do 0,50 m</t>
  </si>
  <si>
    <t>https://podminky.urs.cz/item/CS_URS_2021_02/112211112</t>
  </si>
  <si>
    <t>12</t>
  </si>
  <si>
    <t>112211113</t>
  </si>
  <si>
    <t>Spálení pařezu D do 1,0 m</t>
  </si>
  <si>
    <t>-1658851846</t>
  </si>
  <si>
    <t>Spálení pařezů na hromadách průměru přes 0,50 do 1,00 m</t>
  </si>
  <si>
    <t>https://podminky.urs.cz/item/CS_URS_2021_02/112211113</t>
  </si>
  <si>
    <t>13</t>
  </si>
  <si>
    <t>115001106</t>
  </si>
  <si>
    <t>Převedení vody potrubím DN přes 600 do 900</t>
  </si>
  <si>
    <t>m</t>
  </si>
  <si>
    <t>-93140264</t>
  </si>
  <si>
    <t>Převedení vody potrubím průměru DN přes 600 do 900</t>
  </si>
  <si>
    <t>https://podminky.urs.cz/item/CS_URS_2021_02/115001106</t>
  </si>
  <si>
    <t>14</t>
  </si>
  <si>
    <t>115101202</t>
  </si>
  <si>
    <t>Čerpání vody na dopravní výšku do 10 m průměrný přítok přes 500 do 1 000 l/min</t>
  </si>
  <si>
    <t>hod</t>
  </si>
  <si>
    <t>-2006082732</t>
  </si>
  <si>
    <t>Čerpání vody na dopravní výšku do 10 m s uvažovaným průměrným přítokem přes 500 do 1 000 l/min</t>
  </si>
  <si>
    <t>https://podminky.urs.cz/item/CS_URS_2021_02/115101202</t>
  </si>
  <si>
    <t>115101302</t>
  </si>
  <si>
    <t>Pohotovost čerpací soupravy pro dopravní výšku do 10 m přítok přes 500 do 1 000 l/min</t>
  </si>
  <si>
    <t>den</t>
  </si>
  <si>
    <t>-1410890268</t>
  </si>
  <si>
    <t>Pohotovost záložní čerpací soupravy pro dopravní výšku do 10 m s uvažovaným průměrným přítokem přes 500 do 1 000 l/min</t>
  </si>
  <si>
    <t>https://podminky.urs.cz/item/CS_URS_2021_02/115101302</t>
  </si>
  <si>
    <t>16</t>
  </si>
  <si>
    <t>116951195</t>
  </si>
  <si>
    <t>Úprava výkopku mísení zemin</t>
  </si>
  <si>
    <t>m3</t>
  </si>
  <si>
    <t>420645024</t>
  </si>
  <si>
    <t>17</t>
  </si>
  <si>
    <t>129911121</t>
  </si>
  <si>
    <t>Bourání zdiva z betonu prostého neprokládaného v odkopávkách nebo prokopávkách ručně</t>
  </si>
  <si>
    <t>543903933</t>
  </si>
  <si>
    <t>Bourání konstrukcí v odkopávkách a prokopávkách ručně s přemístěním suti na hromady na vzdálenost do 20 m nebo s naložením na dopravní prostředek z betonu prostého neprokládaného</t>
  </si>
  <si>
    <t>https://podminky.urs.cz/item/CS_URS_2021_02/129911121</t>
  </si>
  <si>
    <t>18</t>
  </si>
  <si>
    <t>121151125</t>
  </si>
  <si>
    <t>Sejmutí ornice plochy přes 500 m2 tl vrstvy přes 250 do 300 mm strojně</t>
  </si>
  <si>
    <t>1033462849</t>
  </si>
  <si>
    <t>Sejmutí ornice strojně při souvislé ploše přes 500 m2, tl. vrstvy přes 250 do 300 mm</t>
  </si>
  <si>
    <t>https://podminky.urs.cz/item/CS_URS_2021_02/121151125</t>
  </si>
  <si>
    <t>19</t>
  </si>
  <si>
    <t>122251107</t>
  </si>
  <si>
    <t>Odkopávky a prokopávky nezapažené v hornině třídy těžitelnosti I skupiny 3 objem přes 5000 m3 strojně</t>
  </si>
  <si>
    <t>-533724028</t>
  </si>
  <si>
    <t>Odkopávky a prokopávky nezapažené strojně v hornině třídy těžitelnosti I skupiny 3 přes 5 000 m3</t>
  </si>
  <si>
    <t>https://podminky.urs.cz/item/CS_URS_2021_02/122251107</t>
  </si>
  <si>
    <t>20</t>
  </si>
  <si>
    <t>131351104</t>
  </si>
  <si>
    <t>Hloubení jam nezapažených v hornině třídy těžitelnosti II skupiny 4 objem do 500 m3 strojně</t>
  </si>
  <si>
    <t>1868202781</t>
  </si>
  <si>
    <t>Hloubení nezapažených jam a zářezů strojně s urovnáním dna do předepsaného profilu a spádu v hornině třídy těžitelnosti II skupiny 4 přes 100 do 500 m3</t>
  </si>
  <si>
    <t>https://podminky.urs.cz/item/CS_URS_2021_02/131351104</t>
  </si>
  <si>
    <t>162206111</t>
  </si>
  <si>
    <t>Vodorovné přemístění do 20 m bez naložení výkopku ze zemin schopných zúrodnění</t>
  </si>
  <si>
    <t>1748951503</t>
  </si>
  <si>
    <t>Vodorovné přemístění výkopku bez naložení, avšak se složením zemin schopných zúrodnění, na vzdálenost do 20 m</t>
  </si>
  <si>
    <t>https://podminky.urs.cz/item/CS_URS_2021_02/162206111</t>
  </si>
  <si>
    <t>22</t>
  </si>
  <si>
    <t>162206112</t>
  </si>
  <si>
    <t>Vodorovné přemístění do 50 m bez naložení výkopku ze zemin schopných zúrodnění</t>
  </si>
  <si>
    <t>1364307881</t>
  </si>
  <si>
    <t>Vodorovné přemístění výkopku bez naložení, avšak se složením zemin schopných zúrodnění, na vzdálenost přes 20 do 50 m</t>
  </si>
  <si>
    <t>https://podminky.urs.cz/item/CS_URS_2021_02/162206112</t>
  </si>
  <si>
    <t>23</t>
  </si>
  <si>
    <t>162206113</t>
  </si>
  <si>
    <t>Vodorovné přemístění do 100 m bez naložení výkopku ze zemin schopných zúrodnění</t>
  </si>
  <si>
    <t>-101932098</t>
  </si>
  <si>
    <t>Vodorovné přemístění výkopku bez naložení, avšak se složením zemin schopných zúrodnění, na vzdálenost přes 50 do 100 m</t>
  </si>
  <si>
    <t>https://podminky.urs.cz/item/CS_URS_2021_02/162206113</t>
  </si>
  <si>
    <t>24</t>
  </si>
  <si>
    <t>162406111</t>
  </si>
  <si>
    <t>Vodorovné přemístění do 2000 m bez naložení výkopku ze zemin schopných zúrodnění</t>
  </si>
  <si>
    <t>-591586610</t>
  </si>
  <si>
    <t>Vodorovné přemístění výkopku bez naložení, avšak se složením zemin schopných zúrodnění, na vzdálenost přes 1000 do 2000 m</t>
  </si>
  <si>
    <t>https://podminky.urs.cz/item/CS_URS_2021_02/162406111</t>
  </si>
  <si>
    <t>25</t>
  </si>
  <si>
    <t>162751117</t>
  </si>
  <si>
    <t>Vodorovné přemístění přes 9 000 do 10000 m výkopku/sypaniny z horniny třídy těžitelnosti I skupiny 1 až 3</t>
  </si>
  <si>
    <t>-1708578390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</si>
  <si>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</si>
  <si>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</si>
  <si>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26</t>
  </si>
  <si>
    <t>167151111</t>
  </si>
  <si>
    <t>Nakládání výkopku z hornin třídy těžitelnosti I skupiny 1 až 3 přes 100 m3</t>
  </si>
  <si>
    <t>-170764390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</si>
  <si>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</si>
  <si>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</si>
  <si>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27</t>
  </si>
  <si>
    <t>167151112</t>
  </si>
  <si>
    <t>Nakládání výkopku z hornin třídy těžitelnosti II skupiny 4 a 5 přes 100 m3</t>
  </si>
  <si>
    <t>2144337953</t>
  </si>
  <si>
    <t>Nakládání, skládání a překládání neulehlého výkopku nebo sypaniny strojně nakládání, množství přes 100 m3, z hornin třídy těžitelnosti II, skupiny 4 a 5</t>
  </si>
  <si>
    <t>https://podminky.urs.cz/item/CS_URS_2021_02/167151112</t>
  </si>
  <si>
    <t>28</t>
  </si>
  <si>
    <t>171103201</t>
  </si>
  <si>
    <t>Uložení sypanin z horniny třídy těžitelnosti I a II skupiny 1 až 4 do hrází nádrží se zhutněním 100 % PS C s příměsí jílu do 20 %</t>
  </si>
  <si>
    <t>1197615795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</si>
  <si>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</si>
  <si>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https://podminky.urs.cz/item/CS_URS_2021_02/171103201</t>
  </si>
  <si>
    <t>29</t>
  </si>
  <si>
    <t>171103291</t>
  </si>
  <si>
    <t>Příplatek k sypaninám z horniny třídy těžitelnosti I a II skupiny 1 až 4 do hrází nádrží za další zhutnění 1% PS C do 103 %</t>
  </si>
  <si>
    <t>2105996121</t>
  </si>
  <si>
    <t>Uložení netříděných sypanin do zemních hrází z hornin třídy těžitelnosti I a II, skupiny 1 až 4 pro jakoukoliv šířku koruny přehradních a jiných vodních nádrží se zhutněním do 100 % PS - koef. C Příplatek k cenám za každé další 1 % zhutnění přes 100do 103 % PS - koef. C</t>
  </si>
  <si>
    <t>https://podminky.urs.cz/item/CS_URS_2021_02/171103291</t>
  </si>
  <si>
    <t>30</t>
  </si>
  <si>
    <t>171151101</t>
  </si>
  <si>
    <t>Hutnění boků násypů pro jakýkoliv sklon a míru zhutnění svahu</t>
  </si>
  <si>
    <t>2067483004</t>
  </si>
  <si>
    <t>Hutnění boků násypů z hornin soudržných a sypkých pro jakýkoliv sklon, délku a míru zhutnění svahu</t>
  </si>
  <si>
    <t>https://podminky.urs.cz/item/CS_URS_2021_02/171151101</t>
  </si>
  <si>
    <t>31</t>
  </si>
  <si>
    <t>171251201</t>
  </si>
  <si>
    <t>Uložení sypaniny na skládky nebo meziskládky</t>
  </si>
  <si>
    <t>107996876</t>
  </si>
  <si>
    <t>Uložení sypaniny na skládky nebo meziskládky bez hutnění s upravením uložené sypaniny do předepsaného tvaru</t>
  </si>
  <si>
    <t>https://podminky.urs.cz/item/CS_URS_2021_02/171251201</t>
  </si>
  <si>
    <t>32</t>
  </si>
  <si>
    <t>171201231</t>
  </si>
  <si>
    <t>Poplatek za uložení zeminy a kamení na recyklační skládce (skládkovné) kód odpadu 17 05 04</t>
  </si>
  <si>
    <t>t</t>
  </si>
  <si>
    <t>-1221759551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</si>
  <si>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</si>
  <si>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</si>
  <si>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>33</t>
  </si>
  <si>
    <t>181152303</t>
  </si>
  <si>
    <t>Úprava pláně v zářezech se zhutněním</t>
  </si>
  <si>
    <t>-2109256442</t>
  </si>
  <si>
    <t>34</t>
  </si>
  <si>
    <t>181351104</t>
  </si>
  <si>
    <t>Rozprostření ornice tl vrstvy přes 200 do 250 mm pl přes 100 do 500 m2 v rovině nebo ve svahu do 1:5 strojně</t>
  </si>
  <si>
    <t>602348560</t>
  </si>
  <si>
    <t>Rozprostření a urovnání ornice v rovině nebo ve svahu sklonu do 1:5 strojně při souvislé ploše přes 100 do 500 m2, tl. vrstvy přes 200 do 250 mm</t>
  </si>
  <si>
    <t>https://podminky.urs.cz/item/CS_URS_2021_02/181351104</t>
  </si>
  <si>
    <t>35</t>
  </si>
  <si>
    <t>182151111</t>
  </si>
  <si>
    <t>Svahování v zářezech v hornině třídy těžitelnosti I skupiny 1 až 3 strojně</t>
  </si>
  <si>
    <t>1278950562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</si>
  <si>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</si>
  <si>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https://podminky.urs.cz/item/CS_URS_2021_02/182151111</t>
  </si>
  <si>
    <t>36</t>
  </si>
  <si>
    <t>182251101</t>
  </si>
  <si>
    <t>Svahování násypů strojně</t>
  </si>
  <si>
    <t>-2074957204</t>
  </si>
  <si>
    <t>Svahování trvalých svahů do projektovaných profilů strojně s potřebným přemístěním výkopku při svahování násypů v jakékoliv hornině</t>
  </si>
  <si>
    <t>https://podminky.urs.cz/item/CS_URS_2021_02/182251101</t>
  </si>
  <si>
    <t>37</t>
  </si>
  <si>
    <t>182351134</t>
  </si>
  <si>
    <t>Rozprostření ornice pl přes 500 m2 ve svahu přes 1:5 tl vrstvy přes 200 do 250 mm strojně</t>
  </si>
  <si>
    <t>1706688429</t>
  </si>
  <si>
    <t>Rozprostření a urovnání ornice ve svahu sklonu přes 1:5 strojně při souvislé ploše přes 500 m2, tl. vrstvy přes 200 do 250 mm</t>
  </si>
  <si>
    <t>https://podminky.urs.cz/item/CS_URS_2021_02/182351134</t>
  </si>
  <si>
    <t>Zemní práce - povrchové úpravy terénu</t>
  </si>
  <si>
    <t>38</t>
  </si>
  <si>
    <t>181411122</t>
  </si>
  <si>
    <t>Založení lučního trávníku výsevem pl do 1000 m2 ve svahu přes 1:5 do 1:2</t>
  </si>
  <si>
    <t>-1413270288</t>
  </si>
  <si>
    <t>Založení trávníku na půdě předem připravené plochy do 1000 m2 výsevem včetně utažení lučního na svahu přes 1:5 do 1:2</t>
  </si>
  <si>
    <t>https://podminky.urs.cz/item/CS_URS_2021_02/181411122</t>
  </si>
  <si>
    <t>39</t>
  </si>
  <si>
    <t>M</t>
  </si>
  <si>
    <t>00572100</t>
  </si>
  <si>
    <t>osivo jetelotráva intenzivní víceletá</t>
  </si>
  <si>
    <t>kg</t>
  </si>
  <si>
    <t>-378041192</t>
  </si>
  <si>
    <t>https://podminky.urs.cz/item/CS_URS_2021_02/00572100</t>
  </si>
  <si>
    <t>VV</t>
  </si>
  <si>
    <t>2424*0,015 'Přepočtené koeficientem množství</t>
  </si>
  <si>
    <t>Zakládání</t>
  </si>
  <si>
    <t>40</t>
  </si>
  <si>
    <t>213141121</t>
  </si>
  <si>
    <t>Zřízení vrstvy z geotextilie ve sklonu přes 1:5 do 1:2 š do 3 m</t>
  </si>
  <si>
    <t>-150284785</t>
  </si>
  <si>
    <t>Zřízení vrstvy z geotextilie filtrační, separační, odvodňovací, ochranné, výztužné nebo protierozní ve sklonu přes 1:5 do 1:2, šířky do 3 m</t>
  </si>
  <si>
    <t>https://podminky.urs.cz/item/CS_URS_2021_02/213141121</t>
  </si>
  <si>
    <t>41</t>
  </si>
  <si>
    <t>JTA.0013479.URS</t>
  </si>
  <si>
    <t>geotextilie netkaná geoNetex M/B, 500g/m2, šíře 300cm</t>
  </si>
  <si>
    <t>-1403438042</t>
  </si>
  <si>
    <t>42</t>
  </si>
  <si>
    <t>213141123</t>
  </si>
  <si>
    <t>Zřízení vrstvy z geotextilie ve sklonu přes 1:5 do 1:2 š přes 6 do 8,5 m</t>
  </si>
  <si>
    <t>-890202561</t>
  </si>
  <si>
    <t>Zřízení vrstvy z geotextilie filtrační, separační, odvodňovací, ochranné, výztužné nebo protierozní ve sklonu přes 1:5 do 1:2, šířky přes 6 do 8,5 m</t>
  </si>
  <si>
    <t>https://podminky.urs.cz/item/CS_URS_2021_02/213141123</t>
  </si>
  <si>
    <t>43</t>
  </si>
  <si>
    <t>JTA.0013426.URS</t>
  </si>
  <si>
    <t xml:space="preserve">geoNetex A PP  šíře 650cm, 500g/m2</t>
  </si>
  <si>
    <t>135588267</t>
  </si>
  <si>
    <t>Svislé a kompletní konstrukce</t>
  </si>
  <si>
    <t>44</t>
  </si>
  <si>
    <t>321311116</t>
  </si>
  <si>
    <t>Konstrukce vodních staveb z betonu prostého mrazuvzdorného tř. C 30/37</t>
  </si>
  <si>
    <t>-1480104982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</si>
  <si>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</si>
  <si>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https://podminky.urs.cz/item/CS_URS_2021_02/321311116</t>
  </si>
  <si>
    <t>P</t>
  </si>
  <si>
    <t>Poznámka k položce:_x000d_
základy, betonové prahy přelivu a těsnící límec</t>
  </si>
  <si>
    <t>45</t>
  </si>
  <si>
    <t>321321116</t>
  </si>
  <si>
    <t>Konstrukce vodních staveb ze ŽB mrazuvzdorného tř. C 30/37</t>
  </si>
  <si>
    <t>434086583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</si>
  <si>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</si>
  <si>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https://podminky.urs.cz/item/CS_URS_2021_02/321321116</t>
  </si>
  <si>
    <t>Poznámka k položce:_x000d_
nátokové a výtokové čelo</t>
  </si>
  <si>
    <t>46</t>
  </si>
  <si>
    <t>321351010</t>
  </si>
  <si>
    <t>Bednění konstrukcí vodních staveb rovinné - zřízení</t>
  </si>
  <si>
    <t>2019498456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</si>
  <si>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</si>
  <si>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https://podminky.urs.cz/item/CS_URS_2021_02/321351010</t>
  </si>
  <si>
    <t>47</t>
  </si>
  <si>
    <t>321352010</t>
  </si>
  <si>
    <t>Bednění konstrukcí vodních staveb rovinné - odstranění</t>
  </si>
  <si>
    <t>1560283940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</si>
  <si>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</si>
  <si>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https://podminky.urs.cz/item/CS_URS_2021_02/321352010</t>
  </si>
  <si>
    <t>48</t>
  </si>
  <si>
    <t>321368211</t>
  </si>
  <si>
    <t>Výztuž železobetonových konstrukcí vodních staveb ze svařovaných sítí</t>
  </si>
  <si>
    <t>1192848004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</si>
  <si>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</si>
  <si>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https://podminky.urs.cz/item/CS_URS_2021_02/321368211</t>
  </si>
  <si>
    <t>Zdi přehradní a opěrné</t>
  </si>
  <si>
    <t>49</t>
  </si>
  <si>
    <t>320101114.1</t>
  </si>
  <si>
    <t>Osazení betonových a železobetonových prefabrikátů hmotnosti nad 7000 do 10000 kg</t>
  </si>
  <si>
    <t>kpl</t>
  </si>
  <si>
    <t>501057318</t>
  </si>
  <si>
    <t>Osazení betonových a železobetonových prefabrikátů hmotnosti jednotlivě přes 7 000 do 10 000 kg</t>
  </si>
  <si>
    <t>50</t>
  </si>
  <si>
    <t>M1</t>
  </si>
  <si>
    <t>požerák železobetonový uzavřený vč. poklopu</t>
  </si>
  <si>
    <t>1335321514</t>
  </si>
  <si>
    <t>Vodorovné konstrukce</t>
  </si>
  <si>
    <t>51</t>
  </si>
  <si>
    <t>457531111</t>
  </si>
  <si>
    <t>Filtrační vrstvy z hrubého drceného kameniva bez zhutnění frakce od 4 až 8 do 22 až 32 mm</t>
  </si>
  <si>
    <t>247928526</t>
  </si>
  <si>
    <t>Filtrační vrstvy jakékoliv tloušťky a sklonu z hrubého drceného kameniva bez zhutnění, frakce od 4-8 do 22-32 mm</t>
  </si>
  <si>
    <t>https://podminky.urs.cz/item/CS_URS_2021_02/457531111</t>
  </si>
  <si>
    <t>52</t>
  </si>
  <si>
    <t>457541111</t>
  </si>
  <si>
    <t>Filtrační vrstvy ze štěrkodrti bez zhutnění frakce od 0 až 22 do 0 až 63 mm</t>
  </si>
  <si>
    <t>-1277883256</t>
  </si>
  <si>
    <t>Filtrační vrstvy jakékoliv tloušťky a sklonu ze štěrkodrti bez zhutnění, frakce od 0-22 do 0-63 mm</t>
  </si>
  <si>
    <t>https://podminky.urs.cz/item/CS_URS_2021_02/457541111</t>
  </si>
  <si>
    <t>Poznámka k položce:_x000d_
návodní líc</t>
  </si>
  <si>
    <t>53</t>
  </si>
  <si>
    <t>457541111a</t>
  </si>
  <si>
    <t>-1224185481</t>
  </si>
  <si>
    <t>https://podminky.urs.cz/item/CS_URS_2021_02/457541111a</t>
  </si>
  <si>
    <t>Poznámka k položce:_x000d_
balvanitý skluz, odtokové koryto</t>
  </si>
  <si>
    <t>54</t>
  </si>
  <si>
    <t>457541112</t>
  </si>
  <si>
    <t>Filtrační vrstvy ze štěrkodrti bez zhutnění frakce od 0 až 120 do 0 až 125 mm</t>
  </si>
  <si>
    <t>-1449936168</t>
  </si>
  <si>
    <t>Filtrační vrstvy jakékoliv tloušťky a sklonu ze štěrkodrti bez zhutnění, frakce od 0-120 do 0-125 mm</t>
  </si>
  <si>
    <t>https://podminky.urs.cz/item/CS_URS_2021_02/457541112</t>
  </si>
  <si>
    <t>55</t>
  </si>
  <si>
    <t>457571211</t>
  </si>
  <si>
    <t>Filtrační vrstvy z kameniva těženého hrubého bez zhutnění frakce 16 až 32 mm</t>
  </si>
  <si>
    <t>1889603946</t>
  </si>
  <si>
    <t>Filtrační vrstvy jakékoliv tloušťky a sklonu z hrubého těženého kameniva bez zhutnění, frakce 16-32 mm</t>
  </si>
  <si>
    <t>https://podminky.urs.cz/item/CS_URS_2021_02/457571211</t>
  </si>
  <si>
    <t>56</t>
  </si>
  <si>
    <t>461211711</t>
  </si>
  <si>
    <t>Patka z lomového kamene pro dlažbu na sucho bez výplně spár</t>
  </si>
  <si>
    <t>1504347617</t>
  </si>
  <si>
    <t>Patka z lomového kamene lomařsky upraveného pro dlažbu zděná na sucho bez výplně spár</t>
  </si>
  <si>
    <t>https://podminky.urs.cz/item/CS_URS_2021_02/461211711</t>
  </si>
  <si>
    <t>57</t>
  </si>
  <si>
    <t>462511169</t>
  </si>
  <si>
    <t>Příplatek za urovnání líce záhozu z lomového kamene tříděného</t>
  </si>
  <si>
    <t>-987612617</t>
  </si>
  <si>
    <t>Zához z lomového kamene neupraveného provedený ze břehu nebo z lešení, do sucha nebo do vody tříděného, hmotnost jednotlivých kamenů do 80 kg Příplatek k cenám za urovnání líce záhozu</t>
  </si>
  <si>
    <t>https://podminky.urs.cz/item/CS_URS_2021_02/462511169</t>
  </si>
  <si>
    <t>58</t>
  </si>
  <si>
    <t>463212121</t>
  </si>
  <si>
    <t>Rovnanina z lomového kamene s vyklínováním spár těženým kamenivem</t>
  </si>
  <si>
    <t>-1572149127</t>
  </si>
  <si>
    <t>Rovnanina z lomového kamene upraveného, tříděného jakékoliv tloušťky rovnaniny s vyplněním spár a dutin těženým kamenivem</t>
  </si>
  <si>
    <t>https://podminky.urs.cz/item/CS_URS_2021_02/463212121</t>
  </si>
  <si>
    <t>Poznámka k položce:_x000d_
balvanitý skluz</t>
  </si>
  <si>
    <t>59</t>
  </si>
  <si>
    <t>464511122</t>
  </si>
  <si>
    <t>Pohoz z kamene záhozového hmotnosti do 200 kg z terénu</t>
  </si>
  <si>
    <t>-2016130297</t>
  </si>
  <si>
    <t>Pohoz dna nebo svahů jakékoliv tloušťky z kamene záhozového z terénu, hmotnosti jednotlivých kamenů do 200 kg</t>
  </si>
  <si>
    <t>https://podminky.urs.cz/item/CS_URS_2021_02/464511122</t>
  </si>
  <si>
    <t>60</t>
  </si>
  <si>
    <t>464511123</t>
  </si>
  <si>
    <t>Pohoz z kamene záhozového hmotnosti přes 200 do 500 kg z terénu</t>
  </si>
  <si>
    <t>-1116069914</t>
  </si>
  <si>
    <t>Pohoz dna nebo svahů jakékoliv tloušťky z kamene záhozového z terénu, hmotnosti jednotlivých kamenů přes 200 do 500 kg</t>
  </si>
  <si>
    <t>https://podminky.urs.cz/item/CS_URS_2021_02/464511123</t>
  </si>
  <si>
    <t>Poznámka k položce:_x000d_
skuz odtokového koryta</t>
  </si>
  <si>
    <t>61</t>
  </si>
  <si>
    <t>464531111</t>
  </si>
  <si>
    <t>Pohoz z hrubého drceného kamenivo zrno 32 až 63 mm z terénu</t>
  </si>
  <si>
    <t>-1669272078</t>
  </si>
  <si>
    <t>Pohoz dna nebo svahů jakékoliv tloušťky z hrubého drceného kameniva, z terénu, frakce 32 - 63 mm</t>
  </si>
  <si>
    <t>https://podminky.urs.cz/item/CS_URS_2021_02/464531111</t>
  </si>
  <si>
    <t>62</t>
  </si>
  <si>
    <t>464541111</t>
  </si>
  <si>
    <t>Pohoz ze štěrkodrti zrno do 63 mm z terénu</t>
  </si>
  <si>
    <t>1584606866</t>
  </si>
  <si>
    <t>Pohoz dna nebo svahů jakékoliv tloušťky ze štěrkodrtí, z terénu, frakce do 63 mm</t>
  </si>
  <si>
    <t>https://podminky.urs.cz/item/CS_URS_2021_02/464541111</t>
  </si>
  <si>
    <t>63</t>
  </si>
  <si>
    <t>465511327</t>
  </si>
  <si>
    <t>Dlažba z lomového kamene na sucho s vyklínováním a vyplněním spár tl 300 mm</t>
  </si>
  <si>
    <t>871073417</t>
  </si>
  <si>
    <t>Dlažba z lomového kamene lomařsky upraveného na sucho s vyklínováním kamenem, s vyplněním spár těženým kamenivem, drnem nebo ornicí s osetím, tl. kamene 300 mm</t>
  </si>
  <si>
    <t>https://podminky.urs.cz/item/CS_URS_2021_02/465511327</t>
  </si>
  <si>
    <t>Poznámka k položce:_x000d_
obtokové koryto</t>
  </si>
  <si>
    <t>64</t>
  </si>
  <si>
    <t>465513227</t>
  </si>
  <si>
    <t>Dlažba z lomového kamene na cementovou maltu s vyspárováním tl 250 mm pro hráze</t>
  </si>
  <si>
    <t>280110816</t>
  </si>
  <si>
    <t>Dlažba z lomového kamene lomařsky upraveného na cementovou maltu, s vyspárováním cementovou maltou, tl. kamene 250 mm</t>
  </si>
  <si>
    <t>https://podminky.urs.cz/item/CS_URS_2021_02/465513227</t>
  </si>
  <si>
    <t>Poznámka k položce:_x000d_
Bezpečnostní přeliv</t>
  </si>
  <si>
    <t>Komunikace</t>
  </si>
  <si>
    <t>65</t>
  </si>
  <si>
    <t>567114113</t>
  </si>
  <si>
    <t>Podklad z betonu C 16/20 tl 100 mm</t>
  </si>
  <si>
    <t>2140180042</t>
  </si>
  <si>
    <t>Úpravy povrchů, podlahy a osazování výplní</t>
  </si>
  <si>
    <t>66</t>
  </si>
  <si>
    <t>631311137.1</t>
  </si>
  <si>
    <t>Mazanina tl do 240 mm z betonu prostého bez zvýšených nároků na prostředí tř. C 30/37</t>
  </si>
  <si>
    <t>113976554</t>
  </si>
  <si>
    <t>Trubní vedení</t>
  </si>
  <si>
    <t>67</t>
  </si>
  <si>
    <t>822392111</t>
  </si>
  <si>
    <t>Montáž potrubí z trub TZH s integrovaným pryžovým těsněním otevřený výkop sklon do 20 % DN 400</t>
  </si>
  <si>
    <t>497198538</t>
  </si>
  <si>
    <t>Montáž potrubí z trub železobetonových hrdlových v otevřeném výkopu ve sklonu do 20 % s integrovaným pryžovým těsněním DN 400</t>
  </si>
  <si>
    <t>https://podminky.urs.cz/item/CS_URS_2021_02/822392111</t>
  </si>
  <si>
    <t>68</t>
  </si>
  <si>
    <t>PFG.71002211</t>
  </si>
  <si>
    <t>trouba hrdlová přímá železobet. s integrovaným těsněním TZH-Q 400/2500 integro 40x250x7,5cm</t>
  </si>
  <si>
    <t>-949988778</t>
  </si>
  <si>
    <t>69</t>
  </si>
  <si>
    <t>871238111</t>
  </si>
  <si>
    <t>Kladení drenážního potrubí z tvrdého PVC průměru přes 150 do 200 mm</t>
  </si>
  <si>
    <t>924669439</t>
  </si>
  <si>
    <t>Kladení drenážního potrubí z plastických hmot do připravené rýhy z tvrdého PVC, průměru přes 150 do 200 mm</t>
  </si>
  <si>
    <t>https://podminky.urs.cz/item/CS_URS_2021_02/871238111</t>
  </si>
  <si>
    <t>70</t>
  </si>
  <si>
    <t>PPL.DXZ200</t>
  </si>
  <si>
    <t>Trubka drenážní Pipelife FLEXIBILNÍ DN 200 PVC</t>
  </si>
  <si>
    <t>-1007656846</t>
  </si>
  <si>
    <t>71</t>
  </si>
  <si>
    <t>899623181</t>
  </si>
  <si>
    <t>Obetonování potrubí nebo zdiva stok betonem prostým tř. C 30/37 v otevřeném výkopu</t>
  </si>
  <si>
    <t>-154829838</t>
  </si>
  <si>
    <t>Obetonování potrubí nebo zdiva stok betonem prostým v otevřeném výkopu, beton tř. C 30/37</t>
  </si>
  <si>
    <t>https://podminky.urs.cz/item/CS_URS_2021_02/899623181</t>
  </si>
  <si>
    <t>72</t>
  </si>
  <si>
    <t>899643111</t>
  </si>
  <si>
    <t>Bednění pro obetonování potrubí otevřený výkop</t>
  </si>
  <si>
    <t>845958335</t>
  </si>
  <si>
    <t>Bednění pro obetonování potrubí v otevřeném výkopu</t>
  </si>
  <si>
    <t>https://podminky.urs.cz/item/CS_URS_2021_02/899643111</t>
  </si>
  <si>
    <t>82</t>
  </si>
  <si>
    <t>Potrubí z trub železobetonových a předpjatých</t>
  </si>
  <si>
    <t>73</t>
  </si>
  <si>
    <t>820391113</t>
  </si>
  <si>
    <t>Přeseknutí železobetonové trouby DN přes 250 do 400 mm</t>
  </si>
  <si>
    <t>-944786595</t>
  </si>
  <si>
    <t>Přeseknutí železobetonové trouby v rovině kolmé nebo skloněné k ose trouby, se začištěním DN přes 250 do 400 mm</t>
  </si>
  <si>
    <t>https://podminky.urs.cz/item/CS_URS_2021_02/820391113</t>
  </si>
  <si>
    <t>Ostatní konstrukce a práce-bourání</t>
  </si>
  <si>
    <t>74</t>
  </si>
  <si>
    <t>934953116</t>
  </si>
  <si>
    <t>Obsluhovací lávka l přes 6 do 8 m</t>
  </si>
  <si>
    <t>-595127130</t>
  </si>
  <si>
    <t>https://podminky.urs.cz/item/CS_URS_2021_02/934953116</t>
  </si>
  <si>
    <t>75</t>
  </si>
  <si>
    <t>934956123</t>
  </si>
  <si>
    <t>Hradítka z dubového dřeva tl 40 mm</t>
  </si>
  <si>
    <t>-929093601</t>
  </si>
  <si>
    <t>Přepadová a ochranná zařízení nádrží dřevěná hradítka (dluže požeráku) š.150 mm, bez nátěru, s potřebným kováním z dubového dřeva, tl. 40 mm</t>
  </si>
  <si>
    <t>https://podminky.urs.cz/item/CS_URS_2021_02/934956123</t>
  </si>
  <si>
    <t>76</t>
  </si>
  <si>
    <t>936501111</t>
  </si>
  <si>
    <t>Limnigrafická lať</t>
  </si>
  <si>
    <t>-173311069</t>
  </si>
  <si>
    <t>Limnigrafická lať osazená v jakémkoliv sklonu</t>
  </si>
  <si>
    <t>https://podminky.urs.cz/item/CS_URS_2021_02/936501111</t>
  </si>
  <si>
    <t>998</t>
  </si>
  <si>
    <t>Přesun hmot</t>
  </si>
  <si>
    <t>77</t>
  </si>
  <si>
    <t>998321011</t>
  </si>
  <si>
    <t>Přesun hmot pro hráze přehradní zemní a kamenité</t>
  </si>
  <si>
    <t>1122860800</t>
  </si>
  <si>
    <t>Přesun hmot pro objekty hráze přehradní zemní a kamenité dopravní vzdálenost do 500 m</t>
  </si>
  <si>
    <t>https://podminky.urs.cz/item/CS_URS_2021_02/998321011</t>
  </si>
  <si>
    <t>PSV</t>
  </si>
  <si>
    <t>Práce a dodávky PSV</t>
  </si>
  <si>
    <t>784</t>
  </si>
  <si>
    <t>Dokončovací práce - malby a tapety</t>
  </si>
  <si>
    <t>78</t>
  </si>
  <si>
    <t>784181006</t>
  </si>
  <si>
    <t>Jednonásobné pačokování jíl. mlékem</t>
  </si>
  <si>
    <t>-1320142322</t>
  </si>
  <si>
    <t>VRN</t>
  </si>
  <si>
    <t>Vedlejší rozpočtové náklady</t>
  </si>
  <si>
    <t>VRN1</t>
  </si>
  <si>
    <t>Průzkumné, geodetické a projektové práce</t>
  </si>
  <si>
    <t>79</t>
  </si>
  <si>
    <t>011002000</t>
  </si>
  <si>
    <t>Průzkumné práce</t>
  </si>
  <si>
    <t>1024</t>
  </si>
  <si>
    <t>-1760288823</t>
  </si>
  <si>
    <t>https://podminky.urs.cz/item/CS_URS_2021_02/011002000</t>
  </si>
  <si>
    <t>80</t>
  </si>
  <si>
    <t>011114000</t>
  </si>
  <si>
    <t>Inženýrsko-geologický průzkum</t>
  </si>
  <si>
    <t>-755069369</t>
  </si>
  <si>
    <t>https://podminky.urs.cz/item/CS_URS_2021_02/011114000</t>
  </si>
  <si>
    <t>81</t>
  </si>
  <si>
    <t>012002000</t>
  </si>
  <si>
    <t>Geodetické práce</t>
  </si>
  <si>
    <t>1077042179</t>
  </si>
  <si>
    <t>https://podminky.urs.cz/item/CS_URS_2021_02/012002000</t>
  </si>
  <si>
    <t>VRN2</t>
  </si>
  <si>
    <t>Příprava staveniště</t>
  </si>
  <si>
    <t>VRN3</t>
  </si>
  <si>
    <t>Zařízení staveniště</t>
  </si>
  <si>
    <t>030001000</t>
  </si>
  <si>
    <t>-529808479</t>
  </si>
  <si>
    <t>https://podminky.urs.cz/item/CS_URS_2021_02/030001000</t>
  </si>
  <si>
    <t>83</t>
  </si>
  <si>
    <t>032002000</t>
  </si>
  <si>
    <t>Vybavení staveniště</t>
  </si>
  <si>
    <t>2005400094</t>
  </si>
  <si>
    <t>https://podminky.urs.cz/item/CS_URS_2021_02/032002000</t>
  </si>
  <si>
    <t>84</t>
  </si>
  <si>
    <t>032503000</t>
  </si>
  <si>
    <t>Skládky na staveništi</t>
  </si>
  <si>
    <t>-616042638</t>
  </si>
  <si>
    <t>https://podminky.urs.cz/item/CS_URS_2021_02/032503000</t>
  </si>
  <si>
    <t>85</t>
  </si>
  <si>
    <t>034002000</t>
  </si>
  <si>
    <t>Zabezpečení staveniště</t>
  </si>
  <si>
    <t>1654442561</t>
  </si>
  <si>
    <t>https://podminky.urs.cz/item/CS_URS_2021_02/034002000</t>
  </si>
  <si>
    <t>VRN4</t>
  </si>
  <si>
    <t>Inženýrská činnost</t>
  </si>
  <si>
    <t>86</t>
  </si>
  <si>
    <t>041002000</t>
  </si>
  <si>
    <t>Dozory</t>
  </si>
  <si>
    <t>-35195624</t>
  </si>
  <si>
    <t>https://podminky.urs.cz/item/CS_URS_2021_02/041002000</t>
  </si>
  <si>
    <t>87</t>
  </si>
  <si>
    <t>041903000</t>
  </si>
  <si>
    <t>Dozor jiné osoby</t>
  </si>
  <si>
    <t>-198032301</t>
  </si>
  <si>
    <t>https://podminky.urs.cz/item/CS_URS_2021_02/041903000</t>
  </si>
  <si>
    <t>88</t>
  </si>
  <si>
    <t>042002000</t>
  </si>
  <si>
    <t>Posudky</t>
  </si>
  <si>
    <t>-1734660511</t>
  </si>
  <si>
    <t>https://podminky.urs.cz/item/CS_URS_2021_02/042002000</t>
  </si>
  <si>
    <t>89</t>
  </si>
  <si>
    <t>043002000</t>
  </si>
  <si>
    <t>Zkoušky a ostatní měření</t>
  </si>
  <si>
    <t>1262174809</t>
  </si>
  <si>
    <t>https://podminky.urs.cz/item/CS_URS_2021_02/043002000</t>
  </si>
  <si>
    <t>90</t>
  </si>
  <si>
    <t>049002000</t>
  </si>
  <si>
    <t>Ostatní inženýrská činnost</t>
  </si>
  <si>
    <t>-1112963279</t>
  </si>
  <si>
    <t>https://podminky.urs.cz/item/CS_URS_2021_02/049002000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</si>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</sst>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51203" TargetMode="External" /><Relationship Id="rId2" Type="http://schemas.openxmlformats.org/officeDocument/2006/relationships/hyperlink" Target="https://podminky.urs.cz/item/CS_URS_2021_02/111209111" TargetMode="External" /><Relationship Id="rId3" Type="http://schemas.openxmlformats.org/officeDocument/2006/relationships/hyperlink" Target="https://podminky.urs.cz/item/CS_URS_2021_02/112111111" TargetMode="External" /><Relationship Id="rId4" Type="http://schemas.openxmlformats.org/officeDocument/2006/relationships/hyperlink" Target="https://podminky.urs.cz/item/CS_URS_2021_02/112101101" TargetMode="External" /><Relationship Id="rId5" Type="http://schemas.openxmlformats.org/officeDocument/2006/relationships/hyperlink" Target="https://podminky.urs.cz/item/CS_URS_2021_02/112101102" TargetMode="External" /><Relationship Id="rId6" Type="http://schemas.openxmlformats.org/officeDocument/2006/relationships/hyperlink" Target="https://podminky.urs.cz/item/CS_URS_2021_02/112101105" TargetMode="External" /><Relationship Id="rId7" Type="http://schemas.openxmlformats.org/officeDocument/2006/relationships/hyperlink" Target="https://podminky.urs.cz/item/CS_URS_2021_02/112201112" TargetMode="External" /><Relationship Id="rId8" Type="http://schemas.openxmlformats.org/officeDocument/2006/relationships/hyperlink" Target="https://podminky.urs.cz/item/CS_URS_2021_02/112201114" TargetMode="External" /><Relationship Id="rId9" Type="http://schemas.openxmlformats.org/officeDocument/2006/relationships/hyperlink" Target="https://podminky.urs.cz/item/CS_URS_2021_02/112201119" TargetMode="External" /><Relationship Id="rId10" Type="http://schemas.openxmlformats.org/officeDocument/2006/relationships/hyperlink" Target="https://podminky.urs.cz/item/CS_URS_2021_02/112211111" TargetMode="External" /><Relationship Id="rId11" Type="http://schemas.openxmlformats.org/officeDocument/2006/relationships/hyperlink" Target="https://podminky.urs.cz/item/CS_URS_2021_02/112211112" TargetMode="External" /><Relationship Id="rId12" Type="http://schemas.openxmlformats.org/officeDocument/2006/relationships/hyperlink" Target="https://podminky.urs.cz/item/CS_URS_2021_02/112211113" TargetMode="External" /><Relationship Id="rId13" Type="http://schemas.openxmlformats.org/officeDocument/2006/relationships/hyperlink" Target="https://podminky.urs.cz/item/CS_URS_2021_02/115001106" TargetMode="External" /><Relationship Id="rId14" Type="http://schemas.openxmlformats.org/officeDocument/2006/relationships/hyperlink" Target="https://podminky.urs.cz/item/CS_URS_2021_02/115101202" TargetMode="External" /><Relationship Id="rId15" Type="http://schemas.openxmlformats.org/officeDocument/2006/relationships/hyperlink" Target="https://podminky.urs.cz/item/CS_URS_2021_02/115101302" TargetMode="External" /><Relationship Id="rId16" Type="http://schemas.openxmlformats.org/officeDocument/2006/relationships/hyperlink" Target="https://podminky.urs.cz/item/CS_URS_2021_02/129911121" TargetMode="External" /><Relationship Id="rId17" Type="http://schemas.openxmlformats.org/officeDocument/2006/relationships/hyperlink" Target="https://podminky.urs.cz/item/CS_URS_2021_02/121151125" TargetMode="External" /><Relationship Id="rId18" Type="http://schemas.openxmlformats.org/officeDocument/2006/relationships/hyperlink" Target="https://podminky.urs.cz/item/CS_URS_2021_02/122251107" TargetMode="External" /><Relationship Id="rId19" Type="http://schemas.openxmlformats.org/officeDocument/2006/relationships/hyperlink" Target="https://podminky.urs.cz/item/CS_URS_2021_02/131351104" TargetMode="External" /><Relationship Id="rId20" Type="http://schemas.openxmlformats.org/officeDocument/2006/relationships/hyperlink" Target="https://podminky.urs.cz/item/CS_URS_2021_02/162206111" TargetMode="External" /><Relationship Id="rId21" Type="http://schemas.openxmlformats.org/officeDocument/2006/relationships/hyperlink" Target="https://podminky.urs.cz/item/CS_URS_2021_02/162206112" TargetMode="External" /><Relationship Id="rId22" Type="http://schemas.openxmlformats.org/officeDocument/2006/relationships/hyperlink" Target="https://podminky.urs.cz/item/CS_URS_2021_02/162206113" TargetMode="External" /><Relationship Id="rId23" Type="http://schemas.openxmlformats.org/officeDocument/2006/relationships/hyperlink" Target="https://podminky.urs.cz/item/CS_URS_2021_02/162406111" TargetMode="External" /><Relationship Id="rId24" Type="http://schemas.openxmlformats.org/officeDocument/2006/relationships/hyperlink" Target="https://podminky.urs.cz/item/CS_URS_2021_02/162751117" TargetMode="External" /><Relationship Id="rId25" Type="http://schemas.openxmlformats.org/officeDocument/2006/relationships/hyperlink" Target="https://podminky.urs.cz/item/CS_URS_2021_02/167151111" TargetMode="External" /><Relationship Id="rId26" Type="http://schemas.openxmlformats.org/officeDocument/2006/relationships/hyperlink" Target="https://podminky.urs.cz/item/CS_URS_2021_02/167151112" TargetMode="External" /><Relationship Id="rId27" Type="http://schemas.openxmlformats.org/officeDocument/2006/relationships/hyperlink" Target="https://podminky.urs.cz/item/CS_URS_2021_02/171103201" TargetMode="External" /><Relationship Id="rId28" Type="http://schemas.openxmlformats.org/officeDocument/2006/relationships/hyperlink" Target="https://podminky.urs.cz/item/CS_URS_2021_02/171103291" TargetMode="External" /><Relationship Id="rId29" Type="http://schemas.openxmlformats.org/officeDocument/2006/relationships/hyperlink" Target="https://podminky.urs.cz/item/CS_URS_2021_02/171151101" TargetMode="External" /><Relationship Id="rId30" Type="http://schemas.openxmlformats.org/officeDocument/2006/relationships/hyperlink" Target="https://podminky.urs.cz/item/CS_URS_2021_02/171251201" TargetMode="External" /><Relationship Id="rId31" Type="http://schemas.openxmlformats.org/officeDocument/2006/relationships/hyperlink" Target="https://podminky.urs.cz/item/CS_URS_2021_02/171201231" TargetMode="External" /><Relationship Id="rId32" Type="http://schemas.openxmlformats.org/officeDocument/2006/relationships/hyperlink" Target="https://podminky.urs.cz/item/CS_URS_2021_02/181351104" TargetMode="External" /><Relationship Id="rId33" Type="http://schemas.openxmlformats.org/officeDocument/2006/relationships/hyperlink" Target="https://podminky.urs.cz/item/CS_URS_2021_02/182151111" TargetMode="External" /><Relationship Id="rId34" Type="http://schemas.openxmlformats.org/officeDocument/2006/relationships/hyperlink" Target="https://podminky.urs.cz/item/CS_URS_2021_02/182251101" TargetMode="External" /><Relationship Id="rId35" Type="http://schemas.openxmlformats.org/officeDocument/2006/relationships/hyperlink" Target="https://podminky.urs.cz/item/CS_URS_2021_02/182351134" TargetMode="External" /><Relationship Id="rId36" Type="http://schemas.openxmlformats.org/officeDocument/2006/relationships/hyperlink" Target="https://podminky.urs.cz/item/CS_URS_2021_02/181411122" TargetMode="External" /><Relationship Id="rId37" Type="http://schemas.openxmlformats.org/officeDocument/2006/relationships/hyperlink" Target="https://podminky.urs.cz/item/CS_URS_2021_02/00572100" TargetMode="External" /><Relationship Id="rId38" Type="http://schemas.openxmlformats.org/officeDocument/2006/relationships/hyperlink" Target="https://podminky.urs.cz/item/CS_URS_2021_02/213141121" TargetMode="External" /><Relationship Id="rId39" Type="http://schemas.openxmlformats.org/officeDocument/2006/relationships/hyperlink" Target="https://podminky.urs.cz/item/CS_URS_2021_02/213141123" TargetMode="External" /><Relationship Id="rId40" Type="http://schemas.openxmlformats.org/officeDocument/2006/relationships/hyperlink" Target="https://podminky.urs.cz/item/CS_URS_2021_02/321311116" TargetMode="External" /><Relationship Id="rId41" Type="http://schemas.openxmlformats.org/officeDocument/2006/relationships/hyperlink" Target="https://podminky.urs.cz/item/CS_URS_2021_02/321321116" TargetMode="External" /><Relationship Id="rId42" Type="http://schemas.openxmlformats.org/officeDocument/2006/relationships/hyperlink" Target="https://podminky.urs.cz/item/CS_URS_2021_02/321351010" TargetMode="External" /><Relationship Id="rId43" Type="http://schemas.openxmlformats.org/officeDocument/2006/relationships/hyperlink" Target="https://podminky.urs.cz/item/CS_URS_2021_02/321352010" TargetMode="External" /><Relationship Id="rId44" Type="http://schemas.openxmlformats.org/officeDocument/2006/relationships/hyperlink" Target="https://podminky.urs.cz/item/CS_URS_2021_02/321368211" TargetMode="External" /><Relationship Id="rId45" Type="http://schemas.openxmlformats.org/officeDocument/2006/relationships/hyperlink" Target="https://podminky.urs.cz/item/CS_URS_2021_02/457531111" TargetMode="External" /><Relationship Id="rId46" Type="http://schemas.openxmlformats.org/officeDocument/2006/relationships/hyperlink" Target="https://podminky.urs.cz/item/CS_URS_2021_02/457541111" TargetMode="External" /><Relationship Id="rId47" Type="http://schemas.openxmlformats.org/officeDocument/2006/relationships/hyperlink" Target="https://podminky.urs.cz/item/CS_URS_2021_02/457541111a" TargetMode="External" /><Relationship Id="rId48" Type="http://schemas.openxmlformats.org/officeDocument/2006/relationships/hyperlink" Target="https://podminky.urs.cz/item/CS_URS_2021_02/457541112" TargetMode="External" /><Relationship Id="rId49" Type="http://schemas.openxmlformats.org/officeDocument/2006/relationships/hyperlink" Target="https://podminky.urs.cz/item/CS_URS_2021_02/457571211" TargetMode="External" /><Relationship Id="rId50" Type="http://schemas.openxmlformats.org/officeDocument/2006/relationships/hyperlink" Target="https://podminky.urs.cz/item/CS_URS_2021_02/461211711" TargetMode="External" /><Relationship Id="rId51" Type="http://schemas.openxmlformats.org/officeDocument/2006/relationships/hyperlink" Target="https://podminky.urs.cz/item/CS_URS_2021_02/462511169" TargetMode="External" /><Relationship Id="rId52" Type="http://schemas.openxmlformats.org/officeDocument/2006/relationships/hyperlink" Target="https://podminky.urs.cz/item/CS_URS_2021_02/463212121" TargetMode="External" /><Relationship Id="rId53" Type="http://schemas.openxmlformats.org/officeDocument/2006/relationships/hyperlink" Target="https://podminky.urs.cz/item/CS_URS_2021_02/464511122" TargetMode="External" /><Relationship Id="rId54" Type="http://schemas.openxmlformats.org/officeDocument/2006/relationships/hyperlink" Target="https://podminky.urs.cz/item/CS_URS_2021_02/464511123" TargetMode="External" /><Relationship Id="rId55" Type="http://schemas.openxmlformats.org/officeDocument/2006/relationships/hyperlink" Target="https://podminky.urs.cz/item/CS_URS_2021_02/464531111" TargetMode="External" /><Relationship Id="rId56" Type="http://schemas.openxmlformats.org/officeDocument/2006/relationships/hyperlink" Target="https://podminky.urs.cz/item/CS_URS_2021_02/464541111" TargetMode="External" /><Relationship Id="rId57" Type="http://schemas.openxmlformats.org/officeDocument/2006/relationships/hyperlink" Target="https://podminky.urs.cz/item/CS_URS_2021_02/465511327" TargetMode="External" /><Relationship Id="rId58" Type="http://schemas.openxmlformats.org/officeDocument/2006/relationships/hyperlink" Target="https://podminky.urs.cz/item/CS_URS_2021_02/465513227" TargetMode="External" /><Relationship Id="rId59" Type="http://schemas.openxmlformats.org/officeDocument/2006/relationships/hyperlink" Target="https://podminky.urs.cz/item/CS_URS_2021_02/822392111" TargetMode="External" /><Relationship Id="rId60" Type="http://schemas.openxmlformats.org/officeDocument/2006/relationships/hyperlink" Target="https://podminky.urs.cz/item/CS_URS_2021_02/871238111" TargetMode="External" /><Relationship Id="rId61" Type="http://schemas.openxmlformats.org/officeDocument/2006/relationships/hyperlink" Target="https://podminky.urs.cz/item/CS_URS_2021_02/899623181" TargetMode="External" /><Relationship Id="rId62" Type="http://schemas.openxmlformats.org/officeDocument/2006/relationships/hyperlink" Target="https://podminky.urs.cz/item/CS_URS_2021_02/899643111" TargetMode="External" /><Relationship Id="rId63" Type="http://schemas.openxmlformats.org/officeDocument/2006/relationships/hyperlink" Target="https://podminky.urs.cz/item/CS_URS_2021_02/820391113" TargetMode="External" /><Relationship Id="rId64" Type="http://schemas.openxmlformats.org/officeDocument/2006/relationships/hyperlink" Target="https://podminky.urs.cz/item/CS_URS_2021_02/934953116" TargetMode="External" /><Relationship Id="rId65" Type="http://schemas.openxmlformats.org/officeDocument/2006/relationships/hyperlink" Target="https://podminky.urs.cz/item/CS_URS_2021_02/934956123" TargetMode="External" /><Relationship Id="rId66" Type="http://schemas.openxmlformats.org/officeDocument/2006/relationships/hyperlink" Target="https://podminky.urs.cz/item/CS_URS_2021_02/936501111" TargetMode="External" /><Relationship Id="rId67" Type="http://schemas.openxmlformats.org/officeDocument/2006/relationships/hyperlink" Target="https://podminky.urs.cz/item/CS_URS_2021_02/998321011" TargetMode="External" /><Relationship Id="rId68" Type="http://schemas.openxmlformats.org/officeDocument/2006/relationships/hyperlink" Target="https://podminky.urs.cz/item/CS_URS_2021_02/011002000" TargetMode="External" /><Relationship Id="rId69" Type="http://schemas.openxmlformats.org/officeDocument/2006/relationships/hyperlink" Target="https://podminky.urs.cz/item/CS_URS_2021_02/011114000" TargetMode="External" /><Relationship Id="rId70" Type="http://schemas.openxmlformats.org/officeDocument/2006/relationships/hyperlink" Target="https://podminky.urs.cz/item/CS_URS_2021_02/012002000" TargetMode="External" /><Relationship Id="rId71" Type="http://schemas.openxmlformats.org/officeDocument/2006/relationships/hyperlink" Target="https://podminky.urs.cz/item/CS_URS_2021_02/030001000" TargetMode="External" /><Relationship Id="rId72" Type="http://schemas.openxmlformats.org/officeDocument/2006/relationships/hyperlink" Target="https://podminky.urs.cz/item/CS_URS_2021_02/032002000" TargetMode="External" /><Relationship Id="rId73" Type="http://schemas.openxmlformats.org/officeDocument/2006/relationships/hyperlink" Target="https://podminky.urs.cz/item/CS_URS_2021_02/032503000" TargetMode="External" /><Relationship Id="rId74" Type="http://schemas.openxmlformats.org/officeDocument/2006/relationships/hyperlink" Target="https://podminky.urs.cz/item/CS_URS_2021_02/034002000" TargetMode="External" /><Relationship Id="rId75" Type="http://schemas.openxmlformats.org/officeDocument/2006/relationships/hyperlink" Target="https://podminky.urs.cz/item/CS_URS_2021_02/041002000" TargetMode="External" /><Relationship Id="rId76" Type="http://schemas.openxmlformats.org/officeDocument/2006/relationships/hyperlink" Target="https://podminky.urs.cz/item/CS_URS_2021_02/041903000" TargetMode="External" /><Relationship Id="rId77" Type="http://schemas.openxmlformats.org/officeDocument/2006/relationships/hyperlink" Target="https://podminky.urs.cz/item/CS_URS_2021_02/042002000" TargetMode="External" /><Relationship Id="rId78" Type="http://schemas.openxmlformats.org/officeDocument/2006/relationships/hyperlink" Target="https://podminky.urs.cz/item/CS_URS_2021_02/043002000" TargetMode="External" /><Relationship Id="rId79" Type="http://schemas.openxmlformats.org/officeDocument/2006/relationships/hyperlink" Target="https://podminky.urs.cz/item/CS_URS_2021_02/049002000" TargetMode="External" /><Relationship Id="rId8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22</v>
      </c>
    </row>
    <row r="8" s="1" customFormat="1" ht="12" customHeight="1">
      <c r="B8" s="20"/>
      <c r="C8" s="21"/>
      <c r="D8" s="31" t="s">
        <v>23</v>
      </c>
      <c r="E8" s="21"/>
      <c r="F8" s="21"/>
      <c r="G8" s="21"/>
      <c r="H8" s="21"/>
      <c r="I8" s="21"/>
      <c r="J8" s="21"/>
      <c r="K8" s="26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25</v>
      </c>
      <c r="AL8" s="21"/>
      <c r="AM8" s="21"/>
      <c r="AN8" s="32" t="s">
        <v>26</v>
      </c>
      <c r="AO8" s="21"/>
      <c r="AP8" s="21"/>
      <c r="AQ8" s="21"/>
      <c r="AR8" s="19"/>
      <c r="BE8" s="30"/>
      <c r="BS8" s="16" t="s">
        <v>27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28</v>
      </c>
    </row>
    <row r="10" s="1" customFormat="1" ht="12" customHeight="1">
      <c r="B10" s="20"/>
      <c r="C10" s="21"/>
      <c r="D10" s="31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30</v>
      </c>
      <c r="AL10" s="21"/>
      <c r="AM10" s="21"/>
      <c r="AN10" s="26" t="s">
        <v>20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24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31</v>
      </c>
      <c r="AL11" s="21"/>
      <c r="AM11" s="21"/>
      <c r="AN11" s="26" t="s">
        <v>20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30</v>
      </c>
      <c r="AL13" s="21"/>
      <c r="AM13" s="21"/>
      <c r="AN13" s="33" t="s">
        <v>33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31</v>
      </c>
      <c r="AL14" s="21"/>
      <c r="AM14" s="21"/>
      <c r="AN14" s="33" t="s">
        <v>33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30</v>
      </c>
      <c r="AL16" s="21"/>
      <c r="AM16" s="21"/>
      <c r="AN16" s="26" t="s">
        <v>20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31</v>
      </c>
      <c r="AL17" s="21"/>
      <c r="AM17" s="21"/>
      <c r="AN17" s="26" t="s">
        <v>20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30</v>
      </c>
      <c r="AL19" s="21"/>
      <c r="AM19" s="21"/>
      <c r="AN19" s="26" t="s">
        <v>20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31</v>
      </c>
      <c r="AL20" s="21"/>
      <c r="AM20" s="21"/>
      <c r="AN20" s="26" t="s">
        <v>20</v>
      </c>
      <c r="AO20" s="21"/>
      <c r="AP20" s="21"/>
      <c r="AQ20" s="21"/>
      <c r="AR20" s="19"/>
      <c r="BE20" s="30"/>
      <c r="BS20" s="16" t="s">
        <v>35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OBD-R-SV-2021vv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 xml:space="preserve">Rekonstrukce rybníku Svět- VP1, k.ú.  Obděnice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23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25</v>
      </c>
      <c r="AJ47" s="39"/>
      <c r="AK47" s="39"/>
      <c r="AL47" s="39"/>
      <c r="AM47" s="71" t="str">
        <f>IF(AN8= "","",AN8)</f>
        <v>30. 11. 2020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29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34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32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20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72</v>
      </c>
      <c r="BT54" s="108" t="s">
        <v>73</v>
      </c>
      <c r="BV54" s="108" t="s">
        <v>74</v>
      </c>
      <c r="BW54" s="108" t="s">
        <v>5</v>
      </c>
      <c r="BX54" s="108" t="s">
        <v>75</v>
      </c>
      <c r="CL54" s="108" t="s">
        <v>20</v>
      </c>
    </row>
    <row r="55" s="7" customFormat="1" ht="37.5" customHeight="1">
      <c r="A55" s="109" t="s">
        <v>76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'OBD-R-SV-2021vv - Rekonst...'!J28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77</v>
      </c>
      <c r="AR55" s="116"/>
      <c r="AS55" s="117">
        <v>0</v>
      </c>
      <c r="AT55" s="118">
        <f>ROUND(SUM(AV55:AW55),2)</f>
        <v>0</v>
      </c>
      <c r="AU55" s="119">
        <f>'OBD-R-SV-2021vv - Rekonst...'!P93</f>
        <v>0</v>
      </c>
      <c r="AV55" s="118">
        <f>'OBD-R-SV-2021vv - Rekonst...'!J31</f>
        <v>0</v>
      </c>
      <c r="AW55" s="118">
        <f>'OBD-R-SV-2021vv - Rekonst...'!J32</f>
        <v>0</v>
      </c>
      <c r="AX55" s="118">
        <f>'OBD-R-SV-2021vv - Rekonst...'!J33</f>
        <v>0</v>
      </c>
      <c r="AY55" s="118">
        <f>'OBD-R-SV-2021vv - Rekonst...'!J34</f>
        <v>0</v>
      </c>
      <c r="AZ55" s="118">
        <f>'OBD-R-SV-2021vv - Rekonst...'!F31</f>
        <v>0</v>
      </c>
      <c r="BA55" s="118">
        <f>'OBD-R-SV-2021vv - Rekonst...'!F32</f>
        <v>0</v>
      </c>
      <c r="BB55" s="118">
        <f>'OBD-R-SV-2021vv - Rekonst...'!F33</f>
        <v>0</v>
      </c>
      <c r="BC55" s="118">
        <f>'OBD-R-SV-2021vv - Rekonst...'!F34</f>
        <v>0</v>
      </c>
      <c r="BD55" s="120">
        <f>'OBD-R-SV-2021vv - Rekonst...'!F35</f>
        <v>0</v>
      </c>
      <c r="BE55" s="7"/>
      <c r="BT55" s="121" t="s">
        <v>22</v>
      </c>
      <c r="BU55" s="121" t="s">
        <v>78</v>
      </c>
      <c r="BV55" s="121" t="s">
        <v>74</v>
      </c>
      <c r="BW55" s="121" t="s">
        <v>5</v>
      </c>
      <c r="BX55" s="121" t="s">
        <v>75</v>
      </c>
      <c r="CL55" s="121" t="s">
        <v>20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/Y+uVZYrA9r2McuLBvq7A+N9Q2Tr/+WMt2Vhgi9grTU5QYg69Pr0D4UwvSKyEm8/yVliaUNnc0ofbSggeT94bA==" hashValue="0ClJINTHH1YuqSFYKAxY/JDisMz6QG744ljVrqyk6vLUmHhXYjY9ZN6oUidI+3Q463BhCJ97jOXzx/JrWwJPog==" algorithmName="SHA-512" password="B680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OBD-R-SV-2021vv - Rekon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79</v>
      </c>
    </row>
    <row r="4" s="1" customFormat="1" ht="24.96" customHeight="1">
      <c r="B4" s="19"/>
      <c r="D4" s="124" t="s">
        <v>80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19</v>
      </c>
      <c r="E9" s="37"/>
      <c r="F9" s="129" t="s">
        <v>20</v>
      </c>
      <c r="G9" s="37"/>
      <c r="H9" s="37"/>
      <c r="I9" s="126" t="s">
        <v>21</v>
      </c>
      <c r="J9" s="129" t="s">
        <v>20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23</v>
      </c>
      <c r="E10" s="37"/>
      <c r="F10" s="129" t="s">
        <v>24</v>
      </c>
      <c r="G10" s="37"/>
      <c r="H10" s="37"/>
      <c r="I10" s="126" t="s">
        <v>25</v>
      </c>
      <c r="J10" s="130" t="str">
        <f>'Rekapitulace stavby'!AN8</f>
        <v>30. 11. 2020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29</v>
      </c>
      <c r="E12" s="37"/>
      <c r="F12" s="37"/>
      <c r="G12" s="37"/>
      <c r="H12" s="37"/>
      <c r="I12" s="126" t="s">
        <v>30</v>
      </c>
      <c r="J12" s="129" t="str">
        <f>IF('Rekapitulace stavby'!AN10="","",'Rekapitulace stavby'!AN10)</f>
        <v/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tr">
        <f>IF('Rekapitulace stavby'!E11="","",'Rekapitulace stavby'!E11)</f>
        <v xml:space="preserve"> </v>
      </c>
      <c r="F13" s="37"/>
      <c r="G13" s="37"/>
      <c r="H13" s="37"/>
      <c r="I13" s="126" t="s">
        <v>31</v>
      </c>
      <c r="J13" s="129" t="str">
        <f>IF('Rekapitulace stavby'!AN11="","",'Rekapitulace stavby'!AN11)</f>
        <v/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32</v>
      </c>
      <c r="E15" s="37"/>
      <c r="F15" s="37"/>
      <c r="G15" s="37"/>
      <c r="H15" s="37"/>
      <c r="I15" s="126" t="s">
        <v>30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31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34</v>
      </c>
      <c r="E18" s="37"/>
      <c r="F18" s="37"/>
      <c r="G18" s="37"/>
      <c r="H18" s="37"/>
      <c r="I18" s="126" t="s">
        <v>30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31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36</v>
      </c>
      <c r="E21" s="37"/>
      <c r="F21" s="37"/>
      <c r="G21" s="37"/>
      <c r="H21" s="37"/>
      <c r="I21" s="126" t="s">
        <v>30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31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37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71.25" customHeight="1">
      <c r="A25" s="131"/>
      <c r="B25" s="132"/>
      <c r="C25" s="131"/>
      <c r="D25" s="131"/>
      <c r="E25" s="133" t="s">
        <v>38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39</v>
      </c>
      <c r="E28" s="37"/>
      <c r="F28" s="37"/>
      <c r="G28" s="37"/>
      <c r="H28" s="37"/>
      <c r="I28" s="37"/>
      <c r="J28" s="137">
        <f>ROUND(J93,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41</v>
      </c>
      <c r="G30" s="37"/>
      <c r="H30" s="37"/>
      <c r="I30" s="138" t="s">
        <v>40</v>
      </c>
      <c r="J30" s="138" t="s">
        <v>42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43</v>
      </c>
      <c r="E31" s="126" t="s">
        <v>44</v>
      </c>
      <c r="F31" s="140">
        <f>ROUND((SUM(BE93:BE385)),  2)</f>
        <v>0</v>
      </c>
      <c r="G31" s="37"/>
      <c r="H31" s="37"/>
      <c r="I31" s="141">
        <v>0.20999999999999999</v>
      </c>
      <c r="J31" s="140">
        <f>ROUND(((SUM(BE93:BE385))*I31),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45</v>
      </c>
      <c r="F32" s="140">
        <f>ROUND((SUM(BF93:BF385)),  2)</f>
        <v>0</v>
      </c>
      <c r="G32" s="37"/>
      <c r="H32" s="37"/>
      <c r="I32" s="141">
        <v>0.14999999999999999</v>
      </c>
      <c r="J32" s="140">
        <f>ROUND(((SUM(BF93:BF385))*I32),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46</v>
      </c>
      <c r="F33" s="140">
        <f>ROUND((SUM(BG93:BG385)),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47</v>
      </c>
      <c r="F34" s="140">
        <f>ROUND((SUM(BH93:BH385)),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48</v>
      </c>
      <c r="F35" s="140">
        <f>ROUND((SUM(BI93:BI385)),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49</v>
      </c>
      <c r="E37" s="144"/>
      <c r="F37" s="144"/>
      <c r="G37" s="145" t="s">
        <v>50</v>
      </c>
      <c r="H37" s="146" t="s">
        <v>51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81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 xml:space="preserve">Rekonstrukce rybníku Svět- VP1, k.ú.  Obděnice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23</v>
      </c>
      <c r="D48" s="39"/>
      <c r="E48" s="39"/>
      <c r="F48" s="26" t="str">
        <f>F10</f>
        <v xml:space="preserve"> </v>
      </c>
      <c r="G48" s="39"/>
      <c r="H48" s="39"/>
      <c r="I48" s="31" t="s">
        <v>25</v>
      </c>
      <c r="J48" s="71" t="str">
        <f>IF(J10="","",J10)</f>
        <v>30. 11. 2020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29</v>
      </c>
      <c r="D50" s="39"/>
      <c r="E50" s="39"/>
      <c r="F50" s="26" t="str">
        <f>E13</f>
        <v xml:space="preserve"> </v>
      </c>
      <c r="G50" s="39"/>
      <c r="H50" s="39"/>
      <c r="I50" s="31" t="s">
        <v>34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15" customHeight="1">
      <c r="A51" s="37"/>
      <c r="B51" s="38"/>
      <c r="C51" s="31" t="s">
        <v>32</v>
      </c>
      <c r="D51" s="39"/>
      <c r="E51" s="39"/>
      <c r="F51" s="26" t="str">
        <f>IF(E16="","",E16)</f>
        <v>Vyplň údaj</v>
      </c>
      <c r="G51" s="39"/>
      <c r="H51" s="39"/>
      <c r="I51" s="31" t="s">
        <v>36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82</v>
      </c>
      <c r="D53" s="154"/>
      <c r="E53" s="154"/>
      <c r="F53" s="154"/>
      <c r="G53" s="154"/>
      <c r="H53" s="154"/>
      <c r="I53" s="154"/>
      <c r="J53" s="155" t="s">
        <v>83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71</v>
      </c>
      <c r="D55" s="39"/>
      <c r="E55" s="39"/>
      <c r="F55" s="39"/>
      <c r="G55" s="39"/>
      <c r="H55" s="39"/>
      <c r="I55" s="39"/>
      <c r="J55" s="101">
        <f>J93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84</v>
      </c>
    </row>
    <row r="56" s="9" customFormat="1" ht="24.96" customHeight="1">
      <c r="A56" s="9"/>
      <c r="B56" s="157"/>
      <c r="C56" s="158"/>
      <c r="D56" s="159" t="s">
        <v>85</v>
      </c>
      <c r="E56" s="160"/>
      <c r="F56" s="160"/>
      <c r="G56" s="160"/>
      <c r="H56" s="160"/>
      <c r="I56" s="160"/>
      <c r="J56" s="161">
        <f>J94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86</v>
      </c>
      <c r="E57" s="166"/>
      <c r="F57" s="166"/>
      <c r="G57" s="166"/>
      <c r="H57" s="166"/>
      <c r="I57" s="166"/>
      <c r="J57" s="167">
        <f>J95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4.88" customHeight="1">
      <c r="A58" s="10"/>
      <c r="B58" s="163"/>
      <c r="C58" s="164"/>
      <c r="D58" s="165" t="s">
        <v>87</v>
      </c>
      <c r="E58" s="166"/>
      <c r="F58" s="166"/>
      <c r="G58" s="166"/>
      <c r="H58" s="166"/>
      <c r="I58" s="166"/>
      <c r="J58" s="167">
        <f>J205</f>
        <v>0</v>
      </c>
      <c r="K58" s="164"/>
      <c r="L58" s="168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3"/>
      <c r="C59" s="164"/>
      <c r="D59" s="165" t="s">
        <v>88</v>
      </c>
      <c r="E59" s="166"/>
      <c r="F59" s="166"/>
      <c r="G59" s="166"/>
      <c r="H59" s="166"/>
      <c r="I59" s="166"/>
      <c r="J59" s="167">
        <f>J213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3"/>
      <c r="C60" s="164"/>
      <c r="D60" s="165" t="s">
        <v>89</v>
      </c>
      <c r="E60" s="166"/>
      <c r="F60" s="166"/>
      <c r="G60" s="166"/>
      <c r="H60" s="166"/>
      <c r="I60" s="166"/>
      <c r="J60" s="167">
        <f>J224</f>
        <v>0</v>
      </c>
      <c r="K60" s="164"/>
      <c r="L60" s="168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4.88" customHeight="1">
      <c r="A61" s="10"/>
      <c r="B61" s="163"/>
      <c r="C61" s="164"/>
      <c r="D61" s="165" t="s">
        <v>90</v>
      </c>
      <c r="E61" s="166"/>
      <c r="F61" s="166"/>
      <c r="G61" s="166"/>
      <c r="H61" s="166"/>
      <c r="I61" s="166"/>
      <c r="J61" s="167">
        <f>J242</f>
        <v>0</v>
      </c>
      <c r="K61" s="164"/>
      <c r="L61" s="16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3"/>
      <c r="C62" s="164"/>
      <c r="D62" s="165" t="s">
        <v>91</v>
      </c>
      <c r="E62" s="166"/>
      <c r="F62" s="166"/>
      <c r="G62" s="166"/>
      <c r="H62" s="166"/>
      <c r="I62" s="166"/>
      <c r="J62" s="167">
        <f>J247</f>
        <v>0</v>
      </c>
      <c r="K62" s="164"/>
      <c r="L62" s="16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3"/>
      <c r="C63" s="164"/>
      <c r="D63" s="165" t="s">
        <v>92</v>
      </c>
      <c r="E63" s="166"/>
      <c r="F63" s="166"/>
      <c r="G63" s="166"/>
      <c r="H63" s="166"/>
      <c r="I63" s="166"/>
      <c r="J63" s="167">
        <f>J300</f>
        <v>0</v>
      </c>
      <c r="K63" s="164"/>
      <c r="L63" s="16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3"/>
      <c r="C64" s="164"/>
      <c r="D64" s="165" t="s">
        <v>93</v>
      </c>
      <c r="E64" s="166"/>
      <c r="F64" s="166"/>
      <c r="G64" s="166"/>
      <c r="H64" s="166"/>
      <c r="I64" s="166"/>
      <c r="J64" s="167">
        <f>J303</f>
        <v>0</v>
      </c>
      <c r="K64" s="164"/>
      <c r="L64" s="16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3"/>
      <c r="C65" s="164"/>
      <c r="D65" s="165" t="s">
        <v>94</v>
      </c>
      <c r="E65" s="166"/>
      <c r="F65" s="166"/>
      <c r="G65" s="166"/>
      <c r="H65" s="166"/>
      <c r="I65" s="166"/>
      <c r="J65" s="167">
        <f>J306</f>
        <v>0</v>
      </c>
      <c r="K65" s="164"/>
      <c r="L65" s="16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63"/>
      <c r="C66" s="164"/>
      <c r="D66" s="165" t="s">
        <v>95</v>
      </c>
      <c r="E66" s="166"/>
      <c r="F66" s="166"/>
      <c r="G66" s="166"/>
      <c r="H66" s="166"/>
      <c r="I66" s="166"/>
      <c r="J66" s="167">
        <f>J323</f>
        <v>0</v>
      </c>
      <c r="K66" s="164"/>
      <c r="L66" s="16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3"/>
      <c r="C67" s="164"/>
      <c r="D67" s="165" t="s">
        <v>96</v>
      </c>
      <c r="E67" s="166"/>
      <c r="F67" s="166"/>
      <c r="G67" s="166"/>
      <c r="H67" s="166"/>
      <c r="I67" s="166"/>
      <c r="J67" s="167">
        <f>J327</f>
        <v>0</v>
      </c>
      <c r="K67" s="164"/>
      <c r="L67" s="16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3"/>
      <c r="C68" s="164"/>
      <c r="D68" s="165" t="s">
        <v>97</v>
      </c>
      <c r="E68" s="166"/>
      <c r="F68" s="166"/>
      <c r="G68" s="166"/>
      <c r="H68" s="166"/>
      <c r="I68" s="166"/>
      <c r="J68" s="167">
        <f>J337</f>
        <v>0</v>
      </c>
      <c r="K68" s="164"/>
      <c r="L68" s="16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57"/>
      <c r="C69" s="158"/>
      <c r="D69" s="159" t="s">
        <v>98</v>
      </c>
      <c r="E69" s="160"/>
      <c r="F69" s="160"/>
      <c r="G69" s="160"/>
      <c r="H69" s="160"/>
      <c r="I69" s="160"/>
      <c r="J69" s="161">
        <f>J341</f>
        <v>0</v>
      </c>
      <c r="K69" s="158"/>
      <c r="L69" s="16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3"/>
      <c r="C70" s="164"/>
      <c r="D70" s="165" t="s">
        <v>99</v>
      </c>
      <c r="E70" s="166"/>
      <c r="F70" s="166"/>
      <c r="G70" s="166"/>
      <c r="H70" s="166"/>
      <c r="I70" s="166"/>
      <c r="J70" s="167">
        <f>J342</f>
        <v>0</v>
      </c>
      <c r="K70" s="164"/>
      <c r="L70" s="16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57"/>
      <c r="C71" s="158"/>
      <c r="D71" s="159" t="s">
        <v>100</v>
      </c>
      <c r="E71" s="160"/>
      <c r="F71" s="160"/>
      <c r="G71" s="160"/>
      <c r="H71" s="160"/>
      <c r="I71" s="160"/>
      <c r="J71" s="161">
        <f>J345</f>
        <v>0</v>
      </c>
      <c r="K71" s="158"/>
      <c r="L71" s="16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63"/>
      <c r="C72" s="164"/>
      <c r="D72" s="165" t="s">
        <v>101</v>
      </c>
      <c r="E72" s="166"/>
      <c r="F72" s="166"/>
      <c r="G72" s="166"/>
      <c r="H72" s="166"/>
      <c r="I72" s="166"/>
      <c r="J72" s="167">
        <f>J346</f>
        <v>0</v>
      </c>
      <c r="K72" s="164"/>
      <c r="L72" s="16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3"/>
      <c r="C73" s="164"/>
      <c r="D73" s="165" t="s">
        <v>102</v>
      </c>
      <c r="E73" s="166"/>
      <c r="F73" s="166"/>
      <c r="G73" s="166"/>
      <c r="H73" s="166"/>
      <c r="I73" s="166"/>
      <c r="J73" s="167">
        <f>J356</f>
        <v>0</v>
      </c>
      <c r="K73" s="164"/>
      <c r="L73" s="16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3"/>
      <c r="C74" s="164"/>
      <c r="D74" s="165" t="s">
        <v>103</v>
      </c>
      <c r="E74" s="166"/>
      <c r="F74" s="166"/>
      <c r="G74" s="166"/>
      <c r="H74" s="166"/>
      <c r="I74" s="166"/>
      <c r="J74" s="167">
        <f>J357</f>
        <v>0</v>
      </c>
      <c r="K74" s="164"/>
      <c r="L74" s="16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3"/>
      <c r="C75" s="164"/>
      <c r="D75" s="165" t="s">
        <v>104</v>
      </c>
      <c r="E75" s="166"/>
      <c r="F75" s="166"/>
      <c r="G75" s="166"/>
      <c r="H75" s="166"/>
      <c r="I75" s="166"/>
      <c r="J75" s="167">
        <f>J370</f>
        <v>0</v>
      </c>
      <c r="K75" s="164"/>
      <c r="L75" s="16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2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2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9"/>
      <c r="E82" s="39"/>
      <c r="F82" s="39"/>
      <c r="G82" s="39"/>
      <c r="H82" s="39"/>
      <c r="I82" s="39"/>
      <c r="J82" s="39"/>
      <c r="K82" s="39"/>
      <c r="L82" s="12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2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12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68" t="str">
        <f>E7</f>
        <v xml:space="preserve">Rekonstrukce rybníku Svět- VP1, k.ú.  Obděnice</v>
      </c>
      <c r="F85" s="39"/>
      <c r="G85" s="39"/>
      <c r="H85" s="39"/>
      <c r="I85" s="39"/>
      <c r="J85" s="39"/>
      <c r="K85" s="39"/>
      <c r="L85" s="12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23</v>
      </c>
      <c r="D87" s="39"/>
      <c r="E87" s="39"/>
      <c r="F87" s="26" t="str">
        <f>F10</f>
        <v xml:space="preserve"> </v>
      </c>
      <c r="G87" s="39"/>
      <c r="H87" s="39"/>
      <c r="I87" s="31" t="s">
        <v>25</v>
      </c>
      <c r="J87" s="71" t="str">
        <f>IF(J10="","",J10)</f>
        <v>30. 11. 2020</v>
      </c>
      <c r="K87" s="39"/>
      <c r="L87" s="12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2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29</v>
      </c>
      <c r="D89" s="39"/>
      <c r="E89" s="39"/>
      <c r="F89" s="26" t="str">
        <f>E13</f>
        <v xml:space="preserve"> </v>
      </c>
      <c r="G89" s="39"/>
      <c r="H89" s="39"/>
      <c r="I89" s="31" t="s">
        <v>34</v>
      </c>
      <c r="J89" s="35" t="str">
        <f>E19</f>
        <v xml:space="preserve"> </v>
      </c>
      <c r="K89" s="39"/>
      <c r="L89" s="12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32</v>
      </c>
      <c r="D90" s="39"/>
      <c r="E90" s="39"/>
      <c r="F90" s="26" t="str">
        <f>IF(E16="","",E16)</f>
        <v>Vyplň údaj</v>
      </c>
      <c r="G90" s="39"/>
      <c r="H90" s="39"/>
      <c r="I90" s="31" t="s">
        <v>36</v>
      </c>
      <c r="J90" s="35" t="str">
        <f>E22</f>
        <v xml:space="preserve"> </v>
      </c>
      <c r="K90" s="39"/>
      <c r="L90" s="12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1" customFormat="1" ht="29.28" customHeight="1">
      <c r="A92" s="169"/>
      <c r="B92" s="170"/>
      <c r="C92" s="171" t="s">
        <v>106</v>
      </c>
      <c r="D92" s="172" t="s">
        <v>58</v>
      </c>
      <c r="E92" s="172" t="s">
        <v>54</v>
      </c>
      <c r="F92" s="172" t="s">
        <v>55</v>
      </c>
      <c r="G92" s="172" t="s">
        <v>107</v>
      </c>
      <c r="H92" s="172" t="s">
        <v>108</v>
      </c>
      <c r="I92" s="172" t="s">
        <v>109</v>
      </c>
      <c r="J92" s="172" t="s">
        <v>83</v>
      </c>
      <c r="K92" s="173" t="s">
        <v>110</v>
      </c>
      <c r="L92" s="174"/>
      <c r="M92" s="91" t="s">
        <v>20</v>
      </c>
      <c r="N92" s="92" t="s">
        <v>43</v>
      </c>
      <c r="O92" s="92" t="s">
        <v>111</v>
      </c>
      <c r="P92" s="92" t="s">
        <v>112</v>
      </c>
      <c r="Q92" s="92" t="s">
        <v>113</v>
      </c>
      <c r="R92" s="92" t="s">
        <v>114</v>
      </c>
      <c r="S92" s="92" t="s">
        <v>115</v>
      </c>
      <c r="T92" s="93" t="s">
        <v>116</v>
      </c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</row>
    <row r="93" s="2" customFormat="1" ht="22.8" customHeight="1">
      <c r="A93" s="37"/>
      <c r="B93" s="38"/>
      <c r="C93" s="98" t="s">
        <v>117</v>
      </c>
      <c r="D93" s="39"/>
      <c r="E93" s="39"/>
      <c r="F93" s="39"/>
      <c r="G93" s="39"/>
      <c r="H93" s="39"/>
      <c r="I93" s="39"/>
      <c r="J93" s="175">
        <f>BK93</f>
        <v>0</v>
      </c>
      <c r="K93" s="39"/>
      <c r="L93" s="43"/>
      <c r="M93" s="94"/>
      <c r="N93" s="176"/>
      <c r="O93" s="95"/>
      <c r="P93" s="177">
        <f>P94+P341+P345</f>
        <v>0</v>
      </c>
      <c r="Q93" s="95"/>
      <c r="R93" s="177">
        <f>R94+R341+R345</f>
        <v>2579.2934708000003</v>
      </c>
      <c r="S93" s="95"/>
      <c r="T93" s="178">
        <f>T94+T341+T345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72</v>
      </c>
      <c r="AU93" s="16" t="s">
        <v>84</v>
      </c>
      <c r="BK93" s="179">
        <f>BK94+BK341+BK345</f>
        <v>0</v>
      </c>
    </row>
    <row r="94" s="12" customFormat="1" ht="25.92" customHeight="1">
      <c r="A94" s="12"/>
      <c r="B94" s="180"/>
      <c r="C94" s="181"/>
      <c r="D94" s="182" t="s">
        <v>72</v>
      </c>
      <c r="E94" s="183" t="s">
        <v>118</v>
      </c>
      <c r="F94" s="183" t="s">
        <v>119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P95+P213+P224+P247+P300+P303+P306+P327+P337</f>
        <v>0</v>
      </c>
      <c r="Q94" s="188"/>
      <c r="R94" s="189">
        <f>R95+R213+R224+R247+R300+R303+R306+R327+R337</f>
        <v>2579.2836808000002</v>
      </c>
      <c r="S94" s="188"/>
      <c r="T94" s="190">
        <f>T95+T213+T224+T247+T300+T303+T306+T327+T337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1" t="s">
        <v>22</v>
      </c>
      <c r="AT94" s="192" t="s">
        <v>72</v>
      </c>
      <c r="AU94" s="192" t="s">
        <v>73</v>
      </c>
      <c r="AY94" s="191" t="s">
        <v>120</v>
      </c>
      <c r="BK94" s="193">
        <f>BK95+BK213+BK224+BK247+BK300+BK303+BK306+BK327+BK337</f>
        <v>0</v>
      </c>
    </row>
    <row r="95" s="12" customFormat="1" ht="22.8" customHeight="1">
      <c r="A95" s="12"/>
      <c r="B95" s="180"/>
      <c r="C95" s="181"/>
      <c r="D95" s="182" t="s">
        <v>72</v>
      </c>
      <c r="E95" s="194" t="s">
        <v>22</v>
      </c>
      <c r="F95" s="194" t="s">
        <v>121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P96+SUM(P97:P205)</f>
        <v>0</v>
      </c>
      <c r="Q95" s="188"/>
      <c r="R95" s="189">
        <f>R96+SUM(R97:R205)</f>
        <v>1.60378</v>
      </c>
      <c r="S95" s="188"/>
      <c r="T95" s="190">
        <f>T96+SUM(T97:T205)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1" t="s">
        <v>22</v>
      </c>
      <c r="AT95" s="192" t="s">
        <v>72</v>
      </c>
      <c r="AU95" s="192" t="s">
        <v>22</v>
      </c>
      <c r="AY95" s="191" t="s">
        <v>120</v>
      </c>
      <c r="BK95" s="193">
        <f>BK96+SUM(BK97:BK205)</f>
        <v>0</v>
      </c>
    </row>
    <row r="96" s="2" customFormat="1" ht="37.8" customHeight="1">
      <c r="A96" s="37"/>
      <c r="B96" s="38"/>
      <c r="C96" s="196" t="s">
        <v>22</v>
      </c>
      <c r="D96" s="196" t="s">
        <v>122</v>
      </c>
      <c r="E96" s="197" t="s">
        <v>123</v>
      </c>
      <c r="F96" s="198" t="s">
        <v>124</v>
      </c>
      <c r="G96" s="199" t="s">
        <v>125</v>
      </c>
      <c r="H96" s="200">
        <v>6380</v>
      </c>
      <c r="I96" s="201"/>
      <c r="J96" s="202">
        <f>ROUND(I96*H96,2)</f>
        <v>0</v>
      </c>
      <c r="K96" s="198" t="s">
        <v>126</v>
      </c>
      <c r="L96" s="43"/>
      <c r="M96" s="203" t="s">
        <v>20</v>
      </c>
      <c r="N96" s="204" t="s">
        <v>44</v>
      </c>
      <c r="O96" s="83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7" t="s">
        <v>127</v>
      </c>
      <c r="AT96" s="207" t="s">
        <v>122</v>
      </c>
      <c r="AU96" s="207" t="s">
        <v>79</v>
      </c>
      <c r="AY96" s="16" t="s">
        <v>120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6" t="s">
        <v>22</v>
      </c>
      <c r="BK96" s="208">
        <f>ROUND(I96*H96,2)</f>
        <v>0</v>
      </c>
      <c r="BL96" s="16" t="s">
        <v>127</v>
      </c>
      <c r="BM96" s="207" t="s">
        <v>128</v>
      </c>
    </row>
    <row r="97" s="2" customFormat="1">
      <c r="A97" s="37"/>
      <c r="B97" s="38"/>
      <c r="C97" s="39"/>
      <c r="D97" s="209" t="s">
        <v>129</v>
      </c>
      <c r="E97" s="39"/>
      <c r="F97" s="210" t="s">
        <v>130</v>
      </c>
      <c r="G97" s="39"/>
      <c r="H97" s="39"/>
      <c r="I97" s="211"/>
      <c r="J97" s="39"/>
      <c r="K97" s="39"/>
      <c r="L97" s="43"/>
      <c r="M97" s="212"/>
      <c r="N97" s="213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129</v>
      </c>
      <c r="AU97" s="16" t="s">
        <v>79</v>
      </c>
    </row>
    <row r="98" s="2" customFormat="1">
      <c r="A98" s="37"/>
      <c r="B98" s="38"/>
      <c r="C98" s="39"/>
      <c r="D98" s="214" t="s">
        <v>131</v>
      </c>
      <c r="E98" s="39"/>
      <c r="F98" s="215" t="s">
        <v>132</v>
      </c>
      <c r="G98" s="39"/>
      <c r="H98" s="39"/>
      <c r="I98" s="211"/>
      <c r="J98" s="39"/>
      <c r="K98" s="39"/>
      <c r="L98" s="43"/>
      <c r="M98" s="212"/>
      <c r="N98" s="213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131</v>
      </c>
      <c r="AU98" s="16" t="s">
        <v>79</v>
      </c>
    </row>
    <row r="99" s="2" customFormat="1" ht="16.5" customHeight="1">
      <c r="A99" s="37"/>
      <c r="B99" s="38"/>
      <c r="C99" s="196" t="s">
        <v>79</v>
      </c>
      <c r="D99" s="196" t="s">
        <v>122</v>
      </c>
      <c r="E99" s="197" t="s">
        <v>133</v>
      </c>
      <c r="F99" s="198" t="s">
        <v>134</v>
      </c>
      <c r="G99" s="199" t="s">
        <v>125</v>
      </c>
      <c r="H99" s="200">
        <v>6380</v>
      </c>
      <c r="I99" s="201"/>
      <c r="J99" s="202">
        <f>ROUND(I99*H99,2)</f>
        <v>0</v>
      </c>
      <c r="K99" s="198" t="s">
        <v>126</v>
      </c>
      <c r="L99" s="43"/>
      <c r="M99" s="203" t="s">
        <v>20</v>
      </c>
      <c r="N99" s="204" t="s">
        <v>44</v>
      </c>
      <c r="O99" s="83"/>
      <c r="P99" s="205">
        <f>O99*H99</f>
        <v>0</v>
      </c>
      <c r="Q99" s="205">
        <v>3.0000000000000001E-05</v>
      </c>
      <c r="R99" s="205">
        <f>Q99*H99</f>
        <v>0.19140000000000002</v>
      </c>
      <c r="S99" s="205">
        <v>0</v>
      </c>
      <c r="T99" s="20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7" t="s">
        <v>127</v>
      </c>
      <c r="AT99" s="207" t="s">
        <v>122</v>
      </c>
      <c r="AU99" s="207" t="s">
        <v>79</v>
      </c>
      <c r="AY99" s="16" t="s">
        <v>120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6" t="s">
        <v>22</v>
      </c>
      <c r="BK99" s="208">
        <f>ROUND(I99*H99,2)</f>
        <v>0</v>
      </c>
      <c r="BL99" s="16" t="s">
        <v>127</v>
      </c>
      <c r="BM99" s="207" t="s">
        <v>135</v>
      </c>
    </row>
    <row r="100" s="2" customFormat="1">
      <c r="A100" s="37"/>
      <c r="B100" s="38"/>
      <c r="C100" s="39"/>
      <c r="D100" s="209" t="s">
        <v>129</v>
      </c>
      <c r="E100" s="39"/>
      <c r="F100" s="210" t="s">
        <v>136</v>
      </c>
      <c r="G100" s="39"/>
      <c r="H100" s="39"/>
      <c r="I100" s="211"/>
      <c r="J100" s="39"/>
      <c r="K100" s="39"/>
      <c r="L100" s="43"/>
      <c r="M100" s="212"/>
      <c r="N100" s="213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129</v>
      </c>
      <c r="AU100" s="16" t="s">
        <v>79</v>
      </c>
    </row>
    <row r="101" s="2" customFormat="1">
      <c r="A101" s="37"/>
      <c r="B101" s="38"/>
      <c r="C101" s="39"/>
      <c r="D101" s="214" t="s">
        <v>131</v>
      </c>
      <c r="E101" s="39"/>
      <c r="F101" s="215" t="s">
        <v>137</v>
      </c>
      <c r="G101" s="39"/>
      <c r="H101" s="39"/>
      <c r="I101" s="211"/>
      <c r="J101" s="39"/>
      <c r="K101" s="39"/>
      <c r="L101" s="43"/>
      <c r="M101" s="212"/>
      <c r="N101" s="213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131</v>
      </c>
      <c r="AU101" s="16" t="s">
        <v>79</v>
      </c>
    </row>
    <row r="102" s="2" customFormat="1" ht="16.5" customHeight="1">
      <c r="A102" s="37"/>
      <c r="B102" s="38"/>
      <c r="C102" s="196" t="s">
        <v>138</v>
      </c>
      <c r="D102" s="196" t="s">
        <v>122</v>
      </c>
      <c r="E102" s="197" t="s">
        <v>139</v>
      </c>
      <c r="F102" s="198" t="s">
        <v>140</v>
      </c>
      <c r="G102" s="199" t="s">
        <v>141</v>
      </c>
      <c r="H102" s="200">
        <v>35</v>
      </c>
      <c r="I102" s="201"/>
      <c r="J102" s="202">
        <f>ROUND(I102*H102,2)</f>
        <v>0</v>
      </c>
      <c r="K102" s="198" t="s">
        <v>126</v>
      </c>
      <c r="L102" s="43"/>
      <c r="M102" s="203" t="s">
        <v>20</v>
      </c>
      <c r="N102" s="204" t="s">
        <v>44</v>
      </c>
      <c r="O102" s="83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7" t="s">
        <v>127</v>
      </c>
      <c r="AT102" s="207" t="s">
        <v>122</v>
      </c>
      <c r="AU102" s="207" t="s">
        <v>79</v>
      </c>
      <c r="AY102" s="16" t="s">
        <v>120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6" t="s">
        <v>22</v>
      </c>
      <c r="BK102" s="208">
        <f>ROUND(I102*H102,2)</f>
        <v>0</v>
      </c>
      <c r="BL102" s="16" t="s">
        <v>127</v>
      </c>
      <c r="BM102" s="207" t="s">
        <v>142</v>
      </c>
    </row>
    <row r="103" s="2" customFormat="1">
      <c r="A103" s="37"/>
      <c r="B103" s="38"/>
      <c r="C103" s="39"/>
      <c r="D103" s="209" t="s">
        <v>129</v>
      </c>
      <c r="E103" s="39"/>
      <c r="F103" s="210" t="s">
        <v>143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129</v>
      </c>
      <c r="AU103" s="16" t="s">
        <v>79</v>
      </c>
    </row>
    <row r="104" s="2" customFormat="1">
      <c r="A104" s="37"/>
      <c r="B104" s="38"/>
      <c r="C104" s="39"/>
      <c r="D104" s="214" t="s">
        <v>131</v>
      </c>
      <c r="E104" s="39"/>
      <c r="F104" s="215" t="s">
        <v>144</v>
      </c>
      <c r="G104" s="39"/>
      <c r="H104" s="39"/>
      <c r="I104" s="211"/>
      <c r="J104" s="39"/>
      <c r="K104" s="39"/>
      <c r="L104" s="43"/>
      <c r="M104" s="212"/>
      <c r="N104" s="213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131</v>
      </c>
      <c r="AU104" s="16" t="s">
        <v>79</v>
      </c>
    </row>
    <row r="105" s="2" customFormat="1" ht="24.15" customHeight="1">
      <c r="A105" s="37"/>
      <c r="B105" s="38"/>
      <c r="C105" s="196" t="s">
        <v>127</v>
      </c>
      <c r="D105" s="196" t="s">
        <v>122</v>
      </c>
      <c r="E105" s="197" t="s">
        <v>145</v>
      </c>
      <c r="F105" s="198" t="s">
        <v>146</v>
      </c>
      <c r="G105" s="199" t="s">
        <v>141</v>
      </c>
      <c r="H105" s="200">
        <v>8</v>
      </c>
      <c r="I105" s="201"/>
      <c r="J105" s="202">
        <f>ROUND(I105*H105,2)</f>
        <v>0</v>
      </c>
      <c r="K105" s="198" t="s">
        <v>126</v>
      </c>
      <c r="L105" s="43"/>
      <c r="M105" s="203" t="s">
        <v>20</v>
      </c>
      <c r="N105" s="204" t="s">
        <v>44</v>
      </c>
      <c r="O105" s="83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7" t="s">
        <v>127</v>
      </c>
      <c r="AT105" s="207" t="s">
        <v>122</v>
      </c>
      <c r="AU105" s="207" t="s">
        <v>79</v>
      </c>
      <c r="AY105" s="16" t="s">
        <v>120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6" t="s">
        <v>22</v>
      </c>
      <c r="BK105" s="208">
        <f>ROUND(I105*H105,2)</f>
        <v>0</v>
      </c>
      <c r="BL105" s="16" t="s">
        <v>127</v>
      </c>
      <c r="BM105" s="207" t="s">
        <v>147</v>
      </c>
    </row>
    <row r="106" s="2" customFormat="1">
      <c r="A106" s="37"/>
      <c r="B106" s="38"/>
      <c r="C106" s="39"/>
      <c r="D106" s="209" t="s">
        <v>129</v>
      </c>
      <c r="E106" s="39"/>
      <c r="F106" s="210" t="s">
        <v>148</v>
      </c>
      <c r="G106" s="39"/>
      <c r="H106" s="39"/>
      <c r="I106" s="211"/>
      <c r="J106" s="39"/>
      <c r="K106" s="39"/>
      <c r="L106" s="43"/>
      <c r="M106" s="212"/>
      <c r="N106" s="213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129</v>
      </c>
      <c r="AU106" s="16" t="s">
        <v>79</v>
      </c>
    </row>
    <row r="107" s="2" customFormat="1">
      <c r="A107" s="37"/>
      <c r="B107" s="38"/>
      <c r="C107" s="39"/>
      <c r="D107" s="214" t="s">
        <v>131</v>
      </c>
      <c r="E107" s="39"/>
      <c r="F107" s="215" t="s">
        <v>149</v>
      </c>
      <c r="G107" s="39"/>
      <c r="H107" s="39"/>
      <c r="I107" s="211"/>
      <c r="J107" s="39"/>
      <c r="K107" s="39"/>
      <c r="L107" s="43"/>
      <c r="M107" s="212"/>
      <c r="N107" s="213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131</v>
      </c>
      <c r="AU107" s="16" t="s">
        <v>79</v>
      </c>
    </row>
    <row r="108" s="2" customFormat="1" ht="24.15" customHeight="1">
      <c r="A108" s="37"/>
      <c r="B108" s="38"/>
      <c r="C108" s="196" t="s">
        <v>150</v>
      </c>
      <c r="D108" s="196" t="s">
        <v>122</v>
      </c>
      <c r="E108" s="197" t="s">
        <v>151</v>
      </c>
      <c r="F108" s="198" t="s">
        <v>152</v>
      </c>
      <c r="G108" s="199" t="s">
        <v>141</v>
      </c>
      <c r="H108" s="200">
        <v>19</v>
      </c>
      <c r="I108" s="201"/>
      <c r="J108" s="202">
        <f>ROUND(I108*H108,2)</f>
        <v>0</v>
      </c>
      <c r="K108" s="198" t="s">
        <v>126</v>
      </c>
      <c r="L108" s="43"/>
      <c r="M108" s="203" t="s">
        <v>20</v>
      </c>
      <c r="N108" s="204" t="s">
        <v>44</v>
      </c>
      <c r="O108" s="83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7" t="s">
        <v>127</v>
      </c>
      <c r="AT108" s="207" t="s">
        <v>122</v>
      </c>
      <c r="AU108" s="207" t="s">
        <v>79</v>
      </c>
      <c r="AY108" s="16" t="s">
        <v>120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6" t="s">
        <v>22</v>
      </c>
      <c r="BK108" s="208">
        <f>ROUND(I108*H108,2)</f>
        <v>0</v>
      </c>
      <c r="BL108" s="16" t="s">
        <v>127</v>
      </c>
      <c r="BM108" s="207" t="s">
        <v>153</v>
      </c>
    </row>
    <row r="109" s="2" customFormat="1">
      <c r="A109" s="37"/>
      <c r="B109" s="38"/>
      <c r="C109" s="39"/>
      <c r="D109" s="209" t="s">
        <v>129</v>
      </c>
      <c r="E109" s="39"/>
      <c r="F109" s="210" t="s">
        <v>154</v>
      </c>
      <c r="G109" s="39"/>
      <c r="H109" s="39"/>
      <c r="I109" s="211"/>
      <c r="J109" s="39"/>
      <c r="K109" s="39"/>
      <c r="L109" s="43"/>
      <c r="M109" s="212"/>
      <c r="N109" s="213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129</v>
      </c>
      <c r="AU109" s="16" t="s">
        <v>79</v>
      </c>
    </row>
    <row r="110" s="2" customFormat="1">
      <c r="A110" s="37"/>
      <c r="B110" s="38"/>
      <c r="C110" s="39"/>
      <c r="D110" s="214" t="s">
        <v>131</v>
      </c>
      <c r="E110" s="39"/>
      <c r="F110" s="215" t="s">
        <v>155</v>
      </c>
      <c r="G110" s="39"/>
      <c r="H110" s="39"/>
      <c r="I110" s="211"/>
      <c r="J110" s="39"/>
      <c r="K110" s="39"/>
      <c r="L110" s="43"/>
      <c r="M110" s="212"/>
      <c r="N110" s="213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131</v>
      </c>
      <c r="AU110" s="16" t="s">
        <v>79</v>
      </c>
    </row>
    <row r="111" s="2" customFormat="1" ht="24.15" customHeight="1">
      <c r="A111" s="37"/>
      <c r="B111" s="38"/>
      <c r="C111" s="196" t="s">
        <v>156</v>
      </c>
      <c r="D111" s="196" t="s">
        <v>122</v>
      </c>
      <c r="E111" s="197" t="s">
        <v>157</v>
      </c>
      <c r="F111" s="198" t="s">
        <v>158</v>
      </c>
      <c r="G111" s="199" t="s">
        <v>141</v>
      </c>
      <c r="H111" s="200">
        <v>8</v>
      </c>
      <c r="I111" s="201"/>
      <c r="J111" s="202">
        <f>ROUND(I111*H111,2)</f>
        <v>0</v>
      </c>
      <c r="K111" s="198" t="s">
        <v>126</v>
      </c>
      <c r="L111" s="43"/>
      <c r="M111" s="203" t="s">
        <v>20</v>
      </c>
      <c r="N111" s="204" t="s">
        <v>44</v>
      </c>
      <c r="O111" s="83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7" t="s">
        <v>127</v>
      </c>
      <c r="AT111" s="207" t="s">
        <v>122</v>
      </c>
      <c r="AU111" s="207" t="s">
        <v>79</v>
      </c>
      <c r="AY111" s="16" t="s">
        <v>120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6" t="s">
        <v>22</v>
      </c>
      <c r="BK111" s="208">
        <f>ROUND(I111*H111,2)</f>
        <v>0</v>
      </c>
      <c r="BL111" s="16" t="s">
        <v>127</v>
      </c>
      <c r="BM111" s="207" t="s">
        <v>159</v>
      </c>
    </row>
    <row r="112" s="2" customFormat="1">
      <c r="A112" s="37"/>
      <c r="B112" s="38"/>
      <c r="C112" s="39"/>
      <c r="D112" s="209" t="s">
        <v>129</v>
      </c>
      <c r="E112" s="39"/>
      <c r="F112" s="210" t="s">
        <v>160</v>
      </c>
      <c r="G112" s="39"/>
      <c r="H112" s="39"/>
      <c r="I112" s="211"/>
      <c r="J112" s="39"/>
      <c r="K112" s="39"/>
      <c r="L112" s="43"/>
      <c r="M112" s="212"/>
      <c r="N112" s="213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129</v>
      </c>
      <c r="AU112" s="16" t="s">
        <v>79</v>
      </c>
    </row>
    <row r="113" s="2" customFormat="1">
      <c r="A113" s="37"/>
      <c r="B113" s="38"/>
      <c r="C113" s="39"/>
      <c r="D113" s="214" t="s">
        <v>131</v>
      </c>
      <c r="E113" s="39"/>
      <c r="F113" s="215" t="s">
        <v>161</v>
      </c>
      <c r="G113" s="39"/>
      <c r="H113" s="39"/>
      <c r="I113" s="211"/>
      <c r="J113" s="39"/>
      <c r="K113" s="39"/>
      <c r="L113" s="43"/>
      <c r="M113" s="212"/>
      <c r="N113" s="213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131</v>
      </c>
      <c r="AU113" s="16" t="s">
        <v>79</v>
      </c>
    </row>
    <row r="114" s="2" customFormat="1" ht="33" customHeight="1">
      <c r="A114" s="37"/>
      <c r="B114" s="38"/>
      <c r="C114" s="196" t="s">
        <v>162</v>
      </c>
      <c r="D114" s="196" t="s">
        <v>122</v>
      </c>
      <c r="E114" s="197" t="s">
        <v>163</v>
      </c>
      <c r="F114" s="198" t="s">
        <v>164</v>
      </c>
      <c r="G114" s="199" t="s">
        <v>141</v>
      </c>
      <c r="H114" s="200">
        <v>8</v>
      </c>
      <c r="I114" s="201"/>
      <c r="J114" s="202">
        <f>ROUND(I114*H114,2)</f>
        <v>0</v>
      </c>
      <c r="K114" s="198" t="s">
        <v>126</v>
      </c>
      <c r="L114" s="43"/>
      <c r="M114" s="203" t="s">
        <v>20</v>
      </c>
      <c r="N114" s="204" t="s">
        <v>44</v>
      </c>
      <c r="O114" s="83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7" t="s">
        <v>127</v>
      </c>
      <c r="AT114" s="207" t="s">
        <v>122</v>
      </c>
      <c r="AU114" s="207" t="s">
        <v>79</v>
      </c>
      <c r="AY114" s="16" t="s">
        <v>120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6" t="s">
        <v>22</v>
      </c>
      <c r="BK114" s="208">
        <f>ROUND(I114*H114,2)</f>
        <v>0</v>
      </c>
      <c r="BL114" s="16" t="s">
        <v>127</v>
      </c>
      <c r="BM114" s="207" t="s">
        <v>165</v>
      </c>
    </row>
    <row r="115" s="2" customFormat="1">
      <c r="A115" s="37"/>
      <c r="B115" s="38"/>
      <c r="C115" s="39"/>
      <c r="D115" s="209" t="s">
        <v>129</v>
      </c>
      <c r="E115" s="39"/>
      <c r="F115" s="210" t="s">
        <v>166</v>
      </c>
      <c r="G115" s="39"/>
      <c r="H115" s="39"/>
      <c r="I115" s="211"/>
      <c r="J115" s="39"/>
      <c r="K115" s="39"/>
      <c r="L115" s="43"/>
      <c r="M115" s="212"/>
      <c r="N115" s="213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129</v>
      </c>
      <c r="AU115" s="16" t="s">
        <v>79</v>
      </c>
    </row>
    <row r="116" s="2" customFormat="1">
      <c r="A116" s="37"/>
      <c r="B116" s="38"/>
      <c r="C116" s="39"/>
      <c r="D116" s="214" t="s">
        <v>131</v>
      </c>
      <c r="E116" s="39"/>
      <c r="F116" s="215" t="s">
        <v>167</v>
      </c>
      <c r="G116" s="39"/>
      <c r="H116" s="39"/>
      <c r="I116" s="211"/>
      <c r="J116" s="39"/>
      <c r="K116" s="39"/>
      <c r="L116" s="43"/>
      <c r="M116" s="212"/>
      <c r="N116" s="213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131</v>
      </c>
      <c r="AU116" s="16" t="s">
        <v>79</v>
      </c>
    </row>
    <row r="117" s="2" customFormat="1" ht="33" customHeight="1">
      <c r="A117" s="37"/>
      <c r="B117" s="38"/>
      <c r="C117" s="196" t="s">
        <v>168</v>
      </c>
      <c r="D117" s="196" t="s">
        <v>122</v>
      </c>
      <c r="E117" s="197" t="s">
        <v>169</v>
      </c>
      <c r="F117" s="198" t="s">
        <v>170</v>
      </c>
      <c r="G117" s="199" t="s">
        <v>141</v>
      </c>
      <c r="H117" s="200">
        <v>19</v>
      </c>
      <c r="I117" s="201"/>
      <c r="J117" s="202">
        <f>ROUND(I117*H117,2)</f>
        <v>0</v>
      </c>
      <c r="K117" s="198" t="s">
        <v>126</v>
      </c>
      <c r="L117" s="43"/>
      <c r="M117" s="203" t="s">
        <v>20</v>
      </c>
      <c r="N117" s="204" t="s">
        <v>44</v>
      </c>
      <c r="O117" s="83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7" t="s">
        <v>127</v>
      </c>
      <c r="AT117" s="207" t="s">
        <v>122</v>
      </c>
      <c r="AU117" s="207" t="s">
        <v>79</v>
      </c>
      <c r="AY117" s="16" t="s">
        <v>120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6" t="s">
        <v>22</v>
      </c>
      <c r="BK117" s="208">
        <f>ROUND(I117*H117,2)</f>
        <v>0</v>
      </c>
      <c r="BL117" s="16" t="s">
        <v>127</v>
      </c>
      <c r="BM117" s="207" t="s">
        <v>171</v>
      </c>
    </row>
    <row r="118" s="2" customFormat="1">
      <c r="A118" s="37"/>
      <c r="B118" s="38"/>
      <c r="C118" s="39"/>
      <c r="D118" s="209" t="s">
        <v>129</v>
      </c>
      <c r="E118" s="39"/>
      <c r="F118" s="210" t="s">
        <v>172</v>
      </c>
      <c r="G118" s="39"/>
      <c r="H118" s="39"/>
      <c r="I118" s="211"/>
      <c r="J118" s="39"/>
      <c r="K118" s="39"/>
      <c r="L118" s="43"/>
      <c r="M118" s="212"/>
      <c r="N118" s="213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129</v>
      </c>
      <c r="AU118" s="16" t="s">
        <v>79</v>
      </c>
    </row>
    <row r="119" s="2" customFormat="1">
      <c r="A119" s="37"/>
      <c r="B119" s="38"/>
      <c r="C119" s="39"/>
      <c r="D119" s="214" t="s">
        <v>131</v>
      </c>
      <c r="E119" s="39"/>
      <c r="F119" s="215" t="s">
        <v>173</v>
      </c>
      <c r="G119" s="39"/>
      <c r="H119" s="39"/>
      <c r="I119" s="211"/>
      <c r="J119" s="39"/>
      <c r="K119" s="39"/>
      <c r="L119" s="43"/>
      <c r="M119" s="212"/>
      <c r="N119" s="213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131</v>
      </c>
      <c r="AU119" s="16" t="s">
        <v>79</v>
      </c>
    </row>
    <row r="120" s="2" customFormat="1" ht="33" customHeight="1">
      <c r="A120" s="37"/>
      <c r="B120" s="38"/>
      <c r="C120" s="196" t="s">
        <v>174</v>
      </c>
      <c r="D120" s="196" t="s">
        <v>122</v>
      </c>
      <c r="E120" s="197" t="s">
        <v>175</v>
      </c>
      <c r="F120" s="198" t="s">
        <v>176</v>
      </c>
      <c r="G120" s="199" t="s">
        <v>141</v>
      </c>
      <c r="H120" s="200">
        <v>8</v>
      </c>
      <c r="I120" s="201"/>
      <c r="J120" s="202">
        <f>ROUND(I120*H120,2)</f>
        <v>0</v>
      </c>
      <c r="K120" s="198" t="s">
        <v>126</v>
      </c>
      <c r="L120" s="43"/>
      <c r="M120" s="203" t="s">
        <v>20</v>
      </c>
      <c r="N120" s="204" t="s">
        <v>44</v>
      </c>
      <c r="O120" s="83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7" t="s">
        <v>127</v>
      </c>
      <c r="AT120" s="207" t="s">
        <v>122</v>
      </c>
      <c r="AU120" s="207" t="s">
        <v>79</v>
      </c>
      <c r="AY120" s="16" t="s">
        <v>120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6" t="s">
        <v>22</v>
      </c>
      <c r="BK120" s="208">
        <f>ROUND(I120*H120,2)</f>
        <v>0</v>
      </c>
      <c r="BL120" s="16" t="s">
        <v>127</v>
      </c>
      <c r="BM120" s="207" t="s">
        <v>177</v>
      </c>
    </row>
    <row r="121" s="2" customFormat="1">
      <c r="A121" s="37"/>
      <c r="B121" s="38"/>
      <c r="C121" s="39"/>
      <c r="D121" s="209" t="s">
        <v>129</v>
      </c>
      <c r="E121" s="39"/>
      <c r="F121" s="210" t="s">
        <v>178</v>
      </c>
      <c r="G121" s="39"/>
      <c r="H121" s="39"/>
      <c r="I121" s="211"/>
      <c r="J121" s="39"/>
      <c r="K121" s="39"/>
      <c r="L121" s="43"/>
      <c r="M121" s="212"/>
      <c r="N121" s="213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129</v>
      </c>
      <c r="AU121" s="16" t="s">
        <v>79</v>
      </c>
    </row>
    <row r="122" s="2" customFormat="1">
      <c r="A122" s="37"/>
      <c r="B122" s="38"/>
      <c r="C122" s="39"/>
      <c r="D122" s="214" t="s">
        <v>131</v>
      </c>
      <c r="E122" s="39"/>
      <c r="F122" s="215" t="s">
        <v>179</v>
      </c>
      <c r="G122" s="39"/>
      <c r="H122" s="39"/>
      <c r="I122" s="211"/>
      <c r="J122" s="39"/>
      <c r="K122" s="39"/>
      <c r="L122" s="43"/>
      <c r="M122" s="212"/>
      <c r="N122" s="213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79</v>
      </c>
    </row>
    <row r="123" s="2" customFormat="1" ht="16.5" customHeight="1">
      <c r="A123" s="37"/>
      <c r="B123" s="38"/>
      <c r="C123" s="196" t="s">
        <v>27</v>
      </c>
      <c r="D123" s="196" t="s">
        <v>122</v>
      </c>
      <c r="E123" s="197" t="s">
        <v>180</v>
      </c>
      <c r="F123" s="198" t="s">
        <v>181</v>
      </c>
      <c r="G123" s="199" t="s">
        <v>141</v>
      </c>
      <c r="H123" s="200">
        <v>8</v>
      </c>
      <c r="I123" s="201"/>
      <c r="J123" s="202">
        <f>ROUND(I123*H123,2)</f>
        <v>0</v>
      </c>
      <c r="K123" s="198" t="s">
        <v>126</v>
      </c>
      <c r="L123" s="43"/>
      <c r="M123" s="203" t="s">
        <v>20</v>
      </c>
      <c r="N123" s="204" t="s">
        <v>44</v>
      </c>
      <c r="O123" s="83"/>
      <c r="P123" s="205">
        <f>O123*H123</f>
        <v>0</v>
      </c>
      <c r="Q123" s="205">
        <v>9.0000000000000006E-05</v>
      </c>
      <c r="R123" s="205">
        <f>Q123*H123</f>
        <v>0.00072000000000000005</v>
      </c>
      <c r="S123" s="205">
        <v>0</v>
      </c>
      <c r="T123" s="20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7" t="s">
        <v>127</v>
      </c>
      <c r="AT123" s="207" t="s">
        <v>122</v>
      </c>
      <c r="AU123" s="207" t="s">
        <v>79</v>
      </c>
      <c r="AY123" s="16" t="s">
        <v>120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6" t="s">
        <v>22</v>
      </c>
      <c r="BK123" s="208">
        <f>ROUND(I123*H123,2)</f>
        <v>0</v>
      </c>
      <c r="BL123" s="16" t="s">
        <v>127</v>
      </c>
      <c r="BM123" s="207" t="s">
        <v>182</v>
      </c>
    </row>
    <row r="124" s="2" customFormat="1">
      <c r="A124" s="37"/>
      <c r="B124" s="38"/>
      <c r="C124" s="39"/>
      <c r="D124" s="209" t="s">
        <v>129</v>
      </c>
      <c r="E124" s="39"/>
      <c r="F124" s="210" t="s">
        <v>183</v>
      </c>
      <c r="G124" s="39"/>
      <c r="H124" s="39"/>
      <c r="I124" s="211"/>
      <c r="J124" s="39"/>
      <c r="K124" s="39"/>
      <c r="L124" s="43"/>
      <c r="M124" s="212"/>
      <c r="N124" s="213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129</v>
      </c>
      <c r="AU124" s="16" t="s">
        <v>79</v>
      </c>
    </row>
    <row r="125" s="2" customFormat="1">
      <c r="A125" s="37"/>
      <c r="B125" s="38"/>
      <c r="C125" s="39"/>
      <c r="D125" s="214" t="s">
        <v>131</v>
      </c>
      <c r="E125" s="39"/>
      <c r="F125" s="215" t="s">
        <v>184</v>
      </c>
      <c r="G125" s="39"/>
      <c r="H125" s="39"/>
      <c r="I125" s="211"/>
      <c r="J125" s="39"/>
      <c r="K125" s="39"/>
      <c r="L125" s="43"/>
      <c r="M125" s="212"/>
      <c r="N125" s="213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131</v>
      </c>
      <c r="AU125" s="16" t="s">
        <v>79</v>
      </c>
    </row>
    <row r="126" s="2" customFormat="1" ht="16.5" customHeight="1">
      <c r="A126" s="37"/>
      <c r="B126" s="38"/>
      <c r="C126" s="196" t="s">
        <v>185</v>
      </c>
      <c r="D126" s="196" t="s">
        <v>122</v>
      </c>
      <c r="E126" s="197" t="s">
        <v>186</v>
      </c>
      <c r="F126" s="198" t="s">
        <v>187</v>
      </c>
      <c r="G126" s="199" t="s">
        <v>141</v>
      </c>
      <c r="H126" s="200">
        <v>19</v>
      </c>
      <c r="I126" s="201"/>
      <c r="J126" s="202">
        <f>ROUND(I126*H126,2)</f>
        <v>0</v>
      </c>
      <c r="K126" s="198" t="s">
        <v>126</v>
      </c>
      <c r="L126" s="43"/>
      <c r="M126" s="203" t="s">
        <v>20</v>
      </c>
      <c r="N126" s="204" t="s">
        <v>44</v>
      </c>
      <c r="O126" s="83"/>
      <c r="P126" s="205">
        <f>O126*H126</f>
        <v>0</v>
      </c>
      <c r="Q126" s="205">
        <v>0.00018000000000000001</v>
      </c>
      <c r="R126" s="205">
        <f>Q126*H126</f>
        <v>0.0034200000000000003</v>
      </c>
      <c r="S126" s="205">
        <v>0</v>
      </c>
      <c r="T126" s="20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7" t="s">
        <v>127</v>
      </c>
      <c r="AT126" s="207" t="s">
        <v>122</v>
      </c>
      <c r="AU126" s="207" t="s">
        <v>79</v>
      </c>
      <c r="AY126" s="16" t="s">
        <v>120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6" t="s">
        <v>22</v>
      </c>
      <c r="BK126" s="208">
        <f>ROUND(I126*H126,2)</f>
        <v>0</v>
      </c>
      <c r="BL126" s="16" t="s">
        <v>127</v>
      </c>
      <c r="BM126" s="207" t="s">
        <v>188</v>
      </c>
    </row>
    <row r="127" s="2" customFormat="1">
      <c r="A127" s="37"/>
      <c r="B127" s="38"/>
      <c r="C127" s="39"/>
      <c r="D127" s="209" t="s">
        <v>129</v>
      </c>
      <c r="E127" s="39"/>
      <c r="F127" s="210" t="s">
        <v>189</v>
      </c>
      <c r="G127" s="39"/>
      <c r="H127" s="39"/>
      <c r="I127" s="211"/>
      <c r="J127" s="39"/>
      <c r="K127" s="39"/>
      <c r="L127" s="43"/>
      <c r="M127" s="212"/>
      <c r="N127" s="213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129</v>
      </c>
      <c r="AU127" s="16" t="s">
        <v>79</v>
      </c>
    </row>
    <row r="128" s="2" customFormat="1">
      <c r="A128" s="37"/>
      <c r="B128" s="38"/>
      <c r="C128" s="39"/>
      <c r="D128" s="214" t="s">
        <v>131</v>
      </c>
      <c r="E128" s="39"/>
      <c r="F128" s="215" t="s">
        <v>190</v>
      </c>
      <c r="G128" s="39"/>
      <c r="H128" s="39"/>
      <c r="I128" s="211"/>
      <c r="J128" s="39"/>
      <c r="K128" s="39"/>
      <c r="L128" s="43"/>
      <c r="M128" s="212"/>
      <c r="N128" s="213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131</v>
      </c>
      <c r="AU128" s="16" t="s">
        <v>79</v>
      </c>
    </row>
    <row r="129" s="2" customFormat="1" ht="16.5" customHeight="1">
      <c r="A129" s="37"/>
      <c r="B129" s="38"/>
      <c r="C129" s="196" t="s">
        <v>191</v>
      </c>
      <c r="D129" s="196" t="s">
        <v>122</v>
      </c>
      <c r="E129" s="197" t="s">
        <v>192</v>
      </c>
      <c r="F129" s="198" t="s">
        <v>193</v>
      </c>
      <c r="G129" s="199" t="s">
        <v>141</v>
      </c>
      <c r="H129" s="200">
        <v>8</v>
      </c>
      <c r="I129" s="201"/>
      <c r="J129" s="202">
        <f>ROUND(I129*H129,2)</f>
        <v>0</v>
      </c>
      <c r="K129" s="198" t="s">
        <v>126</v>
      </c>
      <c r="L129" s="43"/>
      <c r="M129" s="203" t="s">
        <v>20</v>
      </c>
      <c r="N129" s="204" t="s">
        <v>44</v>
      </c>
      <c r="O129" s="83"/>
      <c r="P129" s="205">
        <f>O129*H129</f>
        <v>0</v>
      </c>
      <c r="Q129" s="205">
        <v>0.00036000000000000002</v>
      </c>
      <c r="R129" s="205">
        <f>Q129*H129</f>
        <v>0.0028800000000000002</v>
      </c>
      <c r="S129" s="205">
        <v>0</v>
      </c>
      <c r="T129" s="20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7" t="s">
        <v>127</v>
      </c>
      <c r="AT129" s="207" t="s">
        <v>122</v>
      </c>
      <c r="AU129" s="207" t="s">
        <v>79</v>
      </c>
      <c r="AY129" s="16" t="s">
        <v>120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6" t="s">
        <v>22</v>
      </c>
      <c r="BK129" s="208">
        <f>ROUND(I129*H129,2)</f>
        <v>0</v>
      </c>
      <c r="BL129" s="16" t="s">
        <v>127</v>
      </c>
      <c r="BM129" s="207" t="s">
        <v>194</v>
      </c>
    </row>
    <row r="130" s="2" customFormat="1">
      <c r="A130" s="37"/>
      <c r="B130" s="38"/>
      <c r="C130" s="39"/>
      <c r="D130" s="209" t="s">
        <v>129</v>
      </c>
      <c r="E130" s="39"/>
      <c r="F130" s="210" t="s">
        <v>195</v>
      </c>
      <c r="G130" s="39"/>
      <c r="H130" s="39"/>
      <c r="I130" s="211"/>
      <c r="J130" s="39"/>
      <c r="K130" s="39"/>
      <c r="L130" s="43"/>
      <c r="M130" s="212"/>
      <c r="N130" s="213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129</v>
      </c>
      <c r="AU130" s="16" t="s">
        <v>79</v>
      </c>
    </row>
    <row r="131" s="2" customFormat="1">
      <c r="A131" s="37"/>
      <c r="B131" s="38"/>
      <c r="C131" s="39"/>
      <c r="D131" s="214" t="s">
        <v>131</v>
      </c>
      <c r="E131" s="39"/>
      <c r="F131" s="215" t="s">
        <v>196</v>
      </c>
      <c r="G131" s="39"/>
      <c r="H131" s="39"/>
      <c r="I131" s="211"/>
      <c r="J131" s="39"/>
      <c r="K131" s="39"/>
      <c r="L131" s="43"/>
      <c r="M131" s="212"/>
      <c r="N131" s="213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79</v>
      </c>
    </row>
    <row r="132" s="2" customFormat="1" ht="16.5" customHeight="1">
      <c r="A132" s="37"/>
      <c r="B132" s="38"/>
      <c r="C132" s="196" t="s">
        <v>197</v>
      </c>
      <c r="D132" s="196" t="s">
        <v>122</v>
      </c>
      <c r="E132" s="197" t="s">
        <v>198</v>
      </c>
      <c r="F132" s="198" t="s">
        <v>199</v>
      </c>
      <c r="G132" s="199" t="s">
        <v>200</v>
      </c>
      <c r="H132" s="200">
        <v>50</v>
      </c>
      <c r="I132" s="201"/>
      <c r="J132" s="202">
        <f>ROUND(I132*H132,2)</f>
        <v>0</v>
      </c>
      <c r="K132" s="198" t="s">
        <v>126</v>
      </c>
      <c r="L132" s="43"/>
      <c r="M132" s="203" t="s">
        <v>20</v>
      </c>
      <c r="N132" s="204" t="s">
        <v>44</v>
      </c>
      <c r="O132" s="83"/>
      <c r="P132" s="205">
        <f>O132*H132</f>
        <v>0</v>
      </c>
      <c r="Q132" s="205">
        <v>0.026980000000000001</v>
      </c>
      <c r="R132" s="205">
        <f>Q132*H132</f>
        <v>1.349</v>
      </c>
      <c r="S132" s="205">
        <v>0</v>
      </c>
      <c r="T132" s="20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7" t="s">
        <v>127</v>
      </c>
      <c r="AT132" s="207" t="s">
        <v>122</v>
      </c>
      <c r="AU132" s="207" t="s">
        <v>79</v>
      </c>
      <c r="AY132" s="16" t="s">
        <v>120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6" t="s">
        <v>22</v>
      </c>
      <c r="BK132" s="208">
        <f>ROUND(I132*H132,2)</f>
        <v>0</v>
      </c>
      <c r="BL132" s="16" t="s">
        <v>127</v>
      </c>
      <c r="BM132" s="207" t="s">
        <v>201</v>
      </c>
    </row>
    <row r="133" s="2" customFormat="1">
      <c r="A133" s="37"/>
      <c r="B133" s="38"/>
      <c r="C133" s="39"/>
      <c r="D133" s="209" t="s">
        <v>129</v>
      </c>
      <c r="E133" s="39"/>
      <c r="F133" s="210" t="s">
        <v>202</v>
      </c>
      <c r="G133" s="39"/>
      <c r="H133" s="39"/>
      <c r="I133" s="211"/>
      <c r="J133" s="39"/>
      <c r="K133" s="39"/>
      <c r="L133" s="43"/>
      <c r="M133" s="212"/>
      <c r="N133" s="213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129</v>
      </c>
      <c r="AU133" s="16" t="s">
        <v>79</v>
      </c>
    </row>
    <row r="134" s="2" customFormat="1">
      <c r="A134" s="37"/>
      <c r="B134" s="38"/>
      <c r="C134" s="39"/>
      <c r="D134" s="214" t="s">
        <v>131</v>
      </c>
      <c r="E134" s="39"/>
      <c r="F134" s="215" t="s">
        <v>203</v>
      </c>
      <c r="G134" s="39"/>
      <c r="H134" s="39"/>
      <c r="I134" s="211"/>
      <c r="J134" s="39"/>
      <c r="K134" s="39"/>
      <c r="L134" s="43"/>
      <c r="M134" s="212"/>
      <c r="N134" s="213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131</v>
      </c>
      <c r="AU134" s="16" t="s">
        <v>79</v>
      </c>
    </row>
    <row r="135" s="2" customFormat="1" ht="24.15" customHeight="1">
      <c r="A135" s="37"/>
      <c r="B135" s="38"/>
      <c r="C135" s="196" t="s">
        <v>204</v>
      </c>
      <c r="D135" s="196" t="s">
        <v>122</v>
      </c>
      <c r="E135" s="197" t="s">
        <v>205</v>
      </c>
      <c r="F135" s="198" t="s">
        <v>206</v>
      </c>
      <c r="G135" s="199" t="s">
        <v>207</v>
      </c>
      <c r="H135" s="200">
        <v>500</v>
      </c>
      <c r="I135" s="201"/>
      <c r="J135" s="202">
        <f>ROUND(I135*H135,2)</f>
        <v>0</v>
      </c>
      <c r="K135" s="198" t="s">
        <v>126</v>
      </c>
      <c r="L135" s="43"/>
      <c r="M135" s="203" t="s">
        <v>20</v>
      </c>
      <c r="N135" s="204" t="s">
        <v>44</v>
      </c>
      <c r="O135" s="83"/>
      <c r="P135" s="205">
        <f>O135*H135</f>
        <v>0</v>
      </c>
      <c r="Q135" s="205">
        <v>4.0000000000000003E-05</v>
      </c>
      <c r="R135" s="205">
        <f>Q135*H135</f>
        <v>0.02</v>
      </c>
      <c r="S135" s="205">
        <v>0</v>
      </c>
      <c r="T135" s="20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7" t="s">
        <v>127</v>
      </c>
      <c r="AT135" s="207" t="s">
        <v>122</v>
      </c>
      <c r="AU135" s="207" t="s">
        <v>79</v>
      </c>
      <c r="AY135" s="16" t="s">
        <v>120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6" t="s">
        <v>22</v>
      </c>
      <c r="BK135" s="208">
        <f>ROUND(I135*H135,2)</f>
        <v>0</v>
      </c>
      <c r="BL135" s="16" t="s">
        <v>127</v>
      </c>
      <c r="BM135" s="207" t="s">
        <v>208</v>
      </c>
    </row>
    <row r="136" s="2" customFormat="1">
      <c r="A136" s="37"/>
      <c r="B136" s="38"/>
      <c r="C136" s="39"/>
      <c r="D136" s="209" t="s">
        <v>129</v>
      </c>
      <c r="E136" s="39"/>
      <c r="F136" s="210" t="s">
        <v>209</v>
      </c>
      <c r="G136" s="39"/>
      <c r="H136" s="39"/>
      <c r="I136" s="211"/>
      <c r="J136" s="39"/>
      <c r="K136" s="39"/>
      <c r="L136" s="43"/>
      <c r="M136" s="212"/>
      <c r="N136" s="213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129</v>
      </c>
      <c r="AU136" s="16" t="s">
        <v>79</v>
      </c>
    </row>
    <row r="137" s="2" customFormat="1">
      <c r="A137" s="37"/>
      <c r="B137" s="38"/>
      <c r="C137" s="39"/>
      <c r="D137" s="214" t="s">
        <v>131</v>
      </c>
      <c r="E137" s="39"/>
      <c r="F137" s="215" t="s">
        <v>210</v>
      </c>
      <c r="G137" s="39"/>
      <c r="H137" s="39"/>
      <c r="I137" s="211"/>
      <c r="J137" s="39"/>
      <c r="K137" s="39"/>
      <c r="L137" s="43"/>
      <c r="M137" s="212"/>
      <c r="N137" s="213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131</v>
      </c>
      <c r="AU137" s="16" t="s">
        <v>79</v>
      </c>
    </row>
    <row r="138" s="2" customFormat="1" ht="24.15" customHeight="1">
      <c r="A138" s="37"/>
      <c r="B138" s="38"/>
      <c r="C138" s="196" t="s">
        <v>8</v>
      </c>
      <c r="D138" s="196" t="s">
        <v>122</v>
      </c>
      <c r="E138" s="197" t="s">
        <v>211</v>
      </c>
      <c r="F138" s="198" t="s">
        <v>212</v>
      </c>
      <c r="G138" s="199" t="s">
        <v>213</v>
      </c>
      <c r="H138" s="200">
        <v>200</v>
      </c>
      <c r="I138" s="201"/>
      <c r="J138" s="202">
        <f>ROUND(I138*H138,2)</f>
        <v>0</v>
      </c>
      <c r="K138" s="198" t="s">
        <v>126</v>
      </c>
      <c r="L138" s="43"/>
      <c r="M138" s="203" t="s">
        <v>20</v>
      </c>
      <c r="N138" s="204" t="s">
        <v>44</v>
      </c>
      <c r="O138" s="83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7" t="s">
        <v>127</v>
      </c>
      <c r="AT138" s="207" t="s">
        <v>122</v>
      </c>
      <c r="AU138" s="207" t="s">
        <v>79</v>
      </c>
      <c r="AY138" s="16" t="s">
        <v>120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6" t="s">
        <v>22</v>
      </c>
      <c r="BK138" s="208">
        <f>ROUND(I138*H138,2)</f>
        <v>0</v>
      </c>
      <c r="BL138" s="16" t="s">
        <v>127</v>
      </c>
      <c r="BM138" s="207" t="s">
        <v>214</v>
      </c>
    </row>
    <row r="139" s="2" customFormat="1">
      <c r="A139" s="37"/>
      <c r="B139" s="38"/>
      <c r="C139" s="39"/>
      <c r="D139" s="209" t="s">
        <v>129</v>
      </c>
      <c r="E139" s="39"/>
      <c r="F139" s="210" t="s">
        <v>215</v>
      </c>
      <c r="G139" s="39"/>
      <c r="H139" s="39"/>
      <c r="I139" s="211"/>
      <c r="J139" s="39"/>
      <c r="K139" s="39"/>
      <c r="L139" s="43"/>
      <c r="M139" s="212"/>
      <c r="N139" s="213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129</v>
      </c>
      <c r="AU139" s="16" t="s">
        <v>79</v>
      </c>
    </row>
    <row r="140" s="2" customFormat="1">
      <c r="A140" s="37"/>
      <c r="B140" s="38"/>
      <c r="C140" s="39"/>
      <c r="D140" s="214" t="s">
        <v>131</v>
      </c>
      <c r="E140" s="39"/>
      <c r="F140" s="215" t="s">
        <v>216</v>
      </c>
      <c r="G140" s="39"/>
      <c r="H140" s="39"/>
      <c r="I140" s="211"/>
      <c r="J140" s="39"/>
      <c r="K140" s="39"/>
      <c r="L140" s="43"/>
      <c r="M140" s="212"/>
      <c r="N140" s="213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131</v>
      </c>
      <c r="AU140" s="16" t="s">
        <v>79</v>
      </c>
    </row>
    <row r="141" s="2" customFormat="1" ht="16.5" customHeight="1">
      <c r="A141" s="37"/>
      <c r="B141" s="38"/>
      <c r="C141" s="196" t="s">
        <v>217</v>
      </c>
      <c r="D141" s="196" t="s">
        <v>122</v>
      </c>
      <c r="E141" s="197" t="s">
        <v>218</v>
      </c>
      <c r="F141" s="198" t="s">
        <v>219</v>
      </c>
      <c r="G141" s="199" t="s">
        <v>220</v>
      </c>
      <c r="H141" s="200">
        <v>5128</v>
      </c>
      <c r="I141" s="201"/>
      <c r="J141" s="202">
        <f>ROUND(I141*H141,2)</f>
        <v>0</v>
      </c>
      <c r="K141" s="198" t="s">
        <v>20</v>
      </c>
      <c r="L141" s="43"/>
      <c r="M141" s="203" t="s">
        <v>20</v>
      </c>
      <c r="N141" s="204" t="s">
        <v>44</v>
      </c>
      <c r="O141" s="83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7" t="s">
        <v>127</v>
      </c>
      <c r="AT141" s="207" t="s">
        <v>122</v>
      </c>
      <c r="AU141" s="207" t="s">
        <v>79</v>
      </c>
      <c r="AY141" s="16" t="s">
        <v>120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6" t="s">
        <v>22</v>
      </c>
      <c r="BK141" s="208">
        <f>ROUND(I141*H141,2)</f>
        <v>0</v>
      </c>
      <c r="BL141" s="16" t="s">
        <v>127</v>
      </c>
      <c r="BM141" s="207" t="s">
        <v>221</v>
      </c>
    </row>
    <row r="142" s="2" customFormat="1">
      <c r="A142" s="37"/>
      <c r="B142" s="38"/>
      <c r="C142" s="39"/>
      <c r="D142" s="209" t="s">
        <v>129</v>
      </c>
      <c r="E142" s="39"/>
      <c r="F142" s="210" t="s">
        <v>219</v>
      </c>
      <c r="G142" s="39"/>
      <c r="H142" s="39"/>
      <c r="I142" s="211"/>
      <c r="J142" s="39"/>
      <c r="K142" s="39"/>
      <c r="L142" s="43"/>
      <c r="M142" s="212"/>
      <c r="N142" s="213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129</v>
      </c>
      <c r="AU142" s="16" t="s">
        <v>79</v>
      </c>
    </row>
    <row r="143" s="2" customFormat="1" ht="24.15" customHeight="1">
      <c r="A143" s="37"/>
      <c r="B143" s="38"/>
      <c r="C143" s="196" t="s">
        <v>222</v>
      </c>
      <c r="D143" s="196" t="s">
        <v>122</v>
      </c>
      <c r="E143" s="197" t="s">
        <v>223</v>
      </c>
      <c r="F143" s="198" t="s">
        <v>224</v>
      </c>
      <c r="G143" s="199" t="s">
        <v>220</v>
      </c>
      <c r="H143" s="200">
        <v>1</v>
      </c>
      <c r="I143" s="201"/>
      <c r="J143" s="202">
        <f>ROUND(I143*H143,2)</f>
        <v>0</v>
      </c>
      <c r="K143" s="198" t="s">
        <v>126</v>
      </c>
      <c r="L143" s="43"/>
      <c r="M143" s="203" t="s">
        <v>20</v>
      </c>
      <c r="N143" s="204" t="s">
        <v>44</v>
      </c>
      <c r="O143" s="83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7" t="s">
        <v>127</v>
      </c>
      <c r="AT143" s="207" t="s">
        <v>122</v>
      </c>
      <c r="AU143" s="207" t="s">
        <v>79</v>
      </c>
      <c r="AY143" s="16" t="s">
        <v>120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6" t="s">
        <v>22</v>
      </c>
      <c r="BK143" s="208">
        <f>ROUND(I143*H143,2)</f>
        <v>0</v>
      </c>
      <c r="BL143" s="16" t="s">
        <v>127</v>
      </c>
      <c r="BM143" s="207" t="s">
        <v>225</v>
      </c>
    </row>
    <row r="144" s="2" customFormat="1">
      <c r="A144" s="37"/>
      <c r="B144" s="38"/>
      <c r="C144" s="39"/>
      <c r="D144" s="209" t="s">
        <v>129</v>
      </c>
      <c r="E144" s="39"/>
      <c r="F144" s="210" t="s">
        <v>226</v>
      </c>
      <c r="G144" s="39"/>
      <c r="H144" s="39"/>
      <c r="I144" s="211"/>
      <c r="J144" s="39"/>
      <c r="K144" s="39"/>
      <c r="L144" s="43"/>
      <c r="M144" s="212"/>
      <c r="N144" s="213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129</v>
      </c>
      <c r="AU144" s="16" t="s">
        <v>79</v>
      </c>
    </row>
    <row r="145" s="2" customFormat="1">
      <c r="A145" s="37"/>
      <c r="B145" s="38"/>
      <c r="C145" s="39"/>
      <c r="D145" s="214" t="s">
        <v>131</v>
      </c>
      <c r="E145" s="39"/>
      <c r="F145" s="215" t="s">
        <v>227</v>
      </c>
      <c r="G145" s="39"/>
      <c r="H145" s="39"/>
      <c r="I145" s="211"/>
      <c r="J145" s="39"/>
      <c r="K145" s="39"/>
      <c r="L145" s="43"/>
      <c r="M145" s="212"/>
      <c r="N145" s="213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79</v>
      </c>
    </row>
    <row r="146" s="2" customFormat="1" ht="24.15" customHeight="1">
      <c r="A146" s="37"/>
      <c r="B146" s="38"/>
      <c r="C146" s="196" t="s">
        <v>228</v>
      </c>
      <c r="D146" s="196" t="s">
        <v>122</v>
      </c>
      <c r="E146" s="197" t="s">
        <v>229</v>
      </c>
      <c r="F146" s="198" t="s">
        <v>230</v>
      </c>
      <c r="G146" s="199" t="s">
        <v>125</v>
      </c>
      <c r="H146" s="200">
        <v>2126.6999999999998</v>
      </c>
      <c r="I146" s="201"/>
      <c r="J146" s="202">
        <f>ROUND(I146*H146,2)</f>
        <v>0</v>
      </c>
      <c r="K146" s="198" t="s">
        <v>126</v>
      </c>
      <c r="L146" s="43"/>
      <c r="M146" s="203" t="s">
        <v>20</v>
      </c>
      <c r="N146" s="204" t="s">
        <v>44</v>
      </c>
      <c r="O146" s="83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7" t="s">
        <v>127</v>
      </c>
      <c r="AT146" s="207" t="s">
        <v>122</v>
      </c>
      <c r="AU146" s="207" t="s">
        <v>79</v>
      </c>
      <c r="AY146" s="16" t="s">
        <v>120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6" t="s">
        <v>22</v>
      </c>
      <c r="BK146" s="208">
        <f>ROUND(I146*H146,2)</f>
        <v>0</v>
      </c>
      <c r="BL146" s="16" t="s">
        <v>127</v>
      </c>
      <c r="BM146" s="207" t="s">
        <v>231</v>
      </c>
    </row>
    <row r="147" s="2" customFormat="1">
      <c r="A147" s="37"/>
      <c r="B147" s="38"/>
      <c r="C147" s="39"/>
      <c r="D147" s="209" t="s">
        <v>129</v>
      </c>
      <c r="E147" s="39"/>
      <c r="F147" s="210" t="s">
        <v>232</v>
      </c>
      <c r="G147" s="39"/>
      <c r="H147" s="39"/>
      <c r="I147" s="211"/>
      <c r="J147" s="39"/>
      <c r="K147" s="39"/>
      <c r="L147" s="43"/>
      <c r="M147" s="212"/>
      <c r="N147" s="213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129</v>
      </c>
      <c r="AU147" s="16" t="s">
        <v>79</v>
      </c>
    </row>
    <row r="148" s="2" customFormat="1">
      <c r="A148" s="37"/>
      <c r="B148" s="38"/>
      <c r="C148" s="39"/>
      <c r="D148" s="214" t="s">
        <v>131</v>
      </c>
      <c r="E148" s="39"/>
      <c r="F148" s="215" t="s">
        <v>233</v>
      </c>
      <c r="G148" s="39"/>
      <c r="H148" s="39"/>
      <c r="I148" s="211"/>
      <c r="J148" s="39"/>
      <c r="K148" s="39"/>
      <c r="L148" s="43"/>
      <c r="M148" s="212"/>
      <c r="N148" s="213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131</v>
      </c>
      <c r="AU148" s="16" t="s">
        <v>79</v>
      </c>
    </row>
    <row r="149" s="2" customFormat="1" ht="33" customHeight="1">
      <c r="A149" s="37"/>
      <c r="B149" s="38"/>
      <c r="C149" s="196" t="s">
        <v>234</v>
      </c>
      <c r="D149" s="196" t="s">
        <v>122</v>
      </c>
      <c r="E149" s="197" t="s">
        <v>235</v>
      </c>
      <c r="F149" s="198" t="s">
        <v>236</v>
      </c>
      <c r="G149" s="199" t="s">
        <v>220</v>
      </c>
      <c r="H149" s="200">
        <v>7153</v>
      </c>
      <c r="I149" s="201"/>
      <c r="J149" s="202">
        <f>ROUND(I149*H149,2)</f>
        <v>0</v>
      </c>
      <c r="K149" s="198" t="s">
        <v>126</v>
      </c>
      <c r="L149" s="43"/>
      <c r="M149" s="203" t="s">
        <v>20</v>
      </c>
      <c r="N149" s="204" t="s">
        <v>44</v>
      </c>
      <c r="O149" s="83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7" t="s">
        <v>127</v>
      </c>
      <c r="AT149" s="207" t="s">
        <v>122</v>
      </c>
      <c r="AU149" s="207" t="s">
        <v>79</v>
      </c>
      <c r="AY149" s="16" t="s">
        <v>120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6" t="s">
        <v>22</v>
      </c>
      <c r="BK149" s="208">
        <f>ROUND(I149*H149,2)</f>
        <v>0</v>
      </c>
      <c r="BL149" s="16" t="s">
        <v>127</v>
      </c>
      <c r="BM149" s="207" t="s">
        <v>237</v>
      </c>
    </row>
    <row r="150" s="2" customFormat="1">
      <c r="A150" s="37"/>
      <c r="B150" s="38"/>
      <c r="C150" s="39"/>
      <c r="D150" s="209" t="s">
        <v>129</v>
      </c>
      <c r="E150" s="39"/>
      <c r="F150" s="210" t="s">
        <v>238</v>
      </c>
      <c r="G150" s="39"/>
      <c r="H150" s="39"/>
      <c r="I150" s="211"/>
      <c r="J150" s="39"/>
      <c r="K150" s="39"/>
      <c r="L150" s="43"/>
      <c r="M150" s="212"/>
      <c r="N150" s="213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129</v>
      </c>
      <c r="AU150" s="16" t="s">
        <v>79</v>
      </c>
    </row>
    <row r="151" s="2" customFormat="1">
      <c r="A151" s="37"/>
      <c r="B151" s="38"/>
      <c r="C151" s="39"/>
      <c r="D151" s="214" t="s">
        <v>131</v>
      </c>
      <c r="E151" s="39"/>
      <c r="F151" s="215" t="s">
        <v>239</v>
      </c>
      <c r="G151" s="39"/>
      <c r="H151" s="39"/>
      <c r="I151" s="211"/>
      <c r="J151" s="39"/>
      <c r="K151" s="39"/>
      <c r="L151" s="43"/>
      <c r="M151" s="212"/>
      <c r="N151" s="213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131</v>
      </c>
      <c r="AU151" s="16" t="s">
        <v>79</v>
      </c>
    </row>
    <row r="152" s="2" customFormat="1" ht="33" customHeight="1">
      <c r="A152" s="37"/>
      <c r="B152" s="38"/>
      <c r="C152" s="196" t="s">
        <v>240</v>
      </c>
      <c r="D152" s="196" t="s">
        <v>122</v>
      </c>
      <c r="E152" s="197" t="s">
        <v>241</v>
      </c>
      <c r="F152" s="198" t="s">
        <v>242</v>
      </c>
      <c r="G152" s="199" t="s">
        <v>220</v>
      </c>
      <c r="H152" s="200">
        <v>304</v>
      </c>
      <c r="I152" s="201"/>
      <c r="J152" s="202">
        <f>ROUND(I152*H152,2)</f>
        <v>0</v>
      </c>
      <c r="K152" s="198" t="s">
        <v>126</v>
      </c>
      <c r="L152" s="43"/>
      <c r="M152" s="203" t="s">
        <v>20</v>
      </c>
      <c r="N152" s="204" t="s">
        <v>44</v>
      </c>
      <c r="O152" s="83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7" t="s">
        <v>127</v>
      </c>
      <c r="AT152" s="207" t="s">
        <v>122</v>
      </c>
      <c r="AU152" s="207" t="s">
        <v>79</v>
      </c>
      <c r="AY152" s="16" t="s">
        <v>120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6" t="s">
        <v>22</v>
      </c>
      <c r="BK152" s="208">
        <f>ROUND(I152*H152,2)</f>
        <v>0</v>
      </c>
      <c r="BL152" s="16" t="s">
        <v>127</v>
      </c>
      <c r="BM152" s="207" t="s">
        <v>243</v>
      </c>
    </row>
    <row r="153" s="2" customFormat="1">
      <c r="A153" s="37"/>
      <c r="B153" s="38"/>
      <c r="C153" s="39"/>
      <c r="D153" s="209" t="s">
        <v>129</v>
      </c>
      <c r="E153" s="39"/>
      <c r="F153" s="210" t="s">
        <v>244</v>
      </c>
      <c r="G153" s="39"/>
      <c r="H153" s="39"/>
      <c r="I153" s="211"/>
      <c r="J153" s="39"/>
      <c r="K153" s="39"/>
      <c r="L153" s="43"/>
      <c r="M153" s="212"/>
      <c r="N153" s="213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129</v>
      </c>
      <c r="AU153" s="16" t="s">
        <v>79</v>
      </c>
    </row>
    <row r="154" s="2" customFormat="1">
      <c r="A154" s="37"/>
      <c r="B154" s="38"/>
      <c r="C154" s="39"/>
      <c r="D154" s="214" t="s">
        <v>131</v>
      </c>
      <c r="E154" s="39"/>
      <c r="F154" s="215" t="s">
        <v>245</v>
      </c>
      <c r="G154" s="39"/>
      <c r="H154" s="39"/>
      <c r="I154" s="211"/>
      <c r="J154" s="39"/>
      <c r="K154" s="39"/>
      <c r="L154" s="43"/>
      <c r="M154" s="212"/>
      <c r="N154" s="213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131</v>
      </c>
      <c r="AU154" s="16" t="s">
        <v>79</v>
      </c>
    </row>
    <row r="155" s="2" customFormat="1" ht="24.15" customHeight="1">
      <c r="A155" s="37"/>
      <c r="B155" s="38"/>
      <c r="C155" s="196" t="s">
        <v>7</v>
      </c>
      <c r="D155" s="196" t="s">
        <v>122</v>
      </c>
      <c r="E155" s="197" t="s">
        <v>246</v>
      </c>
      <c r="F155" s="198" t="s">
        <v>247</v>
      </c>
      <c r="G155" s="199" t="s">
        <v>220</v>
      </c>
      <c r="H155" s="200">
        <v>7457</v>
      </c>
      <c r="I155" s="201"/>
      <c r="J155" s="202">
        <f>ROUND(I155*H155,2)</f>
        <v>0</v>
      </c>
      <c r="K155" s="198" t="s">
        <v>126</v>
      </c>
      <c r="L155" s="43"/>
      <c r="M155" s="203" t="s">
        <v>20</v>
      </c>
      <c r="N155" s="204" t="s">
        <v>44</v>
      </c>
      <c r="O155" s="83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7" t="s">
        <v>127</v>
      </c>
      <c r="AT155" s="207" t="s">
        <v>122</v>
      </c>
      <c r="AU155" s="207" t="s">
        <v>79</v>
      </c>
      <c r="AY155" s="16" t="s">
        <v>120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6" t="s">
        <v>22</v>
      </c>
      <c r="BK155" s="208">
        <f>ROUND(I155*H155,2)</f>
        <v>0</v>
      </c>
      <c r="BL155" s="16" t="s">
        <v>127</v>
      </c>
      <c r="BM155" s="207" t="s">
        <v>248</v>
      </c>
    </row>
    <row r="156" s="2" customFormat="1">
      <c r="A156" s="37"/>
      <c r="B156" s="38"/>
      <c r="C156" s="39"/>
      <c r="D156" s="209" t="s">
        <v>129</v>
      </c>
      <c r="E156" s="39"/>
      <c r="F156" s="210" t="s">
        <v>249</v>
      </c>
      <c r="G156" s="39"/>
      <c r="H156" s="39"/>
      <c r="I156" s="211"/>
      <c r="J156" s="39"/>
      <c r="K156" s="39"/>
      <c r="L156" s="43"/>
      <c r="M156" s="212"/>
      <c r="N156" s="213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129</v>
      </c>
      <c r="AU156" s="16" t="s">
        <v>79</v>
      </c>
    </row>
    <row r="157" s="2" customFormat="1">
      <c r="A157" s="37"/>
      <c r="B157" s="38"/>
      <c r="C157" s="39"/>
      <c r="D157" s="214" t="s">
        <v>131</v>
      </c>
      <c r="E157" s="39"/>
      <c r="F157" s="215" t="s">
        <v>250</v>
      </c>
      <c r="G157" s="39"/>
      <c r="H157" s="39"/>
      <c r="I157" s="211"/>
      <c r="J157" s="39"/>
      <c r="K157" s="39"/>
      <c r="L157" s="43"/>
      <c r="M157" s="212"/>
      <c r="N157" s="213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131</v>
      </c>
      <c r="AU157" s="16" t="s">
        <v>79</v>
      </c>
    </row>
    <row r="158" s="2" customFormat="1" ht="24.15" customHeight="1">
      <c r="A158" s="37"/>
      <c r="B158" s="38"/>
      <c r="C158" s="196" t="s">
        <v>251</v>
      </c>
      <c r="D158" s="196" t="s">
        <v>122</v>
      </c>
      <c r="E158" s="197" t="s">
        <v>252</v>
      </c>
      <c r="F158" s="198" t="s">
        <v>253</v>
      </c>
      <c r="G158" s="199" t="s">
        <v>220</v>
      </c>
      <c r="H158" s="200">
        <v>7457</v>
      </c>
      <c r="I158" s="201"/>
      <c r="J158" s="202">
        <f>ROUND(I158*H158,2)</f>
        <v>0</v>
      </c>
      <c r="K158" s="198" t="s">
        <v>126</v>
      </c>
      <c r="L158" s="43"/>
      <c r="M158" s="203" t="s">
        <v>20</v>
      </c>
      <c r="N158" s="204" t="s">
        <v>44</v>
      </c>
      <c r="O158" s="83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7" t="s">
        <v>127</v>
      </c>
      <c r="AT158" s="207" t="s">
        <v>122</v>
      </c>
      <c r="AU158" s="207" t="s">
        <v>79</v>
      </c>
      <c r="AY158" s="16" t="s">
        <v>120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6" t="s">
        <v>22</v>
      </c>
      <c r="BK158" s="208">
        <f>ROUND(I158*H158,2)</f>
        <v>0</v>
      </c>
      <c r="BL158" s="16" t="s">
        <v>127</v>
      </c>
      <c r="BM158" s="207" t="s">
        <v>254</v>
      </c>
    </row>
    <row r="159" s="2" customFormat="1">
      <c r="A159" s="37"/>
      <c r="B159" s="38"/>
      <c r="C159" s="39"/>
      <c r="D159" s="209" t="s">
        <v>129</v>
      </c>
      <c r="E159" s="39"/>
      <c r="F159" s="210" t="s">
        <v>255</v>
      </c>
      <c r="G159" s="39"/>
      <c r="H159" s="39"/>
      <c r="I159" s="211"/>
      <c r="J159" s="39"/>
      <c r="K159" s="39"/>
      <c r="L159" s="43"/>
      <c r="M159" s="212"/>
      <c r="N159" s="213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129</v>
      </c>
      <c r="AU159" s="16" t="s">
        <v>79</v>
      </c>
    </row>
    <row r="160" s="2" customFormat="1">
      <c r="A160" s="37"/>
      <c r="B160" s="38"/>
      <c r="C160" s="39"/>
      <c r="D160" s="214" t="s">
        <v>131</v>
      </c>
      <c r="E160" s="39"/>
      <c r="F160" s="215" t="s">
        <v>256</v>
      </c>
      <c r="G160" s="39"/>
      <c r="H160" s="39"/>
      <c r="I160" s="211"/>
      <c r="J160" s="39"/>
      <c r="K160" s="39"/>
      <c r="L160" s="43"/>
      <c r="M160" s="212"/>
      <c r="N160" s="213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131</v>
      </c>
      <c r="AU160" s="16" t="s">
        <v>79</v>
      </c>
    </row>
    <row r="161" s="2" customFormat="1" ht="24.15" customHeight="1">
      <c r="A161" s="37"/>
      <c r="B161" s="38"/>
      <c r="C161" s="196" t="s">
        <v>257</v>
      </c>
      <c r="D161" s="196" t="s">
        <v>122</v>
      </c>
      <c r="E161" s="197" t="s">
        <v>258</v>
      </c>
      <c r="F161" s="198" t="s">
        <v>259</v>
      </c>
      <c r="G161" s="199" t="s">
        <v>220</v>
      </c>
      <c r="H161" s="200">
        <v>7457</v>
      </c>
      <c r="I161" s="201"/>
      <c r="J161" s="202">
        <f>ROUND(I161*H161,2)</f>
        <v>0</v>
      </c>
      <c r="K161" s="198" t="s">
        <v>126</v>
      </c>
      <c r="L161" s="43"/>
      <c r="M161" s="203" t="s">
        <v>20</v>
      </c>
      <c r="N161" s="204" t="s">
        <v>44</v>
      </c>
      <c r="O161" s="83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7" t="s">
        <v>127</v>
      </c>
      <c r="AT161" s="207" t="s">
        <v>122</v>
      </c>
      <c r="AU161" s="207" t="s">
        <v>79</v>
      </c>
      <c r="AY161" s="16" t="s">
        <v>120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6" t="s">
        <v>22</v>
      </c>
      <c r="BK161" s="208">
        <f>ROUND(I161*H161,2)</f>
        <v>0</v>
      </c>
      <c r="BL161" s="16" t="s">
        <v>127</v>
      </c>
      <c r="BM161" s="207" t="s">
        <v>260</v>
      </c>
    </row>
    <row r="162" s="2" customFormat="1">
      <c r="A162" s="37"/>
      <c r="B162" s="38"/>
      <c r="C162" s="39"/>
      <c r="D162" s="209" t="s">
        <v>129</v>
      </c>
      <c r="E162" s="39"/>
      <c r="F162" s="210" t="s">
        <v>261</v>
      </c>
      <c r="G162" s="39"/>
      <c r="H162" s="39"/>
      <c r="I162" s="211"/>
      <c r="J162" s="39"/>
      <c r="K162" s="39"/>
      <c r="L162" s="43"/>
      <c r="M162" s="212"/>
      <c r="N162" s="213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129</v>
      </c>
      <c r="AU162" s="16" t="s">
        <v>79</v>
      </c>
    </row>
    <row r="163" s="2" customFormat="1">
      <c r="A163" s="37"/>
      <c r="B163" s="38"/>
      <c r="C163" s="39"/>
      <c r="D163" s="214" t="s">
        <v>131</v>
      </c>
      <c r="E163" s="39"/>
      <c r="F163" s="215" t="s">
        <v>262</v>
      </c>
      <c r="G163" s="39"/>
      <c r="H163" s="39"/>
      <c r="I163" s="211"/>
      <c r="J163" s="39"/>
      <c r="K163" s="39"/>
      <c r="L163" s="43"/>
      <c r="M163" s="212"/>
      <c r="N163" s="213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131</v>
      </c>
      <c r="AU163" s="16" t="s">
        <v>79</v>
      </c>
    </row>
    <row r="164" s="2" customFormat="1" ht="24.15" customHeight="1">
      <c r="A164" s="37"/>
      <c r="B164" s="38"/>
      <c r="C164" s="196" t="s">
        <v>263</v>
      </c>
      <c r="D164" s="196" t="s">
        <v>122</v>
      </c>
      <c r="E164" s="197" t="s">
        <v>264</v>
      </c>
      <c r="F164" s="198" t="s">
        <v>265</v>
      </c>
      <c r="G164" s="199" t="s">
        <v>220</v>
      </c>
      <c r="H164" s="200">
        <v>3579</v>
      </c>
      <c r="I164" s="201"/>
      <c r="J164" s="202">
        <f>ROUND(I164*H164,2)</f>
        <v>0</v>
      </c>
      <c r="K164" s="198" t="s">
        <v>126</v>
      </c>
      <c r="L164" s="43"/>
      <c r="M164" s="203" t="s">
        <v>20</v>
      </c>
      <c r="N164" s="204" t="s">
        <v>44</v>
      </c>
      <c r="O164" s="83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7" t="s">
        <v>127</v>
      </c>
      <c r="AT164" s="207" t="s">
        <v>122</v>
      </c>
      <c r="AU164" s="207" t="s">
        <v>79</v>
      </c>
      <c r="AY164" s="16" t="s">
        <v>120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6" t="s">
        <v>22</v>
      </c>
      <c r="BK164" s="208">
        <f>ROUND(I164*H164,2)</f>
        <v>0</v>
      </c>
      <c r="BL164" s="16" t="s">
        <v>127</v>
      </c>
      <c r="BM164" s="207" t="s">
        <v>266</v>
      </c>
    </row>
    <row r="165" s="2" customFormat="1">
      <c r="A165" s="37"/>
      <c r="B165" s="38"/>
      <c r="C165" s="39"/>
      <c r="D165" s="209" t="s">
        <v>129</v>
      </c>
      <c r="E165" s="39"/>
      <c r="F165" s="210" t="s">
        <v>267</v>
      </c>
      <c r="G165" s="39"/>
      <c r="H165" s="39"/>
      <c r="I165" s="211"/>
      <c r="J165" s="39"/>
      <c r="K165" s="39"/>
      <c r="L165" s="43"/>
      <c r="M165" s="212"/>
      <c r="N165" s="213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129</v>
      </c>
      <c r="AU165" s="16" t="s">
        <v>79</v>
      </c>
    </row>
    <row r="166" s="2" customFormat="1">
      <c r="A166" s="37"/>
      <c r="B166" s="38"/>
      <c r="C166" s="39"/>
      <c r="D166" s="214" t="s">
        <v>131</v>
      </c>
      <c r="E166" s="39"/>
      <c r="F166" s="215" t="s">
        <v>268</v>
      </c>
      <c r="G166" s="39"/>
      <c r="H166" s="39"/>
      <c r="I166" s="211"/>
      <c r="J166" s="39"/>
      <c r="K166" s="39"/>
      <c r="L166" s="43"/>
      <c r="M166" s="212"/>
      <c r="N166" s="213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131</v>
      </c>
      <c r="AU166" s="16" t="s">
        <v>79</v>
      </c>
    </row>
    <row r="167" s="2" customFormat="1" ht="37.8" customHeight="1">
      <c r="A167" s="37"/>
      <c r="B167" s="38"/>
      <c r="C167" s="196" t="s">
        <v>269</v>
      </c>
      <c r="D167" s="196" t="s">
        <v>122</v>
      </c>
      <c r="E167" s="197" t="s">
        <v>270</v>
      </c>
      <c r="F167" s="198" t="s">
        <v>271</v>
      </c>
      <c r="G167" s="199" t="s">
        <v>220</v>
      </c>
      <c r="H167" s="200">
        <v>2329</v>
      </c>
      <c r="I167" s="201"/>
      <c r="J167" s="202">
        <f>ROUND(I167*H167,2)</f>
        <v>0</v>
      </c>
      <c r="K167" s="198" t="s">
        <v>126</v>
      </c>
      <c r="L167" s="43"/>
      <c r="M167" s="203" t="s">
        <v>20</v>
      </c>
      <c r="N167" s="204" t="s">
        <v>44</v>
      </c>
      <c r="O167" s="83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7" t="s">
        <v>127</v>
      </c>
      <c r="AT167" s="207" t="s">
        <v>122</v>
      </c>
      <c r="AU167" s="207" t="s">
        <v>79</v>
      </c>
      <c r="AY167" s="16" t="s">
        <v>120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6" t="s">
        <v>22</v>
      </c>
      <c r="BK167" s="208">
        <f>ROUND(I167*H167,2)</f>
        <v>0</v>
      </c>
      <c r="BL167" s="16" t="s">
        <v>127</v>
      </c>
      <c r="BM167" s="207" t="s">
        <v>272</v>
      </c>
    </row>
    <row r="168" s="2" customFormat="1">
      <c r="A168" s="37"/>
      <c r="B168" s="38"/>
      <c r="C168" s="39"/>
      <c r="D168" s="209" t="s">
        <v>129</v>
      </c>
      <c r="E168" s="39"/>
      <c r="F168" s="210" t="s">
        <v>273</v>
      </c>
      <c r="G168" s="39"/>
      <c r="H168" s="39"/>
      <c r="I168" s="211"/>
      <c r="J168" s="39"/>
      <c r="K168" s="39"/>
      <c r="L168" s="43"/>
      <c r="M168" s="212"/>
      <c r="N168" s="213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129</v>
      </c>
      <c r="AU168" s="16" t="s">
        <v>79</v>
      </c>
    </row>
    <row r="169" s="2" customFormat="1">
      <c r="A169" s="37"/>
      <c r="B169" s="38"/>
      <c r="C169" s="39"/>
      <c r="D169" s="214" t="s">
        <v>131</v>
      </c>
      <c r="E169" s="39"/>
      <c r="F169" s="215" t="s">
        <v>274</v>
      </c>
      <c r="G169" s="39"/>
      <c r="H169" s="39"/>
      <c r="I169" s="211"/>
      <c r="J169" s="39"/>
      <c r="K169" s="39"/>
      <c r="L169" s="43"/>
      <c r="M169" s="212"/>
      <c r="N169" s="213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131</v>
      </c>
      <c r="AU169" s="16" t="s">
        <v>79</v>
      </c>
    </row>
    <row r="170" s="2" customFormat="1" ht="24.15" customHeight="1">
      <c r="A170" s="37"/>
      <c r="B170" s="38"/>
      <c r="C170" s="196" t="s">
        <v>275</v>
      </c>
      <c r="D170" s="196" t="s">
        <v>122</v>
      </c>
      <c r="E170" s="197" t="s">
        <v>276</v>
      </c>
      <c r="F170" s="198" t="s">
        <v>277</v>
      </c>
      <c r="G170" s="199" t="s">
        <v>220</v>
      </c>
      <c r="H170" s="200">
        <v>14306</v>
      </c>
      <c r="I170" s="201"/>
      <c r="J170" s="202">
        <f>ROUND(I170*H170,2)</f>
        <v>0</v>
      </c>
      <c r="K170" s="198" t="s">
        <v>126</v>
      </c>
      <c r="L170" s="43"/>
      <c r="M170" s="203" t="s">
        <v>20</v>
      </c>
      <c r="N170" s="204" t="s">
        <v>44</v>
      </c>
      <c r="O170" s="83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7" t="s">
        <v>127</v>
      </c>
      <c r="AT170" s="207" t="s">
        <v>122</v>
      </c>
      <c r="AU170" s="207" t="s">
        <v>79</v>
      </c>
      <c r="AY170" s="16" t="s">
        <v>120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6" t="s">
        <v>22</v>
      </c>
      <c r="BK170" s="208">
        <f>ROUND(I170*H170,2)</f>
        <v>0</v>
      </c>
      <c r="BL170" s="16" t="s">
        <v>127</v>
      </c>
      <c r="BM170" s="207" t="s">
        <v>278</v>
      </c>
    </row>
    <row r="171" s="2" customFormat="1">
      <c r="A171" s="37"/>
      <c r="B171" s="38"/>
      <c r="C171" s="39"/>
      <c r="D171" s="209" t="s">
        <v>129</v>
      </c>
      <c r="E171" s="39"/>
      <c r="F171" s="210" t="s">
        <v>279</v>
      </c>
      <c r="G171" s="39"/>
      <c r="H171" s="39"/>
      <c r="I171" s="211"/>
      <c r="J171" s="39"/>
      <c r="K171" s="39"/>
      <c r="L171" s="43"/>
      <c r="M171" s="212"/>
      <c r="N171" s="213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129</v>
      </c>
      <c r="AU171" s="16" t="s">
        <v>79</v>
      </c>
    </row>
    <row r="172" s="2" customFormat="1">
      <c r="A172" s="37"/>
      <c r="B172" s="38"/>
      <c r="C172" s="39"/>
      <c r="D172" s="214" t="s">
        <v>131</v>
      </c>
      <c r="E172" s="39"/>
      <c r="F172" s="215" t="s">
        <v>280</v>
      </c>
      <c r="G172" s="39"/>
      <c r="H172" s="39"/>
      <c r="I172" s="211"/>
      <c r="J172" s="39"/>
      <c r="K172" s="39"/>
      <c r="L172" s="43"/>
      <c r="M172" s="212"/>
      <c r="N172" s="213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131</v>
      </c>
      <c r="AU172" s="16" t="s">
        <v>79</v>
      </c>
    </row>
    <row r="173" s="2" customFormat="1" ht="24.15" customHeight="1">
      <c r="A173" s="37"/>
      <c r="B173" s="38"/>
      <c r="C173" s="196" t="s">
        <v>281</v>
      </c>
      <c r="D173" s="196" t="s">
        <v>122</v>
      </c>
      <c r="E173" s="197" t="s">
        <v>282</v>
      </c>
      <c r="F173" s="198" t="s">
        <v>283</v>
      </c>
      <c r="G173" s="199" t="s">
        <v>220</v>
      </c>
      <c r="H173" s="200">
        <v>608</v>
      </c>
      <c r="I173" s="201"/>
      <c r="J173" s="202">
        <f>ROUND(I173*H173,2)</f>
        <v>0</v>
      </c>
      <c r="K173" s="198" t="s">
        <v>126</v>
      </c>
      <c r="L173" s="43"/>
      <c r="M173" s="203" t="s">
        <v>20</v>
      </c>
      <c r="N173" s="204" t="s">
        <v>44</v>
      </c>
      <c r="O173" s="83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7" t="s">
        <v>127</v>
      </c>
      <c r="AT173" s="207" t="s">
        <v>122</v>
      </c>
      <c r="AU173" s="207" t="s">
        <v>79</v>
      </c>
      <c r="AY173" s="16" t="s">
        <v>120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6" t="s">
        <v>22</v>
      </c>
      <c r="BK173" s="208">
        <f>ROUND(I173*H173,2)</f>
        <v>0</v>
      </c>
      <c r="BL173" s="16" t="s">
        <v>127</v>
      </c>
      <c r="BM173" s="207" t="s">
        <v>284</v>
      </c>
    </row>
    <row r="174" s="2" customFormat="1">
      <c r="A174" s="37"/>
      <c r="B174" s="38"/>
      <c r="C174" s="39"/>
      <c r="D174" s="209" t="s">
        <v>129</v>
      </c>
      <c r="E174" s="39"/>
      <c r="F174" s="210" t="s">
        <v>285</v>
      </c>
      <c r="G174" s="39"/>
      <c r="H174" s="39"/>
      <c r="I174" s="211"/>
      <c r="J174" s="39"/>
      <c r="K174" s="39"/>
      <c r="L174" s="43"/>
      <c r="M174" s="212"/>
      <c r="N174" s="213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129</v>
      </c>
      <c r="AU174" s="16" t="s">
        <v>79</v>
      </c>
    </row>
    <row r="175" s="2" customFormat="1">
      <c r="A175" s="37"/>
      <c r="B175" s="38"/>
      <c r="C175" s="39"/>
      <c r="D175" s="214" t="s">
        <v>131</v>
      </c>
      <c r="E175" s="39"/>
      <c r="F175" s="215" t="s">
        <v>286</v>
      </c>
      <c r="G175" s="39"/>
      <c r="H175" s="39"/>
      <c r="I175" s="211"/>
      <c r="J175" s="39"/>
      <c r="K175" s="39"/>
      <c r="L175" s="43"/>
      <c r="M175" s="212"/>
      <c r="N175" s="213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131</v>
      </c>
      <c r="AU175" s="16" t="s">
        <v>79</v>
      </c>
    </row>
    <row r="176" s="2" customFormat="1" ht="37.8" customHeight="1">
      <c r="A176" s="37"/>
      <c r="B176" s="38"/>
      <c r="C176" s="196" t="s">
        <v>287</v>
      </c>
      <c r="D176" s="196" t="s">
        <v>122</v>
      </c>
      <c r="E176" s="197" t="s">
        <v>288</v>
      </c>
      <c r="F176" s="198" t="s">
        <v>289</v>
      </c>
      <c r="G176" s="199" t="s">
        <v>220</v>
      </c>
      <c r="H176" s="200">
        <v>4824</v>
      </c>
      <c r="I176" s="201"/>
      <c r="J176" s="202">
        <f>ROUND(I176*H176,2)</f>
        <v>0</v>
      </c>
      <c r="K176" s="198" t="s">
        <v>126</v>
      </c>
      <c r="L176" s="43"/>
      <c r="M176" s="203" t="s">
        <v>20</v>
      </c>
      <c r="N176" s="204" t="s">
        <v>44</v>
      </c>
      <c r="O176" s="83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7" t="s">
        <v>127</v>
      </c>
      <c r="AT176" s="207" t="s">
        <v>122</v>
      </c>
      <c r="AU176" s="207" t="s">
        <v>79</v>
      </c>
      <c r="AY176" s="16" t="s">
        <v>120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6" t="s">
        <v>22</v>
      </c>
      <c r="BK176" s="208">
        <f>ROUND(I176*H176,2)</f>
        <v>0</v>
      </c>
      <c r="BL176" s="16" t="s">
        <v>127</v>
      </c>
      <c r="BM176" s="207" t="s">
        <v>290</v>
      </c>
    </row>
    <row r="177" s="2" customFormat="1">
      <c r="A177" s="37"/>
      <c r="B177" s="38"/>
      <c r="C177" s="39"/>
      <c r="D177" s="209" t="s">
        <v>129</v>
      </c>
      <c r="E177" s="39"/>
      <c r="F177" s="210" t="s">
        <v>291</v>
      </c>
      <c r="G177" s="39"/>
      <c r="H177" s="39"/>
      <c r="I177" s="211"/>
      <c r="J177" s="39"/>
      <c r="K177" s="39"/>
      <c r="L177" s="43"/>
      <c r="M177" s="212"/>
      <c r="N177" s="213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129</v>
      </c>
      <c r="AU177" s="16" t="s">
        <v>79</v>
      </c>
    </row>
    <row r="178" s="2" customFormat="1">
      <c r="A178" s="37"/>
      <c r="B178" s="38"/>
      <c r="C178" s="39"/>
      <c r="D178" s="214" t="s">
        <v>131</v>
      </c>
      <c r="E178" s="39"/>
      <c r="F178" s="215" t="s">
        <v>292</v>
      </c>
      <c r="G178" s="39"/>
      <c r="H178" s="39"/>
      <c r="I178" s="211"/>
      <c r="J178" s="39"/>
      <c r="K178" s="39"/>
      <c r="L178" s="43"/>
      <c r="M178" s="212"/>
      <c r="N178" s="213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131</v>
      </c>
      <c r="AU178" s="16" t="s">
        <v>79</v>
      </c>
    </row>
    <row r="179" s="2" customFormat="1" ht="37.8" customHeight="1">
      <c r="A179" s="37"/>
      <c r="B179" s="38"/>
      <c r="C179" s="196" t="s">
        <v>293</v>
      </c>
      <c r="D179" s="196" t="s">
        <v>122</v>
      </c>
      <c r="E179" s="197" t="s">
        <v>294</v>
      </c>
      <c r="F179" s="198" t="s">
        <v>295</v>
      </c>
      <c r="G179" s="199" t="s">
        <v>220</v>
      </c>
      <c r="H179" s="200">
        <v>4824</v>
      </c>
      <c r="I179" s="201"/>
      <c r="J179" s="202">
        <f>ROUND(I179*H179,2)</f>
        <v>0</v>
      </c>
      <c r="K179" s="198" t="s">
        <v>126</v>
      </c>
      <c r="L179" s="43"/>
      <c r="M179" s="203" t="s">
        <v>20</v>
      </c>
      <c r="N179" s="204" t="s">
        <v>44</v>
      </c>
      <c r="O179" s="83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7" t="s">
        <v>127</v>
      </c>
      <c r="AT179" s="207" t="s">
        <v>122</v>
      </c>
      <c r="AU179" s="207" t="s">
        <v>79</v>
      </c>
      <c r="AY179" s="16" t="s">
        <v>120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6" t="s">
        <v>22</v>
      </c>
      <c r="BK179" s="208">
        <f>ROUND(I179*H179,2)</f>
        <v>0</v>
      </c>
      <c r="BL179" s="16" t="s">
        <v>127</v>
      </c>
      <c r="BM179" s="207" t="s">
        <v>296</v>
      </c>
    </row>
    <row r="180" s="2" customFormat="1">
      <c r="A180" s="37"/>
      <c r="B180" s="38"/>
      <c r="C180" s="39"/>
      <c r="D180" s="209" t="s">
        <v>129</v>
      </c>
      <c r="E180" s="39"/>
      <c r="F180" s="210" t="s">
        <v>297</v>
      </c>
      <c r="G180" s="39"/>
      <c r="H180" s="39"/>
      <c r="I180" s="211"/>
      <c r="J180" s="39"/>
      <c r="K180" s="39"/>
      <c r="L180" s="43"/>
      <c r="M180" s="212"/>
      <c r="N180" s="213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129</v>
      </c>
      <c r="AU180" s="16" t="s">
        <v>79</v>
      </c>
    </row>
    <row r="181" s="2" customFormat="1">
      <c r="A181" s="37"/>
      <c r="B181" s="38"/>
      <c r="C181" s="39"/>
      <c r="D181" s="214" t="s">
        <v>131</v>
      </c>
      <c r="E181" s="39"/>
      <c r="F181" s="215" t="s">
        <v>298</v>
      </c>
      <c r="G181" s="39"/>
      <c r="H181" s="39"/>
      <c r="I181" s="211"/>
      <c r="J181" s="39"/>
      <c r="K181" s="39"/>
      <c r="L181" s="43"/>
      <c r="M181" s="212"/>
      <c r="N181" s="213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131</v>
      </c>
      <c r="AU181" s="16" t="s">
        <v>79</v>
      </c>
    </row>
    <row r="182" s="2" customFormat="1" ht="24.15" customHeight="1">
      <c r="A182" s="37"/>
      <c r="B182" s="38"/>
      <c r="C182" s="196" t="s">
        <v>299</v>
      </c>
      <c r="D182" s="196" t="s">
        <v>122</v>
      </c>
      <c r="E182" s="197" t="s">
        <v>300</v>
      </c>
      <c r="F182" s="198" t="s">
        <v>301</v>
      </c>
      <c r="G182" s="199" t="s">
        <v>125</v>
      </c>
      <c r="H182" s="200">
        <v>3809</v>
      </c>
      <c r="I182" s="201"/>
      <c r="J182" s="202">
        <f>ROUND(I182*H182,2)</f>
        <v>0</v>
      </c>
      <c r="K182" s="198" t="s">
        <v>126</v>
      </c>
      <c r="L182" s="43"/>
      <c r="M182" s="203" t="s">
        <v>20</v>
      </c>
      <c r="N182" s="204" t="s">
        <v>44</v>
      </c>
      <c r="O182" s="83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7" t="s">
        <v>127</v>
      </c>
      <c r="AT182" s="207" t="s">
        <v>122</v>
      </c>
      <c r="AU182" s="207" t="s">
        <v>79</v>
      </c>
      <c r="AY182" s="16" t="s">
        <v>120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6" t="s">
        <v>22</v>
      </c>
      <c r="BK182" s="208">
        <f>ROUND(I182*H182,2)</f>
        <v>0</v>
      </c>
      <c r="BL182" s="16" t="s">
        <v>127</v>
      </c>
      <c r="BM182" s="207" t="s">
        <v>302</v>
      </c>
    </row>
    <row r="183" s="2" customFormat="1">
      <c r="A183" s="37"/>
      <c r="B183" s="38"/>
      <c r="C183" s="39"/>
      <c r="D183" s="209" t="s">
        <v>129</v>
      </c>
      <c r="E183" s="39"/>
      <c r="F183" s="210" t="s">
        <v>303</v>
      </c>
      <c r="G183" s="39"/>
      <c r="H183" s="39"/>
      <c r="I183" s="211"/>
      <c r="J183" s="39"/>
      <c r="K183" s="39"/>
      <c r="L183" s="43"/>
      <c r="M183" s="212"/>
      <c r="N183" s="213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129</v>
      </c>
      <c r="AU183" s="16" t="s">
        <v>79</v>
      </c>
    </row>
    <row r="184" s="2" customFormat="1">
      <c r="A184" s="37"/>
      <c r="B184" s="38"/>
      <c r="C184" s="39"/>
      <c r="D184" s="214" t="s">
        <v>131</v>
      </c>
      <c r="E184" s="39"/>
      <c r="F184" s="215" t="s">
        <v>304</v>
      </c>
      <c r="G184" s="39"/>
      <c r="H184" s="39"/>
      <c r="I184" s="211"/>
      <c r="J184" s="39"/>
      <c r="K184" s="39"/>
      <c r="L184" s="43"/>
      <c r="M184" s="212"/>
      <c r="N184" s="213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131</v>
      </c>
      <c r="AU184" s="16" t="s">
        <v>79</v>
      </c>
    </row>
    <row r="185" s="2" customFormat="1" ht="16.5" customHeight="1">
      <c r="A185" s="37"/>
      <c r="B185" s="38"/>
      <c r="C185" s="196" t="s">
        <v>305</v>
      </c>
      <c r="D185" s="196" t="s">
        <v>122</v>
      </c>
      <c r="E185" s="197" t="s">
        <v>306</v>
      </c>
      <c r="F185" s="198" t="s">
        <v>307</v>
      </c>
      <c r="G185" s="199" t="s">
        <v>220</v>
      </c>
      <c r="H185" s="200">
        <v>1676</v>
      </c>
      <c r="I185" s="201"/>
      <c r="J185" s="202">
        <f>ROUND(I185*H185,2)</f>
        <v>0</v>
      </c>
      <c r="K185" s="198" t="s">
        <v>126</v>
      </c>
      <c r="L185" s="43"/>
      <c r="M185" s="203" t="s">
        <v>20</v>
      </c>
      <c r="N185" s="204" t="s">
        <v>44</v>
      </c>
      <c r="O185" s="83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7" t="s">
        <v>127</v>
      </c>
      <c r="AT185" s="207" t="s">
        <v>122</v>
      </c>
      <c r="AU185" s="207" t="s">
        <v>79</v>
      </c>
      <c r="AY185" s="16" t="s">
        <v>120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6" t="s">
        <v>22</v>
      </c>
      <c r="BK185" s="208">
        <f>ROUND(I185*H185,2)</f>
        <v>0</v>
      </c>
      <c r="BL185" s="16" t="s">
        <v>127</v>
      </c>
      <c r="BM185" s="207" t="s">
        <v>308</v>
      </c>
    </row>
    <row r="186" s="2" customFormat="1">
      <c r="A186" s="37"/>
      <c r="B186" s="38"/>
      <c r="C186" s="39"/>
      <c r="D186" s="209" t="s">
        <v>129</v>
      </c>
      <c r="E186" s="39"/>
      <c r="F186" s="210" t="s">
        <v>309</v>
      </c>
      <c r="G186" s="39"/>
      <c r="H186" s="39"/>
      <c r="I186" s="211"/>
      <c r="J186" s="39"/>
      <c r="K186" s="39"/>
      <c r="L186" s="43"/>
      <c r="M186" s="212"/>
      <c r="N186" s="213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129</v>
      </c>
      <c r="AU186" s="16" t="s">
        <v>79</v>
      </c>
    </row>
    <row r="187" s="2" customFormat="1">
      <c r="A187" s="37"/>
      <c r="B187" s="38"/>
      <c r="C187" s="39"/>
      <c r="D187" s="214" t="s">
        <v>131</v>
      </c>
      <c r="E187" s="39"/>
      <c r="F187" s="215" t="s">
        <v>310</v>
      </c>
      <c r="G187" s="39"/>
      <c r="H187" s="39"/>
      <c r="I187" s="211"/>
      <c r="J187" s="39"/>
      <c r="K187" s="39"/>
      <c r="L187" s="43"/>
      <c r="M187" s="212"/>
      <c r="N187" s="213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131</v>
      </c>
      <c r="AU187" s="16" t="s">
        <v>79</v>
      </c>
    </row>
    <row r="188" s="2" customFormat="1" ht="33" customHeight="1">
      <c r="A188" s="37"/>
      <c r="B188" s="38"/>
      <c r="C188" s="196" t="s">
        <v>311</v>
      </c>
      <c r="D188" s="196" t="s">
        <v>122</v>
      </c>
      <c r="E188" s="197" t="s">
        <v>312</v>
      </c>
      <c r="F188" s="198" t="s">
        <v>313</v>
      </c>
      <c r="G188" s="199" t="s">
        <v>314</v>
      </c>
      <c r="H188" s="200">
        <v>3016</v>
      </c>
      <c r="I188" s="201"/>
      <c r="J188" s="202">
        <f>ROUND(I188*H188,2)</f>
        <v>0</v>
      </c>
      <c r="K188" s="198" t="s">
        <v>126</v>
      </c>
      <c r="L188" s="43"/>
      <c r="M188" s="203" t="s">
        <v>20</v>
      </c>
      <c r="N188" s="204" t="s">
        <v>44</v>
      </c>
      <c r="O188" s="83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7" t="s">
        <v>127</v>
      </c>
      <c r="AT188" s="207" t="s">
        <v>122</v>
      </c>
      <c r="AU188" s="207" t="s">
        <v>79</v>
      </c>
      <c r="AY188" s="16" t="s">
        <v>120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6" t="s">
        <v>22</v>
      </c>
      <c r="BK188" s="208">
        <f>ROUND(I188*H188,2)</f>
        <v>0</v>
      </c>
      <c r="BL188" s="16" t="s">
        <v>127</v>
      </c>
      <c r="BM188" s="207" t="s">
        <v>315</v>
      </c>
    </row>
    <row r="189" s="2" customFormat="1">
      <c r="A189" s="37"/>
      <c r="B189" s="38"/>
      <c r="C189" s="39"/>
      <c r="D189" s="209" t="s">
        <v>129</v>
      </c>
      <c r="E189" s="39"/>
      <c r="F189" s="210" t="s">
        <v>316</v>
      </c>
      <c r="G189" s="39"/>
      <c r="H189" s="39"/>
      <c r="I189" s="211"/>
      <c r="J189" s="39"/>
      <c r="K189" s="39"/>
      <c r="L189" s="43"/>
      <c r="M189" s="212"/>
      <c r="N189" s="213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129</v>
      </c>
      <c r="AU189" s="16" t="s">
        <v>79</v>
      </c>
    </row>
    <row r="190" s="2" customFormat="1">
      <c r="A190" s="37"/>
      <c r="B190" s="38"/>
      <c r="C190" s="39"/>
      <c r="D190" s="214" t="s">
        <v>131</v>
      </c>
      <c r="E190" s="39"/>
      <c r="F190" s="215" t="s">
        <v>317</v>
      </c>
      <c r="G190" s="39"/>
      <c r="H190" s="39"/>
      <c r="I190" s="211"/>
      <c r="J190" s="39"/>
      <c r="K190" s="39"/>
      <c r="L190" s="43"/>
      <c r="M190" s="212"/>
      <c r="N190" s="213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131</v>
      </c>
      <c r="AU190" s="16" t="s">
        <v>79</v>
      </c>
    </row>
    <row r="191" s="2" customFormat="1" ht="16.5" customHeight="1">
      <c r="A191" s="37"/>
      <c r="B191" s="38"/>
      <c r="C191" s="196" t="s">
        <v>318</v>
      </c>
      <c r="D191" s="196" t="s">
        <v>122</v>
      </c>
      <c r="E191" s="197" t="s">
        <v>319</v>
      </c>
      <c r="F191" s="198" t="s">
        <v>320</v>
      </c>
      <c r="G191" s="199" t="s">
        <v>125</v>
      </c>
      <c r="H191" s="200">
        <v>3809</v>
      </c>
      <c r="I191" s="201"/>
      <c r="J191" s="202">
        <f>ROUND(I191*H191,2)</f>
        <v>0</v>
      </c>
      <c r="K191" s="198" t="s">
        <v>20</v>
      </c>
      <c r="L191" s="43"/>
      <c r="M191" s="203" t="s">
        <v>20</v>
      </c>
      <c r="N191" s="204" t="s">
        <v>44</v>
      </c>
      <c r="O191" s="83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7" t="s">
        <v>127</v>
      </c>
      <c r="AT191" s="207" t="s">
        <v>122</v>
      </c>
      <c r="AU191" s="207" t="s">
        <v>79</v>
      </c>
      <c r="AY191" s="16" t="s">
        <v>120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6" t="s">
        <v>22</v>
      </c>
      <c r="BK191" s="208">
        <f>ROUND(I191*H191,2)</f>
        <v>0</v>
      </c>
      <c r="BL191" s="16" t="s">
        <v>127</v>
      </c>
      <c r="BM191" s="207" t="s">
        <v>321</v>
      </c>
    </row>
    <row r="192" s="2" customFormat="1">
      <c r="A192" s="37"/>
      <c r="B192" s="38"/>
      <c r="C192" s="39"/>
      <c r="D192" s="209" t="s">
        <v>129</v>
      </c>
      <c r="E192" s="39"/>
      <c r="F192" s="210" t="s">
        <v>320</v>
      </c>
      <c r="G192" s="39"/>
      <c r="H192" s="39"/>
      <c r="I192" s="211"/>
      <c r="J192" s="39"/>
      <c r="K192" s="39"/>
      <c r="L192" s="43"/>
      <c r="M192" s="212"/>
      <c r="N192" s="213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129</v>
      </c>
      <c r="AU192" s="16" t="s">
        <v>79</v>
      </c>
    </row>
    <row r="193" s="2" customFormat="1" ht="37.8" customHeight="1">
      <c r="A193" s="37"/>
      <c r="B193" s="38"/>
      <c r="C193" s="196" t="s">
        <v>322</v>
      </c>
      <c r="D193" s="196" t="s">
        <v>122</v>
      </c>
      <c r="E193" s="197" t="s">
        <v>323</v>
      </c>
      <c r="F193" s="198" t="s">
        <v>324</v>
      </c>
      <c r="G193" s="199" t="s">
        <v>125</v>
      </c>
      <c r="H193" s="200">
        <v>776</v>
      </c>
      <c r="I193" s="201"/>
      <c r="J193" s="202">
        <f>ROUND(I193*H193,2)</f>
        <v>0</v>
      </c>
      <c r="K193" s="198" t="s">
        <v>126</v>
      </c>
      <c r="L193" s="43"/>
      <c r="M193" s="203" t="s">
        <v>20</v>
      </c>
      <c r="N193" s="204" t="s">
        <v>44</v>
      </c>
      <c r="O193" s="83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7" t="s">
        <v>127</v>
      </c>
      <c r="AT193" s="207" t="s">
        <v>122</v>
      </c>
      <c r="AU193" s="207" t="s">
        <v>79</v>
      </c>
      <c r="AY193" s="16" t="s">
        <v>120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6" t="s">
        <v>22</v>
      </c>
      <c r="BK193" s="208">
        <f>ROUND(I193*H193,2)</f>
        <v>0</v>
      </c>
      <c r="BL193" s="16" t="s">
        <v>127</v>
      </c>
      <c r="BM193" s="207" t="s">
        <v>325</v>
      </c>
    </row>
    <row r="194" s="2" customFormat="1">
      <c r="A194" s="37"/>
      <c r="B194" s="38"/>
      <c r="C194" s="39"/>
      <c r="D194" s="209" t="s">
        <v>129</v>
      </c>
      <c r="E194" s="39"/>
      <c r="F194" s="210" t="s">
        <v>326</v>
      </c>
      <c r="G194" s="39"/>
      <c r="H194" s="39"/>
      <c r="I194" s="211"/>
      <c r="J194" s="39"/>
      <c r="K194" s="39"/>
      <c r="L194" s="43"/>
      <c r="M194" s="212"/>
      <c r="N194" s="213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129</v>
      </c>
      <c r="AU194" s="16" t="s">
        <v>79</v>
      </c>
    </row>
    <row r="195" s="2" customFormat="1">
      <c r="A195" s="37"/>
      <c r="B195" s="38"/>
      <c r="C195" s="39"/>
      <c r="D195" s="214" t="s">
        <v>131</v>
      </c>
      <c r="E195" s="39"/>
      <c r="F195" s="215" t="s">
        <v>327</v>
      </c>
      <c r="G195" s="39"/>
      <c r="H195" s="39"/>
      <c r="I195" s="211"/>
      <c r="J195" s="39"/>
      <c r="K195" s="39"/>
      <c r="L195" s="43"/>
      <c r="M195" s="212"/>
      <c r="N195" s="213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131</v>
      </c>
      <c r="AU195" s="16" t="s">
        <v>79</v>
      </c>
    </row>
    <row r="196" s="2" customFormat="1" ht="24.15" customHeight="1">
      <c r="A196" s="37"/>
      <c r="B196" s="38"/>
      <c r="C196" s="196" t="s">
        <v>328</v>
      </c>
      <c r="D196" s="196" t="s">
        <v>122</v>
      </c>
      <c r="E196" s="197" t="s">
        <v>329</v>
      </c>
      <c r="F196" s="198" t="s">
        <v>330</v>
      </c>
      <c r="G196" s="199" t="s">
        <v>125</v>
      </c>
      <c r="H196" s="200">
        <v>2033</v>
      </c>
      <c r="I196" s="201"/>
      <c r="J196" s="202">
        <f>ROUND(I196*H196,2)</f>
        <v>0</v>
      </c>
      <c r="K196" s="198" t="s">
        <v>126</v>
      </c>
      <c r="L196" s="43"/>
      <c r="M196" s="203" t="s">
        <v>20</v>
      </c>
      <c r="N196" s="204" t="s">
        <v>44</v>
      </c>
      <c r="O196" s="83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7" t="s">
        <v>127</v>
      </c>
      <c r="AT196" s="207" t="s">
        <v>122</v>
      </c>
      <c r="AU196" s="207" t="s">
        <v>79</v>
      </c>
      <c r="AY196" s="16" t="s">
        <v>120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6" t="s">
        <v>22</v>
      </c>
      <c r="BK196" s="208">
        <f>ROUND(I196*H196,2)</f>
        <v>0</v>
      </c>
      <c r="BL196" s="16" t="s">
        <v>127</v>
      </c>
      <c r="BM196" s="207" t="s">
        <v>331</v>
      </c>
    </row>
    <row r="197" s="2" customFormat="1">
      <c r="A197" s="37"/>
      <c r="B197" s="38"/>
      <c r="C197" s="39"/>
      <c r="D197" s="209" t="s">
        <v>129</v>
      </c>
      <c r="E197" s="39"/>
      <c r="F197" s="210" t="s">
        <v>332</v>
      </c>
      <c r="G197" s="39"/>
      <c r="H197" s="39"/>
      <c r="I197" s="211"/>
      <c r="J197" s="39"/>
      <c r="K197" s="39"/>
      <c r="L197" s="43"/>
      <c r="M197" s="212"/>
      <c r="N197" s="213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129</v>
      </c>
      <c r="AU197" s="16" t="s">
        <v>79</v>
      </c>
    </row>
    <row r="198" s="2" customFormat="1">
      <c r="A198" s="37"/>
      <c r="B198" s="38"/>
      <c r="C198" s="39"/>
      <c r="D198" s="214" t="s">
        <v>131</v>
      </c>
      <c r="E198" s="39"/>
      <c r="F198" s="215" t="s">
        <v>333</v>
      </c>
      <c r="G198" s="39"/>
      <c r="H198" s="39"/>
      <c r="I198" s="211"/>
      <c r="J198" s="39"/>
      <c r="K198" s="39"/>
      <c r="L198" s="43"/>
      <c r="M198" s="212"/>
      <c r="N198" s="213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131</v>
      </c>
      <c r="AU198" s="16" t="s">
        <v>79</v>
      </c>
    </row>
    <row r="199" s="2" customFormat="1" ht="16.5" customHeight="1">
      <c r="A199" s="37"/>
      <c r="B199" s="38"/>
      <c r="C199" s="196" t="s">
        <v>334</v>
      </c>
      <c r="D199" s="196" t="s">
        <v>122</v>
      </c>
      <c r="E199" s="197" t="s">
        <v>335</v>
      </c>
      <c r="F199" s="198" t="s">
        <v>336</v>
      </c>
      <c r="G199" s="199" t="s">
        <v>125</v>
      </c>
      <c r="H199" s="200">
        <v>1776</v>
      </c>
      <c r="I199" s="201"/>
      <c r="J199" s="202">
        <f>ROUND(I199*H199,2)</f>
        <v>0</v>
      </c>
      <c r="K199" s="198" t="s">
        <v>126</v>
      </c>
      <c r="L199" s="43"/>
      <c r="M199" s="203" t="s">
        <v>20</v>
      </c>
      <c r="N199" s="204" t="s">
        <v>44</v>
      </c>
      <c r="O199" s="83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07" t="s">
        <v>127</v>
      </c>
      <c r="AT199" s="207" t="s">
        <v>122</v>
      </c>
      <c r="AU199" s="207" t="s">
        <v>79</v>
      </c>
      <c r="AY199" s="16" t="s">
        <v>120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6" t="s">
        <v>22</v>
      </c>
      <c r="BK199" s="208">
        <f>ROUND(I199*H199,2)</f>
        <v>0</v>
      </c>
      <c r="BL199" s="16" t="s">
        <v>127</v>
      </c>
      <c r="BM199" s="207" t="s">
        <v>337</v>
      </c>
    </row>
    <row r="200" s="2" customFormat="1">
      <c r="A200" s="37"/>
      <c r="B200" s="38"/>
      <c r="C200" s="39"/>
      <c r="D200" s="209" t="s">
        <v>129</v>
      </c>
      <c r="E200" s="39"/>
      <c r="F200" s="210" t="s">
        <v>338</v>
      </c>
      <c r="G200" s="39"/>
      <c r="H200" s="39"/>
      <c r="I200" s="211"/>
      <c r="J200" s="39"/>
      <c r="K200" s="39"/>
      <c r="L200" s="43"/>
      <c r="M200" s="212"/>
      <c r="N200" s="213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129</v>
      </c>
      <c r="AU200" s="16" t="s">
        <v>79</v>
      </c>
    </row>
    <row r="201" s="2" customFormat="1">
      <c r="A201" s="37"/>
      <c r="B201" s="38"/>
      <c r="C201" s="39"/>
      <c r="D201" s="214" t="s">
        <v>131</v>
      </c>
      <c r="E201" s="39"/>
      <c r="F201" s="215" t="s">
        <v>339</v>
      </c>
      <c r="G201" s="39"/>
      <c r="H201" s="39"/>
      <c r="I201" s="211"/>
      <c r="J201" s="39"/>
      <c r="K201" s="39"/>
      <c r="L201" s="43"/>
      <c r="M201" s="212"/>
      <c r="N201" s="213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131</v>
      </c>
      <c r="AU201" s="16" t="s">
        <v>79</v>
      </c>
    </row>
    <row r="202" s="2" customFormat="1" ht="24.15" customHeight="1">
      <c r="A202" s="37"/>
      <c r="B202" s="38"/>
      <c r="C202" s="196" t="s">
        <v>340</v>
      </c>
      <c r="D202" s="196" t="s">
        <v>122</v>
      </c>
      <c r="E202" s="197" t="s">
        <v>341</v>
      </c>
      <c r="F202" s="198" t="s">
        <v>342</v>
      </c>
      <c r="G202" s="199" t="s">
        <v>125</v>
      </c>
      <c r="H202" s="200">
        <v>1776</v>
      </c>
      <c r="I202" s="201"/>
      <c r="J202" s="202">
        <f>ROUND(I202*H202,2)</f>
        <v>0</v>
      </c>
      <c r="K202" s="198" t="s">
        <v>126</v>
      </c>
      <c r="L202" s="43"/>
      <c r="M202" s="203" t="s">
        <v>20</v>
      </c>
      <c r="N202" s="204" t="s">
        <v>44</v>
      </c>
      <c r="O202" s="83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7" t="s">
        <v>127</v>
      </c>
      <c r="AT202" s="207" t="s">
        <v>122</v>
      </c>
      <c r="AU202" s="207" t="s">
        <v>79</v>
      </c>
      <c r="AY202" s="16" t="s">
        <v>120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6" t="s">
        <v>22</v>
      </c>
      <c r="BK202" s="208">
        <f>ROUND(I202*H202,2)</f>
        <v>0</v>
      </c>
      <c r="BL202" s="16" t="s">
        <v>127</v>
      </c>
      <c r="BM202" s="207" t="s">
        <v>343</v>
      </c>
    </row>
    <row r="203" s="2" customFormat="1">
      <c r="A203" s="37"/>
      <c r="B203" s="38"/>
      <c r="C203" s="39"/>
      <c r="D203" s="209" t="s">
        <v>129</v>
      </c>
      <c r="E203" s="39"/>
      <c r="F203" s="210" t="s">
        <v>344</v>
      </c>
      <c r="G203" s="39"/>
      <c r="H203" s="39"/>
      <c r="I203" s="211"/>
      <c r="J203" s="39"/>
      <c r="K203" s="39"/>
      <c r="L203" s="43"/>
      <c r="M203" s="212"/>
      <c r="N203" s="213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129</v>
      </c>
      <c r="AU203" s="16" t="s">
        <v>79</v>
      </c>
    </row>
    <row r="204" s="2" customFormat="1">
      <c r="A204" s="37"/>
      <c r="B204" s="38"/>
      <c r="C204" s="39"/>
      <c r="D204" s="214" t="s">
        <v>131</v>
      </c>
      <c r="E204" s="39"/>
      <c r="F204" s="215" t="s">
        <v>345</v>
      </c>
      <c r="G204" s="39"/>
      <c r="H204" s="39"/>
      <c r="I204" s="211"/>
      <c r="J204" s="39"/>
      <c r="K204" s="39"/>
      <c r="L204" s="43"/>
      <c r="M204" s="212"/>
      <c r="N204" s="213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131</v>
      </c>
      <c r="AU204" s="16" t="s">
        <v>79</v>
      </c>
    </row>
    <row r="205" s="12" customFormat="1" ht="20.88" customHeight="1">
      <c r="A205" s="12"/>
      <c r="B205" s="180"/>
      <c r="C205" s="181"/>
      <c r="D205" s="182" t="s">
        <v>72</v>
      </c>
      <c r="E205" s="194" t="s">
        <v>228</v>
      </c>
      <c r="F205" s="194" t="s">
        <v>346</v>
      </c>
      <c r="G205" s="181"/>
      <c r="H205" s="181"/>
      <c r="I205" s="184"/>
      <c r="J205" s="195">
        <f>BK205</f>
        <v>0</v>
      </c>
      <c r="K205" s="181"/>
      <c r="L205" s="186"/>
      <c r="M205" s="187"/>
      <c r="N205" s="188"/>
      <c r="O205" s="188"/>
      <c r="P205" s="189">
        <f>SUM(P206:P212)</f>
        <v>0</v>
      </c>
      <c r="Q205" s="188"/>
      <c r="R205" s="189">
        <f>SUM(R206:R212)</f>
        <v>0.036360000000000003</v>
      </c>
      <c r="S205" s="188"/>
      <c r="T205" s="190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1" t="s">
        <v>22</v>
      </c>
      <c r="AT205" s="192" t="s">
        <v>72</v>
      </c>
      <c r="AU205" s="192" t="s">
        <v>79</v>
      </c>
      <c r="AY205" s="191" t="s">
        <v>120</v>
      </c>
      <c r="BK205" s="193">
        <f>SUM(BK206:BK212)</f>
        <v>0</v>
      </c>
    </row>
    <row r="206" s="2" customFormat="1" ht="24.15" customHeight="1">
      <c r="A206" s="37"/>
      <c r="B206" s="38"/>
      <c r="C206" s="196" t="s">
        <v>347</v>
      </c>
      <c r="D206" s="196" t="s">
        <v>122</v>
      </c>
      <c r="E206" s="197" t="s">
        <v>348</v>
      </c>
      <c r="F206" s="198" t="s">
        <v>349</v>
      </c>
      <c r="G206" s="199" t="s">
        <v>125</v>
      </c>
      <c r="H206" s="200">
        <v>2424</v>
      </c>
      <c r="I206" s="201"/>
      <c r="J206" s="202">
        <f>ROUND(I206*H206,2)</f>
        <v>0</v>
      </c>
      <c r="K206" s="198" t="s">
        <v>126</v>
      </c>
      <c r="L206" s="43"/>
      <c r="M206" s="203" t="s">
        <v>20</v>
      </c>
      <c r="N206" s="204" t="s">
        <v>44</v>
      </c>
      <c r="O206" s="83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07" t="s">
        <v>127</v>
      </c>
      <c r="AT206" s="207" t="s">
        <v>122</v>
      </c>
      <c r="AU206" s="207" t="s">
        <v>138</v>
      </c>
      <c r="AY206" s="16" t="s">
        <v>120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6" t="s">
        <v>22</v>
      </c>
      <c r="BK206" s="208">
        <f>ROUND(I206*H206,2)</f>
        <v>0</v>
      </c>
      <c r="BL206" s="16" t="s">
        <v>127</v>
      </c>
      <c r="BM206" s="207" t="s">
        <v>350</v>
      </c>
    </row>
    <row r="207" s="2" customFormat="1">
      <c r="A207" s="37"/>
      <c r="B207" s="38"/>
      <c r="C207" s="39"/>
      <c r="D207" s="209" t="s">
        <v>129</v>
      </c>
      <c r="E207" s="39"/>
      <c r="F207" s="210" t="s">
        <v>351</v>
      </c>
      <c r="G207" s="39"/>
      <c r="H207" s="39"/>
      <c r="I207" s="211"/>
      <c r="J207" s="39"/>
      <c r="K207" s="39"/>
      <c r="L207" s="43"/>
      <c r="M207" s="212"/>
      <c r="N207" s="213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129</v>
      </c>
      <c r="AU207" s="16" t="s">
        <v>138</v>
      </c>
    </row>
    <row r="208" s="2" customFormat="1">
      <c r="A208" s="37"/>
      <c r="B208" s="38"/>
      <c r="C208" s="39"/>
      <c r="D208" s="214" t="s">
        <v>131</v>
      </c>
      <c r="E208" s="39"/>
      <c r="F208" s="215" t="s">
        <v>352</v>
      </c>
      <c r="G208" s="39"/>
      <c r="H208" s="39"/>
      <c r="I208" s="211"/>
      <c r="J208" s="39"/>
      <c r="K208" s="39"/>
      <c r="L208" s="43"/>
      <c r="M208" s="212"/>
      <c r="N208" s="213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131</v>
      </c>
      <c r="AU208" s="16" t="s">
        <v>138</v>
      </c>
    </row>
    <row r="209" s="2" customFormat="1" ht="16.5" customHeight="1">
      <c r="A209" s="37"/>
      <c r="B209" s="38"/>
      <c r="C209" s="216" t="s">
        <v>353</v>
      </c>
      <c r="D209" s="216" t="s">
        <v>354</v>
      </c>
      <c r="E209" s="217" t="s">
        <v>355</v>
      </c>
      <c r="F209" s="218" t="s">
        <v>356</v>
      </c>
      <c r="G209" s="219" t="s">
        <v>357</v>
      </c>
      <c r="H209" s="220">
        <v>36.359999999999999</v>
      </c>
      <c r="I209" s="221"/>
      <c r="J209" s="222">
        <f>ROUND(I209*H209,2)</f>
        <v>0</v>
      </c>
      <c r="K209" s="218" t="s">
        <v>126</v>
      </c>
      <c r="L209" s="223"/>
      <c r="M209" s="224" t="s">
        <v>20</v>
      </c>
      <c r="N209" s="225" t="s">
        <v>44</v>
      </c>
      <c r="O209" s="83"/>
      <c r="P209" s="205">
        <f>O209*H209</f>
        <v>0</v>
      </c>
      <c r="Q209" s="205">
        <v>0.001</v>
      </c>
      <c r="R209" s="205">
        <f>Q209*H209</f>
        <v>0.036360000000000003</v>
      </c>
      <c r="S209" s="205">
        <v>0</v>
      </c>
      <c r="T209" s="20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07" t="s">
        <v>168</v>
      </c>
      <c r="AT209" s="207" t="s">
        <v>354</v>
      </c>
      <c r="AU209" s="207" t="s">
        <v>138</v>
      </c>
      <c r="AY209" s="16" t="s">
        <v>120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6" t="s">
        <v>22</v>
      </c>
      <c r="BK209" s="208">
        <f>ROUND(I209*H209,2)</f>
        <v>0</v>
      </c>
      <c r="BL209" s="16" t="s">
        <v>127</v>
      </c>
      <c r="BM209" s="207" t="s">
        <v>358</v>
      </c>
    </row>
    <row r="210" s="2" customFormat="1">
      <c r="A210" s="37"/>
      <c r="B210" s="38"/>
      <c r="C210" s="39"/>
      <c r="D210" s="209" t="s">
        <v>129</v>
      </c>
      <c r="E210" s="39"/>
      <c r="F210" s="210" t="s">
        <v>356</v>
      </c>
      <c r="G210" s="39"/>
      <c r="H210" s="39"/>
      <c r="I210" s="211"/>
      <c r="J210" s="39"/>
      <c r="K210" s="39"/>
      <c r="L210" s="43"/>
      <c r="M210" s="212"/>
      <c r="N210" s="213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129</v>
      </c>
      <c r="AU210" s="16" t="s">
        <v>138</v>
      </c>
    </row>
    <row r="211" s="2" customFormat="1">
      <c r="A211" s="37"/>
      <c r="B211" s="38"/>
      <c r="C211" s="39"/>
      <c r="D211" s="214" t="s">
        <v>131</v>
      </c>
      <c r="E211" s="39"/>
      <c r="F211" s="215" t="s">
        <v>359</v>
      </c>
      <c r="G211" s="39"/>
      <c r="H211" s="39"/>
      <c r="I211" s="211"/>
      <c r="J211" s="39"/>
      <c r="K211" s="39"/>
      <c r="L211" s="43"/>
      <c r="M211" s="212"/>
      <c r="N211" s="213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131</v>
      </c>
      <c r="AU211" s="16" t="s">
        <v>138</v>
      </c>
    </row>
    <row r="212" s="13" customFormat="1">
      <c r="A212" s="13"/>
      <c r="B212" s="226"/>
      <c r="C212" s="227"/>
      <c r="D212" s="209" t="s">
        <v>360</v>
      </c>
      <c r="E212" s="227"/>
      <c r="F212" s="228" t="s">
        <v>361</v>
      </c>
      <c r="G212" s="227"/>
      <c r="H212" s="229">
        <v>36.359999999999999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360</v>
      </c>
      <c r="AU212" s="235" t="s">
        <v>138</v>
      </c>
      <c r="AV212" s="13" t="s">
        <v>79</v>
      </c>
      <c r="AW212" s="13" t="s">
        <v>4</v>
      </c>
      <c r="AX212" s="13" t="s">
        <v>22</v>
      </c>
      <c r="AY212" s="235" t="s">
        <v>120</v>
      </c>
    </row>
    <row r="213" s="12" customFormat="1" ht="22.8" customHeight="1">
      <c r="A213" s="12"/>
      <c r="B213" s="180"/>
      <c r="C213" s="181"/>
      <c r="D213" s="182" t="s">
        <v>72</v>
      </c>
      <c r="E213" s="194" t="s">
        <v>79</v>
      </c>
      <c r="F213" s="194" t="s">
        <v>362</v>
      </c>
      <c r="G213" s="181"/>
      <c r="H213" s="181"/>
      <c r="I213" s="184"/>
      <c r="J213" s="195">
        <f>BK213</f>
        <v>0</v>
      </c>
      <c r="K213" s="181"/>
      <c r="L213" s="186"/>
      <c r="M213" s="187"/>
      <c r="N213" s="188"/>
      <c r="O213" s="188"/>
      <c r="P213" s="189">
        <f>SUM(P214:P223)</f>
        <v>0</v>
      </c>
      <c r="Q213" s="188"/>
      <c r="R213" s="189">
        <f>SUM(R214:R223)</f>
        <v>0.7430000000000001</v>
      </c>
      <c r="S213" s="188"/>
      <c r="T213" s="190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1" t="s">
        <v>22</v>
      </c>
      <c r="AT213" s="192" t="s">
        <v>72</v>
      </c>
      <c r="AU213" s="192" t="s">
        <v>22</v>
      </c>
      <c r="AY213" s="191" t="s">
        <v>120</v>
      </c>
      <c r="BK213" s="193">
        <f>SUM(BK214:BK223)</f>
        <v>0</v>
      </c>
    </row>
    <row r="214" s="2" customFormat="1" ht="24.15" customHeight="1">
      <c r="A214" s="37"/>
      <c r="B214" s="38"/>
      <c r="C214" s="196" t="s">
        <v>363</v>
      </c>
      <c r="D214" s="196" t="s">
        <v>122</v>
      </c>
      <c r="E214" s="197" t="s">
        <v>364</v>
      </c>
      <c r="F214" s="198" t="s">
        <v>365</v>
      </c>
      <c r="G214" s="199" t="s">
        <v>125</v>
      </c>
      <c r="H214" s="200">
        <v>170</v>
      </c>
      <c r="I214" s="201"/>
      <c r="J214" s="202">
        <f>ROUND(I214*H214,2)</f>
        <v>0</v>
      </c>
      <c r="K214" s="198" t="s">
        <v>126</v>
      </c>
      <c r="L214" s="43"/>
      <c r="M214" s="203" t="s">
        <v>20</v>
      </c>
      <c r="N214" s="204" t="s">
        <v>44</v>
      </c>
      <c r="O214" s="83"/>
      <c r="P214" s="205">
        <f>O214*H214</f>
        <v>0</v>
      </c>
      <c r="Q214" s="205">
        <v>0.00010000000000000001</v>
      </c>
      <c r="R214" s="205">
        <f>Q214*H214</f>
        <v>0.017000000000000001</v>
      </c>
      <c r="S214" s="205">
        <v>0</v>
      </c>
      <c r="T214" s="20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07" t="s">
        <v>127</v>
      </c>
      <c r="AT214" s="207" t="s">
        <v>122</v>
      </c>
      <c r="AU214" s="207" t="s">
        <v>79</v>
      </c>
      <c r="AY214" s="16" t="s">
        <v>120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6" t="s">
        <v>22</v>
      </c>
      <c r="BK214" s="208">
        <f>ROUND(I214*H214,2)</f>
        <v>0</v>
      </c>
      <c r="BL214" s="16" t="s">
        <v>127</v>
      </c>
      <c r="BM214" s="207" t="s">
        <v>366</v>
      </c>
    </row>
    <row r="215" s="2" customFormat="1">
      <c r="A215" s="37"/>
      <c r="B215" s="38"/>
      <c r="C215" s="39"/>
      <c r="D215" s="209" t="s">
        <v>129</v>
      </c>
      <c r="E215" s="39"/>
      <c r="F215" s="210" t="s">
        <v>367</v>
      </c>
      <c r="G215" s="39"/>
      <c r="H215" s="39"/>
      <c r="I215" s="211"/>
      <c r="J215" s="39"/>
      <c r="K215" s="39"/>
      <c r="L215" s="43"/>
      <c r="M215" s="212"/>
      <c r="N215" s="213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129</v>
      </c>
      <c r="AU215" s="16" t="s">
        <v>79</v>
      </c>
    </row>
    <row r="216" s="2" customFormat="1">
      <c r="A216" s="37"/>
      <c r="B216" s="38"/>
      <c r="C216" s="39"/>
      <c r="D216" s="214" t="s">
        <v>131</v>
      </c>
      <c r="E216" s="39"/>
      <c r="F216" s="215" t="s">
        <v>368</v>
      </c>
      <c r="G216" s="39"/>
      <c r="H216" s="39"/>
      <c r="I216" s="211"/>
      <c r="J216" s="39"/>
      <c r="K216" s="39"/>
      <c r="L216" s="43"/>
      <c r="M216" s="212"/>
      <c r="N216" s="213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131</v>
      </c>
      <c r="AU216" s="16" t="s">
        <v>79</v>
      </c>
    </row>
    <row r="217" s="2" customFormat="1" ht="24.15" customHeight="1">
      <c r="A217" s="37"/>
      <c r="B217" s="38"/>
      <c r="C217" s="216" t="s">
        <v>369</v>
      </c>
      <c r="D217" s="216" t="s">
        <v>354</v>
      </c>
      <c r="E217" s="217" t="s">
        <v>370</v>
      </c>
      <c r="F217" s="218" t="s">
        <v>371</v>
      </c>
      <c r="G217" s="219" t="s">
        <v>125</v>
      </c>
      <c r="H217" s="220">
        <v>200</v>
      </c>
      <c r="I217" s="221"/>
      <c r="J217" s="222">
        <f>ROUND(I217*H217,2)</f>
        <v>0</v>
      </c>
      <c r="K217" s="218" t="s">
        <v>20</v>
      </c>
      <c r="L217" s="223"/>
      <c r="M217" s="224" t="s">
        <v>20</v>
      </c>
      <c r="N217" s="225" t="s">
        <v>44</v>
      </c>
      <c r="O217" s="83"/>
      <c r="P217" s="205">
        <f>O217*H217</f>
        <v>0</v>
      </c>
      <c r="Q217" s="205">
        <v>0.00050000000000000001</v>
      </c>
      <c r="R217" s="205">
        <f>Q217*H217</f>
        <v>0.10000000000000001</v>
      </c>
      <c r="S217" s="205">
        <v>0</v>
      </c>
      <c r="T217" s="20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7" t="s">
        <v>168</v>
      </c>
      <c r="AT217" s="207" t="s">
        <v>354</v>
      </c>
      <c r="AU217" s="207" t="s">
        <v>79</v>
      </c>
      <c r="AY217" s="16" t="s">
        <v>120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6" t="s">
        <v>22</v>
      </c>
      <c r="BK217" s="208">
        <f>ROUND(I217*H217,2)</f>
        <v>0</v>
      </c>
      <c r="BL217" s="16" t="s">
        <v>127</v>
      </c>
      <c r="BM217" s="207" t="s">
        <v>372</v>
      </c>
    </row>
    <row r="218" s="2" customFormat="1">
      <c r="A218" s="37"/>
      <c r="B218" s="38"/>
      <c r="C218" s="39"/>
      <c r="D218" s="209" t="s">
        <v>129</v>
      </c>
      <c r="E218" s="39"/>
      <c r="F218" s="210" t="s">
        <v>371</v>
      </c>
      <c r="G218" s="39"/>
      <c r="H218" s="39"/>
      <c r="I218" s="211"/>
      <c r="J218" s="39"/>
      <c r="K218" s="39"/>
      <c r="L218" s="43"/>
      <c r="M218" s="212"/>
      <c r="N218" s="213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129</v>
      </c>
      <c r="AU218" s="16" t="s">
        <v>79</v>
      </c>
    </row>
    <row r="219" s="2" customFormat="1" ht="24.15" customHeight="1">
      <c r="A219" s="37"/>
      <c r="B219" s="38"/>
      <c r="C219" s="196" t="s">
        <v>373</v>
      </c>
      <c r="D219" s="196" t="s">
        <v>122</v>
      </c>
      <c r="E219" s="197" t="s">
        <v>374</v>
      </c>
      <c r="F219" s="198" t="s">
        <v>375</v>
      </c>
      <c r="G219" s="199" t="s">
        <v>125</v>
      </c>
      <c r="H219" s="200">
        <v>800</v>
      </c>
      <c r="I219" s="201"/>
      <c r="J219" s="202">
        <f>ROUND(I219*H219,2)</f>
        <v>0</v>
      </c>
      <c r="K219" s="198" t="s">
        <v>126</v>
      </c>
      <c r="L219" s="43"/>
      <c r="M219" s="203" t="s">
        <v>20</v>
      </c>
      <c r="N219" s="204" t="s">
        <v>44</v>
      </c>
      <c r="O219" s="83"/>
      <c r="P219" s="205">
        <f>O219*H219</f>
        <v>0</v>
      </c>
      <c r="Q219" s="205">
        <v>0.00022000000000000001</v>
      </c>
      <c r="R219" s="205">
        <f>Q219*H219</f>
        <v>0.17600000000000002</v>
      </c>
      <c r="S219" s="205">
        <v>0</v>
      </c>
      <c r="T219" s="20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07" t="s">
        <v>127</v>
      </c>
      <c r="AT219" s="207" t="s">
        <v>122</v>
      </c>
      <c r="AU219" s="207" t="s">
        <v>79</v>
      </c>
      <c r="AY219" s="16" t="s">
        <v>120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6" t="s">
        <v>22</v>
      </c>
      <c r="BK219" s="208">
        <f>ROUND(I219*H219,2)</f>
        <v>0</v>
      </c>
      <c r="BL219" s="16" t="s">
        <v>127</v>
      </c>
      <c r="BM219" s="207" t="s">
        <v>376</v>
      </c>
    </row>
    <row r="220" s="2" customFormat="1">
      <c r="A220" s="37"/>
      <c r="B220" s="38"/>
      <c r="C220" s="39"/>
      <c r="D220" s="209" t="s">
        <v>129</v>
      </c>
      <c r="E220" s="39"/>
      <c r="F220" s="210" t="s">
        <v>377</v>
      </c>
      <c r="G220" s="39"/>
      <c r="H220" s="39"/>
      <c r="I220" s="211"/>
      <c r="J220" s="39"/>
      <c r="K220" s="39"/>
      <c r="L220" s="43"/>
      <c r="M220" s="212"/>
      <c r="N220" s="213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129</v>
      </c>
      <c r="AU220" s="16" t="s">
        <v>79</v>
      </c>
    </row>
    <row r="221" s="2" customFormat="1">
      <c r="A221" s="37"/>
      <c r="B221" s="38"/>
      <c r="C221" s="39"/>
      <c r="D221" s="214" t="s">
        <v>131</v>
      </c>
      <c r="E221" s="39"/>
      <c r="F221" s="215" t="s">
        <v>378</v>
      </c>
      <c r="G221" s="39"/>
      <c r="H221" s="39"/>
      <c r="I221" s="211"/>
      <c r="J221" s="39"/>
      <c r="K221" s="39"/>
      <c r="L221" s="43"/>
      <c r="M221" s="212"/>
      <c r="N221" s="213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131</v>
      </c>
      <c r="AU221" s="16" t="s">
        <v>79</v>
      </c>
    </row>
    <row r="222" s="2" customFormat="1" ht="24.15" customHeight="1">
      <c r="A222" s="37"/>
      <c r="B222" s="38"/>
      <c r="C222" s="216" t="s">
        <v>379</v>
      </c>
      <c r="D222" s="216" t="s">
        <v>354</v>
      </c>
      <c r="E222" s="217" t="s">
        <v>380</v>
      </c>
      <c r="F222" s="218" t="s">
        <v>381</v>
      </c>
      <c r="G222" s="219" t="s">
        <v>125</v>
      </c>
      <c r="H222" s="220">
        <v>900</v>
      </c>
      <c r="I222" s="221"/>
      <c r="J222" s="222">
        <f>ROUND(I222*H222,2)</f>
        <v>0</v>
      </c>
      <c r="K222" s="218" t="s">
        <v>20</v>
      </c>
      <c r="L222" s="223"/>
      <c r="M222" s="224" t="s">
        <v>20</v>
      </c>
      <c r="N222" s="225" t="s">
        <v>44</v>
      </c>
      <c r="O222" s="83"/>
      <c r="P222" s="205">
        <f>O222*H222</f>
        <v>0</v>
      </c>
      <c r="Q222" s="205">
        <v>0.00050000000000000001</v>
      </c>
      <c r="R222" s="205">
        <f>Q222*H222</f>
        <v>0.45000000000000001</v>
      </c>
      <c r="S222" s="205">
        <v>0</v>
      </c>
      <c r="T222" s="20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07" t="s">
        <v>168</v>
      </c>
      <c r="AT222" s="207" t="s">
        <v>354</v>
      </c>
      <c r="AU222" s="207" t="s">
        <v>79</v>
      </c>
      <c r="AY222" s="16" t="s">
        <v>120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6" t="s">
        <v>22</v>
      </c>
      <c r="BK222" s="208">
        <f>ROUND(I222*H222,2)</f>
        <v>0</v>
      </c>
      <c r="BL222" s="16" t="s">
        <v>127</v>
      </c>
      <c r="BM222" s="207" t="s">
        <v>382</v>
      </c>
    </row>
    <row r="223" s="2" customFormat="1">
      <c r="A223" s="37"/>
      <c r="B223" s="38"/>
      <c r="C223" s="39"/>
      <c r="D223" s="209" t="s">
        <v>129</v>
      </c>
      <c r="E223" s="39"/>
      <c r="F223" s="210" t="s">
        <v>381</v>
      </c>
      <c r="G223" s="39"/>
      <c r="H223" s="39"/>
      <c r="I223" s="211"/>
      <c r="J223" s="39"/>
      <c r="K223" s="39"/>
      <c r="L223" s="43"/>
      <c r="M223" s="212"/>
      <c r="N223" s="213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129</v>
      </c>
      <c r="AU223" s="16" t="s">
        <v>79</v>
      </c>
    </row>
    <row r="224" s="12" customFormat="1" ht="22.8" customHeight="1">
      <c r="A224" s="12"/>
      <c r="B224" s="180"/>
      <c r="C224" s="181"/>
      <c r="D224" s="182" t="s">
        <v>72</v>
      </c>
      <c r="E224" s="194" t="s">
        <v>138</v>
      </c>
      <c r="F224" s="194" t="s">
        <v>383</v>
      </c>
      <c r="G224" s="181"/>
      <c r="H224" s="181"/>
      <c r="I224" s="184"/>
      <c r="J224" s="195">
        <f>BK224</f>
        <v>0</v>
      </c>
      <c r="K224" s="181"/>
      <c r="L224" s="186"/>
      <c r="M224" s="187"/>
      <c r="N224" s="188"/>
      <c r="O224" s="188"/>
      <c r="P224" s="189">
        <f>P225+SUM(P226:P242)</f>
        <v>0</v>
      </c>
      <c r="Q224" s="188"/>
      <c r="R224" s="189">
        <f>R225+SUM(R226:R242)</f>
        <v>53.554093199999997</v>
      </c>
      <c r="S224" s="188"/>
      <c r="T224" s="190">
        <f>T225+SUM(T226:T242)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1" t="s">
        <v>22</v>
      </c>
      <c r="AT224" s="192" t="s">
        <v>72</v>
      </c>
      <c r="AU224" s="192" t="s">
        <v>22</v>
      </c>
      <c r="AY224" s="191" t="s">
        <v>120</v>
      </c>
      <c r="BK224" s="193">
        <f>BK225+SUM(BK226:BK242)</f>
        <v>0</v>
      </c>
    </row>
    <row r="225" s="2" customFormat="1" ht="24.15" customHeight="1">
      <c r="A225" s="37"/>
      <c r="B225" s="38"/>
      <c r="C225" s="196" t="s">
        <v>384</v>
      </c>
      <c r="D225" s="196" t="s">
        <v>122</v>
      </c>
      <c r="E225" s="197" t="s">
        <v>385</v>
      </c>
      <c r="F225" s="198" t="s">
        <v>386</v>
      </c>
      <c r="G225" s="199" t="s">
        <v>220</v>
      </c>
      <c r="H225" s="200">
        <v>14.16</v>
      </c>
      <c r="I225" s="201"/>
      <c r="J225" s="202">
        <f>ROUND(I225*H225,2)</f>
        <v>0</v>
      </c>
      <c r="K225" s="198" t="s">
        <v>126</v>
      </c>
      <c r="L225" s="43"/>
      <c r="M225" s="203" t="s">
        <v>20</v>
      </c>
      <c r="N225" s="204" t="s">
        <v>44</v>
      </c>
      <c r="O225" s="83"/>
      <c r="P225" s="205">
        <f>O225*H225</f>
        <v>0</v>
      </c>
      <c r="Q225" s="205">
        <v>2.7676599999999998</v>
      </c>
      <c r="R225" s="205">
        <f>Q225*H225</f>
        <v>39.190065599999997</v>
      </c>
      <c r="S225" s="205">
        <v>0</v>
      </c>
      <c r="T225" s="20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07" t="s">
        <v>127</v>
      </c>
      <c r="AT225" s="207" t="s">
        <v>122</v>
      </c>
      <c r="AU225" s="207" t="s">
        <v>79</v>
      </c>
      <c r="AY225" s="16" t="s">
        <v>120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6" t="s">
        <v>22</v>
      </c>
      <c r="BK225" s="208">
        <f>ROUND(I225*H225,2)</f>
        <v>0</v>
      </c>
      <c r="BL225" s="16" t="s">
        <v>127</v>
      </c>
      <c r="BM225" s="207" t="s">
        <v>387</v>
      </c>
    </row>
    <row r="226" s="2" customFormat="1">
      <c r="A226" s="37"/>
      <c r="B226" s="38"/>
      <c r="C226" s="39"/>
      <c r="D226" s="209" t="s">
        <v>129</v>
      </c>
      <c r="E226" s="39"/>
      <c r="F226" s="210" t="s">
        <v>388</v>
      </c>
      <c r="G226" s="39"/>
      <c r="H226" s="39"/>
      <c r="I226" s="211"/>
      <c r="J226" s="39"/>
      <c r="K226" s="39"/>
      <c r="L226" s="43"/>
      <c r="M226" s="212"/>
      <c r="N226" s="213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129</v>
      </c>
      <c r="AU226" s="16" t="s">
        <v>79</v>
      </c>
    </row>
    <row r="227" s="2" customFormat="1">
      <c r="A227" s="37"/>
      <c r="B227" s="38"/>
      <c r="C227" s="39"/>
      <c r="D227" s="214" t="s">
        <v>131</v>
      </c>
      <c r="E227" s="39"/>
      <c r="F227" s="215" t="s">
        <v>389</v>
      </c>
      <c r="G227" s="39"/>
      <c r="H227" s="39"/>
      <c r="I227" s="211"/>
      <c r="J227" s="39"/>
      <c r="K227" s="39"/>
      <c r="L227" s="43"/>
      <c r="M227" s="212"/>
      <c r="N227" s="213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131</v>
      </c>
      <c r="AU227" s="16" t="s">
        <v>79</v>
      </c>
    </row>
    <row r="228" s="2" customFormat="1">
      <c r="A228" s="37"/>
      <c r="B228" s="38"/>
      <c r="C228" s="39"/>
      <c r="D228" s="209" t="s">
        <v>390</v>
      </c>
      <c r="E228" s="39"/>
      <c r="F228" s="236" t="s">
        <v>391</v>
      </c>
      <c r="G228" s="39"/>
      <c r="H228" s="39"/>
      <c r="I228" s="211"/>
      <c r="J228" s="39"/>
      <c r="K228" s="39"/>
      <c r="L228" s="43"/>
      <c r="M228" s="212"/>
      <c r="N228" s="213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390</v>
      </c>
      <c r="AU228" s="16" t="s">
        <v>79</v>
      </c>
    </row>
    <row r="229" s="2" customFormat="1" ht="24.15" customHeight="1">
      <c r="A229" s="37"/>
      <c r="B229" s="38"/>
      <c r="C229" s="196" t="s">
        <v>392</v>
      </c>
      <c r="D229" s="196" t="s">
        <v>122</v>
      </c>
      <c r="E229" s="197" t="s">
        <v>393</v>
      </c>
      <c r="F229" s="198" t="s">
        <v>394</v>
      </c>
      <c r="G229" s="199" t="s">
        <v>220</v>
      </c>
      <c r="H229" s="200">
        <v>4.4699999999999998</v>
      </c>
      <c r="I229" s="201"/>
      <c r="J229" s="202">
        <f>ROUND(I229*H229,2)</f>
        <v>0</v>
      </c>
      <c r="K229" s="198" t="s">
        <v>126</v>
      </c>
      <c r="L229" s="43"/>
      <c r="M229" s="203" t="s">
        <v>20</v>
      </c>
      <c r="N229" s="204" t="s">
        <v>44</v>
      </c>
      <c r="O229" s="83"/>
      <c r="P229" s="205">
        <f>O229*H229</f>
        <v>0</v>
      </c>
      <c r="Q229" s="205">
        <v>2.8089400000000002</v>
      </c>
      <c r="R229" s="205">
        <f>Q229*H229</f>
        <v>12.5559618</v>
      </c>
      <c r="S229" s="205">
        <v>0</v>
      </c>
      <c r="T229" s="20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07" t="s">
        <v>127</v>
      </c>
      <c r="AT229" s="207" t="s">
        <v>122</v>
      </c>
      <c r="AU229" s="207" t="s">
        <v>79</v>
      </c>
      <c r="AY229" s="16" t="s">
        <v>120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6" t="s">
        <v>22</v>
      </c>
      <c r="BK229" s="208">
        <f>ROUND(I229*H229,2)</f>
        <v>0</v>
      </c>
      <c r="BL229" s="16" t="s">
        <v>127</v>
      </c>
      <c r="BM229" s="207" t="s">
        <v>395</v>
      </c>
    </row>
    <row r="230" s="2" customFormat="1">
      <c r="A230" s="37"/>
      <c r="B230" s="38"/>
      <c r="C230" s="39"/>
      <c r="D230" s="209" t="s">
        <v>129</v>
      </c>
      <c r="E230" s="39"/>
      <c r="F230" s="210" t="s">
        <v>396</v>
      </c>
      <c r="G230" s="39"/>
      <c r="H230" s="39"/>
      <c r="I230" s="211"/>
      <c r="J230" s="39"/>
      <c r="K230" s="39"/>
      <c r="L230" s="43"/>
      <c r="M230" s="212"/>
      <c r="N230" s="213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129</v>
      </c>
      <c r="AU230" s="16" t="s">
        <v>79</v>
      </c>
    </row>
    <row r="231" s="2" customFormat="1">
      <c r="A231" s="37"/>
      <c r="B231" s="38"/>
      <c r="C231" s="39"/>
      <c r="D231" s="214" t="s">
        <v>131</v>
      </c>
      <c r="E231" s="39"/>
      <c r="F231" s="215" t="s">
        <v>397</v>
      </c>
      <c r="G231" s="39"/>
      <c r="H231" s="39"/>
      <c r="I231" s="211"/>
      <c r="J231" s="39"/>
      <c r="K231" s="39"/>
      <c r="L231" s="43"/>
      <c r="M231" s="212"/>
      <c r="N231" s="213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131</v>
      </c>
      <c r="AU231" s="16" t="s">
        <v>79</v>
      </c>
    </row>
    <row r="232" s="2" customFormat="1">
      <c r="A232" s="37"/>
      <c r="B232" s="38"/>
      <c r="C232" s="39"/>
      <c r="D232" s="209" t="s">
        <v>390</v>
      </c>
      <c r="E232" s="39"/>
      <c r="F232" s="236" t="s">
        <v>398</v>
      </c>
      <c r="G232" s="39"/>
      <c r="H232" s="39"/>
      <c r="I232" s="211"/>
      <c r="J232" s="39"/>
      <c r="K232" s="39"/>
      <c r="L232" s="43"/>
      <c r="M232" s="212"/>
      <c r="N232" s="213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390</v>
      </c>
      <c r="AU232" s="16" t="s">
        <v>79</v>
      </c>
    </row>
    <row r="233" s="2" customFormat="1" ht="21.75" customHeight="1">
      <c r="A233" s="37"/>
      <c r="B233" s="38"/>
      <c r="C233" s="196" t="s">
        <v>399</v>
      </c>
      <c r="D233" s="196" t="s">
        <v>122</v>
      </c>
      <c r="E233" s="197" t="s">
        <v>400</v>
      </c>
      <c r="F233" s="198" t="s">
        <v>401</v>
      </c>
      <c r="G233" s="199" t="s">
        <v>125</v>
      </c>
      <c r="H233" s="200">
        <v>103.5</v>
      </c>
      <c r="I233" s="201"/>
      <c r="J233" s="202">
        <f>ROUND(I233*H233,2)</f>
        <v>0</v>
      </c>
      <c r="K233" s="198" t="s">
        <v>126</v>
      </c>
      <c r="L233" s="43"/>
      <c r="M233" s="203" t="s">
        <v>20</v>
      </c>
      <c r="N233" s="204" t="s">
        <v>44</v>
      </c>
      <c r="O233" s="83"/>
      <c r="P233" s="205">
        <f>O233*H233</f>
        <v>0</v>
      </c>
      <c r="Q233" s="205">
        <v>0.00726</v>
      </c>
      <c r="R233" s="205">
        <f>Q233*H233</f>
        <v>0.75141000000000002</v>
      </c>
      <c r="S233" s="205">
        <v>0</v>
      </c>
      <c r="T233" s="20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7" t="s">
        <v>127</v>
      </c>
      <c r="AT233" s="207" t="s">
        <v>122</v>
      </c>
      <c r="AU233" s="207" t="s">
        <v>79</v>
      </c>
      <c r="AY233" s="16" t="s">
        <v>120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6" t="s">
        <v>22</v>
      </c>
      <c r="BK233" s="208">
        <f>ROUND(I233*H233,2)</f>
        <v>0</v>
      </c>
      <c r="BL233" s="16" t="s">
        <v>127</v>
      </c>
      <c r="BM233" s="207" t="s">
        <v>402</v>
      </c>
    </row>
    <row r="234" s="2" customFormat="1">
      <c r="A234" s="37"/>
      <c r="B234" s="38"/>
      <c r="C234" s="39"/>
      <c r="D234" s="209" t="s">
        <v>129</v>
      </c>
      <c r="E234" s="39"/>
      <c r="F234" s="210" t="s">
        <v>403</v>
      </c>
      <c r="G234" s="39"/>
      <c r="H234" s="39"/>
      <c r="I234" s="211"/>
      <c r="J234" s="39"/>
      <c r="K234" s="39"/>
      <c r="L234" s="43"/>
      <c r="M234" s="212"/>
      <c r="N234" s="213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129</v>
      </c>
      <c r="AU234" s="16" t="s">
        <v>79</v>
      </c>
    </row>
    <row r="235" s="2" customFormat="1">
      <c r="A235" s="37"/>
      <c r="B235" s="38"/>
      <c r="C235" s="39"/>
      <c r="D235" s="214" t="s">
        <v>131</v>
      </c>
      <c r="E235" s="39"/>
      <c r="F235" s="215" t="s">
        <v>404</v>
      </c>
      <c r="G235" s="39"/>
      <c r="H235" s="39"/>
      <c r="I235" s="211"/>
      <c r="J235" s="39"/>
      <c r="K235" s="39"/>
      <c r="L235" s="43"/>
      <c r="M235" s="212"/>
      <c r="N235" s="213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131</v>
      </c>
      <c r="AU235" s="16" t="s">
        <v>79</v>
      </c>
    </row>
    <row r="236" s="2" customFormat="1" ht="21.75" customHeight="1">
      <c r="A236" s="37"/>
      <c r="B236" s="38"/>
      <c r="C236" s="196" t="s">
        <v>405</v>
      </c>
      <c r="D236" s="196" t="s">
        <v>122</v>
      </c>
      <c r="E236" s="197" t="s">
        <v>406</v>
      </c>
      <c r="F236" s="198" t="s">
        <v>407</v>
      </c>
      <c r="G236" s="199" t="s">
        <v>125</v>
      </c>
      <c r="H236" s="200">
        <v>103.5</v>
      </c>
      <c r="I236" s="201"/>
      <c r="J236" s="202">
        <f>ROUND(I236*H236,2)</f>
        <v>0</v>
      </c>
      <c r="K236" s="198" t="s">
        <v>126</v>
      </c>
      <c r="L236" s="43"/>
      <c r="M236" s="203" t="s">
        <v>20</v>
      </c>
      <c r="N236" s="204" t="s">
        <v>44</v>
      </c>
      <c r="O236" s="83"/>
      <c r="P236" s="205">
        <f>O236*H236</f>
        <v>0</v>
      </c>
      <c r="Q236" s="205">
        <v>0.00085999999999999998</v>
      </c>
      <c r="R236" s="205">
        <f>Q236*H236</f>
        <v>0.089009999999999992</v>
      </c>
      <c r="S236" s="205">
        <v>0</v>
      </c>
      <c r="T236" s="20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07" t="s">
        <v>127</v>
      </c>
      <c r="AT236" s="207" t="s">
        <v>122</v>
      </c>
      <c r="AU236" s="207" t="s">
        <v>79</v>
      </c>
      <c r="AY236" s="16" t="s">
        <v>120</v>
      </c>
      <c r="BE236" s="208">
        <f>IF(N236="základní",J236,0)</f>
        <v>0</v>
      </c>
      <c r="BF236" s="208">
        <f>IF(N236="snížená",J236,0)</f>
        <v>0</v>
      </c>
      <c r="BG236" s="208">
        <f>IF(N236="zákl. přenesená",J236,0)</f>
        <v>0</v>
      </c>
      <c r="BH236" s="208">
        <f>IF(N236="sníž. přenesená",J236,0)</f>
        <v>0</v>
      </c>
      <c r="BI236" s="208">
        <f>IF(N236="nulová",J236,0)</f>
        <v>0</v>
      </c>
      <c r="BJ236" s="16" t="s">
        <v>22</v>
      </c>
      <c r="BK236" s="208">
        <f>ROUND(I236*H236,2)</f>
        <v>0</v>
      </c>
      <c r="BL236" s="16" t="s">
        <v>127</v>
      </c>
      <c r="BM236" s="207" t="s">
        <v>408</v>
      </c>
    </row>
    <row r="237" s="2" customFormat="1">
      <c r="A237" s="37"/>
      <c r="B237" s="38"/>
      <c r="C237" s="39"/>
      <c r="D237" s="209" t="s">
        <v>129</v>
      </c>
      <c r="E237" s="39"/>
      <c r="F237" s="210" t="s">
        <v>409</v>
      </c>
      <c r="G237" s="39"/>
      <c r="H237" s="39"/>
      <c r="I237" s="211"/>
      <c r="J237" s="39"/>
      <c r="K237" s="39"/>
      <c r="L237" s="43"/>
      <c r="M237" s="212"/>
      <c r="N237" s="213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129</v>
      </c>
      <c r="AU237" s="16" t="s">
        <v>79</v>
      </c>
    </row>
    <row r="238" s="2" customFormat="1">
      <c r="A238" s="37"/>
      <c r="B238" s="38"/>
      <c r="C238" s="39"/>
      <c r="D238" s="214" t="s">
        <v>131</v>
      </c>
      <c r="E238" s="39"/>
      <c r="F238" s="215" t="s">
        <v>410</v>
      </c>
      <c r="G238" s="39"/>
      <c r="H238" s="39"/>
      <c r="I238" s="211"/>
      <c r="J238" s="39"/>
      <c r="K238" s="39"/>
      <c r="L238" s="43"/>
      <c r="M238" s="212"/>
      <c r="N238" s="213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131</v>
      </c>
      <c r="AU238" s="16" t="s">
        <v>79</v>
      </c>
    </row>
    <row r="239" s="2" customFormat="1" ht="24.15" customHeight="1">
      <c r="A239" s="37"/>
      <c r="B239" s="38"/>
      <c r="C239" s="196" t="s">
        <v>411</v>
      </c>
      <c r="D239" s="196" t="s">
        <v>122</v>
      </c>
      <c r="E239" s="197" t="s">
        <v>412</v>
      </c>
      <c r="F239" s="198" t="s">
        <v>413</v>
      </c>
      <c r="G239" s="199" t="s">
        <v>314</v>
      </c>
      <c r="H239" s="200">
        <v>0.876</v>
      </c>
      <c r="I239" s="201"/>
      <c r="J239" s="202">
        <f>ROUND(I239*H239,2)</f>
        <v>0</v>
      </c>
      <c r="K239" s="198" t="s">
        <v>126</v>
      </c>
      <c r="L239" s="43"/>
      <c r="M239" s="203" t="s">
        <v>20</v>
      </c>
      <c r="N239" s="204" t="s">
        <v>44</v>
      </c>
      <c r="O239" s="83"/>
      <c r="P239" s="205">
        <f>O239*H239</f>
        <v>0</v>
      </c>
      <c r="Q239" s="205">
        <v>1.03955</v>
      </c>
      <c r="R239" s="205">
        <f>Q239*H239</f>
        <v>0.91064579999999995</v>
      </c>
      <c r="S239" s="205">
        <v>0</v>
      </c>
      <c r="T239" s="20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07" t="s">
        <v>127</v>
      </c>
      <c r="AT239" s="207" t="s">
        <v>122</v>
      </c>
      <c r="AU239" s="207" t="s">
        <v>79</v>
      </c>
      <c r="AY239" s="16" t="s">
        <v>120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6" t="s">
        <v>22</v>
      </c>
      <c r="BK239" s="208">
        <f>ROUND(I239*H239,2)</f>
        <v>0</v>
      </c>
      <c r="BL239" s="16" t="s">
        <v>127</v>
      </c>
      <c r="BM239" s="207" t="s">
        <v>414</v>
      </c>
    </row>
    <row r="240" s="2" customFormat="1">
      <c r="A240" s="37"/>
      <c r="B240" s="38"/>
      <c r="C240" s="39"/>
      <c r="D240" s="209" t="s">
        <v>129</v>
      </c>
      <c r="E240" s="39"/>
      <c r="F240" s="210" t="s">
        <v>415</v>
      </c>
      <c r="G240" s="39"/>
      <c r="H240" s="39"/>
      <c r="I240" s="211"/>
      <c r="J240" s="39"/>
      <c r="K240" s="39"/>
      <c r="L240" s="43"/>
      <c r="M240" s="212"/>
      <c r="N240" s="213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129</v>
      </c>
      <c r="AU240" s="16" t="s">
        <v>79</v>
      </c>
    </row>
    <row r="241" s="2" customFormat="1">
      <c r="A241" s="37"/>
      <c r="B241" s="38"/>
      <c r="C241" s="39"/>
      <c r="D241" s="214" t="s">
        <v>131</v>
      </c>
      <c r="E241" s="39"/>
      <c r="F241" s="215" t="s">
        <v>416</v>
      </c>
      <c r="G241" s="39"/>
      <c r="H241" s="39"/>
      <c r="I241" s="211"/>
      <c r="J241" s="39"/>
      <c r="K241" s="39"/>
      <c r="L241" s="43"/>
      <c r="M241" s="212"/>
      <c r="N241" s="213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131</v>
      </c>
      <c r="AU241" s="16" t="s">
        <v>79</v>
      </c>
    </row>
    <row r="242" s="12" customFormat="1" ht="20.88" customHeight="1">
      <c r="A242" s="12"/>
      <c r="B242" s="180"/>
      <c r="C242" s="181"/>
      <c r="D242" s="182" t="s">
        <v>72</v>
      </c>
      <c r="E242" s="194" t="s">
        <v>311</v>
      </c>
      <c r="F242" s="194" t="s">
        <v>417</v>
      </c>
      <c r="G242" s="181"/>
      <c r="H242" s="181"/>
      <c r="I242" s="184"/>
      <c r="J242" s="195">
        <f>BK242</f>
        <v>0</v>
      </c>
      <c r="K242" s="181"/>
      <c r="L242" s="186"/>
      <c r="M242" s="187"/>
      <c r="N242" s="188"/>
      <c r="O242" s="188"/>
      <c r="P242" s="189">
        <f>SUM(P243:P246)</f>
        <v>0</v>
      </c>
      <c r="Q242" s="188"/>
      <c r="R242" s="189">
        <f>SUM(R243:R246)</f>
        <v>0.057000000000000002</v>
      </c>
      <c r="S242" s="188"/>
      <c r="T242" s="190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1" t="s">
        <v>22</v>
      </c>
      <c r="AT242" s="192" t="s">
        <v>72</v>
      </c>
      <c r="AU242" s="192" t="s">
        <v>79</v>
      </c>
      <c r="AY242" s="191" t="s">
        <v>120</v>
      </c>
      <c r="BK242" s="193">
        <f>SUM(BK243:BK246)</f>
        <v>0</v>
      </c>
    </row>
    <row r="243" s="2" customFormat="1" ht="24.15" customHeight="1">
      <c r="A243" s="37"/>
      <c r="B243" s="38"/>
      <c r="C243" s="196" t="s">
        <v>418</v>
      </c>
      <c r="D243" s="196" t="s">
        <v>122</v>
      </c>
      <c r="E243" s="197" t="s">
        <v>419</v>
      </c>
      <c r="F243" s="198" t="s">
        <v>420</v>
      </c>
      <c r="G243" s="199" t="s">
        <v>421</v>
      </c>
      <c r="H243" s="200">
        <v>1</v>
      </c>
      <c r="I243" s="201"/>
      <c r="J243" s="202">
        <f>ROUND(I243*H243,2)</f>
        <v>0</v>
      </c>
      <c r="K243" s="198" t="s">
        <v>20</v>
      </c>
      <c r="L243" s="43"/>
      <c r="M243" s="203" t="s">
        <v>20</v>
      </c>
      <c r="N243" s="204" t="s">
        <v>44</v>
      </c>
      <c r="O243" s="83"/>
      <c r="P243" s="205">
        <f>O243*H243</f>
        <v>0</v>
      </c>
      <c r="Q243" s="205">
        <v>0.057000000000000002</v>
      </c>
      <c r="R243" s="205">
        <f>Q243*H243</f>
        <v>0.057000000000000002</v>
      </c>
      <c r="S243" s="205">
        <v>0</v>
      </c>
      <c r="T243" s="20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7" t="s">
        <v>127</v>
      </c>
      <c r="AT243" s="207" t="s">
        <v>122</v>
      </c>
      <c r="AU243" s="207" t="s">
        <v>138</v>
      </c>
      <c r="AY243" s="16" t="s">
        <v>120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6" t="s">
        <v>22</v>
      </c>
      <c r="BK243" s="208">
        <f>ROUND(I243*H243,2)</f>
        <v>0</v>
      </c>
      <c r="BL243" s="16" t="s">
        <v>127</v>
      </c>
      <c r="BM243" s="207" t="s">
        <v>422</v>
      </c>
    </row>
    <row r="244" s="2" customFormat="1">
      <c r="A244" s="37"/>
      <c r="B244" s="38"/>
      <c r="C244" s="39"/>
      <c r="D244" s="209" t="s">
        <v>129</v>
      </c>
      <c r="E244" s="39"/>
      <c r="F244" s="210" t="s">
        <v>423</v>
      </c>
      <c r="G244" s="39"/>
      <c r="H244" s="39"/>
      <c r="I244" s="211"/>
      <c r="J244" s="39"/>
      <c r="K244" s="39"/>
      <c r="L244" s="43"/>
      <c r="M244" s="212"/>
      <c r="N244" s="213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129</v>
      </c>
      <c r="AU244" s="16" t="s">
        <v>138</v>
      </c>
    </row>
    <row r="245" s="2" customFormat="1" ht="16.5" customHeight="1">
      <c r="A245" s="37"/>
      <c r="B245" s="38"/>
      <c r="C245" s="216" t="s">
        <v>424</v>
      </c>
      <c r="D245" s="216" t="s">
        <v>354</v>
      </c>
      <c r="E245" s="217" t="s">
        <v>425</v>
      </c>
      <c r="F245" s="218" t="s">
        <v>426</v>
      </c>
      <c r="G245" s="219" t="s">
        <v>421</v>
      </c>
      <c r="H245" s="220">
        <v>1</v>
      </c>
      <c r="I245" s="221"/>
      <c r="J245" s="222">
        <f>ROUND(I245*H245,2)</f>
        <v>0</v>
      </c>
      <c r="K245" s="218" t="s">
        <v>20</v>
      </c>
      <c r="L245" s="223"/>
      <c r="M245" s="224" t="s">
        <v>20</v>
      </c>
      <c r="N245" s="225" t="s">
        <v>44</v>
      </c>
      <c r="O245" s="83"/>
      <c r="P245" s="205">
        <f>O245*H245</f>
        <v>0</v>
      </c>
      <c r="Q245" s="205">
        <v>0</v>
      </c>
      <c r="R245" s="205">
        <f>Q245*H245</f>
        <v>0</v>
      </c>
      <c r="S245" s="205">
        <v>0</v>
      </c>
      <c r="T245" s="20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7" t="s">
        <v>168</v>
      </c>
      <c r="AT245" s="207" t="s">
        <v>354</v>
      </c>
      <c r="AU245" s="207" t="s">
        <v>138</v>
      </c>
      <c r="AY245" s="16" t="s">
        <v>120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6" t="s">
        <v>22</v>
      </c>
      <c r="BK245" s="208">
        <f>ROUND(I245*H245,2)</f>
        <v>0</v>
      </c>
      <c r="BL245" s="16" t="s">
        <v>127</v>
      </c>
      <c r="BM245" s="207" t="s">
        <v>427</v>
      </c>
    </row>
    <row r="246" s="2" customFormat="1">
      <c r="A246" s="37"/>
      <c r="B246" s="38"/>
      <c r="C246" s="39"/>
      <c r="D246" s="209" t="s">
        <v>129</v>
      </c>
      <c r="E246" s="39"/>
      <c r="F246" s="210" t="s">
        <v>426</v>
      </c>
      <c r="G246" s="39"/>
      <c r="H246" s="39"/>
      <c r="I246" s="211"/>
      <c r="J246" s="39"/>
      <c r="K246" s="39"/>
      <c r="L246" s="43"/>
      <c r="M246" s="212"/>
      <c r="N246" s="213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129</v>
      </c>
      <c r="AU246" s="16" t="s">
        <v>138</v>
      </c>
    </row>
    <row r="247" s="12" customFormat="1" ht="22.8" customHeight="1">
      <c r="A247" s="12"/>
      <c r="B247" s="180"/>
      <c r="C247" s="181"/>
      <c r="D247" s="182" t="s">
        <v>72</v>
      </c>
      <c r="E247" s="194" t="s">
        <v>127</v>
      </c>
      <c r="F247" s="194" t="s">
        <v>428</v>
      </c>
      <c r="G247" s="181"/>
      <c r="H247" s="181"/>
      <c r="I247" s="184"/>
      <c r="J247" s="195">
        <f>BK247</f>
        <v>0</v>
      </c>
      <c r="K247" s="181"/>
      <c r="L247" s="186"/>
      <c r="M247" s="187"/>
      <c r="N247" s="188"/>
      <c r="O247" s="188"/>
      <c r="P247" s="189">
        <f>SUM(P248:P299)</f>
        <v>0</v>
      </c>
      <c r="Q247" s="188"/>
      <c r="R247" s="189">
        <f>SUM(R248:R299)</f>
        <v>2301.7032577</v>
      </c>
      <c r="S247" s="188"/>
      <c r="T247" s="190">
        <f>SUM(T248:T299)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1" t="s">
        <v>22</v>
      </c>
      <c r="AT247" s="192" t="s">
        <v>72</v>
      </c>
      <c r="AU247" s="192" t="s">
        <v>22</v>
      </c>
      <c r="AY247" s="191" t="s">
        <v>120</v>
      </c>
      <c r="BK247" s="193">
        <f>SUM(BK248:BK299)</f>
        <v>0</v>
      </c>
    </row>
    <row r="248" s="2" customFormat="1" ht="33" customHeight="1">
      <c r="A248" s="37"/>
      <c r="B248" s="38"/>
      <c r="C248" s="196" t="s">
        <v>429</v>
      </c>
      <c r="D248" s="196" t="s">
        <v>122</v>
      </c>
      <c r="E248" s="197" t="s">
        <v>430</v>
      </c>
      <c r="F248" s="198" t="s">
        <v>431</v>
      </c>
      <c r="G248" s="199" t="s">
        <v>220</v>
      </c>
      <c r="H248" s="200">
        <v>12.6</v>
      </c>
      <c r="I248" s="201"/>
      <c r="J248" s="202">
        <f>ROUND(I248*H248,2)</f>
        <v>0</v>
      </c>
      <c r="K248" s="198" t="s">
        <v>126</v>
      </c>
      <c r="L248" s="43"/>
      <c r="M248" s="203" t="s">
        <v>20</v>
      </c>
      <c r="N248" s="204" t="s">
        <v>44</v>
      </c>
      <c r="O248" s="83"/>
      <c r="P248" s="205">
        <f>O248*H248</f>
        <v>0</v>
      </c>
      <c r="Q248" s="205">
        <v>1.8899999999999999</v>
      </c>
      <c r="R248" s="205">
        <f>Q248*H248</f>
        <v>23.813999999999997</v>
      </c>
      <c r="S248" s="205">
        <v>0</v>
      </c>
      <c r="T248" s="20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07" t="s">
        <v>127</v>
      </c>
      <c r="AT248" s="207" t="s">
        <v>122</v>
      </c>
      <c r="AU248" s="207" t="s">
        <v>79</v>
      </c>
      <c r="AY248" s="16" t="s">
        <v>120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6" t="s">
        <v>22</v>
      </c>
      <c r="BK248" s="208">
        <f>ROUND(I248*H248,2)</f>
        <v>0</v>
      </c>
      <c r="BL248" s="16" t="s">
        <v>127</v>
      </c>
      <c r="BM248" s="207" t="s">
        <v>432</v>
      </c>
    </row>
    <row r="249" s="2" customFormat="1">
      <c r="A249" s="37"/>
      <c r="B249" s="38"/>
      <c r="C249" s="39"/>
      <c r="D249" s="209" t="s">
        <v>129</v>
      </c>
      <c r="E249" s="39"/>
      <c r="F249" s="210" t="s">
        <v>433</v>
      </c>
      <c r="G249" s="39"/>
      <c r="H249" s="39"/>
      <c r="I249" s="211"/>
      <c r="J249" s="39"/>
      <c r="K249" s="39"/>
      <c r="L249" s="43"/>
      <c r="M249" s="212"/>
      <c r="N249" s="213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129</v>
      </c>
      <c r="AU249" s="16" t="s">
        <v>79</v>
      </c>
    </row>
    <row r="250" s="2" customFormat="1">
      <c r="A250" s="37"/>
      <c r="B250" s="38"/>
      <c r="C250" s="39"/>
      <c r="D250" s="214" t="s">
        <v>131</v>
      </c>
      <c r="E250" s="39"/>
      <c r="F250" s="215" t="s">
        <v>434</v>
      </c>
      <c r="G250" s="39"/>
      <c r="H250" s="39"/>
      <c r="I250" s="211"/>
      <c r="J250" s="39"/>
      <c r="K250" s="39"/>
      <c r="L250" s="43"/>
      <c r="M250" s="212"/>
      <c r="N250" s="213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131</v>
      </c>
      <c r="AU250" s="16" t="s">
        <v>79</v>
      </c>
    </row>
    <row r="251" s="2" customFormat="1" ht="24.15" customHeight="1">
      <c r="A251" s="37"/>
      <c r="B251" s="38"/>
      <c r="C251" s="196" t="s">
        <v>435</v>
      </c>
      <c r="D251" s="196" t="s">
        <v>122</v>
      </c>
      <c r="E251" s="197" t="s">
        <v>436</v>
      </c>
      <c r="F251" s="198" t="s">
        <v>437</v>
      </c>
      <c r="G251" s="199" t="s">
        <v>220</v>
      </c>
      <c r="H251" s="200">
        <v>179.31999999999999</v>
      </c>
      <c r="I251" s="201"/>
      <c r="J251" s="202">
        <f>ROUND(I251*H251,2)</f>
        <v>0</v>
      </c>
      <c r="K251" s="198" t="s">
        <v>126</v>
      </c>
      <c r="L251" s="43"/>
      <c r="M251" s="203" t="s">
        <v>20</v>
      </c>
      <c r="N251" s="204" t="s">
        <v>44</v>
      </c>
      <c r="O251" s="83"/>
      <c r="P251" s="205">
        <f>O251*H251</f>
        <v>0</v>
      </c>
      <c r="Q251" s="205">
        <v>1.8899999999999999</v>
      </c>
      <c r="R251" s="205">
        <f>Q251*H251</f>
        <v>338.91479999999996</v>
      </c>
      <c r="S251" s="205">
        <v>0</v>
      </c>
      <c r="T251" s="20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7" t="s">
        <v>127</v>
      </c>
      <c r="AT251" s="207" t="s">
        <v>122</v>
      </c>
      <c r="AU251" s="207" t="s">
        <v>79</v>
      </c>
      <c r="AY251" s="16" t="s">
        <v>120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6" t="s">
        <v>22</v>
      </c>
      <c r="BK251" s="208">
        <f>ROUND(I251*H251,2)</f>
        <v>0</v>
      </c>
      <c r="BL251" s="16" t="s">
        <v>127</v>
      </c>
      <c r="BM251" s="207" t="s">
        <v>438</v>
      </c>
    </row>
    <row r="252" s="2" customFormat="1">
      <c r="A252" s="37"/>
      <c r="B252" s="38"/>
      <c r="C252" s="39"/>
      <c r="D252" s="209" t="s">
        <v>129</v>
      </c>
      <c r="E252" s="39"/>
      <c r="F252" s="210" t="s">
        <v>439</v>
      </c>
      <c r="G252" s="39"/>
      <c r="H252" s="39"/>
      <c r="I252" s="211"/>
      <c r="J252" s="39"/>
      <c r="K252" s="39"/>
      <c r="L252" s="43"/>
      <c r="M252" s="212"/>
      <c r="N252" s="213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129</v>
      </c>
      <c r="AU252" s="16" t="s">
        <v>79</v>
      </c>
    </row>
    <row r="253" s="2" customFormat="1">
      <c r="A253" s="37"/>
      <c r="B253" s="38"/>
      <c r="C253" s="39"/>
      <c r="D253" s="214" t="s">
        <v>131</v>
      </c>
      <c r="E253" s="39"/>
      <c r="F253" s="215" t="s">
        <v>440</v>
      </c>
      <c r="G253" s="39"/>
      <c r="H253" s="39"/>
      <c r="I253" s="211"/>
      <c r="J253" s="39"/>
      <c r="K253" s="39"/>
      <c r="L253" s="43"/>
      <c r="M253" s="212"/>
      <c r="N253" s="213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131</v>
      </c>
      <c r="AU253" s="16" t="s">
        <v>79</v>
      </c>
    </row>
    <row r="254" s="2" customFormat="1">
      <c r="A254" s="37"/>
      <c r="B254" s="38"/>
      <c r="C254" s="39"/>
      <c r="D254" s="209" t="s">
        <v>390</v>
      </c>
      <c r="E254" s="39"/>
      <c r="F254" s="236" t="s">
        <v>441</v>
      </c>
      <c r="G254" s="39"/>
      <c r="H254" s="39"/>
      <c r="I254" s="211"/>
      <c r="J254" s="39"/>
      <c r="K254" s="39"/>
      <c r="L254" s="43"/>
      <c r="M254" s="212"/>
      <c r="N254" s="213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390</v>
      </c>
      <c r="AU254" s="16" t="s">
        <v>79</v>
      </c>
    </row>
    <row r="255" s="2" customFormat="1" ht="24.15" customHeight="1">
      <c r="A255" s="37"/>
      <c r="B255" s="38"/>
      <c r="C255" s="196" t="s">
        <v>442</v>
      </c>
      <c r="D255" s="196" t="s">
        <v>122</v>
      </c>
      <c r="E255" s="197" t="s">
        <v>443</v>
      </c>
      <c r="F255" s="198" t="s">
        <v>437</v>
      </c>
      <c r="G255" s="199" t="s">
        <v>220</v>
      </c>
      <c r="H255" s="200">
        <v>44.369999999999997</v>
      </c>
      <c r="I255" s="201"/>
      <c r="J255" s="202">
        <f>ROUND(I255*H255,2)</f>
        <v>0</v>
      </c>
      <c r="K255" s="198" t="s">
        <v>126</v>
      </c>
      <c r="L255" s="43"/>
      <c r="M255" s="203" t="s">
        <v>20</v>
      </c>
      <c r="N255" s="204" t="s">
        <v>44</v>
      </c>
      <c r="O255" s="83"/>
      <c r="P255" s="205">
        <f>O255*H255</f>
        <v>0</v>
      </c>
      <c r="Q255" s="205">
        <v>1.8899999999999999</v>
      </c>
      <c r="R255" s="205">
        <f>Q255*H255</f>
        <v>83.85929999999999</v>
      </c>
      <c r="S255" s="205">
        <v>0</v>
      </c>
      <c r="T255" s="20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07" t="s">
        <v>127</v>
      </c>
      <c r="AT255" s="207" t="s">
        <v>122</v>
      </c>
      <c r="AU255" s="207" t="s">
        <v>79</v>
      </c>
      <c r="AY255" s="16" t="s">
        <v>120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6" t="s">
        <v>22</v>
      </c>
      <c r="BK255" s="208">
        <f>ROUND(I255*H255,2)</f>
        <v>0</v>
      </c>
      <c r="BL255" s="16" t="s">
        <v>127</v>
      </c>
      <c r="BM255" s="207" t="s">
        <v>444</v>
      </c>
    </row>
    <row r="256" s="2" customFormat="1">
      <c r="A256" s="37"/>
      <c r="B256" s="38"/>
      <c r="C256" s="39"/>
      <c r="D256" s="209" t="s">
        <v>129</v>
      </c>
      <c r="E256" s="39"/>
      <c r="F256" s="210" t="s">
        <v>439</v>
      </c>
      <c r="G256" s="39"/>
      <c r="H256" s="39"/>
      <c r="I256" s="211"/>
      <c r="J256" s="39"/>
      <c r="K256" s="39"/>
      <c r="L256" s="43"/>
      <c r="M256" s="212"/>
      <c r="N256" s="213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129</v>
      </c>
      <c r="AU256" s="16" t="s">
        <v>79</v>
      </c>
    </row>
    <row r="257" s="2" customFormat="1">
      <c r="A257" s="37"/>
      <c r="B257" s="38"/>
      <c r="C257" s="39"/>
      <c r="D257" s="214" t="s">
        <v>131</v>
      </c>
      <c r="E257" s="39"/>
      <c r="F257" s="215" t="s">
        <v>445</v>
      </c>
      <c r="G257" s="39"/>
      <c r="H257" s="39"/>
      <c r="I257" s="211"/>
      <c r="J257" s="39"/>
      <c r="K257" s="39"/>
      <c r="L257" s="43"/>
      <c r="M257" s="212"/>
      <c r="N257" s="213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131</v>
      </c>
      <c r="AU257" s="16" t="s">
        <v>79</v>
      </c>
    </row>
    <row r="258" s="2" customFormat="1">
      <c r="A258" s="37"/>
      <c r="B258" s="38"/>
      <c r="C258" s="39"/>
      <c r="D258" s="209" t="s">
        <v>390</v>
      </c>
      <c r="E258" s="39"/>
      <c r="F258" s="236" t="s">
        <v>446</v>
      </c>
      <c r="G258" s="39"/>
      <c r="H258" s="39"/>
      <c r="I258" s="211"/>
      <c r="J258" s="39"/>
      <c r="K258" s="39"/>
      <c r="L258" s="43"/>
      <c r="M258" s="212"/>
      <c r="N258" s="213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390</v>
      </c>
      <c r="AU258" s="16" t="s">
        <v>79</v>
      </c>
    </row>
    <row r="259" s="2" customFormat="1" ht="24.15" customHeight="1">
      <c r="A259" s="37"/>
      <c r="B259" s="38"/>
      <c r="C259" s="196" t="s">
        <v>447</v>
      </c>
      <c r="D259" s="196" t="s">
        <v>122</v>
      </c>
      <c r="E259" s="197" t="s">
        <v>448</v>
      </c>
      <c r="F259" s="198" t="s">
        <v>449</v>
      </c>
      <c r="G259" s="199" t="s">
        <v>220</v>
      </c>
      <c r="H259" s="200">
        <v>175</v>
      </c>
      <c r="I259" s="201"/>
      <c r="J259" s="202">
        <f>ROUND(I259*H259,2)</f>
        <v>0</v>
      </c>
      <c r="K259" s="198" t="s">
        <v>126</v>
      </c>
      <c r="L259" s="43"/>
      <c r="M259" s="203" t="s">
        <v>20</v>
      </c>
      <c r="N259" s="204" t="s">
        <v>44</v>
      </c>
      <c r="O259" s="83"/>
      <c r="P259" s="205">
        <f>O259*H259</f>
        <v>0</v>
      </c>
      <c r="Q259" s="205">
        <v>1.8899999999999999</v>
      </c>
      <c r="R259" s="205">
        <f>Q259*H259</f>
        <v>330.75</v>
      </c>
      <c r="S259" s="205">
        <v>0</v>
      </c>
      <c r="T259" s="20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7" t="s">
        <v>127</v>
      </c>
      <c r="AT259" s="207" t="s">
        <v>122</v>
      </c>
      <c r="AU259" s="207" t="s">
        <v>79</v>
      </c>
      <c r="AY259" s="16" t="s">
        <v>120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6" t="s">
        <v>22</v>
      </c>
      <c r="BK259" s="208">
        <f>ROUND(I259*H259,2)</f>
        <v>0</v>
      </c>
      <c r="BL259" s="16" t="s">
        <v>127</v>
      </c>
      <c r="BM259" s="207" t="s">
        <v>450</v>
      </c>
    </row>
    <row r="260" s="2" customFormat="1">
      <c r="A260" s="37"/>
      <c r="B260" s="38"/>
      <c r="C260" s="39"/>
      <c r="D260" s="209" t="s">
        <v>129</v>
      </c>
      <c r="E260" s="39"/>
      <c r="F260" s="210" t="s">
        <v>451</v>
      </c>
      <c r="G260" s="39"/>
      <c r="H260" s="39"/>
      <c r="I260" s="211"/>
      <c r="J260" s="39"/>
      <c r="K260" s="39"/>
      <c r="L260" s="43"/>
      <c r="M260" s="212"/>
      <c r="N260" s="213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129</v>
      </c>
      <c r="AU260" s="16" t="s">
        <v>79</v>
      </c>
    </row>
    <row r="261" s="2" customFormat="1">
      <c r="A261" s="37"/>
      <c r="B261" s="38"/>
      <c r="C261" s="39"/>
      <c r="D261" s="214" t="s">
        <v>131</v>
      </c>
      <c r="E261" s="39"/>
      <c r="F261" s="215" t="s">
        <v>452</v>
      </c>
      <c r="G261" s="39"/>
      <c r="H261" s="39"/>
      <c r="I261" s="211"/>
      <c r="J261" s="39"/>
      <c r="K261" s="39"/>
      <c r="L261" s="43"/>
      <c r="M261" s="212"/>
      <c r="N261" s="213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131</v>
      </c>
      <c r="AU261" s="16" t="s">
        <v>79</v>
      </c>
    </row>
    <row r="262" s="2" customFormat="1" ht="24.15" customHeight="1">
      <c r="A262" s="37"/>
      <c r="B262" s="38"/>
      <c r="C262" s="196" t="s">
        <v>453</v>
      </c>
      <c r="D262" s="196" t="s">
        <v>122</v>
      </c>
      <c r="E262" s="197" t="s">
        <v>454</v>
      </c>
      <c r="F262" s="198" t="s">
        <v>455</v>
      </c>
      <c r="G262" s="199" t="s">
        <v>220</v>
      </c>
      <c r="H262" s="200">
        <v>161</v>
      </c>
      <c r="I262" s="201"/>
      <c r="J262" s="202">
        <f>ROUND(I262*H262,2)</f>
        <v>0</v>
      </c>
      <c r="K262" s="198" t="s">
        <v>126</v>
      </c>
      <c r="L262" s="43"/>
      <c r="M262" s="203" t="s">
        <v>20</v>
      </c>
      <c r="N262" s="204" t="s">
        <v>44</v>
      </c>
      <c r="O262" s="83"/>
      <c r="P262" s="205">
        <f>O262*H262</f>
        <v>0</v>
      </c>
      <c r="Q262" s="205">
        <v>1.7535000000000001</v>
      </c>
      <c r="R262" s="205">
        <f>Q262*H262</f>
        <v>282.31350000000003</v>
      </c>
      <c r="S262" s="205">
        <v>0</v>
      </c>
      <c r="T262" s="20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07" t="s">
        <v>127</v>
      </c>
      <c r="AT262" s="207" t="s">
        <v>122</v>
      </c>
      <c r="AU262" s="207" t="s">
        <v>79</v>
      </c>
      <c r="AY262" s="16" t="s">
        <v>120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6" t="s">
        <v>22</v>
      </c>
      <c r="BK262" s="208">
        <f>ROUND(I262*H262,2)</f>
        <v>0</v>
      </c>
      <c r="BL262" s="16" t="s">
        <v>127</v>
      </c>
      <c r="BM262" s="207" t="s">
        <v>456</v>
      </c>
    </row>
    <row r="263" s="2" customFormat="1">
      <c r="A263" s="37"/>
      <c r="B263" s="38"/>
      <c r="C263" s="39"/>
      <c r="D263" s="209" t="s">
        <v>129</v>
      </c>
      <c r="E263" s="39"/>
      <c r="F263" s="210" t="s">
        <v>457</v>
      </c>
      <c r="G263" s="39"/>
      <c r="H263" s="39"/>
      <c r="I263" s="211"/>
      <c r="J263" s="39"/>
      <c r="K263" s="39"/>
      <c r="L263" s="43"/>
      <c r="M263" s="212"/>
      <c r="N263" s="213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129</v>
      </c>
      <c r="AU263" s="16" t="s">
        <v>79</v>
      </c>
    </row>
    <row r="264" s="2" customFormat="1">
      <c r="A264" s="37"/>
      <c r="B264" s="38"/>
      <c r="C264" s="39"/>
      <c r="D264" s="214" t="s">
        <v>131</v>
      </c>
      <c r="E264" s="39"/>
      <c r="F264" s="215" t="s">
        <v>458</v>
      </c>
      <c r="G264" s="39"/>
      <c r="H264" s="39"/>
      <c r="I264" s="211"/>
      <c r="J264" s="39"/>
      <c r="K264" s="39"/>
      <c r="L264" s="43"/>
      <c r="M264" s="212"/>
      <c r="N264" s="213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131</v>
      </c>
      <c r="AU264" s="16" t="s">
        <v>79</v>
      </c>
    </row>
    <row r="265" s="2" customFormat="1" ht="24.15" customHeight="1">
      <c r="A265" s="37"/>
      <c r="B265" s="38"/>
      <c r="C265" s="196" t="s">
        <v>459</v>
      </c>
      <c r="D265" s="196" t="s">
        <v>122</v>
      </c>
      <c r="E265" s="197" t="s">
        <v>460</v>
      </c>
      <c r="F265" s="198" t="s">
        <v>461</v>
      </c>
      <c r="G265" s="199" t="s">
        <v>220</v>
      </c>
      <c r="H265" s="200">
        <v>71.340000000000003</v>
      </c>
      <c r="I265" s="201"/>
      <c r="J265" s="202">
        <f>ROUND(I265*H265,2)</f>
        <v>0</v>
      </c>
      <c r="K265" s="198" t="s">
        <v>126</v>
      </c>
      <c r="L265" s="43"/>
      <c r="M265" s="203" t="s">
        <v>20</v>
      </c>
      <c r="N265" s="204" t="s">
        <v>44</v>
      </c>
      <c r="O265" s="83"/>
      <c r="P265" s="205">
        <f>O265*H265</f>
        <v>0</v>
      </c>
      <c r="Q265" s="205">
        <v>1.9967999999999999</v>
      </c>
      <c r="R265" s="205">
        <f>Q265*H265</f>
        <v>142.45171199999999</v>
      </c>
      <c r="S265" s="205">
        <v>0</v>
      </c>
      <c r="T265" s="20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07" t="s">
        <v>127</v>
      </c>
      <c r="AT265" s="207" t="s">
        <v>122</v>
      </c>
      <c r="AU265" s="207" t="s">
        <v>79</v>
      </c>
      <c r="AY265" s="16" t="s">
        <v>120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6" t="s">
        <v>22</v>
      </c>
      <c r="BK265" s="208">
        <f>ROUND(I265*H265,2)</f>
        <v>0</v>
      </c>
      <c r="BL265" s="16" t="s">
        <v>127</v>
      </c>
      <c r="BM265" s="207" t="s">
        <v>462</v>
      </c>
    </row>
    <row r="266" s="2" customFormat="1">
      <c r="A266" s="37"/>
      <c r="B266" s="38"/>
      <c r="C266" s="39"/>
      <c r="D266" s="209" t="s">
        <v>129</v>
      </c>
      <c r="E266" s="39"/>
      <c r="F266" s="210" t="s">
        <v>463</v>
      </c>
      <c r="G266" s="39"/>
      <c r="H266" s="39"/>
      <c r="I266" s="211"/>
      <c r="J266" s="39"/>
      <c r="K266" s="39"/>
      <c r="L266" s="43"/>
      <c r="M266" s="212"/>
      <c r="N266" s="213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129</v>
      </c>
      <c r="AU266" s="16" t="s">
        <v>79</v>
      </c>
    </row>
    <row r="267" s="2" customFormat="1">
      <c r="A267" s="37"/>
      <c r="B267" s="38"/>
      <c r="C267" s="39"/>
      <c r="D267" s="214" t="s">
        <v>131</v>
      </c>
      <c r="E267" s="39"/>
      <c r="F267" s="215" t="s">
        <v>464</v>
      </c>
      <c r="G267" s="39"/>
      <c r="H267" s="39"/>
      <c r="I267" s="211"/>
      <c r="J267" s="39"/>
      <c r="K267" s="39"/>
      <c r="L267" s="43"/>
      <c r="M267" s="212"/>
      <c r="N267" s="213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131</v>
      </c>
      <c r="AU267" s="16" t="s">
        <v>79</v>
      </c>
    </row>
    <row r="268" s="2" customFormat="1">
      <c r="A268" s="37"/>
      <c r="B268" s="38"/>
      <c r="C268" s="39"/>
      <c r="D268" s="209" t="s">
        <v>390</v>
      </c>
      <c r="E268" s="39"/>
      <c r="F268" s="236" t="s">
        <v>441</v>
      </c>
      <c r="G268" s="39"/>
      <c r="H268" s="39"/>
      <c r="I268" s="211"/>
      <c r="J268" s="39"/>
      <c r="K268" s="39"/>
      <c r="L268" s="43"/>
      <c r="M268" s="212"/>
      <c r="N268" s="213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390</v>
      </c>
      <c r="AU268" s="16" t="s">
        <v>79</v>
      </c>
    </row>
    <row r="269" s="2" customFormat="1" ht="24.15" customHeight="1">
      <c r="A269" s="37"/>
      <c r="B269" s="38"/>
      <c r="C269" s="196" t="s">
        <v>465</v>
      </c>
      <c r="D269" s="196" t="s">
        <v>122</v>
      </c>
      <c r="E269" s="197" t="s">
        <v>466</v>
      </c>
      <c r="F269" s="198" t="s">
        <v>467</v>
      </c>
      <c r="G269" s="199" t="s">
        <v>125</v>
      </c>
      <c r="H269" s="200">
        <v>1322.2000000000001</v>
      </c>
      <c r="I269" s="201"/>
      <c r="J269" s="202">
        <f>ROUND(I269*H269,2)</f>
        <v>0</v>
      </c>
      <c r="K269" s="198" t="s">
        <v>126</v>
      </c>
      <c r="L269" s="43"/>
      <c r="M269" s="203" t="s">
        <v>20</v>
      </c>
      <c r="N269" s="204" t="s">
        <v>44</v>
      </c>
      <c r="O269" s="83"/>
      <c r="P269" s="205">
        <f>O269*H269</f>
        <v>0</v>
      </c>
      <c r="Q269" s="205">
        <v>0</v>
      </c>
      <c r="R269" s="205">
        <f>Q269*H269</f>
        <v>0</v>
      </c>
      <c r="S269" s="205">
        <v>0</v>
      </c>
      <c r="T269" s="20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07" t="s">
        <v>127</v>
      </c>
      <c r="AT269" s="207" t="s">
        <v>122</v>
      </c>
      <c r="AU269" s="207" t="s">
        <v>79</v>
      </c>
      <c r="AY269" s="16" t="s">
        <v>120</v>
      </c>
      <c r="BE269" s="208">
        <f>IF(N269="základní",J269,0)</f>
        <v>0</v>
      </c>
      <c r="BF269" s="208">
        <f>IF(N269="snížená",J269,0)</f>
        <v>0</v>
      </c>
      <c r="BG269" s="208">
        <f>IF(N269="zákl. přenesená",J269,0)</f>
        <v>0</v>
      </c>
      <c r="BH269" s="208">
        <f>IF(N269="sníž. přenesená",J269,0)</f>
        <v>0</v>
      </c>
      <c r="BI269" s="208">
        <f>IF(N269="nulová",J269,0)</f>
        <v>0</v>
      </c>
      <c r="BJ269" s="16" t="s">
        <v>22</v>
      </c>
      <c r="BK269" s="208">
        <f>ROUND(I269*H269,2)</f>
        <v>0</v>
      </c>
      <c r="BL269" s="16" t="s">
        <v>127</v>
      </c>
      <c r="BM269" s="207" t="s">
        <v>468</v>
      </c>
    </row>
    <row r="270" s="2" customFormat="1">
      <c r="A270" s="37"/>
      <c r="B270" s="38"/>
      <c r="C270" s="39"/>
      <c r="D270" s="209" t="s">
        <v>129</v>
      </c>
      <c r="E270" s="39"/>
      <c r="F270" s="210" t="s">
        <v>469</v>
      </c>
      <c r="G270" s="39"/>
      <c r="H270" s="39"/>
      <c r="I270" s="211"/>
      <c r="J270" s="39"/>
      <c r="K270" s="39"/>
      <c r="L270" s="43"/>
      <c r="M270" s="212"/>
      <c r="N270" s="213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129</v>
      </c>
      <c r="AU270" s="16" t="s">
        <v>79</v>
      </c>
    </row>
    <row r="271" s="2" customFormat="1">
      <c r="A271" s="37"/>
      <c r="B271" s="38"/>
      <c r="C271" s="39"/>
      <c r="D271" s="214" t="s">
        <v>131</v>
      </c>
      <c r="E271" s="39"/>
      <c r="F271" s="215" t="s">
        <v>470</v>
      </c>
      <c r="G271" s="39"/>
      <c r="H271" s="39"/>
      <c r="I271" s="211"/>
      <c r="J271" s="39"/>
      <c r="K271" s="39"/>
      <c r="L271" s="43"/>
      <c r="M271" s="212"/>
      <c r="N271" s="213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131</v>
      </c>
      <c r="AU271" s="16" t="s">
        <v>79</v>
      </c>
    </row>
    <row r="272" s="2" customFormat="1" ht="24.15" customHeight="1">
      <c r="A272" s="37"/>
      <c r="B272" s="38"/>
      <c r="C272" s="196" t="s">
        <v>471</v>
      </c>
      <c r="D272" s="196" t="s">
        <v>122</v>
      </c>
      <c r="E272" s="197" t="s">
        <v>472</v>
      </c>
      <c r="F272" s="198" t="s">
        <v>473</v>
      </c>
      <c r="G272" s="199" t="s">
        <v>220</v>
      </c>
      <c r="H272" s="200">
        <v>31.690000000000001</v>
      </c>
      <c r="I272" s="201"/>
      <c r="J272" s="202">
        <f>ROUND(I272*H272,2)</f>
        <v>0</v>
      </c>
      <c r="K272" s="198" t="s">
        <v>126</v>
      </c>
      <c r="L272" s="43"/>
      <c r="M272" s="203" t="s">
        <v>20</v>
      </c>
      <c r="N272" s="204" t="s">
        <v>44</v>
      </c>
      <c r="O272" s="83"/>
      <c r="P272" s="205">
        <f>O272*H272</f>
        <v>0</v>
      </c>
      <c r="Q272" s="205">
        <v>2.4142999999999999</v>
      </c>
      <c r="R272" s="205">
        <f>Q272*H272</f>
        <v>76.509167000000005</v>
      </c>
      <c r="S272" s="205">
        <v>0</v>
      </c>
      <c r="T272" s="20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07" t="s">
        <v>127</v>
      </c>
      <c r="AT272" s="207" t="s">
        <v>122</v>
      </c>
      <c r="AU272" s="207" t="s">
        <v>79</v>
      </c>
      <c r="AY272" s="16" t="s">
        <v>120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6" t="s">
        <v>22</v>
      </c>
      <c r="BK272" s="208">
        <f>ROUND(I272*H272,2)</f>
        <v>0</v>
      </c>
      <c r="BL272" s="16" t="s">
        <v>127</v>
      </c>
      <c r="BM272" s="207" t="s">
        <v>474</v>
      </c>
    </row>
    <row r="273" s="2" customFormat="1">
      <c r="A273" s="37"/>
      <c r="B273" s="38"/>
      <c r="C273" s="39"/>
      <c r="D273" s="209" t="s">
        <v>129</v>
      </c>
      <c r="E273" s="39"/>
      <c r="F273" s="210" t="s">
        <v>475</v>
      </c>
      <c r="G273" s="39"/>
      <c r="H273" s="39"/>
      <c r="I273" s="211"/>
      <c r="J273" s="39"/>
      <c r="K273" s="39"/>
      <c r="L273" s="43"/>
      <c r="M273" s="212"/>
      <c r="N273" s="213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129</v>
      </c>
      <c r="AU273" s="16" t="s">
        <v>79</v>
      </c>
    </row>
    <row r="274" s="2" customFormat="1">
      <c r="A274" s="37"/>
      <c r="B274" s="38"/>
      <c r="C274" s="39"/>
      <c r="D274" s="214" t="s">
        <v>131</v>
      </c>
      <c r="E274" s="39"/>
      <c r="F274" s="215" t="s">
        <v>476</v>
      </c>
      <c r="G274" s="39"/>
      <c r="H274" s="39"/>
      <c r="I274" s="211"/>
      <c r="J274" s="39"/>
      <c r="K274" s="39"/>
      <c r="L274" s="43"/>
      <c r="M274" s="212"/>
      <c r="N274" s="213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131</v>
      </c>
      <c r="AU274" s="16" t="s">
        <v>79</v>
      </c>
    </row>
    <row r="275" s="2" customFormat="1">
      <c r="A275" s="37"/>
      <c r="B275" s="38"/>
      <c r="C275" s="39"/>
      <c r="D275" s="209" t="s">
        <v>390</v>
      </c>
      <c r="E275" s="39"/>
      <c r="F275" s="236" t="s">
        <v>477</v>
      </c>
      <c r="G275" s="39"/>
      <c r="H275" s="39"/>
      <c r="I275" s="211"/>
      <c r="J275" s="39"/>
      <c r="K275" s="39"/>
      <c r="L275" s="43"/>
      <c r="M275" s="212"/>
      <c r="N275" s="213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390</v>
      </c>
      <c r="AU275" s="16" t="s">
        <v>79</v>
      </c>
    </row>
    <row r="276" s="2" customFormat="1" ht="24.15" customHeight="1">
      <c r="A276" s="37"/>
      <c r="B276" s="38"/>
      <c r="C276" s="196" t="s">
        <v>478</v>
      </c>
      <c r="D276" s="196" t="s">
        <v>122</v>
      </c>
      <c r="E276" s="197" t="s">
        <v>479</v>
      </c>
      <c r="F276" s="198" t="s">
        <v>480</v>
      </c>
      <c r="G276" s="199" t="s">
        <v>220</v>
      </c>
      <c r="H276" s="200">
        <v>316.81</v>
      </c>
      <c r="I276" s="201"/>
      <c r="J276" s="202">
        <f>ROUND(I276*H276,2)</f>
        <v>0</v>
      </c>
      <c r="K276" s="198" t="s">
        <v>126</v>
      </c>
      <c r="L276" s="43"/>
      <c r="M276" s="203" t="s">
        <v>20</v>
      </c>
      <c r="N276" s="204" t="s">
        <v>44</v>
      </c>
      <c r="O276" s="83"/>
      <c r="P276" s="205">
        <f>O276*H276</f>
        <v>0</v>
      </c>
      <c r="Q276" s="205">
        <v>2.052</v>
      </c>
      <c r="R276" s="205">
        <f>Q276*H276</f>
        <v>650.09411999999998</v>
      </c>
      <c r="S276" s="205">
        <v>0</v>
      </c>
      <c r="T276" s="20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07" t="s">
        <v>127</v>
      </c>
      <c r="AT276" s="207" t="s">
        <v>122</v>
      </c>
      <c r="AU276" s="207" t="s">
        <v>79</v>
      </c>
      <c r="AY276" s="16" t="s">
        <v>120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6" t="s">
        <v>22</v>
      </c>
      <c r="BK276" s="208">
        <f>ROUND(I276*H276,2)</f>
        <v>0</v>
      </c>
      <c r="BL276" s="16" t="s">
        <v>127</v>
      </c>
      <c r="BM276" s="207" t="s">
        <v>481</v>
      </c>
    </row>
    <row r="277" s="2" customFormat="1">
      <c r="A277" s="37"/>
      <c r="B277" s="38"/>
      <c r="C277" s="39"/>
      <c r="D277" s="209" t="s">
        <v>129</v>
      </c>
      <c r="E277" s="39"/>
      <c r="F277" s="210" t="s">
        <v>482</v>
      </c>
      <c r="G277" s="39"/>
      <c r="H277" s="39"/>
      <c r="I277" s="211"/>
      <c r="J277" s="39"/>
      <c r="K277" s="39"/>
      <c r="L277" s="43"/>
      <c r="M277" s="212"/>
      <c r="N277" s="213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129</v>
      </c>
      <c r="AU277" s="16" t="s">
        <v>79</v>
      </c>
    </row>
    <row r="278" s="2" customFormat="1">
      <c r="A278" s="37"/>
      <c r="B278" s="38"/>
      <c r="C278" s="39"/>
      <c r="D278" s="214" t="s">
        <v>131</v>
      </c>
      <c r="E278" s="39"/>
      <c r="F278" s="215" t="s">
        <v>483</v>
      </c>
      <c r="G278" s="39"/>
      <c r="H278" s="39"/>
      <c r="I278" s="211"/>
      <c r="J278" s="39"/>
      <c r="K278" s="39"/>
      <c r="L278" s="43"/>
      <c r="M278" s="212"/>
      <c r="N278" s="213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131</v>
      </c>
      <c r="AU278" s="16" t="s">
        <v>79</v>
      </c>
    </row>
    <row r="279" s="2" customFormat="1">
      <c r="A279" s="37"/>
      <c r="B279" s="38"/>
      <c r="C279" s="39"/>
      <c r="D279" s="209" t="s">
        <v>390</v>
      </c>
      <c r="E279" s="39"/>
      <c r="F279" s="236" t="s">
        <v>441</v>
      </c>
      <c r="G279" s="39"/>
      <c r="H279" s="39"/>
      <c r="I279" s="211"/>
      <c r="J279" s="39"/>
      <c r="K279" s="39"/>
      <c r="L279" s="43"/>
      <c r="M279" s="212"/>
      <c r="N279" s="213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390</v>
      </c>
      <c r="AU279" s="16" t="s">
        <v>79</v>
      </c>
    </row>
    <row r="280" s="2" customFormat="1" ht="24.15" customHeight="1">
      <c r="A280" s="37"/>
      <c r="B280" s="38"/>
      <c r="C280" s="196" t="s">
        <v>484</v>
      </c>
      <c r="D280" s="196" t="s">
        <v>122</v>
      </c>
      <c r="E280" s="197" t="s">
        <v>485</v>
      </c>
      <c r="F280" s="198" t="s">
        <v>486</v>
      </c>
      <c r="G280" s="199" t="s">
        <v>220</v>
      </c>
      <c r="H280" s="200">
        <v>63.359999999999999</v>
      </c>
      <c r="I280" s="201"/>
      <c r="J280" s="202">
        <f>ROUND(I280*H280,2)</f>
        <v>0</v>
      </c>
      <c r="K280" s="198" t="s">
        <v>126</v>
      </c>
      <c r="L280" s="43"/>
      <c r="M280" s="203" t="s">
        <v>20</v>
      </c>
      <c r="N280" s="204" t="s">
        <v>44</v>
      </c>
      <c r="O280" s="83"/>
      <c r="P280" s="205">
        <f>O280*H280</f>
        <v>0</v>
      </c>
      <c r="Q280" s="205">
        <v>2.052</v>
      </c>
      <c r="R280" s="205">
        <f>Q280*H280</f>
        <v>130.01472000000001</v>
      </c>
      <c r="S280" s="205">
        <v>0</v>
      </c>
      <c r="T280" s="20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07" t="s">
        <v>127</v>
      </c>
      <c r="AT280" s="207" t="s">
        <v>122</v>
      </c>
      <c r="AU280" s="207" t="s">
        <v>79</v>
      </c>
      <c r="AY280" s="16" t="s">
        <v>120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6" t="s">
        <v>22</v>
      </c>
      <c r="BK280" s="208">
        <f>ROUND(I280*H280,2)</f>
        <v>0</v>
      </c>
      <c r="BL280" s="16" t="s">
        <v>127</v>
      </c>
      <c r="BM280" s="207" t="s">
        <v>487</v>
      </c>
    </row>
    <row r="281" s="2" customFormat="1">
      <c r="A281" s="37"/>
      <c r="B281" s="38"/>
      <c r="C281" s="39"/>
      <c r="D281" s="209" t="s">
        <v>129</v>
      </c>
      <c r="E281" s="39"/>
      <c r="F281" s="210" t="s">
        <v>488</v>
      </c>
      <c r="G281" s="39"/>
      <c r="H281" s="39"/>
      <c r="I281" s="211"/>
      <c r="J281" s="39"/>
      <c r="K281" s="39"/>
      <c r="L281" s="43"/>
      <c r="M281" s="212"/>
      <c r="N281" s="213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129</v>
      </c>
      <c r="AU281" s="16" t="s">
        <v>79</v>
      </c>
    </row>
    <row r="282" s="2" customFormat="1">
      <c r="A282" s="37"/>
      <c r="B282" s="38"/>
      <c r="C282" s="39"/>
      <c r="D282" s="214" t="s">
        <v>131</v>
      </c>
      <c r="E282" s="39"/>
      <c r="F282" s="215" t="s">
        <v>489</v>
      </c>
      <c r="G282" s="39"/>
      <c r="H282" s="39"/>
      <c r="I282" s="211"/>
      <c r="J282" s="39"/>
      <c r="K282" s="39"/>
      <c r="L282" s="43"/>
      <c r="M282" s="212"/>
      <c r="N282" s="213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131</v>
      </c>
      <c r="AU282" s="16" t="s">
        <v>79</v>
      </c>
    </row>
    <row r="283" s="2" customFormat="1">
      <c r="A283" s="37"/>
      <c r="B283" s="38"/>
      <c r="C283" s="39"/>
      <c r="D283" s="209" t="s">
        <v>390</v>
      </c>
      <c r="E283" s="39"/>
      <c r="F283" s="236" t="s">
        <v>490</v>
      </c>
      <c r="G283" s="39"/>
      <c r="H283" s="39"/>
      <c r="I283" s="211"/>
      <c r="J283" s="39"/>
      <c r="K283" s="39"/>
      <c r="L283" s="43"/>
      <c r="M283" s="212"/>
      <c r="N283" s="213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390</v>
      </c>
      <c r="AU283" s="16" t="s">
        <v>79</v>
      </c>
    </row>
    <row r="284" s="2" customFormat="1" ht="24.15" customHeight="1">
      <c r="A284" s="37"/>
      <c r="B284" s="38"/>
      <c r="C284" s="196" t="s">
        <v>491</v>
      </c>
      <c r="D284" s="196" t="s">
        <v>122</v>
      </c>
      <c r="E284" s="197" t="s">
        <v>492</v>
      </c>
      <c r="F284" s="198" t="s">
        <v>493</v>
      </c>
      <c r="G284" s="199" t="s">
        <v>220</v>
      </c>
      <c r="H284" s="200">
        <v>14.75</v>
      </c>
      <c r="I284" s="201"/>
      <c r="J284" s="202">
        <f>ROUND(I284*H284,2)</f>
        <v>0</v>
      </c>
      <c r="K284" s="198" t="s">
        <v>126</v>
      </c>
      <c r="L284" s="43"/>
      <c r="M284" s="203" t="s">
        <v>20</v>
      </c>
      <c r="N284" s="204" t="s">
        <v>44</v>
      </c>
      <c r="O284" s="83"/>
      <c r="P284" s="205">
        <f>O284*H284</f>
        <v>0</v>
      </c>
      <c r="Q284" s="205">
        <v>2.1600000000000001</v>
      </c>
      <c r="R284" s="205">
        <f>Q284*H284</f>
        <v>31.860000000000003</v>
      </c>
      <c r="S284" s="205">
        <v>0</v>
      </c>
      <c r="T284" s="20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07" t="s">
        <v>127</v>
      </c>
      <c r="AT284" s="207" t="s">
        <v>122</v>
      </c>
      <c r="AU284" s="207" t="s">
        <v>79</v>
      </c>
      <c r="AY284" s="16" t="s">
        <v>120</v>
      </c>
      <c r="BE284" s="208">
        <f>IF(N284="základní",J284,0)</f>
        <v>0</v>
      </c>
      <c r="BF284" s="208">
        <f>IF(N284="snížená",J284,0)</f>
        <v>0</v>
      </c>
      <c r="BG284" s="208">
        <f>IF(N284="zákl. přenesená",J284,0)</f>
        <v>0</v>
      </c>
      <c r="BH284" s="208">
        <f>IF(N284="sníž. přenesená",J284,0)</f>
        <v>0</v>
      </c>
      <c r="BI284" s="208">
        <f>IF(N284="nulová",J284,0)</f>
        <v>0</v>
      </c>
      <c r="BJ284" s="16" t="s">
        <v>22</v>
      </c>
      <c r="BK284" s="208">
        <f>ROUND(I284*H284,2)</f>
        <v>0</v>
      </c>
      <c r="BL284" s="16" t="s">
        <v>127</v>
      </c>
      <c r="BM284" s="207" t="s">
        <v>494</v>
      </c>
    </row>
    <row r="285" s="2" customFormat="1">
      <c r="A285" s="37"/>
      <c r="B285" s="38"/>
      <c r="C285" s="39"/>
      <c r="D285" s="209" t="s">
        <v>129</v>
      </c>
      <c r="E285" s="39"/>
      <c r="F285" s="210" t="s">
        <v>495</v>
      </c>
      <c r="G285" s="39"/>
      <c r="H285" s="39"/>
      <c r="I285" s="211"/>
      <c r="J285" s="39"/>
      <c r="K285" s="39"/>
      <c r="L285" s="43"/>
      <c r="M285" s="212"/>
      <c r="N285" s="213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129</v>
      </c>
      <c r="AU285" s="16" t="s">
        <v>79</v>
      </c>
    </row>
    <row r="286" s="2" customFormat="1">
      <c r="A286" s="37"/>
      <c r="B286" s="38"/>
      <c r="C286" s="39"/>
      <c r="D286" s="214" t="s">
        <v>131</v>
      </c>
      <c r="E286" s="39"/>
      <c r="F286" s="215" t="s">
        <v>496</v>
      </c>
      <c r="G286" s="39"/>
      <c r="H286" s="39"/>
      <c r="I286" s="211"/>
      <c r="J286" s="39"/>
      <c r="K286" s="39"/>
      <c r="L286" s="43"/>
      <c r="M286" s="212"/>
      <c r="N286" s="213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131</v>
      </c>
      <c r="AU286" s="16" t="s">
        <v>79</v>
      </c>
    </row>
    <row r="287" s="2" customFormat="1">
      <c r="A287" s="37"/>
      <c r="B287" s="38"/>
      <c r="C287" s="39"/>
      <c r="D287" s="209" t="s">
        <v>390</v>
      </c>
      <c r="E287" s="39"/>
      <c r="F287" s="236" t="s">
        <v>477</v>
      </c>
      <c r="G287" s="39"/>
      <c r="H287" s="39"/>
      <c r="I287" s="211"/>
      <c r="J287" s="39"/>
      <c r="K287" s="39"/>
      <c r="L287" s="43"/>
      <c r="M287" s="212"/>
      <c r="N287" s="213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390</v>
      </c>
      <c r="AU287" s="16" t="s">
        <v>79</v>
      </c>
    </row>
    <row r="288" s="2" customFormat="1" ht="16.5" customHeight="1">
      <c r="A288" s="37"/>
      <c r="B288" s="38"/>
      <c r="C288" s="196" t="s">
        <v>497</v>
      </c>
      <c r="D288" s="196" t="s">
        <v>122</v>
      </c>
      <c r="E288" s="197" t="s">
        <v>498</v>
      </c>
      <c r="F288" s="198" t="s">
        <v>499</v>
      </c>
      <c r="G288" s="199" t="s">
        <v>220</v>
      </c>
      <c r="H288" s="200">
        <v>47.520000000000003</v>
      </c>
      <c r="I288" s="201"/>
      <c r="J288" s="202">
        <f>ROUND(I288*H288,2)</f>
        <v>0</v>
      </c>
      <c r="K288" s="198" t="s">
        <v>126</v>
      </c>
      <c r="L288" s="43"/>
      <c r="M288" s="203" t="s">
        <v>20</v>
      </c>
      <c r="N288" s="204" t="s">
        <v>44</v>
      </c>
      <c r="O288" s="83"/>
      <c r="P288" s="205">
        <f>O288*H288</f>
        <v>0</v>
      </c>
      <c r="Q288" s="205">
        <v>2.1600000000000001</v>
      </c>
      <c r="R288" s="205">
        <f>Q288*H288</f>
        <v>102.64320000000001</v>
      </c>
      <c r="S288" s="205">
        <v>0</v>
      </c>
      <c r="T288" s="20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07" t="s">
        <v>127</v>
      </c>
      <c r="AT288" s="207" t="s">
        <v>122</v>
      </c>
      <c r="AU288" s="207" t="s">
        <v>79</v>
      </c>
      <c r="AY288" s="16" t="s">
        <v>120</v>
      </c>
      <c r="BE288" s="208">
        <f>IF(N288="základní",J288,0)</f>
        <v>0</v>
      </c>
      <c r="BF288" s="208">
        <f>IF(N288="snížená",J288,0)</f>
        <v>0</v>
      </c>
      <c r="BG288" s="208">
        <f>IF(N288="zákl. přenesená",J288,0)</f>
        <v>0</v>
      </c>
      <c r="BH288" s="208">
        <f>IF(N288="sníž. přenesená",J288,0)</f>
        <v>0</v>
      </c>
      <c r="BI288" s="208">
        <f>IF(N288="nulová",J288,0)</f>
        <v>0</v>
      </c>
      <c r="BJ288" s="16" t="s">
        <v>22</v>
      </c>
      <c r="BK288" s="208">
        <f>ROUND(I288*H288,2)</f>
        <v>0</v>
      </c>
      <c r="BL288" s="16" t="s">
        <v>127</v>
      </c>
      <c r="BM288" s="207" t="s">
        <v>500</v>
      </c>
    </row>
    <row r="289" s="2" customFormat="1">
      <c r="A289" s="37"/>
      <c r="B289" s="38"/>
      <c r="C289" s="39"/>
      <c r="D289" s="209" t="s">
        <v>129</v>
      </c>
      <c r="E289" s="39"/>
      <c r="F289" s="210" t="s">
        <v>501</v>
      </c>
      <c r="G289" s="39"/>
      <c r="H289" s="39"/>
      <c r="I289" s="211"/>
      <c r="J289" s="39"/>
      <c r="K289" s="39"/>
      <c r="L289" s="43"/>
      <c r="M289" s="212"/>
      <c r="N289" s="213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129</v>
      </c>
      <c r="AU289" s="16" t="s">
        <v>79</v>
      </c>
    </row>
    <row r="290" s="2" customFormat="1">
      <c r="A290" s="37"/>
      <c r="B290" s="38"/>
      <c r="C290" s="39"/>
      <c r="D290" s="214" t="s">
        <v>131</v>
      </c>
      <c r="E290" s="39"/>
      <c r="F290" s="215" t="s">
        <v>502</v>
      </c>
      <c r="G290" s="39"/>
      <c r="H290" s="39"/>
      <c r="I290" s="211"/>
      <c r="J290" s="39"/>
      <c r="K290" s="39"/>
      <c r="L290" s="43"/>
      <c r="M290" s="212"/>
      <c r="N290" s="213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131</v>
      </c>
      <c r="AU290" s="16" t="s">
        <v>79</v>
      </c>
    </row>
    <row r="291" s="2" customFormat="1">
      <c r="A291" s="37"/>
      <c r="B291" s="38"/>
      <c r="C291" s="39"/>
      <c r="D291" s="209" t="s">
        <v>390</v>
      </c>
      <c r="E291" s="39"/>
      <c r="F291" s="236" t="s">
        <v>441</v>
      </c>
      <c r="G291" s="39"/>
      <c r="H291" s="39"/>
      <c r="I291" s="211"/>
      <c r="J291" s="39"/>
      <c r="K291" s="39"/>
      <c r="L291" s="43"/>
      <c r="M291" s="212"/>
      <c r="N291" s="213"/>
      <c r="O291" s="83"/>
      <c r="P291" s="83"/>
      <c r="Q291" s="83"/>
      <c r="R291" s="83"/>
      <c r="S291" s="83"/>
      <c r="T291" s="84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390</v>
      </c>
      <c r="AU291" s="16" t="s">
        <v>79</v>
      </c>
    </row>
    <row r="292" s="2" customFormat="1" ht="24.15" customHeight="1">
      <c r="A292" s="37"/>
      <c r="B292" s="38"/>
      <c r="C292" s="196" t="s">
        <v>503</v>
      </c>
      <c r="D292" s="196" t="s">
        <v>122</v>
      </c>
      <c r="E292" s="197" t="s">
        <v>504</v>
      </c>
      <c r="F292" s="198" t="s">
        <v>505</v>
      </c>
      <c r="G292" s="199" t="s">
        <v>125</v>
      </c>
      <c r="H292" s="200">
        <v>96.709999999999994</v>
      </c>
      <c r="I292" s="201"/>
      <c r="J292" s="202">
        <f>ROUND(I292*H292,2)</f>
        <v>0</v>
      </c>
      <c r="K292" s="198" t="s">
        <v>126</v>
      </c>
      <c r="L292" s="43"/>
      <c r="M292" s="203" t="s">
        <v>20</v>
      </c>
      <c r="N292" s="204" t="s">
        <v>44</v>
      </c>
      <c r="O292" s="83"/>
      <c r="P292" s="205">
        <f>O292*H292</f>
        <v>0</v>
      </c>
      <c r="Q292" s="205">
        <v>0.60104999999999997</v>
      </c>
      <c r="R292" s="205">
        <f>Q292*H292</f>
        <v>58.127545499999997</v>
      </c>
      <c r="S292" s="205">
        <v>0</v>
      </c>
      <c r="T292" s="20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07" t="s">
        <v>127</v>
      </c>
      <c r="AT292" s="207" t="s">
        <v>122</v>
      </c>
      <c r="AU292" s="207" t="s">
        <v>79</v>
      </c>
      <c r="AY292" s="16" t="s">
        <v>120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6" t="s">
        <v>22</v>
      </c>
      <c r="BK292" s="208">
        <f>ROUND(I292*H292,2)</f>
        <v>0</v>
      </c>
      <c r="BL292" s="16" t="s">
        <v>127</v>
      </c>
      <c r="BM292" s="207" t="s">
        <v>506</v>
      </c>
    </row>
    <row r="293" s="2" customFormat="1">
      <c r="A293" s="37"/>
      <c r="B293" s="38"/>
      <c r="C293" s="39"/>
      <c r="D293" s="209" t="s">
        <v>129</v>
      </c>
      <c r="E293" s="39"/>
      <c r="F293" s="210" t="s">
        <v>507</v>
      </c>
      <c r="G293" s="39"/>
      <c r="H293" s="39"/>
      <c r="I293" s="211"/>
      <c r="J293" s="39"/>
      <c r="K293" s="39"/>
      <c r="L293" s="43"/>
      <c r="M293" s="212"/>
      <c r="N293" s="213"/>
      <c r="O293" s="83"/>
      <c r="P293" s="83"/>
      <c r="Q293" s="83"/>
      <c r="R293" s="83"/>
      <c r="S293" s="83"/>
      <c r="T293" s="84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129</v>
      </c>
      <c r="AU293" s="16" t="s">
        <v>79</v>
      </c>
    </row>
    <row r="294" s="2" customFormat="1">
      <c r="A294" s="37"/>
      <c r="B294" s="38"/>
      <c r="C294" s="39"/>
      <c r="D294" s="214" t="s">
        <v>131</v>
      </c>
      <c r="E294" s="39"/>
      <c r="F294" s="215" t="s">
        <v>508</v>
      </c>
      <c r="G294" s="39"/>
      <c r="H294" s="39"/>
      <c r="I294" s="211"/>
      <c r="J294" s="39"/>
      <c r="K294" s="39"/>
      <c r="L294" s="43"/>
      <c r="M294" s="212"/>
      <c r="N294" s="213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131</v>
      </c>
      <c r="AU294" s="16" t="s">
        <v>79</v>
      </c>
    </row>
    <row r="295" s="2" customFormat="1">
      <c r="A295" s="37"/>
      <c r="B295" s="38"/>
      <c r="C295" s="39"/>
      <c r="D295" s="209" t="s">
        <v>390</v>
      </c>
      <c r="E295" s="39"/>
      <c r="F295" s="236" t="s">
        <v>509</v>
      </c>
      <c r="G295" s="39"/>
      <c r="H295" s="39"/>
      <c r="I295" s="211"/>
      <c r="J295" s="39"/>
      <c r="K295" s="39"/>
      <c r="L295" s="43"/>
      <c r="M295" s="212"/>
      <c r="N295" s="213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390</v>
      </c>
      <c r="AU295" s="16" t="s">
        <v>79</v>
      </c>
    </row>
    <row r="296" s="2" customFormat="1" ht="24.15" customHeight="1">
      <c r="A296" s="37"/>
      <c r="B296" s="38"/>
      <c r="C296" s="196" t="s">
        <v>510</v>
      </c>
      <c r="D296" s="196" t="s">
        <v>122</v>
      </c>
      <c r="E296" s="197" t="s">
        <v>511</v>
      </c>
      <c r="F296" s="198" t="s">
        <v>512</v>
      </c>
      <c r="G296" s="199" t="s">
        <v>125</v>
      </c>
      <c r="H296" s="200">
        <v>61.159999999999997</v>
      </c>
      <c r="I296" s="201"/>
      <c r="J296" s="202">
        <f>ROUND(I296*H296,2)</f>
        <v>0</v>
      </c>
      <c r="K296" s="198" t="s">
        <v>126</v>
      </c>
      <c r="L296" s="43"/>
      <c r="M296" s="203" t="s">
        <v>20</v>
      </c>
      <c r="N296" s="204" t="s">
        <v>44</v>
      </c>
      <c r="O296" s="83"/>
      <c r="P296" s="205">
        <f>O296*H296</f>
        <v>0</v>
      </c>
      <c r="Q296" s="205">
        <v>0.82326999999999995</v>
      </c>
      <c r="R296" s="205">
        <f>Q296*H296</f>
        <v>50.351193199999997</v>
      </c>
      <c r="S296" s="205">
        <v>0</v>
      </c>
      <c r="T296" s="20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07" t="s">
        <v>127</v>
      </c>
      <c r="AT296" s="207" t="s">
        <v>122</v>
      </c>
      <c r="AU296" s="207" t="s">
        <v>79</v>
      </c>
      <c r="AY296" s="16" t="s">
        <v>120</v>
      </c>
      <c r="BE296" s="208">
        <f>IF(N296="základní",J296,0)</f>
        <v>0</v>
      </c>
      <c r="BF296" s="208">
        <f>IF(N296="snížená",J296,0)</f>
        <v>0</v>
      </c>
      <c r="BG296" s="208">
        <f>IF(N296="zákl. přenesená",J296,0)</f>
        <v>0</v>
      </c>
      <c r="BH296" s="208">
        <f>IF(N296="sníž. přenesená",J296,0)</f>
        <v>0</v>
      </c>
      <c r="BI296" s="208">
        <f>IF(N296="nulová",J296,0)</f>
        <v>0</v>
      </c>
      <c r="BJ296" s="16" t="s">
        <v>22</v>
      </c>
      <c r="BK296" s="208">
        <f>ROUND(I296*H296,2)</f>
        <v>0</v>
      </c>
      <c r="BL296" s="16" t="s">
        <v>127</v>
      </c>
      <c r="BM296" s="207" t="s">
        <v>513</v>
      </c>
    </row>
    <row r="297" s="2" customFormat="1">
      <c r="A297" s="37"/>
      <c r="B297" s="38"/>
      <c r="C297" s="39"/>
      <c r="D297" s="209" t="s">
        <v>129</v>
      </c>
      <c r="E297" s="39"/>
      <c r="F297" s="210" t="s">
        <v>514</v>
      </c>
      <c r="G297" s="39"/>
      <c r="H297" s="39"/>
      <c r="I297" s="211"/>
      <c r="J297" s="39"/>
      <c r="K297" s="39"/>
      <c r="L297" s="43"/>
      <c r="M297" s="212"/>
      <c r="N297" s="213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129</v>
      </c>
      <c r="AU297" s="16" t="s">
        <v>79</v>
      </c>
    </row>
    <row r="298" s="2" customFormat="1">
      <c r="A298" s="37"/>
      <c r="B298" s="38"/>
      <c r="C298" s="39"/>
      <c r="D298" s="214" t="s">
        <v>131</v>
      </c>
      <c r="E298" s="39"/>
      <c r="F298" s="215" t="s">
        <v>515</v>
      </c>
      <c r="G298" s="39"/>
      <c r="H298" s="39"/>
      <c r="I298" s="211"/>
      <c r="J298" s="39"/>
      <c r="K298" s="39"/>
      <c r="L298" s="43"/>
      <c r="M298" s="212"/>
      <c r="N298" s="213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131</v>
      </c>
      <c r="AU298" s="16" t="s">
        <v>79</v>
      </c>
    </row>
    <row r="299" s="2" customFormat="1">
      <c r="A299" s="37"/>
      <c r="B299" s="38"/>
      <c r="C299" s="39"/>
      <c r="D299" s="209" t="s">
        <v>390</v>
      </c>
      <c r="E299" s="39"/>
      <c r="F299" s="236" t="s">
        <v>516</v>
      </c>
      <c r="G299" s="39"/>
      <c r="H299" s="39"/>
      <c r="I299" s="211"/>
      <c r="J299" s="39"/>
      <c r="K299" s="39"/>
      <c r="L299" s="43"/>
      <c r="M299" s="212"/>
      <c r="N299" s="213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390</v>
      </c>
      <c r="AU299" s="16" t="s">
        <v>79</v>
      </c>
    </row>
    <row r="300" s="12" customFormat="1" ht="22.8" customHeight="1">
      <c r="A300" s="12"/>
      <c r="B300" s="180"/>
      <c r="C300" s="181"/>
      <c r="D300" s="182" t="s">
        <v>72</v>
      </c>
      <c r="E300" s="194" t="s">
        <v>150</v>
      </c>
      <c r="F300" s="194" t="s">
        <v>517</v>
      </c>
      <c r="G300" s="181"/>
      <c r="H300" s="181"/>
      <c r="I300" s="184"/>
      <c r="J300" s="195">
        <f>BK300</f>
        <v>0</v>
      </c>
      <c r="K300" s="181"/>
      <c r="L300" s="186"/>
      <c r="M300" s="187"/>
      <c r="N300" s="188"/>
      <c r="O300" s="188"/>
      <c r="P300" s="189">
        <f>SUM(P301:P302)</f>
        <v>0</v>
      </c>
      <c r="Q300" s="188"/>
      <c r="R300" s="189">
        <f>SUM(R301:R302)</f>
        <v>19.3298609</v>
      </c>
      <c r="S300" s="188"/>
      <c r="T300" s="190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91" t="s">
        <v>22</v>
      </c>
      <c r="AT300" s="192" t="s">
        <v>72</v>
      </c>
      <c r="AU300" s="192" t="s">
        <v>22</v>
      </c>
      <c r="AY300" s="191" t="s">
        <v>120</v>
      </c>
      <c r="BK300" s="193">
        <f>SUM(BK301:BK302)</f>
        <v>0</v>
      </c>
    </row>
    <row r="301" s="2" customFormat="1" ht="16.5" customHeight="1">
      <c r="A301" s="37"/>
      <c r="B301" s="38"/>
      <c r="C301" s="196" t="s">
        <v>518</v>
      </c>
      <c r="D301" s="196" t="s">
        <v>122</v>
      </c>
      <c r="E301" s="197" t="s">
        <v>519</v>
      </c>
      <c r="F301" s="198" t="s">
        <v>520</v>
      </c>
      <c r="G301" s="199" t="s">
        <v>125</v>
      </c>
      <c r="H301" s="200">
        <v>84.010000000000005</v>
      </c>
      <c r="I301" s="201"/>
      <c r="J301" s="202">
        <f>ROUND(I301*H301,2)</f>
        <v>0</v>
      </c>
      <c r="K301" s="198" t="s">
        <v>20</v>
      </c>
      <c r="L301" s="43"/>
      <c r="M301" s="203" t="s">
        <v>20</v>
      </c>
      <c r="N301" s="204" t="s">
        <v>44</v>
      </c>
      <c r="O301" s="83"/>
      <c r="P301" s="205">
        <f>O301*H301</f>
        <v>0</v>
      </c>
      <c r="Q301" s="205">
        <v>0.23008999999999999</v>
      </c>
      <c r="R301" s="205">
        <f>Q301*H301</f>
        <v>19.3298609</v>
      </c>
      <c r="S301" s="205">
        <v>0</v>
      </c>
      <c r="T301" s="20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07" t="s">
        <v>127</v>
      </c>
      <c r="AT301" s="207" t="s">
        <v>122</v>
      </c>
      <c r="AU301" s="207" t="s">
        <v>79</v>
      </c>
      <c r="AY301" s="16" t="s">
        <v>120</v>
      </c>
      <c r="BE301" s="208">
        <f>IF(N301="základní",J301,0)</f>
        <v>0</v>
      </c>
      <c r="BF301" s="208">
        <f>IF(N301="snížená",J301,0)</f>
        <v>0</v>
      </c>
      <c r="BG301" s="208">
        <f>IF(N301="zákl. přenesená",J301,0)</f>
        <v>0</v>
      </c>
      <c r="BH301" s="208">
        <f>IF(N301="sníž. přenesená",J301,0)</f>
        <v>0</v>
      </c>
      <c r="BI301" s="208">
        <f>IF(N301="nulová",J301,0)</f>
        <v>0</v>
      </c>
      <c r="BJ301" s="16" t="s">
        <v>22</v>
      </c>
      <c r="BK301" s="208">
        <f>ROUND(I301*H301,2)</f>
        <v>0</v>
      </c>
      <c r="BL301" s="16" t="s">
        <v>127</v>
      </c>
      <c r="BM301" s="207" t="s">
        <v>521</v>
      </c>
    </row>
    <row r="302" s="2" customFormat="1">
      <c r="A302" s="37"/>
      <c r="B302" s="38"/>
      <c r="C302" s="39"/>
      <c r="D302" s="209" t="s">
        <v>129</v>
      </c>
      <c r="E302" s="39"/>
      <c r="F302" s="210" t="s">
        <v>520</v>
      </c>
      <c r="G302" s="39"/>
      <c r="H302" s="39"/>
      <c r="I302" s="211"/>
      <c r="J302" s="39"/>
      <c r="K302" s="39"/>
      <c r="L302" s="43"/>
      <c r="M302" s="212"/>
      <c r="N302" s="213"/>
      <c r="O302" s="83"/>
      <c r="P302" s="83"/>
      <c r="Q302" s="83"/>
      <c r="R302" s="83"/>
      <c r="S302" s="83"/>
      <c r="T302" s="84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129</v>
      </c>
      <c r="AU302" s="16" t="s">
        <v>79</v>
      </c>
    </row>
    <row r="303" s="12" customFormat="1" ht="22.8" customHeight="1">
      <c r="A303" s="12"/>
      <c r="B303" s="180"/>
      <c r="C303" s="181"/>
      <c r="D303" s="182" t="s">
        <v>72</v>
      </c>
      <c r="E303" s="194" t="s">
        <v>156</v>
      </c>
      <c r="F303" s="194" t="s">
        <v>522</v>
      </c>
      <c r="G303" s="181"/>
      <c r="H303" s="181"/>
      <c r="I303" s="184"/>
      <c r="J303" s="195">
        <f>BK303</f>
        <v>0</v>
      </c>
      <c r="K303" s="181"/>
      <c r="L303" s="186"/>
      <c r="M303" s="187"/>
      <c r="N303" s="188"/>
      <c r="O303" s="188"/>
      <c r="P303" s="189">
        <f>SUM(P304:P305)</f>
        <v>0</v>
      </c>
      <c r="Q303" s="188"/>
      <c r="R303" s="189">
        <f>SUM(R304:R305)</f>
        <v>137.99775439999999</v>
      </c>
      <c r="S303" s="188"/>
      <c r="T303" s="190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91" t="s">
        <v>22</v>
      </c>
      <c r="AT303" s="192" t="s">
        <v>72</v>
      </c>
      <c r="AU303" s="192" t="s">
        <v>22</v>
      </c>
      <c r="AY303" s="191" t="s">
        <v>120</v>
      </c>
      <c r="BK303" s="193">
        <f>SUM(BK304:BK305)</f>
        <v>0</v>
      </c>
    </row>
    <row r="304" s="2" customFormat="1" ht="24.15" customHeight="1">
      <c r="A304" s="37"/>
      <c r="B304" s="38"/>
      <c r="C304" s="196" t="s">
        <v>523</v>
      </c>
      <c r="D304" s="196" t="s">
        <v>122</v>
      </c>
      <c r="E304" s="197" t="s">
        <v>524</v>
      </c>
      <c r="F304" s="198" t="s">
        <v>525</v>
      </c>
      <c r="G304" s="199" t="s">
        <v>125</v>
      </c>
      <c r="H304" s="200">
        <v>61.159999999999997</v>
      </c>
      <c r="I304" s="201"/>
      <c r="J304" s="202">
        <f>ROUND(I304*H304,2)</f>
        <v>0</v>
      </c>
      <c r="K304" s="198" t="s">
        <v>20</v>
      </c>
      <c r="L304" s="43"/>
      <c r="M304" s="203" t="s">
        <v>20</v>
      </c>
      <c r="N304" s="204" t="s">
        <v>44</v>
      </c>
      <c r="O304" s="83"/>
      <c r="P304" s="205">
        <f>O304*H304</f>
        <v>0</v>
      </c>
      <c r="Q304" s="205">
        <v>2.2563399999999998</v>
      </c>
      <c r="R304" s="205">
        <f>Q304*H304</f>
        <v>137.99775439999999</v>
      </c>
      <c r="S304" s="205">
        <v>0</v>
      </c>
      <c r="T304" s="20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07" t="s">
        <v>127</v>
      </c>
      <c r="AT304" s="207" t="s">
        <v>122</v>
      </c>
      <c r="AU304" s="207" t="s">
        <v>79</v>
      </c>
      <c r="AY304" s="16" t="s">
        <v>120</v>
      </c>
      <c r="BE304" s="208">
        <f>IF(N304="základní",J304,0)</f>
        <v>0</v>
      </c>
      <c r="BF304" s="208">
        <f>IF(N304="snížená",J304,0)</f>
        <v>0</v>
      </c>
      <c r="BG304" s="208">
        <f>IF(N304="zákl. přenesená",J304,0)</f>
        <v>0</v>
      </c>
      <c r="BH304" s="208">
        <f>IF(N304="sníž. přenesená",J304,0)</f>
        <v>0</v>
      </c>
      <c r="BI304" s="208">
        <f>IF(N304="nulová",J304,0)</f>
        <v>0</v>
      </c>
      <c r="BJ304" s="16" t="s">
        <v>22</v>
      </c>
      <c r="BK304" s="208">
        <f>ROUND(I304*H304,2)</f>
        <v>0</v>
      </c>
      <c r="BL304" s="16" t="s">
        <v>127</v>
      </c>
      <c r="BM304" s="207" t="s">
        <v>526</v>
      </c>
    </row>
    <row r="305" s="2" customFormat="1">
      <c r="A305" s="37"/>
      <c r="B305" s="38"/>
      <c r="C305" s="39"/>
      <c r="D305" s="209" t="s">
        <v>129</v>
      </c>
      <c r="E305" s="39"/>
      <c r="F305" s="210" t="s">
        <v>525</v>
      </c>
      <c r="G305" s="39"/>
      <c r="H305" s="39"/>
      <c r="I305" s="211"/>
      <c r="J305" s="39"/>
      <c r="K305" s="39"/>
      <c r="L305" s="43"/>
      <c r="M305" s="212"/>
      <c r="N305" s="213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129</v>
      </c>
      <c r="AU305" s="16" t="s">
        <v>79</v>
      </c>
    </row>
    <row r="306" s="12" customFormat="1" ht="22.8" customHeight="1">
      <c r="A306" s="12"/>
      <c r="B306" s="180"/>
      <c r="C306" s="181"/>
      <c r="D306" s="182" t="s">
        <v>72</v>
      </c>
      <c r="E306" s="194" t="s">
        <v>168</v>
      </c>
      <c r="F306" s="194" t="s">
        <v>527</v>
      </c>
      <c r="G306" s="181"/>
      <c r="H306" s="181"/>
      <c r="I306" s="184"/>
      <c r="J306" s="195">
        <f>BK306</f>
        <v>0</v>
      </c>
      <c r="K306" s="181"/>
      <c r="L306" s="186"/>
      <c r="M306" s="187"/>
      <c r="N306" s="188"/>
      <c r="O306" s="188"/>
      <c r="P306" s="189">
        <f>P307+SUM(P308:P323)</f>
        <v>0</v>
      </c>
      <c r="Q306" s="188"/>
      <c r="R306" s="189">
        <f>R307+SUM(R308:R323)</f>
        <v>63.073494600000004</v>
      </c>
      <c r="S306" s="188"/>
      <c r="T306" s="190">
        <f>T307+SUM(T308:T323)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91" t="s">
        <v>22</v>
      </c>
      <c r="AT306" s="192" t="s">
        <v>72</v>
      </c>
      <c r="AU306" s="192" t="s">
        <v>22</v>
      </c>
      <c r="AY306" s="191" t="s">
        <v>120</v>
      </c>
      <c r="BK306" s="193">
        <f>BK307+SUM(BK308:BK323)</f>
        <v>0</v>
      </c>
    </row>
    <row r="307" s="2" customFormat="1" ht="33" customHeight="1">
      <c r="A307" s="37"/>
      <c r="B307" s="38"/>
      <c r="C307" s="196" t="s">
        <v>528</v>
      </c>
      <c r="D307" s="196" t="s">
        <v>122</v>
      </c>
      <c r="E307" s="197" t="s">
        <v>529</v>
      </c>
      <c r="F307" s="198" t="s">
        <v>530</v>
      </c>
      <c r="G307" s="199" t="s">
        <v>200</v>
      </c>
      <c r="H307" s="200">
        <v>19.300000000000001</v>
      </c>
      <c r="I307" s="201"/>
      <c r="J307" s="202">
        <f>ROUND(I307*H307,2)</f>
        <v>0</v>
      </c>
      <c r="K307" s="198" t="s">
        <v>126</v>
      </c>
      <c r="L307" s="43"/>
      <c r="M307" s="203" t="s">
        <v>20</v>
      </c>
      <c r="N307" s="204" t="s">
        <v>44</v>
      </c>
      <c r="O307" s="83"/>
      <c r="P307" s="205">
        <f>O307*H307</f>
        <v>0</v>
      </c>
      <c r="Q307" s="205">
        <v>0.00018000000000000001</v>
      </c>
      <c r="R307" s="205">
        <f>Q307*H307</f>
        <v>0.0034740000000000005</v>
      </c>
      <c r="S307" s="205">
        <v>0</v>
      </c>
      <c r="T307" s="20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07" t="s">
        <v>127</v>
      </c>
      <c r="AT307" s="207" t="s">
        <v>122</v>
      </c>
      <c r="AU307" s="207" t="s">
        <v>79</v>
      </c>
      <c r="AY307" s="16" t="s">
        <v>120</v>
      </c>
      <c r="BE307" s="208">
        <f>IF(N307="základní",J307,0)</f>
        <v>0</v>
      </c>
      <c r="BF307" s="208">
        <f>IF(N307="snížená",J307,0)</f>
        <v>0</v>
      </c>
      <c r="BG307" s="208">
        <f>IF(N307="zákl. přenesená",J307,0)</f>
        <v>0</v>
      </c>
      <c r="BH307" s="208">
        <f>IF(N307="sníž. přenesená",J307,0)</f>
        <v>0</v>
      </c>
      <c r="BI307" s="208">
        <f>IF(N307="nulová",J307,0)</f>
        <v>0</v>
      </c>
      <c r="BJ307" s="16" t="s">
        <v>22</v>
      </c>
      <c r="BK307" s="208">
        <f>ROUND(I307*H307,2)</f>
        <v>0</v>
      </c>
      <c r="BL307" s="16" t="s">
        <v>127</v>
      </c>
      <c r="BM307" s="207" t="s">
        <v>531</v>
      </c>
    </row>
    <row r="308" s="2" customFormat="1">
      <c r="A308" s="37"/>
      <c r="B308" s="38"/>
      <c r="C308" s="39"/>
      <c r="D308" s="209" t="s">
        <v>129</v>
      </c>
      <c r="E308" s="39"/>
      <c r="F308" s="210" t="s">
        <v>532</v>
      </c>
      <c r="G308" s="39"/>
      <c r="H308" s="39"/>
      <c r="I308" s="211"/>
      <c r="J308" s="39"/>
      <c r="K308" s="39"/>
      <c r="L308" s="43"/>
      <c r="M308" s="212"/>
      <c r="N308" s="213"/>
      <c r="O308" s="83"/>
      <c r="P308" s="83"/>
      <c r="Q308" s="83"/>
      <c r="R308" s="83"/>
      <c r="S308" s="83"/>
      <c r="T308" s="84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129</v>
      </c>
      <c r="AU308" s="16" t="s">
        <v>79</v>
      </c>
    </row>
    <row r="309" s="2" customFormat="1">
      <c r="A309" s="37"/>
      <c r="B309" s="38"/>
      <c r="C309" s="39"/>
      <c r="D309" s="214" t="s">
        <v>131</v>
      </c>
      <c r="E309" s="39"/>
      <c r="F309" s="215" t="s">
        <v>533</v>
      </c>
      <c r="G309" s="39"/>
      <c r="H309" s="39"/>
      <c r="I309" s="211"/>
      <c r="J309" s="39"/>
      <c r="K309" s="39"/>
      <c r="L309" s="43"/>
      <c r="M309" s="212"/>
      <c r="N309" s="213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131</v>
      </c>
      <c r="AU309" s="16" t="s">
        <v>79</v>
      </c>
    </row>
    <row r="310" s="2" customFormat="1" ht="24.15" customHeight="1">
      <c r="A310" s="37"/>
      <c r="B310" s="38"/>
      <c r="C310" s="216" t="s">
        <v>534</v>
      </c>
      <c r="D310" s="216" t="s">
        <v>354</v>
      </c>
      <c r="E310" s="217" t="s">
        <v>535</v>
      </c>
      <c r="F310" s="218" t="s">
        <v>536</v>
      </c>
      <c r="G310" s="219" t="s">
        <v>141</v>
      </c>
      <c r="H310" s="220">
        <v>8</v>
      </c>
      <c r="I310" s="221"/>
      <c r="J310" s="222">
        <f>ROUND(I310*H310,2)</f>
        <v>0</v>
      </c>
      <c r="K310" s="218" t="s">
        <v>20</v>
      </c>
      <c r="L310" s="223"/>
      <c r="M310" s="224" t="s">
        <v>20</v>
      </c>
      <c r="N310" s="225" t="s">
        <v>44</v>
      </c>
      <c r="O310" s="83"/>
      <c r="P310" s="205">
        <f>O310*H310</f>
        <v>0</v>
      </c>
      <c r="Q310" s="205">
        <v>0.749</v>
      </c>
      <c r="R310" s="205">
        <f>Q310*H310</f>
        <v>5.992</v>
      </c>
      <c r="S310" s="205">
        <v>0</v>
      </c>
      <c r="T310" s="20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07" t="s">
        <v>168</v>
      </c>
      <c r="AT310" s="207" t="s">
        <v>354</v>
      </c>
      <c r="AU310" s="207" t="s">
        <v>79</v>
      </c>
      <c r="AY310" s="16" t="s">
        <v>120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6" t="s">
        <v>22</v>
      </c>
      <c r="BK310" s="208">
        <f>ROUND(I310*H310,2)</f>
        <v>0</v>
      </c>
      <c r="BL310" s="16" t="s">
        <v>127</v>
      </c>
      <c r="BM310" s="207" t="s">
        <v>537</v>
      </c>
    </row>
    <row r="311" s="2" customFormat="1">
      <c r="A311" s="37"/>
      <c r="B311" s="38"/>
      <c r="C311" s="39"/>
      <c r="D311" s="209" t="s">
        <v>129</v>
      </c>
      <c r="E311" s="39"/>
      <c r="F311" s="210" t="s">
        <v>536</v>
      </c>
      <c r="G311" s="39"/>
      <c r="H311" s="39"/>
      <c r="I311" s="211"/>
      <c r="J311" s="39"/>
      <c r="K311" s="39"/>
      <c r="L311" s="43"/>
      <c r="M311" s="212"/>
      <c r="N311" s="213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129</v>
      </c>
      <c r="AU311" s="16" t="s">
        <v>79</v>
      </c>
    </row>
    <row r="312" s="2" customFormat="1" ht="24.15" customHeight="1">
      <c r="A312" s="37"/>
      <c r="B312" s="38"/>
      <c r="C312" s="196" t="s">
        <v>538</v>
      </c>
      <c r="D312" s="196" t="s">
        <v>122</v>
      </c>
      <c r="E312" s="197" t="s">
        <v>539</v>
      </c>
      <c r="F312" s="198" t="s">
        <v>540</v>
      </c>
      <c r="G312" s="199" t="s">
        <v>200</v>
      </c>
      <c r="H312" s="200">
        <v>100</v>
      </c>
      <c r="I312" s="201"/>
      <c r="J312" s="202">
        <f>ROUND(I312*H312,2)</f>
        <v>0</v>
      </c>
      <c r="K312" s="198" t="s">
        <v>126</v>
      </c>
      <c r="L312" s="43"/>
      <c r="M312" s="203" t="s">
        <v>20</v>
      </c>
      <c r="N312" s="204" t="s">
        <v>44</v>
      </c>
      <c r="O312" s="83"/>
      <c r="P312" s="205">
        <f>O312*H312</f>
        <v>0</v>
      </c>
      <c r="Q312" s="205">
        <v>0</v>
      </c>
      <c r="R312" s="205">
        <f>Q312*H312</f>
        <v>0</v>
      </c>
      <c r="S312" s="205">
        <v>0</v>
      </c>
      <c r="T312" s="20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07" t="s">
        <v>127</v>
      </c>
      <c r="AT312" s="207" t="s">
        <v>122</v>
      </c>
      <c r="AU312" s="207" t="s">
        <v>79</v>
      </c>
      <c r="AY312" s="16" t="s">
        <v>120</v>
      </c>
      <c r="BE312" s="208">
        <f>IF(N312="základní",J312,0)</f>
        <v>0</v>
      </c>
      <c r="BF312" s="208">
        <f>IF(N312="snížená",J312,0)</f>
        <v>0</v>
      </c>
      <c r="BG312" s="208">
        <f>IF(N312="zákl. přenesená",J312,0)</f>
        <v>0</v>
      </c>
      <c r="BH312" s="208">
        <f>IF(N312="sníž. přenesená",J312,0)</f>
        <v>0</v>
      </c>
      <c r="BI312" s="208">
        <f>IF(N312="nulová",J312,0)</f>
        <v>0</v>
      </c>
      <c r="BJ312" s="16" t="s">
        <v>22</v>
      </c>
      <c r="BK312" s="208">
        <f>ROUND(I312*H312,2)</f>
        <v>0</v>
      </c>
      <c r="BL312" s="16" t="s">
        <v>127</v>
      </c>
      <c r="BM312" s="207" t="s">
        <v>541</v>
      </c>
    </row>
    <row r="313" s="2" customFormat="1">
      <c r="A313" s="37"/>
      <c r="B313" s="38"/>
      <c r="C313" s="39"/>
      <c r="D313" s="209" t="s">
        <v>129</v>
      </c>
      <c r="E313" s="39"/>
      <c r="F313" s="210" t="s">
        <v>542</v>
      </c>
      <c r="G313" s="39"/>
      <c r="H313" s="39"/>
      <c r="I313" s="211"/>
      <c r="J313" s="39"/>
      <c r="K313" s="39"/>
      <c r="L313" s="43"/>
      <c r="M313" s="212"/>
      <c r="N313" s="213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129</v>
      </c>
      <c r="AU313" s="16" t="s">
        <v>79</v>
      </c>
    </row>
    <row r="314" s="2" customFormat="1">
      <c r="A314" s="37"/>
      <c r="B314" s="38"/>
      <c r="C314" s="39"/>
      <c r="D314" s="214" t="s">
        <v>131</v>
      </c>
      <c r="E314" s="39"/>
      <c r="F314" s="215" t="s">
        <v>543</v>
      </c>
      <c r="G314" s="39"/>
      <c r="H314" s="39"/>
      <c r="I314" s="211"/>
      <c r="J314" s="39"/>
      <c r="K314" s="39"/>
      <c r="L314" s="43"/>
      <c r="M314" s="212"/>
      <c r="N314" s="213"/>
      <c r="O314" s="83"/>
      <c r="P314" s="83"/>
      <c r="Q314" s="83"/>
      <c r="R314" s="83"/>
      <c r="S314" s="83"/>
      <c r="T314" s="84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131</v>
      </c>
      <c r="AU314" s="16" t="s">
        <v>79</v>
      </c>
    </row>
    <row r="315" s="2" customFormat="1" ht="21.75" customHeight="1">
      <c r="A315" s="37"/>
      <c r="B315" s="38"/>
      <c r="C315" s="216" t="s">
        <v>544</v>
      </c>
      <c r="D315" s="216" t="s">
        <v>354</v>
      </c>
      <c r="E315" s="217" t="s">
        <v>545</v>
      </c>
      <c r="F315" s="218" t="s">
        <v>546</v>
      </c>
      <c r="G315" s="219" t="s">
        <v>200</v>
      </c>
      <c r="H315" s="220">
        <v>100</v>
      </c>
      <c r="I315" s="221"/>
      <c r="J315" s="222">
        <f>ROUND(I315*H315,2)</f>
        <v>0</v>
      </c>
      <c r="K315" s="218" t="s">
        <v>20</v>
      </c>
      <c r="L315" s="223"/>
      <c r="M315" s="224" t="s">
        <v>20</v>
      </c>
      <c r="N315" s="225" t="s">
        <v>44</v>
      </c>
      <c r="O315" s="83"/>
      <c r="P315" s="205">
        <f>O315*H315</f>
        <v>0</v>
      </c>
      <c r="Q315" s="205">
        <v>0.0012999999999999999</v>
      </c>
      <c r="R315" s="205">
        <f>Q315*H315</f>
        <v>0.13</v>
      </c>
      <c r="S315" s="205">
        <v>0</v>
      </c>
      <c r="T315" s="20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07" t="s">
        <v>168</v>
      </c>
      <c r="AT315" s="207" t="s">
        <v>354</v>
      </c>
      <c r="AU315" s="207" t="s">
        <v>79</v>
      </c>
      <c r="AY315" s="16" t="s">
        <v>120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6" t="s">
        <v>22</v>
      </c>
      <c r="BK315" s="208">
        <f>ROUND(I315*H315,2)</f>
        <v>0</v>
      </c>
      <c r="BL315" s="16" t="s">
        <v>127</v>
      </c>
      <c r="BM315" s="207" t="s">
        <v>547</v>
      </c>
    </row>
    <row r="316" s="2" customFormat="1">
      <c r="A316" s="37"/>
      <c r="B316" s="38"/>
      <c r="C316" s="39"/>
      <c r="D316" s="209" t="s">
        <v>129</v>
      </c>
      <c r="E316" s="39"/>
      <c r="F316" s="210" t="s">
        <v>546</v>
      </c>
      <c r="G316" s="39"/>
      <c r="H316" s="39"/>
      <c r="I316" s="211"/>
      <c r="J316" s="39"/>
      <c r="K316" s="39"/>
      <c r="L316" s="43"/>
      <c r="M316" s="212"/>
      <c r="N316" s="213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129</v>
      </c>
      <c r="AU316" s="16" t="s">
        <v>79</v>
      </c>
    </row>
    <row r="317" s="2" customFormat="1" ht="24.15" customHeight="1">
      <c r="A317" s="37"/>
      <c r="B317" s="38"/>
      <c r="C317" s="196" t="s">
        <v>548</v>
      </c>
      <c r="D317" s="196" t="s">
        <v>122</v>
      </c>
      <c r="E317" s="197" t="s">
        <v>549</v>
      </c>
      <c r="F317" s="198" t="s">
        <v>550</v>
      </c>
      <c r="G317" s="199" t="s">
        <v>220</v>
      </c>
      <c r="H317" s="200">
        <v>23.140000000000001</v>
      </c>
      <c r="I317" s="201"/>
      <c r="J317" s="202">
        <f>ROUND(I317*H317,2)</f>
        <v>0</v>
      </c>
      <c r="K317" s="198" t="s">
        <v>126</v>
      </c>
      <c r="L317" s="43"/>
      <c r="M317" s="203" t="s">
        <v>20</v>
      </c>
      <c r="N317" s="204" t="s">
        <v>44</v>
      </c>
      <c r="O317" s="83"/>
      <c r="P317" s="205">
        <f>O317*H317</f>
        <v>0</v>
      </c>
      <c r="Q317" s="205">
        <v>2.45329</v>
      </c>
      <c r="R317" s="205">
        <f>Q317*H317</f>
        <v>56.769130600000004</v>
      </c>
      <c r="S317" s="205">
        <v>0</v>
      </c>
      <c r="T317" s="20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07" t="s">
        <v>127</v>
      </c>
      <c r="AT317" s="207" t="s">
        <v>122</v>
      </c>
      <c r="AU317" s="207" t="s">
        <v>79</v>
      </c>
      <c r="AY317" s="16" t="s">
        <v>120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6" t="s">
        <v>22</v>
      </c>
      <c r="BK317" s="208">
        <f>ROUND(I317*H317,2)</f>
        <v>0</v>
      </c>
      <c r="BL317" s="16" t="s">
        <v>127</v>
      </c>
      <c r="BM317" s="207" t="s">
        <v>551</v>
      </c>
    </row>
    <row r="318" s="2" customFormat="1">
      <c r="A318" s="37"/>
      <c r="B318" s="38"/>
      <c r="C318" s="39"/>
      <c r="D318" s="209" t="s">
        <v>129</v>
      </c>
      <c r="E318" s="39"/>
      <c r="F318" s="210" t="s">
        <v>552</v>
      </c>
      <c r="G318" s="39"/>
      <c r="H318" s="39"/>
      <c r="I318" s="211"/>
      <c r="J318" s="39"/>
      <c r="K318" s="39"/>
      <c r="L318" s="43"/>
      <c r="M318" s="212"/>
      <c r="N318" s="213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129</v>
      </c>
      <c r="AU318" s="16" t="s">
        <v>79</v>
      </c>
    </row>
    <row r="319" s="2" customFormat="1">
      <c r="A319" s="37"/>
      <c r="B319" s="38"/>
      <c r="C319" s="39"/>
      <c r="D319" s="214" t="s">
        <v>131</v>
      </c>
      <c r="E319" s="39"/>
      <c r="F319" s="215" t="s">
        <v>553</v>
      </c>
      <c r="G319" s="39"/>
      <c r="H319" s="39"/>
      <c r="I319" s="211"/>
      <c r="J319" s="39"/>
      <c r="K319" s="39"/>
      <c r="L319" s="43"/>
      <c r="M319" s="212"/>
      <c r="N319" s="213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131</v>
      </c>
      <c r="AU319" s="16" t="s">
        <v>79</v>
      </c>
    </row>
    <row r="320" s="2" customFormat="1" ht="16.5" customHeight="1">
      <c r="A320" s="37"/>
      <c r="B320" s="38"/>
      <c r="C320" s="196" t="s">
        <v>554</v>
      </c>
      <c r="D320" s="196" t="s">
        <v>122</v>
      </c>
      <c r="E320" s="197" t="s">
        <v>555</v>
      </c>
      <c r="F320" s="198" t="s">
        <v>556</v>
      </c>
      <c r="G320" s="199" t="s">
        <v>125</v>
      </c>
      <c r="H320" s="200">
        <v>44.5</v>
      </c>
      <c r="I320" s="201"/>
      <c r="J320" s="202">
        <f>ROUND(I320*H320,2)</f>
        <v>0</v>
      </c>
      <c r="K320" s="198" t="s">
        <v>126</v>
      </c>
      <c r="L320" s="43"/>
      <c r="M320" s="203" t="s">
        <v>20</v>
      </c>
      <c r="N320" s="204" t="s">
        <v>44</v>
      </c>
      <c r="O320" s="83"/>
      <c r="P320" s="205">
        <f>O320*H320</f>
        <v>0</v>
      </c>
      <c r="Q320" s="205">
        <v>0.0040200000000000001</v>
      </c>
      <c r="R320" s="205">
        <f>Q320*H320</f>
        <v>0.17888999999999999</v>
      </c>
      <c r="S320" s="205">
        <v>0</v>
      </c>
      <c r="T320" s="206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7" t="s">
        <v>127</v>
      </c>
      <c r="AT320" s="207" t="s">
        <v>122</v>
      </c>
      <c r="AU320" s="207" t="s">
        <v>79</v>
      </c>
      <c r="AY320" s="16" t="s">
        <v>120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6" t="s">
        <v>22</v>
      </c>
      <c r="BK320" s="208">
        <f>ROUND(I320*H320,2)</f>
        <v>0</v>
      </c>
      <c r="BL320" s="16" t="s">
        <v>127</v>
      </c>
      <c r="BM320" s="207" t="s">
        <v>557</v>
      </c>
    </row>
    <row r="321" s="2" customFormat="1">
      <c r="A321" s="37"/>
      <c r="B321" s="38"/>
      <c r="C321" s="39"/>
      <c r="D321" s="209" t="s">
        <v>129</v>
      </c>
      <c r="E321" s="39"/>
      <c r="F321" s="210" t="s">
        <v>558</v>
      </c>
      <c r="G321" s="39"/>
      <c r="H321" s="39"/>
      <c r="I321" s="211"/>
      <c r="J321" s="39"/>
      <c r="K321" s="39"/>
      <c r="L321" s="43"/>
      <c r="M321" s="212"/>
      <c r="N321" s="213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129</v>
      </c>
      <c r="AU321" s="16" t="s">
        <v>79</v>
      </c>
    </row>
    <row r="322" s="2" customFormat="1">
      <c r="A322" s="37"/>
      <c r="B322" s="38"/>
      <c r="C322" s="39"/>
      <c r="D322" s="214" t="s">
        <v>131</v>
      </c>
      <c r="E322" s="39"/>
      <c r="F322" s="215" t="s">
        <v>559</v>
      </c>
      <c r="G322" s="39"/>
      <c r="H322" s="39"/>
      <c r="I322" s="211"/>
      <c r="J322" s="39"/>
      <c r="K322" s="39"/>
      <c r="L322" s="43"/>
      <c r="M322" s="212"/>
      <c r="N322" s="213"/>
      <c r="O322" s="83"/>
      <c r="P322" s="83"/>
      <c r="Q322" s="83"/>
      <c r="R322" s="83"/>
      <c r="S322" s="83"/>
      <c r="T322" s="84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131</v>
      </c>
      <c r="AU322" s="16" t="s">
        <v>79</v>
      </c>
    </row>
    <row r="323" s="12" customFormat="1" ht="20.88" customHeight="1">
      <c r="A323" s="12"/>
      <c r="B323" s="180"/>
      <c r="C323" s="181"/>
      <c r="D323" s="182" t="s">
        <v>72</v>
      </c>
      <c r="E323" s="194" t="s">
        <v>560</v>
      </c>
      <c r="F323" s="194" t="s">
        <v>561</v>
      </c>
      <c r="G323" s="181"/>
      <c r="H323" s="181"/>
      <c r="I323" s="184"/>
      <c r="J323" s="195">
        <f>BK323</f>
        <v>0</v>
      </c>
      <c r="K323" s="181"/>
      <c r="L323" s="186"/>
      <c r="M323" s="187"/>
      <c r="N323" s="188"/>
      <c r="O323" s="188"/>
      <c r="P323" s="189">
        <f>SUM(P324:P326)</f>
        <v>0</v>
      </c>
      <c r="Q323" s="188"/>
      <c r="R323" s="189">
        <f>SUM(R324:R326)</f>
        <v>0</v>
      </c>
      <c r="S323" s="188"/>
      <c r="T323" s="190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91" t="s">
        <v>22</v>
      </c>
      <c r="AT323" s="192" t="s">
        <v>72</v>
      </c>
      <c r="AU323" s="192" t="s">
        <v>79</v>
      </c>
      <c r="AY323" s="191" t="s">
        <v>120</v>
      </c>
      <c r="BK323" s="193">
        <f>SUM(BK324:BK326)</f>
        <v>0</v>
      </c>
    </row>
    <row r="324" s="2" customFormat="1" ht="24.15" customHeight="1">
      <c r="A324" s="37"/>
      <c r="B324" s="38"/>
      <c r="C324" s="196" t="s">
        <v>562</v>
      </c>
      <c r="D324" s="196" t="s">
        <v>122</v>
      </c>
      <c r="E324" s="197" t="s">
        <v>563</v>
      </c>
      <c r="F324" s="198" t="s">
        <v>564</v>
      </c>
      <c r="G324" s="199" t="s">
        <v>141</v>
      </c>
      <c r="H324" s="200">
        <v>6</v>
      </c>
      <c r="I324" s="201"/>
      <c r="J324" s="202">
        <f>ROUND(I324*H324,2)</f>
        <v>0</v>
      </c>
      <c r="K324" s="198" t="s">
        <v>126</v>
      </c>
      <c r="L324" s="43"/>
      <c r="M324" s="203" t="s">
        <v>20</v>
      </c>
      <c r="N324" s="204" t="s">
        <v>44</v>
      </c>
      <c r="O324" s="83"/>
      <c r="P324" s="205">
        <f>O324*H324</f>
        <v>0</v>
      </c>
      <c r="Q324" s="205">
        <v>0</v>
      </c>
      <c r="R324" s="205">
        <f>Q324*H324</f>
        <v>0</v>
      </c>
      <c r="S324" s="205">
        <v>0</v>
      </c>
      <c r="T324" s="20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07" t="s">
        <v>127</v>
      </c>
      <c r="AT324" s="207" t="s">
        <v>122</v>
      </c>
      <c r="AU324" s="207" t="s">
        <v>138</v>
      </c>
      <c r="AY324" s="16" t="s">
        <v>120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6" t="s">
        <v>22</v>
      </c>
      <c r="BK324" s="208">
        <f>ROUND(I324*H324,2)</f>
        <v>0</v>
      </c>
      <c r="BL324" s="16" t="s">
        <v>127</v>
      </c>
      <c r="BM324" s="207" t="s">
        <v>565</v>
      </c>
    </row>
    <row r="325" s="2" customFormat="1">
      <c r="A325" s="37"/>
      <c r="B325" s="38"/>
      <c r="C325" s="39"/>
      <c r="D325" s="209" t="s">
        <v>129</v>
      </c>
      <c r="E325" s="39"/>
      <c r="F325" s="210" t="s">
        <v>566</v>
      </c>
      <c r="G325" s="39"/>
      <c r="H325" s="39"/>
      <c r="I325" s="211"/>
      <c r="J325" s="39"/>
      <c r="K325" s="39"/>
      <c r="L325" s="43"/>
      <c r="M325" s="212"/>
      <c r="N325" s="213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129</v>
      </c>
      <c r="AU325" s="16" t="s">
        <v>138</v>
      </c>
    </row>
    <row r="326" s="2" customFormat="1">
      <c r="A326" s="37"/>
      <c r="B326" s="38"/>
      <c r="C326" s="39"/>
      <c r="D326" s="214" t="s">
        <v>131</v>
      </c>
      <c r="E326" s="39"/>
      <c r="F326" s="215" t="s">
        <v>567</v>
      </c>
      <c r="G326" s="39"/>
      <c r="H326" s="39"/>
      <c r="I326" s="211"/>
      <c r="J326" s="39"/>
      <c r="K326" s="39"/>
      <c r="L326" s="43"/>
      <c r="M326" s="212"/>
      <c r="N326" s="213"/>
      <c r="O326" s="83"/>
      <c r="P326" s="83"/>
      <c r="Q326" s="83"/>
      <c r="R326" s="83"/>
      <c r="S326" s="83"/>
      <c r="T326" s="84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131</v>
      </c>
      <c r="AU326" s="16" t="s">
        <v>138</v>
      </c>
    </row>
    <row r="327" s="12" customFormat="1" ht="22.8" customHeight="1">
      <c r="A327" s="12"/>
      <c r="B327" s="180"/>
      <c r="C327" s="181"/>
      <c r="D327" s="182" t="s">
        <v>72</v>
      </c>
      <c r="E327" s="194" t="s">
        <v>174</v>
      </c>
      <c r="F327" s="194" t="s">
        <v>568</v>
      </c>
      <c r="G327" s="181"/>
      <c r="H327" s="181"/>
      <c r="I327" s="184"/>
      <c r="J327" s="195">
        <f>BK327</f>
        <v>0</v>
      </c>
      <c r="K327" s="181"/>
      <c r="L327" s="186"/>
      <c r="M327" s="187"/>
      <c r="N327" s="188"/>
      <c r="O327" s="188"/>
      <c r="P327" s="189">
        <f>SUM(P328:P336)</f>
        <v>0</v>
      </c>
      <c r="Q327" s="188"/>
      <c r="R327" s="189">
        <f>SUM(R328:R336)</f>
        <v>1.2784399999999998</v>
      </c>
      <c r="S327" s="188"/>
      <c r="T327" s="190">
        <f>SUM(T328:T336)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91" t="s">
        <v>22</v>
      </c>
      <c r="AT327" s="192" t="s">
        <v>72</v>
      </c>
      <c r="AU327" s="192" t="s">
        <v>22</v>
      </c>
      <c r="AY327" s="191" t="s">
        <v>120</v>
      </c>
      <c r="BK327" s="193">
        <f>SUM(BK328:BK336)</f>
        <v>0</v>
      </c>
    </row>
    <row r="328" s="2" customFormat="1" ht="16.5" customHeight="1">
      <c r="A328" s="37"/>
      <c r="B328" s="38"/>
      <c r="C328" s="196" t="s">
        <v>569</v>
      </c>
      <c r="D328" s="196" t="s">
        <v>122</v>
      </c>
      <c r="E328" s="197" t="s">
        <v>570</v>
      </c>
      <c r="F328" s="198" t="s">
        <v>571</v>
      </c>
      <c r="G328" s="199" t="s">
        <v>125</v>
      </c>
      <c r="H328" s="200">
        <v>6</v>
      </c>
      <c r="I328" s="201"/>
      <c r="J328" s="202">
        <f>ROUND(I328*H328,2)</f>
        <v>0</v>
      </c>
      <c r="K328" s="198" t="s">
        <v>126</v>
      </c>
      <c r="L328" s="43"/>
      <c r="M328" s="203" t="s">
        <v>20</v>
      </c>
      <c r="N328" s="204" t="s">
        <v>44</v>
      </c>
      <c r="O328" s="83"/>
      <c r="P328" s="205">
        <f>O328*H328</f>
        <v>0</v>
      </c>
      <c r="Q328" s="205">
        <v>0.11119</v>
      </c>
      <c r="R328" s="205">
        <f>Q328*H328</f>
        <v>0.66713999999999996</v>
      </c>
      <c r="S328" s="205">
        <v>0</v>
      </c>
      <c r="T328" s="20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07" t="s">
        <v>127</v>
      </c>
      <c r="AT328" s="207" t="s">
        <v>122</v>
      </c>
      <c r="AU328" s="207" t="s">
        <v>79</v>
      </c>
      <c r="AY328" s="16" t="s">
        <v>120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6" t="s">
        <v>22</v>
      </c>
      <c r="BK328" s="208">
        <f>ROUND(I328*H328,2)</f>
        <v>0</v>
      </c>
      <c r="BL328" s="16" t="s">
        <v>127</v>
      </c>
      <c r="BM328" s="207" t="s">
        <v>572</v>
      </c>
    </row>
    <row r="329" s="2" customFormat="1">
      <c r="A329" s="37"/>
      <c r="B329" s="38"/>
      <c r="C329" s="39"/>
      <c r="D329" s="209" t="s">
        <v>129</v>
      </c>
      <c r="E329" s="39"/>
      <c r="F329" s="210" t="s">
        <v>571</v>
      </c>
      <c r="G329" s="39"/>
      <c r="H329" s="39"/>
      <c r="I329" s="211"/>
      <c r="J329" s="39"/>
      <c r="K329" s="39"/>
      <c r="L329" s="43"/>
      <c r="M329" s="212"/>
      <c r="N329" s="213"/>
      <c r="O329" s="83"/>
      <c r="P329" s="83"/>
      <c r="Q329" s="83"/>
      <c r="R329" s="83"/>
      <c r="S329" s="83"/>
      <c r="T329" s="84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129</v>
      </c>
      <c r="AU329" s="16" t="s">
        <v>79</v>
      </c>
    </row>
    <row r="330" s="2" customFormat="1">
      <c r="A330" s="37"/>
      <c r="B330" s="38"/>
      <c r="C330" s="39"/>
      <c r="D330" s="214" t="s">
        <v>131</v>
      </c>
      <c r="E330" s="39"/>
      <c r="F330" s="215" t="s">
        <v>573</v>
      </c>
      <c r="G330" s="39"/>
      <c r="H330" s="39"/>
      <c r="I330" s="211"/>
      <c r="J330" s="39"/>
      <c r="K330" s="39"/>
      <c r="L330" s="43"/>
      <c r="M330" s="212"/>
      <c r="N330" s="213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131</v>
      </c>
      <c r="AU330" s="16" t="s">
        <v>79</v>
      </c>
    </row>
    <row r="331" s="2" customFormat="1" ht="16.5" customHeight="1">
      <c r="A331" s="37"/>
      <c r="B331" s="38"/>
      <c r="C331" s="196" t="s">
        <v>574</v>
      </c>
      <c r="D331" s="196" t="s">
        <v>122</v>
      </c>
      <c r="E331" s="197" t="s">
        <v>575</v>
      </c>
      <c r="F331" s="198" t="s">
        <v>576</v>
      </c>
      <c r="G331" s="199" t="s">
        <v>125</v>
      </c>
      <c r="H331" s="200">
        <v>12</v>
      </c>
      <c r="I331" s="201"/>
      <c r="J331" s="202">
        <f>ROUND(I331*H331,2)</f>
        <v>0</v>
      </c>
      <c r="K331" s="198" t="s">
        <v>126</v>
      </c>
      <c r="L331" s="43"/>
      <c r="M331" s="203" t="s">
        <v>20</v>
      </c>
      <c r="N331" s="204" t="s">
        <v>44</v>
      </c>
      <c r="O331" s="83"/>
      <c r="P331" s="205">
        <f>O331*H331</f>
        <v>0</v>
      </c>
      <c r="Q331" s="205">
        <v>0.039399999999999998</v>
      </c>
      <c r="R331" s="205">
        <f>Q331*H331</f>
        <v>0.4728</v>
      </c>
      <c r="S331" s="205">
        <v>0</v>
      </c>
      <c r="T331" s="20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07" t="s">
        <v>127</v>
      </c>
      <c r="AT331" s="207" t="s">
        <v>122</v>
      </c>
      <c r="AU331" s="207" t="s">
        <v>79</v>
      </c>
      <c r="AY331" s="16" t="s">
        <v>120</v>
      </c>
      <c r="BE331" s="208">
        <f>IF(N331="základní",J331,0)</f>
        <v>0</v>
      </c>
      <c r="BF331" s="208">
        <f>IF(N331="snížená",J331,0)</f>
        <v>0</v>
      </c>
      <c r="BG331" s="208">
        <f>IF(N331="zákl. přenesená",J331,0)</f>
        <v>0</v>
      </c>
      <c r="BH331" s="208">
        <f>IF(N331="sníž. přenesená",J331,0)</f>
        <v>0</v>
      </c>
      <c r="BI331" s="208">
        <f>IF(N331="nulová",J331,0)</f>
        <v>0</v>
      </c>
      <c r="BJ331" s="16" t="s">
        <v>22</v>
      </c>
      <c r="BK331" s="208">
        <f>ROUND(I331*H331,2)</f>
        <v>0</v>
      </c>
      <c r="BL331" s="16" t="s">
        <v>127</v>
      </c>
      <c r="BM331" s="207" t="s">
        <v>577</v>
      </c>
    </row>
    <row r="332" s="2" customFormat="1">
      <c r="A332" s="37"/>
      <c r="B332" s="38"/>
      <c r="C332" s="39"/>
      <c r="D332" s="209" t="s">
        <v>129</v>
      </c>
      <c r="E332" s="39"/>
      <c r="F332" s="210" t="s">
        <v>578</v>
      </c>
      <c r="G332" s="39"/>
      <c r="H332" s="39"/>
      <c r="I332" s="211"/>
      <c r="J332" s="39"/>
      <c r="K332" s="39"/>
      <c r="L332" s="43"/>
      <c r="M332" s="212"/>
      <c r="N332" s="213"/>
      <c r="O332" s="83"/>
      <c r="P332" s="83"/>
      <c r="Q332" s="83"/>
      <c r="R332" s="83"/>
      <c r="S332" s="83"/>
      <c r="T332" s="84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129</v>
      </c>
      <c r="AU332" s="16" t="s">
        <v>79</v>
      </c>
    </row>
    <row r="333" s="2" customFormat="1">
      <c r="A333" s="37"/>
      <c r="B333" s="38"/>
      <c r="C333" s="39"/>
      <c r="D333" s="214" t="s">
        <v>131</v>
      </c>
      <c r="E333" s="39"/>
      <c r="F333" s="215" t="s">
        <v>579</v>
      </c>
      <c r="G333" s="39"/>
      <c r="H333" s="39"/>
      <c r="I333" s="211"/>
      <c r="J333" s="39"/>
      <c r="K333" s="39"/>
      <c r="L333" s="43"/>
      <c r="M333" s="212"/>
      <c r="N333" s="213"/>
      <c r="O333" s="83"/>
      <c r="P333" s="83"/>
      <c r="Q333" s="83"/>
      <c r="R333" s="83"/>
      <c r="S333" s="83"/>
      <c r="T333" s="84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131</v>
      </c>
      <c r="AU333" s="16" t="s">
        <v>79</v>
      </c>
    </row>
    <row r="334" s="2" customFormat="1" ht="16.5" customHeight="1">
      <c r="A334" s="37"/>
      <c r="B334" s="38"/>
      <c r="C334" s="196" t="s">
        <v>580</v>
      </c>
      <c r="D334" s="196" t="s">
        <v>122</v>
      </c>
      <c r="E334" s="197" t="s">
        <v>581</v>
      </c>
      <c r="F334" s="198" t="s">
        <v>582</v>
      </c>
      <c r="G334" s="199" t="s">
        <v>200</v>
      </c>
      <c r="H334" s="200">
        <v>2</v>
      </c>
      <c r="I334" s="201"/>
      <c r="J334" s="202">
        <f>ROUND(I334*H334,2)</f>
        <v>0</v>
      </c>
      <c r="K334" s="198" t="s">
        <v>126</v>
      </c>
      <c r="L334" s="43"/>
      <c r="M334" s="203" t="s">
        <v>20</v>
      </c>
      <c r="N334" s="204" t="s">
        <v>44</v>
      </c>
      <c r="O334" s="83"/>
      <c r="P334" s="205">
        <f>O334*H334</f>
        <v>0</v>
      </c>
      <c r="Q334" s="205">
        <v>0.069250000000000006</v>
      </c>
      <c r="R334" s="205">
        <f>Q334*H334</f>
        <v>0.13850000000000001</v>
      </c>
      <c r="S334" s="205">
        <v>0</v>
      </c>
      <c r="T334" s="20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07" t="s">
        <v>127</v>
      </c>
      <c r="AT334" s="207" t="s">
        <v>122</v>
      </c>
      <c r="AU334" s="207" t="s">
        <v>79</v>
      </c>
      <c r="AY334" s="16" t="s">
        <v>120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6" t="s">
        <v>22</v>
      </c>
      <c r="BK334" s="208">
        <f>ROUND(I334*H334,2)</f>
        <v>0</v>
      </c>
      <c r="BL334" s="16" t="s">
        <v>127</v>
      </c>
      <c r="BM334" s="207" t="s">
        <v>583</v>
      </c>
    </row>
    <row r="335" s="2" customFormat="1">
      <c r="A335" s="37"/>
      <c r="B335" s="38"/>
      <c r="C335" s="39"/>
      <c r="D335" s="209" t="s">
        <v>129</v>
      </c>
      <c r="E335" s="39"/>
      <c r="F335" s="210" t="s">
        <v>584</v>
      </c>
      <c r="G335" s="39"/>
      <c r="H335" s="39"/>
      <c r="I335" s="211"/>
      <c r="J335" s="39"/>
      <c r="K335" s="39"/>
      <c r="L335" s="43"/>
      <c r="M335" s="212"/>
      <c r="N335" s="213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129</v>
      </c>
      <c r="AU335" s="16" t="s">
        <v>79</v>
      </c>
    </row>
    <row r="336" s="2" customFormat="1">
      <c r="A336" s="37"/>
      <c r="B336" s="38"/>
      <c r="C336" s="39"/>
      <c r="D336" s="214" t="s">
        <v>131</v>
      </c>
      <c r="E336" s="39"/>
      <c r="F336" s="215" t="s">
        <v>585</v>
      </c>
      <c r="G336" s="39"/>
      <c r="H336" s="39"/>
      <c r="I336" s="211"/>
      <c r="J336" s="39"/>
      <c r="K336" s="39"/>
      <c r="L336" s="43"/>
      <c r="M336" s="212"/>
      <c r="N336" s="213"/>
      <c r="O336" s="83"/>
      <c r="P336" s="83"/>
      <c r="Q336" s="83"/>
      <c r="R336" s="83"/>
      <c r="S336" s="83"/>
      <c r="T336" s="84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131</v>
      </c>
      <c r="AU336" s="16" t="s">
        <v>79</v>
      </c>
    </row>
    <row r="337" s="12" customFormat="1" ht="22.8" customHeight="1">
      <c r="A337" s="12"/>
      <c r="B337" s="180"/>
      <c r="C337" s="181"/>
      <c r="D337" s="182" t="s">
        <v>72</v>
      </c>
      <c r="E337" s="194" t="s">
        <v>586</v>
      </c>
      <c r="F337" s="194" t="s">
        <v>587</v>
      </c>
      <c r="G337" s="181"/>
      <c r="H337" s="181"/>
      <c r="I337" s="184"/>
      <c r="J337" s="195">
        <f>BK337</f>
        <v>0</v>
      </c>
      <c r="K337" s="181"/>
      <c r="L337" s="186"/>
      <c r="M337" s="187"/>
      <c r="N337" s="188"/>
      <c r="O337" s="188"/>
      <c r="P337" s="189">
        <f>SUM(P338:P340)</f>
        <v>0</v>
      </c>
      <c r="Q337" s="188"/>
      <c r="R337" s="189">
        <f>SUM(R338:R340)</f>
        <v>0</v>
      </c>
      <c r="S337" s="188"/>
      <c r="T337" s="190">
        <f>SUM(T338:T340)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91" t="s">
        <v>22</v>
      </c>
      <c r="AT337" s="192" t="s">
        <v>72</v>
      </c>
      <c r="AU337" s="192" t="s">
        <v>22</v>
      </c>
      <c r="AY337" s="191" t="s">
        <v>120</v>
      </c>
      <c r="BK337" s="193">
        <f>SUM(BK338:BK340)</f>
        <v>0</v>
      </c>
    </row>
    <row r="338" s="2" customFormat="1" ht="21.75" customHeight="1">
      <c r="A338" s="37"/>
      <c r="B338" s="38"/>
      <c r="C338" s="196" t="s">
        <v>588</v>
      </c>
      <c r="D338" s="196" t="s">
        <v>122</v>
      </c>
      <c r="E338" s="197" t="s">
        <v>589</v>
      </c>
      <c r="F338" s="198" t="s">
        <v>590</v>
      </c>
      <c r="G338" s="199" t="s">
        <v>314</v>
      </c>
      <c r="H338" s="200">
        <v>2579.2840000000001</v>
      </c>
      <c r="I338" s="201"/>
      <c r="J338" s="202">
        <f>ROUND(I338*H338,2)</f>
        <v>0</v>
      </c>
      <c r="K338" s="198" t="s">
        <v>126</v>
      </c>
      <c r="L338" s="43"/>
      <c r="M338" s="203" t="s">
        <v>20</v>
      </c>
      <c r="N338" s="204" t="s">
        <v>44</v>
      </c>
      <c r="O338" s="83"/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7" t="s">
        <v>127</v>
      </c>
      <c r="AT338" s="207" t="s">
        <v>122</v>
      </c>
      <c r="AU338" s="207" t="s">
        <v>79</v>
      </c>
      <c r="AY338" s="16" t="s">
        <v>120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6" t="s">
        <v>22</v>
      </c>
      <c r="BK338" s="208">
        <f>ROUND(I338*H338,2)</f>
        <v>0</v>
      </c>
      <c r="BL338" s="16" t="s">
        <v>127</v>
      </c>
      <c r="BM338" s="207" t="s">
        <v>591</v>
      </c>
    </row>
    <row r="339" s="2" customFormat="1">
      <c r="A339" s="37"/>
      <c r="B339" s="38"/>
      <c r="C339" s="39"/>
      <c r="D339" s="209" t="s">
        <v>129</v>
      </c>
      <c r="E339" s="39"/>
      <c r="F339" s="210" t="s">
        <v>592</v>
      </c>
      <c r="G339" s="39"/>
      <c r="H339" s="39"/>
      <c r="I339" s="211"/>
      <c r="J339" s="39"/>
      <c r="K339" s="39"/>
      <c r="L339" s="43"/>
      <c r="M339" s="212"/>
      <c r="N339" s="213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129</v>
      </c>
      <c r="AU339" s="16" t="s">
        <v>79</v>
      </c>
    </row>
    <row r="340" s="2" customFormat="1">
      <c r="A340" s="37"/>
      <c r="B340" s="38"/>
      <c r="C340" s="39"/>
      <c r="D340" s="214" t="s">
        <v>131</v>
      </c>
      <c r="E340" s="39"/>
      <c r="F340" s="215" t="s">
        <v>593</v>
      </c>
      <c r="G340" s="39"/>
      <c r="H340" s="39"/>
      <c r="I340" s="211"/>
      <c r="J340" s="39"/>
      <c r="K340" s="39"/>
      <c r="L340" s="43"/>
      <c r="M340" s="212"/>
      <c r="N340" s="213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131</v>
      </c>
      <c r="AU340" s="16" t="s">
        <v>79</v>
      </c>
    </row>
    <row r="341" s="12" customFormat="1" ht="25.92" customHeight="1">
      <c r="A341" s="12"/>
      <c r="B341" s="180"/>
      <c r="C341" s="181"/>
      <c r="D341" s="182" t="s">
        <v>72</v>
      </c>
      <c r="E341" s="183" t="s">
        <v>594</v>
      </c>
      <c r="F341" s="183" t="s">
        <v>595</v>
      </c>
      <c r="G341" s="181"/>
      <c r="H341" s="181"/>
      <c r="I341" s="184"/>
      <c r="J341" s="185">
        <f>BK341</f>
        <v>0</v>
      </c>
      <c r="K341" s="181"/>
      <c r="L341" s="186"/>
      <c r="M341" s="187"/>
      <c r="N341" s="188"/>
      <c r="O341" s="188"/>
      <c r="P341" s="189">
        <f>P342</f>
        <v>0</v>
      </c>
      <c r="Q341" s="188"/>
      <c r="R341" s="189">
        <f>R342</f>
        <v>0.0097900000000000001</v>
      </c>
      <c r="S341" s="188"/>
      <c r="T341" s="190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91" t="s">
        <v>79</v>
      </c>
      <c r="AT341" s="192" t="s">
        <v>72</v>
      </c>
      <c r="AU341" s="192" t="s">
        <v>73</v>
      </c>
      <c r="AY341" s="191" t="s">
        <v>120</v>
      </c>
      <c r="BK341" s="193">
        <f>BK342</f>
        <v>0</v>
      </c>
    </row>
    <row r="342" s="12" customFormat="1" ht="22.8" customHeight="1">
      <c r="A342" s="12"/>
      <c r="B342" s="180"/>
      <c r="C342" s="181"/>
      <c r="D342" s="182" t="s">
        <v>72</v>
      </c>
      <c r="E342" s="194" t="s">
        <v>596</v>
      </c>
      <c r="F342" s="194" t="s">
        <v>597</v>
      </c>
      <c r="G342" s="181"/>
      <c r="H342" s="181"/>
      <c r="I342" s="184"/>
      <c r="J342" s="195">
        <f>BK342</f>
        <v>0</v>
      </c>
      <c r="K342" s="181"/>
      <c r="L342" s="186"/>
      <c r="M342" s="187"/>
      <c r="N342" s="188"/>
      <c r="O342" s="188"/>
      <c r="P342" s="189">
        <f>SUM(P343:P344)</f>
        <v>0</v>
      </c>
      <c r="Q342" s="188"/>
      <c r="R342" s="189">
        <f>SUM(R343:R344)</f>
        <v>0.0097900000000000001</v>
      </c>
      <c r="S342" s="188"/>
      <c r="T342" s="190">
        <f>SUM(T343:T344)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91" t="s">
        <v>79</v>
      </c>
      <c r="AT342" s="192" t="s">
        <v>72</v>
      </c>
      <c r="AU342" s="192" t="s">
        <v>22</v>
      </c>
      <c r="AY342" s="191" t="s">
        <v>120</v>
      </c>
      <c r="BK342" s="193">
        <f>SUM(BK343:BK344)</f>
        <v>0</v>
      </c>
    </row>
    <row r="343" s="2" customFormat="1" ht="16.5" customHeight="1">
      <c r="A343" s="37"/>
      <c r="B343" s="38"/>
      <c r="C343" s="196" t="s">
        <v>598</v>
      </c>
      <c r="D343" s="196" t="s">
        <v>122</v>
      </c>
      <c r="E343" s="197" t="s">
        <v>599</v>
      </c>
      <c r="F343" s="198" t="s">
        <v>600</v>
      </c>
      <c r="G343" s="199" t="s">
        <v>125</v>
      </c>
      <c r="H343" s="200">
        <v>44.5</v>
      </c>
      <c r="I343" s="201"/>
      <c r="J343" s="202">
        <f>ROUND(I343*H343,2)</f>
        <v>0</v>
      </c>
      <c r="K343" s="198" t="s">
        <v>20</v>
      </c>
      <c r="L343" s="43"/>
      <c r="M343" s="203" t="s">
        <v>20</v>
      </c>
      <c r="N343" s="204" t="s">
        <v>44</v>
      </c>
      <c r="O343" s="83"/>
      <c r="P343" s="205">
        <f>O343*H343</f>
        <v>0</v>
      </c>
      <c r="Q343" s="205">
        <v>0.00022000000000000001</v>
      </c>
      <c r="R343" s="205">
        <f>Q343*H343</f>
        <v>0.0097900000000000001</v>
      </c>
      <c r="S343" s="205">
        <v>0</v>
      </c>
      <c r="T343" s="20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07" t="s">
        <v>217</v>
      </c>
      <c r="AT343" s="207" t="s">
        <v>122</v>
      </c>
      <c r="AU343" s="207" t="s">
        <v>79</v>
      </c>
      <c r="AY343" s="16" t="s">
        <v>120</v>
      </c>
      <c r="BE343" s="208">
        <f>IF(N343="základní",J343,0)</f>
        <v>0</v>
      </c>
      <c r="BF343" s="208">
        <f>IF(N343="snížená",J343,0)</f>
        <v>0</v>
      </c>
      <c r="BG343" s="208">
        <f>IF(N343="zákl. přenesená",J343,0)</f>
        <v>0</v>
      </c>
      <c r="BH343" s="208">
        <f>IF(N343="sníž. přenesená",J343,0)</f>
        <v>0</v>
      </c>
      <c r="BI343" s="208">
        <f>IF(N343="nulová",J343,0)</f>
        <v>0</v>
      </c>
      <c r="BJ343" s="16" t="s">
        <v>22</v>
      </c>
      <c r="BK343" s="208">
        <f>ROUND(I343*H343,2)</f>
        <v>0</v>
      </c>
      <c r="BL343" s="16" t="s">
        <v>217</v>
      </c>
      <c r="BM343" s="207" t="s">
        <v>601</v>
      </c>
    </row>
    <row r="344" s="2" customFormat="1">
      <c r="A344" s="37"/>
      <c r="B344" s="38"/>
      <c r="C344" s="39"/>
      <c r="D344" s="209" t="s">
        <v>129</v>
      </c>
      <c r="E344" s="39"/>
      <c r="F344" s="210" t="s">
        <v>600</v>
      </c>
      <c r="G344" s="39"/>
      <c r="H344" s="39"/>
      <c r="I344" s="211"/>
      <c r="J344" s="39"/>
      <c r="K344" s="39"/>
      <c r="L344" s="43"/>
      <c r="M344" s="212"/>
      <c r="N344" s="213"/>
      <c r="O344" s="83"/>
      <c r="P344" s="83"/>
      <c r="Q344" s="83"/>
      <c r="R344" s="83"/>
      <c r="S344" s="83"/>
      <c r="T344" s="84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129</v>
      </c>
      <c r="AU344" s="16" t="s">
        <v>79</v>
      </c>
    </row>
    <row r="345" s="12" customFormat="1" ht="25.92" customHeight="1">
      <c r="A345" s="12"/>
      <c r="B345" s="180"/>
      <c r="C345" s="181"/>
      <c r="D345" s="182" t="s">
        <v>72</v>
      </c>
      <c r="E345" s="183" t="s">
        <v>602</v>
      </c>
      <c r="F345" s="183" t="s">
        <v>603</v>
      </c>
      <c r="G345" s="181"/>
      <c r="H345" s="181"/>
      <c r="I345" s="184"/>
      <c r="J345" s="185">
        <f>BK345</f>
        <v>0</v>
      </c>
      <c r="K345" s="181"/>
      <c r="L345" s="186"/>
      <c r="M345" s="187"/>
      <c r="N345" s="188"/>
      <c r="O345" s="188"/>
      <c r="P345" s="189">
        <f>P346+P356+P357+P370</f>
        <v>0</v>
      </c>
      <c r="Q345" s="188"/>
      <c r="R345" s="189">
        <f>R346+R356+R357+R370</f>
        <v>0</v>
      </c>
      <c r="S345" s="188"/>
      <c r="T345" s="190">
        <f>T346+T356+T357+T370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1" t="s">
        <v>150</v>
      </c>
      <c r="AT345" s="192" t="s">
        <v>72</v>
      </c>
      <c r="AU345" s="192" t="s">
        <v>73</v>
      </c>
      <c r="AY345" s="191" t="s">
        <v>120</v>
      </c>
      <c r="BK345" s="193">
        <f>BK346+BK356+BK357+BK370</f>
        <v>0</v>
      </c>
    </row>
    <row r="346" s="12" customFormat="1" ht="22.8" customHeight="1">
      <c r="A346" s="12"/>
      <c r="B346" s="180"/>
      <c r="C346" s="181"/>
      <c r="D346" s="182" t="s">
        <v>72</v>
      </c>
      <c r="E346" s="194" t="s">
        <v>604</v>
      </c>
      <c r="F346" s="194" t="s">
        <v>605</v>
      </c>
      <c r="G346" s="181"/>
      <c r="H346" s="181"/>
      <c r="I346" s="184"/>
      <c r="J346" s="195">
        <f>BK346</f>
        <v>0</v>
      </c>
      <c r="K346" s="181"/>
      <c r="L346" s="186"/>
      <c r="M346" s="187"/>
      <c r="N346" s="188"/>
      <c r="O346" s="188"/>
      <c r="P346" s="189">
        <f>SUM(P347:P355)</f>
        <v>0</v>
      </c>
      <c r="Q346" s="188"/>
      <c r="R346" s="189">
        <f>SUM(R347:R355)</f>
        <v>0</v>
      </c>
      <c r="S346" s="188"/>
      <c r="T346" s="190">
        <f>SUM(T347:T355)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91" t="s">
        <v>150</v>
      </c>
      <c r="AT346" s="192" t="s">
        <v>72</v>
      </c>
      <c r="AU346" s="192" t="s">
        <v>22</v>
      </c>
      <c r="AY346" s="191" t="s">
        <v>120</v>
      </c>
      <c r="BK346" s="193">
        <f>SUM(BK347:BK355)</f>
        <v>0</v>
      </c>
    </row>
    <row r="347" s="2" customFormat="1" ht="16.5" customHeight="1">
      <c r="A347" s="37"/>
      <c r="B347" s="38"/>
      <c r="C347" s="196" t="s">
        <v>606</v>
      </c>
      <c r="D347" s="196" t="s">
        <v>122</v>
      </c>
      <c r="E347" s="197" t="s">
        <v>607</v>
      </c>
      <c r="F347" s="198" t="s">
        <v>608</v>
      </c>
      <c r="G347" s="199" t="s">
        <v>421</v>
      </c>
      <c r="H347" s="200">
        <v>1</v>
      </c>
      <c r="I347" s="201"/>
      <c r="J347" s="202">
        <f>ROUND(I347*H347,2)</f>
        <v>0</v>
      </c>
      <c r="K347" s="198" t="s">
        <v>126</v>
      </c>
      <c r="L347" s="43"/>
      <c r="M347" s="203" t="s">
        <v>20</v>
      </c>
      <c r="N347" s="204" t="s">
        <v>44</v>
      </c>
      <c r="O347" s="83"/>
      <c r="P347" s="205">
        <f>O347*H347</f>
        <v>0</v>
      </c>
      <c r="Q347" s="205">
        <v>0</v>
      </c>
      <c r="R347" s="205">
        <f>Q347*H347</f>
        <v>0</v>
      </c>
      <c r="S347" s="205">
        <v>0</v>
      </c>
      <c r="T347" s="20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07" t="s">
        <v>609</v>
      </c>
      <c r="AT347" s="207" t="s">
        <v>122</v>
      </c>
      <c r="AU347" s="207" t="s">
        <v>79</v>
      </c>
      <c r="AY347" s="16" t="s">
        <v>120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6" t="s">
        <v>22</v>
      </c>
      <c r="BK347" s="208">
        <f>ROUND(I347*H347,2)</f>
        <v>0</v>
      </c>
      <c r="BL347" s="16" t="s">
        <v>609</v>
      </c>
      <c r="BM347" s="207" t="s">
        <v>610</v>
      </c>
    </row>
    <row r="348" s="2" customFormat="1">
      <c r="A348" s="37"/>
      <c r="B348" s="38"/>
      <c r="C348" s="39"/>
      <c r="D348" s="209" t="s">
        <v>129</v>
      </c>
      <c r="E348" s="39"/>
      <c r="F348" s="210" t="s">
        <v>608</v>
      </c>
      <c r="G348" s="39"/>
      <c r="H348" s="39"/>
      <c r="I348" s="211"/>
      <c r="J348" s="39"/>
      <c r="K348" s="39"/>
      <c r="L348" s="43"/>
      <c r="M348" s="212"/>
      <c r="N348" s="213"/>
      <c r="O348" s="83"/>
      <c r="P348" s="83"/>
      <c r="Q348" s="83"/>
      <c r="R348" s="83"/>
      <c r="S348" s="83"/>
      <c r="T348" s="84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129</v>
      </c>
      <c r="AU348" s="16" t="s">
        <v>79</v>
      </c>
    </row>
    <row r="349" s="2" customFormat="1">
      <c r="A349" s="37"/>
      <c r="B349" s="38"/>
      <c r="C349" s="39"/>
      <c r="D349" s="214" t="s">
        <v>131</v>
      </c>
      <c r="E349" s="39"/>
      <c r="F349" s="215" t="s">
        <v>611</v>
      </c>
      <c r="G349" s="39"/>
      <c r="H349" s="39"/>
      <c r="I349" s="211"/>
      <c r="J349" s="39"/>
      <c r="K349" s="39"/>
      <c r="L349" s="43"/>
      <c r="M349" s="212"/>
      <c r="N349" s="213"/>
      <c r="O349" s="83"/>
      <c r="P349" s="83"/>
      <c r="Q349" s="83"/>
      <c r="R349" s="83"/>
      <c r="S349" s="83"/>
      <c r="T349" s="84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131</v>
      </c>
      <c r="AU349" s="16" t="s">
        <v>79</v>
      </c>
    </row>
    <row r="350" s="2" customFormat="1" ht="16.5" customHeight="1">
      <c r="A350" s="37"/>
      <c r="B350" s="38"/>
      <c r="C350" s="196" t="s">
        <v>612</v>
      </c>
      <c r="D350" s="196" t="s">
        <v>122</v>
      </c>
      <c r="E350" s="197" t="s">
        <v>613</v>
      </c>
      <c r="F350" s="198" t="s">
        <v>614</v>
      </c>
      <c r="G350" s="199" t="s">
        <v>421</v>
      </c>
      <c r="H350" s="200">
        <v>1</v>
      </c>
      <c r="I350" s="201"/>
      <c r="J350" s="202">
        <f>ROUND(I350*H350,2)</f>
        <v>0</v>
      </c>
      <c r="K350" s="198" t="s">
        <v>126</v>
      </c>
      <c r="L350" s="43"/>
      <c r="M350" s="203" t="s">
        <v>20</v>
      </c>
      <c r="N350" s="204" t="s">
        <v>44</v>
      </c>
      <c r="O350" s="83"/>
      <c r="P350" s="205">
        <f>O350*H350</f>
        <v>0</v>
      </c>
      <c r="Q350" s="205">
        <v>0</v>
      </c>
      <c r="R350" s="205">
        <f>Q350*H350</f>
        <v>0</v>
      </c>
      <c r="S350" s="205">
        <v>0</v>
      </c>
      <c r="T350" s="20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07" t="s">
        <v>609</v>
      </c>
      <c r="AT350" s="207" t="s">
        <v>122</v>
      </c>
      <c r="AU350" s="207" t="s">
        <v>79</v>
      </c>
      <c r="AY350" s="16" t="s">
        <v>120</v>
      </c>
      <c r="BE350" s="208">
        <f>IF(N350="základní",J350,0)</f>
        <v>0</v>
      </c>
      <c r="BF350" s="208">
        <f>IF(N350="snížená",J350,0)</f>
        <v>0</v>
      </c>
      <c r="BG350" s="208">
        <f>IF(N350="zákl. přenesená",J350,0)</f>
        <v>0</v>
      </c>
      <c r="BH350" s="208">
        <f>IF(N350="sníž. přenesená",J350,0)</f>
        <v>0</v>
      </c>
      <c r="BI350" s="208">
        <f>IF(N350="nulová",J350,0)</f>
        <v>0</v>
      </c>
      <c r="BJ350" s="16" t="s">
        <v>22</v>
      </c>
      <c r="BK350" s="208">
        <f>ROUND(I350*H350,2)</f>
        <v>0</v>
      </c>
      <c r="BL350" s="16" t="s">
        <v>609</v>
      </c>
      <c r="BM350" s="207" t="s">
        <v>615</v>
      </c>
    </row>
    <row r="351" s="2" customFormat="1">
      <c r="A351" s="37"/>
      <c r="B351" s="38"/>
      <c r="C351" s="39"/>
      <c r="D351" s="209" t="s">
        <v>129</v>
      </c>
      <c r="E351" s="39"/>
      <c r="F351" s="210" t="s">
        <v>614</v>
      </c>
      <c r="G351" s="39"/>
      <c r="H351" s="39"/>
      <c r="I351" s="211"/>
      <c r="J351" s="39"/>
      <c r="K351" s="39"/>
      <c r="L351" s="43"/>
      <c r="M351" s="212"/>
      <c r="N351" s="213"/>
      <c r="O351" s="83"/>
      <c r="P351" s="83"/>
      <c r="Q351" s="83"/>
      <c r="R351" s="83"/>
      <c r="S351" s="83"/>
      <c r="T351" s="84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129</v>
      </c>
      <c r="AU351" s="16" t="s">
        <v>79</v>
      </c>
    </row>
    <row r="352" s="2" customFormat="1">
      <c r="A352" s="37"/>
      <c r="B352" s="38"/>
      <c r="C352" s="39"/>
      <c r="D352" s="214" t="s">
        <v>131</v>
      </c>
      <c r="E352" s="39"/>
      <c r="F352" s="215" t="s">
        <v>616</v>
      </c>
      <c r="G352" s="39"/>
      <c r="H352" s="39"/>
      <c r="I352" s="211"/>
      <c r="J352" s="39"/>
      <c r="K352" s="39"/>
      <c r="L352" s="43"/>
      <c r="M352" s="212"/>
      <c r="N352" s="213"/>
      <c r="O352" s="83"/>
      <c r="P352" s="83"/>
      <c r="Q352" s="83"/>
      <c r="R352" s="83"/>
      <c r="S352" s="83"/>
      <c r="T352" s="84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131</v>
      </c>
      <c r="AU352" s="16" t="s">
        <v>79</v>
      </c>
    </row>
    <row r="353" s="2" customFormat="1" ht="16.5" customHeight="1">
      <c r="A353" s="37"/>
      <c r="B353" s="38"/>
      <c r="C353" s="196" t="s">
        <v>617</v>
      </c>
      <c r="D353" s="196" t="s">
        <v>122</v>
      </c>
      <c r="E353" s="197" t="s">
        <v>618</v>
      </c>
      <c r="F353" s="198" t="s">
        <v>619</v>
      </c>
      <c r="G353" s="199" t="s">
        <v>421</v>
      </c>
      <c r="H353" s="200">
        <v>1</v>
      </c>
      <c r="I353" s="201"/>
      <c r="J353" s="202">
        <f>ROUND(I353*H353,2)</f>
        <v>0</v>
      </c>
      <c r="K353" s="198" t="s">
        <v>126</v>
      </c>
      <c r="L353" s="43"/>
      <c r="M353" s="203" t="s">
        <v>20</v>
      </c>
      <c r="N353" s="204" t="s">
        <v>44</v>
      </c>
      <c r="O353" s="83"/>
      <c r="P353" s="205">
        <f>O353*H353</f>
        <v>0</v>
      </c>
      <c r="Q353" s="205">
        <v>0</v>
      </c>
      <c r="R353" s="205">
        <f>Q353*H353</f>
        <v>0</v>
      </c>
      <c r="S353" s="205">
        <v>0</v>
      </c>
      <c r="T353" s="20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07" t="s">
        <v>609</v>
      </c>
      <c r="AT353" s="207" t="s">
        <v>122</v>
      </c>
      <c r="AU353" s="207" t="s">
        <v>79</v>
      </c>
      <c r="AY353" s="16" t="s">
        <v>120</v>
      </c>
      <c r="BE353" s="208">
        <f>IF(N353="základní",J353,0)</f>
        <v>0</v>
      </c>
      <c r="BF353" s="208">
        <f>IF(N353="snížená",J353,0)</f>
        <v>0</v>
      </c>
      <c r="BG353" s="208">
        <f>IF(N353="zákl. přenesená",J353,0)</f>
        <v>0</v>
      </c>
      <c r="BH353" s="208">
        <f>IF(N353="sníž. přenesená",J353,0)</f>
        <v>0</v>
      </c>
      <c r="BI353" s="208">
        <f>IF(N353="nulová",J353,0)</f>
        <v>0</v>
      </c>
      <c r="BJ353" s="16" t="s">
        <v>22</v>
      </c>
      <c r="BK353" s="208">
        <f>ROUND(I353*H353,2)</f>
        <v>0</v>
      </c>
      <c r="BL353" s="16" t="s">
        <v>609</v>
      </c>
      <c r="BM353" s="207" t="s">
        <v>620</v>
      </c>
    </row>
    <row r="354" s="2" customFormat="1">
      <c r="A354" s="37"/>
      <c r="B354" s="38"/>
      <c r="C354" s="39"/>
      <c r="D354" s="209" t="s">
        <v>129</v>
      </c>
      <c r="E354" s="39"/>
      <c r="F354" s="210" t="s">
        <v>619</v>
      </c>
      <c r="G354" s="39"/>
      <c r="H354" s="39"/>
      <c r="I354" s="211"/>
      <c r="J354" s="39"/>
      <c r="K354" s="39"/>
      <c r="L354" s="43"/>
      <c r="M354" s="212"/>
      <c r="N354" s="213"/>
      <c r="O354" s="83"/>
      <c r="P354" s="83"/>
      <c r="Q354" s="83"/>
      <c r="R354" s="83"/>
      <c r="S354" s="83"/>
      <c r="T354" s="84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129</v>
      </c>
      <c r="AU354" s="16" t="s">
        <v>79</v>
      </c>
    </row>
    <row r="355" s="2" customFormat="1">
      <c r="A355" s="37"/>
      <c r="B355" s="38"/>
      <c r="C355" s="39"/>
      <c r="D355" s="214" t="s">
        <v>131</v>
      </c>
      <c r="E355" s="39"/>
      <c r="F355" s="215" t="s">
        <v>621</v>
      </c>
      <c r="G355" s="39"/>
      <c r="H355" s="39"/>
      <c r="I355" s="211"/>
      <c r="J355" s="39"/>
      <c r="K355" s="39"/>
      <c r="L355" s="43"/>
      <c r="M355" s="212"/>
      <c r="N355" s="213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131</v>
      </c>
      <c r="AU355" s="16" t="s">
        <v>79</v>
      </c>
    </row>
    <row r="356" s="12" customFormat="1" ht="22.8" customHeight="1">
      <c r="A356" s="12"/>
      <c r="B356" s="180"/>
      <c r="C356" s="181"/>
      <c r="D356" s="182" t="s">
        <v>72</v>
      </c>
      <c r="E356" s="194" t="s">
        <v>622</v>
      </c>
      <c r="F356" s="194" t="s">
        <v>623</v>
      </c>
      <c r="G356" s="181"/>
      <c r="H356" s="181"/>
      <c r="I356" s="184"/>
      <c r="J356" s="195">
        <f>BK356</f>
        <v>0</v>
      </c>
      <c r="K356" s="181"/>
      <c r="L356" s="186"/>
      <c r="M356" s="187"/>
      <c r="N356" s="188"/>
      <c r="O356" s="188"/>
      <c r="P356" s="189">
        <v>0</v>
      </c>
      <c r="Q356" s="188"/>
      <c r="R356" s="189">
        <v>0</v>
      </c>
      <c r="S356" s="188"/>
      <c r="T356" s="190"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91" t="s">
        <v>150</v>
      </c>
      <c r="AT356" s="192" t="s">
        <v>72</v>
      </c>
      <c r="AU356" s="192" t="s">
        <v>22</v>
      </c>
      <c r="AY356" s="191" t="s">
        <v>120</v>
      </c>
      <c r="BK356" s="193">
        <v>0</v>
      </c>
    </row>
    <row r="357" s="12" customFormat="1" ht="22.8" customHeight="1">
      <c r="A357" s="12"/>
      <c r="B357" s="180"/>
      <c r="C357" s="181"/>
      <c r="D357" s="182" t="s">
        <v>72</v>
      </c>
      <c r="E357" s="194" t="s">
        <v>624</v>
      </c>
      <c r="F357" s="194" t="s">
        <v>625</v>
      </c>
      <c r="G357" s="181"/>
      <c r="H357" s="181"/>
      <c r="I357" s="184"/>
      <c r="J357" s="195">
        <f>BK357</f>
        <v>0</v>
      </c>
      <c r="K357" s="181"/>
      <c r="L357" s="186"/>
      <c r="M357" s="187"/>
      <c r="N357" s="188"/>
      <c r="O357" s="188"/>
      <c r="P357" s="189">
        <f>SUM(P358:P369)</f>
        <v>0</v>
      </c>
      <c r="Q357" s="188"/>
      <c r="R357" s="189">
        <f>SUM(R358:R369)</f>
        <v>0</v>
      </c>
      <c r="S357" s="188"/>
      <c r="T357" s="19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1" t="s">
        <v>150</v>
      </c>
      <c r="AT357" s="192" t="s">
        <v>72</v>
      </c>
      <c r="AU357" s="192" t="s">
        <v>22</v>
      </c>
      <c r="AY357" s="191" t="s">
        <v>120</v>
      </c>
      <c r="BK357" s="193">
        <f>SUM(BK358:BK369)</f>
        <v>0</v>
      </c>
    </row>
    <row r="358" s="2" customFormat="1" ht="16.5" customHeight="1">
      <c r="A358" s="37"/>
      <c r="B358" s="38"/>
      <c r="C358" s="196" t="s">
        <v>560</v>
      </c>
      <c r="D358" s="196" t="s">
        <v>122</v>
      </c>
      <c r="E358" s="197" t="s">
        <v>626</v>
      </c>
      <c r="F358" s="198" t="s">
        <v>625</v>
      </c>
      <c r="G358" s="199" t="s">
        <v>421</v>
      </c>
      <c r="H358" s="200">
        <v>1</v>
      </c>
      <c r="I358" s="201"/>
      <c r="J358" s="202">
        <f>ROUND(I358*H358,2)</f>
        <v>0</v>
      </c>
      <c r="K358" s="198" t="s">
        <v>126</v>
      </c>
      <c r="L358" s="43"/>
      <c r="M358" s="203" t="s">
        <v>20</v>
      </c>
      <c r="N358" s="204" t="s">
        <v>44</v>
      </c>
      <c r="O358" s="83"/>
      <c r="P358" s="205">
        <f>O358*H358</f>
        <v>0</v>
      </c>
      <c r="Q358" s="205">
        <v>0</v>
      </c>
      <c r="R358" s="205">
        <f>Q358*H358</f>
        <v>0</v>
      </c>
      <c r="S358" s="205">
        <v>0</v>
      </c>
      <c r="T358" s="20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07" t="s">
        <v>609</v>
      </c>
      <c r="AT358" s="207" t="s">
        <v>122</v>
      </c>
      <c r="AU358" s="207" t="s">
        <v>79</v>
      </c>
      <c r="AY358" s="16" t="s">
        <v>120</v>
      </c>
      <c r="BE358" s="208">
        <f>IF(N358="základní",J358,0)</f>
        <v>0</v>
      </c>
      <c r="BF358" s="208">
        <f>IF(N358="snížená",J358,0)</f>
        <v>0</v>
      </c>
      <c r="BG358" s="208">
        <f>IF(N358="zákl. přenesená",J358,0)</f>
        <v>0</v>
      </c>
      <c r="BH358" s="208">
        <f>IF(N358="sníž. přenesená",J358,0)</f>
        <v>0</v>
      </c>
      <c r="BI358" s="208">
        <f>IF(N358="nulová",J358,0)</f>
        <v>0</v>
      </c>
      <c r="BJ358" s="16" t="s">
        <v>22</v>
      </c>
      <c r="BK358" s="208">
        <f>ROUND(I358*H358,2)</f>
        <v>0</v>
      </c>
      <c r="BL358" s="16" t="s">
        <v>609</v>
      </c>
      <c r="BM358" s="207" t="s">
        <v>627</v>
      </c>
    </row>
    <row r="359" s="2" customFormat="1">
      <c r="A359" s="37"/>
      <c r="B359" s="38"/>
      <c r="C359" s="39"/>
      <c r="D359" s="209" t="s">
        <v>129</v>
      </c>
      <c r="E359" s="39"/>
      <c r="F359" s="210" t="s">
        <v>625</v>
      </c>
      <c r="G359" s="39"/>
      <c r="H359" s="39"/>
      <c r="I359" s="211"/>
      <c r="J359" s="39"/>
      <c r="K359" s="39"/>
      <c r="L359" s="43"/>
      <c r="M359" s="212"/>
      <c r="N359" s="213"/>
      <c r="O359" s="83"/>
      <c r="P359" s="83"/>
      <c r="Q359" s="83"/>
      <c r="R359" s="83"/>
      <c r="S359" s="83"/>
      <c r="T359" s="84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129</v>
      </c>
      <c r="AU359" s="16" t="s">
        <v>79</v>
      </c>
    </row>
    <row r="360" s="2" customFormat="1">
      <c r="A360" s="37"/>
      <c r="B360" s="38"/>
      <c r="C360" s="39"/>
      <c r="D360" s="214" t="s">
        <v>131</v>
      </c>
      <c r="E360" s="39"/>
      <c r="F360" s="215" t="s">
        <v>628</v>
      </c>
      <c r="G360" s="39"/>
      <c r="H360" s="39"/>
      <c r="I360" s="211"/>
      <c r="J360" s="39"/>
      <c r="K360" s="39"/>
      <c r="L360" s="43"/>
      <c r="M360" s="212"/>
      <c r="N360" s="213"/>
      <c r="O360" s="83"/>
      <c r="P360" s="83"/>
      <c r="Q360" s="83"/>
      <c r="R360" s="83"/>
      <c r="S360" s="83"/>
      <c r="T360" s="84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131</v>
      </c>
      <c r="AU360" s="16" t="s">
        <v>79</v>
      </c>
    </row>
    <row r="361" s="2" customFormat="1" ht="16.5" customHeight="1">
      <c r="A361" s="37"/>
      <c r="B361" s="38"/>
      <c r="C361" s="196" t="s">
        <v>629</v>
      </c>
      <c r="D361" s="196" t="s">
        <v>122</v>
      </c>
      <c r="E361" s="197" t="s">
        <v>630</v>
      </c>
      <c r="F361" s="198" t="s">
        <v>631</v>
      </c>
      <c r="G361" s="199" t="s">
        <v>421</v>
      </c>
      <c r="H361" s="200">
        <v>1</v>
      </c>
      <c r="I361" s="201"/>
      <c r="J361" s="202">
        <f>ROUND(I361*H361,2)</f>
        <v>0</v>
      </c>
      <c r="K361" s="198" t="s">
        <v>126</v>
      </c>
      <c r="L361" s="43"/>
      <c r="M361" s="203" t="s">
        <v>20</v>
      </c>
      <c r="N361" s="204" t="s">
        <v>44</v>
      </c>
      <c r="O361" s="83"/>
      <c r="P361" s="205">
        <f>O361*H361</f>
        <v>0</v>
      </c>
      <c r="Q361" s="205">
        <v>0</v>
      </c>
      <c r="R361" s="205">
        <f>Q361*H361</f>
        <v>0</v>
      </c>
      <c r="S361" s="205">
        <v>0</v>
      </c>
      <c r="T361" s="20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07" t="s">
        <v>609</v>
      </c>
      <c r="AT361" s="207" t="s">
        <v>122</v>
      </c>
      <c r="AU361" s="207" t="s">
        <v>79</v>
      </c>
      <c r="AY361" s="16" t="s">
        <v>120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6" t="s">
        <v>22</v>
      </c>
      <c r="BK361" s="208">
        <f>ROUND(I361*H361,2)</f>
        <v>0</v>
      </c>
      <c r="BL361" s="16" t="s">
        <v>609</v>
      </c>
      <c r="BM361" s="207" t="s">
        <v>632</v>
      </c>
    </row>
    <row r="362" s="2" customFormat="1">
      <c r="A362" s="37"/>
      <c r="B362" s="38"/>
      <c r="C362" s="39"/>
      <c r="D362" s="209" t="s">
        <v>129</v>
      </c>
      <c r="E362" s="39"/>
      <c r="F362" s="210" t="s">
        <v>631</v>
      </c>
      <c r="G362" s="39"/>
      <c r="H362" s="39"/>
      <c r="I362" s="211"/>
      <c r="J362" s="39"/>
      <c r="K362" s="39"/>
      <c r="L362" s="43"/>
      <c r="M362" s="212"/>
      <c r="N362" s="213"/>
      <c r="O362" s="83"/>
      <c r="P362" s="83"/>
      <c r="Q362" s="83"/>
      <c r="R362" s="83"/>
      <c r="S362" s="83"/>
      <c r="T362" s="84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129</v>
      </c>
      <c r="AU362" s="16" t="s">
        <v>79</v>
      </c>
    </row>
    <row r="363" s="2" customFormat="1">
      <c r="A363" s="37"/>
      <c r="B363" s="38"/>
      <c r="C363" s="39"/>
      <c r="D363" s="214" t="s">
        <v>131</v>
      </c>
      <c r="E363" s="39"/>
      <c r="F363" s="215" t="s">
        <v>633</v>
      </c>
      <c r="G363" s="39"/>
      <c r="H363" s="39"/>
      <c r="I363" s="211"/>
      <c r="J363" s="39"/>
      <c r="K363" s="39"/>
      <c r="L363" s="43"/>
      <c r="M363" s="212"/>
      <c r="N363" s="213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131</v>
      </c>
      <c r="AU363" s="16" t="s">
        <v>79</v>
      </c>
    </row>
    <row r="364" s="2" customFormat="1" ht="16.5" customHeight="1">
      <c r="A364" s="37"/>
      <c r="B364" s="38"/>
      <c r="C364" s="196" t="s">
        <v>634</v>
      </c>
      <c r="D364" s="196" t="s">
        <v>122</v>
      </c>
      <c r="E364" s="197" t="s">
        <v>635</v>
      </c>
      <c r="F364" s="198" t="s">
        <v>636</v>
      </c>
      <c r="G364" s="199" t="s">
        <v>421</v>
      </c>
      <c r="H364" s="200">
        <v>1</v>
      </c>
      <c r="I364" s="201"/>
      <c r="J364" s="202">
        <f>ROUND(I364*H364,2)</f>
        <v>0</v>
      </c>
      <c r="K364" s="198" t="s">
        <v>126</v>
      </c>
      <c r="L364" s="43"/>
      <c r="M364" s="203" t="s">
        <v>20</v>
      </c>
      <c r="N364" s="204" t="s">
        <v>44</v>
      </c>
      <c r="O364" s="83"/>
      <c r="P364" s="205">
        <f>O364*H364</f>
        <v>0</v>
      </c>
      <c r="Q364" s="205">
        <v>0</v>
      </c>
      <c r="R364" s="205">
        <f>Q364*H364</f>
        <v>0</v>
      </c>
      <c r="S364" s="205">
        <v>0</v>
      </c>
      <c r="T364" s="20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07" t="s">
        <v>609</v>
      </c>
      <c r="AT364" s="207" t="s">
        <v>122</v>
      </c>
      <c r="AU364" s="207" t="s">
        <v>79</v>
      </c>
      <c r="AY364" s="16" t="s">
        <v>120</v>
      </c>
      <c r="BE364" s="208">
        <f>IF(N364="základní",J364,0)</f>
        <v>0</v>
      </c>
      <c r="BF364" s="208">
        <f>IF(N364="snížená",J364,0)</f>
        <v>0</v>
      </c>
      <c r="BG364" s="208">
        <f>IF(N364="zákl. přenesená",J364,0)</f>
        <v>0</v>
      </c>
      <c r="BH364" s="208">
        <f>IF(N364="sníž. přenesená",J364,0)</f>
        <v>0</v>
      </c>
      <c r="BI364" s="208">
        <f>IF(N364="nulová",J364,0)</f>
        <v>0</v>
      </c>
      <c r="BJ364" s="16" t="s">
        <v>22</v>
      </c>
      <c r="BK364" s="208">
        <f>ROUND(I364*H364,2)</f>
        <v>0</v>
      </c>
      <c r="BL364" s="16" t="s">
        <v>609</v>
      </c>
      <c r="BM364" s="207" t="s">
        <v>637</v>
      </c>
    </row>
    <row r="365" s="2" customFormat="1">
      <c r="A365" s="37"/>
      <c r="B365" s="38"/>
      <c r="C365" s="39"/>
      <c r="D365" s="209" t="s">
        <v>129</v>
      </c>
      <c r="E365" s="39"/>
      <c r="F365" s="210" t="s">
        <v>636</v>
      </c>
      <c r="G365" s="39"/>
      <c r="H365" s="39"/>
      <c r="I365" s="211"/>
      <c r="J365" s="39"/>
      <c r="K365" s="39"/>
      <c r="L365" s="43"/>
      <c r="M365" s="212"/>
      <c r="N365" s="213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129</v>
      </c>
      <c r="AU365" s="16" t="s">
        <v>79</v>
      </c>
    </row>
    <row r="366" s="2" customFormat="1">
      <c r="A366" s="37"/>
      <c r="B366" s="38"/>
      <c r="C366" s="39"/>
      <c r="D366" s="214" t="s">
        <v>131</v>
      </c>
      <c r="E366" s="39"/>
      <c r="F366" s="215" t="s">
        <v>638</v>
      </c>
      <c r="G366" s="39"/>
      <c r="H366" s="39"/>
      <c r="I366" s="211"/>
      <c r="J366" s="39"/>
      <c r="K366" s="39"/>
      <c r="L366" s="43"/>
      <c r="M366" s="212"/>
      <c r="N366" s="213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131</v>
      </c>
      <c r="AU366" s="16" t="s">
        <v>79</v>
      </c>
    </row>
    <row r="367" s="2" customFormat="1" ht="16.5" customHeight="1">
      <c r="A367" s="37"/>
      <c r="B367" s="38"/>
      <c r="C367" s="196" t="s">
        <v>639</v>
      </c>
      <c r="D367" s="196" t="s">
        <v>122</v>
      </c>
      <c r="E367" s="197" t="s">
        <v>640</v>
      </c>
      <c r="F367" s="198" t="s">
        <v>641</v>
      </c>
      <c r="G367" s="199" t="s">
        <v>421</v>
      </c>
      <c r="H367" s="200">
        <v>1</v>
      </c>
      <c r="I367" s="201"/>
      <c r="J367" s="202">
        <f>ROUND(I367*H367,2)</f>
        <v>0</v>
      </c>
      <c r="K367" s="198" t="s">
        <v>126</v>
      </c>
      <c r="L367" s="43"/>
      <c r="M367" s="203" t="s">
        <v>20</v>
      </c>
      <c r="N367" s="204" t="s">
        <v>44</v>
      </c>
      <c r="O367" s="83"/>
      <c r="P367" s="205">
        <f>O367*H367</f>
        <v>0</v>
      </c>
      <c r="Q367" s="205">
        <v>0</v>
      </c>
      <c r="R367" s="205">
        <f>Q367*H367</f>
        <v>0</v>
      </c>
      <c r="S367" s="205">
        <v>0</v>
      </c>
      <c r="T367" s="20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07" t="s">
        <v>609</v>
      </c>
      <c r="AT367" s="207" t="s">
        <v>122</v>
      </c>
      <c r="AU367" s="207" t="s">
        <v>79</v>
      </c>
      <c r="AY367" s="16" t="s">
        <v>120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6" t="s">
        <v>22</v>
      </c>
      <c r="BK367" s="208">
        <f>ROUND(I367*H367,2)</f>
        <v>0</v>
      </c>
      <c r="BL367" s="16" t="s">
        <v>609</v>
      </c>
      <c r="BM367" s="207" t="s">
        <v>642</v>
      </c>
    </row>
    <row r="368" s="2" customFormat="1">
      <c r="A368" s="37"/>
      <c r="B368" s="38"/>
      <c r="C368" s="39"/>
      <c r="D368" s="209" t="s">
        <v>129</v>
      </c>
      <c r="E368" s="39"/>
      <c r="F368" s="210" t="s">
        <v>641</v>
      </c>
      <c r="G368" s="39"/>
      <c r="H368" s="39"/>
      <c r="I368" s="211"/>
      <c r="J368" s="39"/>
      <c r="K368" s="39"/>
      <c r="L368" s="43"/>
      <c r="M368" s="212"/>
      <c r="N368" s="213"/>
      <c r="O368" s="83"/>
      <c r="P368" s="83"/>
      <c r="Q368" s="83"/>
      <c r="R368" s="83"/>
      <c r="S368" s="83"/>
      <c r="T368" s="84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129</v>
      </c>
      <c r="AU368" s="16" t="s">
        <v>79</v>
      </c>
    </row>
    <row r="369" s="2" customFormat="1">
      <c r="A369" s="37"/>
      <c r="B369" s="38"/>
      <c r="C369" s="39"/>
      <c r="D369" s="214" t="s">
        <v>131</v>
      </c>
      <c r="E369" s="39"/>
      <c r="F369" s="215" t="s">
        <v>643</v>
      </c>
      <c r="G369" s="39"/>
      <c r="H369" s="39"/>
      <c r="I369" s="211"/>
      <c r="J369" s="39"/>
      <c r="K369" s="39"/>
      <c r="L369" s="43"/>
      <c r="M369" s="212"/>
      <c r="N369" s="213"/>
      <c r="O369" s="83"/>
      <c r="P369" s="83"/>
      <c r="Q369" s="83"/>
      <c r="R369" s="83"/>
      <c r="S369" s="83"/>
      <c r="T369" s="84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131</v>
      </c>
      <c r="AU369" s="16" t="s">
        <v>79</v>
      </c>
    </row>
    <row r="370" s="12" customFormat="1" ht="22.8" customHeight="1">
      <c r="A370" s="12"/>
      <c r="B370" s="180"/>
      <c r="C370" s="181"/>
      <c r="D370" s="182" t="s">
        <v>72</v>
      </c>
      <c r="E370" s="194" t="s">
        <v>644</v>
      </c>
      <c r="F370" s="194" t="s">
        <v>645</v>
      </c>
      <c r="G370" s="181"/>
      <c r="H370" s="181"/>
      <c r="I370" s="184"/>
      <c r="J370" s="195">
        <f>BK370</f>
        <v>0</v>
      </c>
      <c r="K370" s="181"/>
      <c r="L370" s="186"/>
      <c r="M370" s="187"/>
      <c r="N370" s="188"/>
      <c r="O370" s="188"/>
      <c r="P370" s="189">
        <f>SUM(P371:P385)</f>
        <v>0</v>
      </c>
      <c r="Q370" s="188"/>
      <c r="R370" s="189">
        <f>SUM(R371:R385)</f>
        <v>0</v>
      </c>
      <c r="S370" s="188"/>
      <c r="T370" s="190">
        <f>SUM(T371:T385)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91" t="s">
        <v>150</v>
      </c>
      <c r="AT370" s="192" t="s">
        <v>72</v>
      </c>
      <c r="AU370" s="192" t="s">
        <v>22</v>
      </c>
      <c r="AY370" s="191" t="s">
        <v>120</v>
      </c>
      <c r="BK370" s="193">
        <f>SUM(BK371:BK385)</f>
        <v>0</v>
      </c>
    </row>
    <row r="371" s="2" customFormat="1" ht="16.5" customHeight="1">
      <c r="A371" s="37"/>
      <c r="B371" s="38"/>
      <c r="C371" s="196" t="s">
        <v>646</v>
      </c>
      <c r="D371" s="196" t="s">
        <v>122</v>
      </c>
      <c r="E371" s="197" t="s">
        <v>647</v>
      </c>
      <c r="F371" s="198" t="s">
        <v>648</v>
      </c>
      <c r="G371" s="199" t="s">
        <v>421</v>
      </c>
      <c r="H371" s="200">
        <v>1</v>
      </c>
      <c r="I371" s="201"/>
      <c r="J371" s="202">
        <f>ROUND(I371*H371,2)</f>
        <v>0</v>
      </c>
      <c r="K371" s="198" t="s">
        <v>126</v>
      </c>
      <c r="L371" s="43"/>
      <c r="M371" s="203" t="s">
        <v>20</v>
      </c>
      <c r="N371" s="204" t="s">
        <v>44</v>
      </c>
      <c r="O371" s="83"/>
      <c r="P371" s="205">
        <f>O371*H371</f>
        <v>0</v>
      </c>
      <c r="Q371" s="205">
        <v>0</v>
      </c>
      <c r="R371" s="205">
        <f>Q371*H371</f>
        <v>0</v>
      </c>
      <c r="S371" s="205">
        <v>0</v>
      </c>
      <c r="T371" s="20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07" t="s">
        <v>609</v>
      </c>
      <c r="AT371" s="207" t="s">
        <v>122</v>
      </c>
      <c r="AU371" s="207" t="s">
        <v>79</v>
      </c>
      <c r="AY371" s="16" t="s">
        <v>120</v>
      </c>
      <c r="BE371" s="208">
        <f>IF(N371="základní",J371,0)</f>
        <v>0</v>
      </c>
      <c r="BF371" s="208">
        <f>IF(N371="snížená",J371,0)</f>
        <v>0</v>
      </c>
      <c r="BG371" s="208">
        <f>IF(N371="zákl. přenesená",J371,0)</f>
        <v>0</v>
      </c>
      <c r="BH371" s="208">
        <f>IF(N371="sníž. přenesená",J371,0)</f>
        <v>0</v>
      </c>
      <c r="BI371" s="208">
        <f>IF(N371="nulová",J371,0)</f>
        <v>0</v>
      </c>
      <c r="BJ371" s="16" t="s">
        <v>22</v>
      </c>
      <c r="BK371" s="208">
        <f>ROUND(I371*H371,2)</f>
        <v>0</v>
      </c>
      <c r="BL371" s="16" t="s">
        <v>609</v>
      </c>
      <c r="BM371" s="207" t="s">
        <v>649</v>
      </c>
    </row>
    <row r="372" s="2" customFormat="1">
      <c r="A372" s="37"/>
      <c r="B372" s="38"/>
      <c r="C372" s="39"/>
      <c r="D372" s="209" t="s">
        <v>129</v>
      </c>
      <c r="E372" s="39"/>
      <c r="F372" s="210" t="s">
        <v>648</v>
      </c>
      <c r="G372" s="39"/>
      <c r="H372" s="39"/>
      <c r="I372" s="211"/>
      <c r="J372" s="39"/>
      <c r="K372" s="39"/>
      <c r="L372" s="43"/>
      <c r="M372" s="212"/>
      <c r="N372" s="213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129</v>
      </c>
      <c r="AU372" s="16" t="s">
        <v>79</v>
      </c>
    </row>
    <row r="373" s="2" customFormat="1">
      <c r="A373" s="37"/>
      <c r="B373" s="38"/>
      <c r="C373" s="39"/>
      <c r="D373" s="214" t="s">
        <v>131</v>
      </c>
      <c r="E373" s="39"/>
      <c r="F373" s="215" t="s">
        <v>650</v>
      </c>
      <c r="G373" s="39"/>
      <c r="H373" s="39"/>
      <c r="I373" s="211"/>
      <c r="J373" s="39"/>
      <c r="K373" s="39"/>
      <c r="L373" s="43"/>
      <c r="M373" s="212"/>
      <c r="N373" s="213"/>
      <c r="O373" s="83"/>
      <c r="P373" s="83"/>
      <c r="Q373" s="83"/>
      <c r="R373" s="83"/>
      <c r="S373" s="83"/>
      <c r="T373" s="84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131</v>
      </c>
      <c r="AU373" s="16" t="s">
        <v>79</v>
      </c>
    </row>
    <row r="374" s="2" customFormat="1" ht="16.5" customHeight="1">
      <c r="A374" s="37"/>
      <c r="B374" s="38"/>
      <c r="C374" s="196" t="s">
        <v>651</v>
      </c>
      <c r="D374" s="196" t="s">
        <v>122</v>
      </c>
      <c r="E374" s="197" t="s">
        <v>652</v>
      </c>
      <c r="F374" s="198" t="s">
        <v>653</v>
      </c>
      <c r="G374" s="199" t="s">
        <v>421</v>
      </c>
      <c r="H374" s="200">
        <v>1</v>
      </c>
      <c r="I374" s="201"/>
      <c r="J374" s="202">
        <f>ROUND(I374*H374,2)</f>
        <v>0</v>
      </c>
      <c r="K374" s="198" t="s">
        <v>126</v>
      </c>
      <c r="L374" s="43"/>
      <c r="M374" s="203" t="s">
        <v>20</v>
      </c>
      <c r="N374" s="204" t="s">
        <v>44</v>
      </c>
      <c r="O374" s="83"/>
      <c r="P374" s="205">
        <f>O374*H374</f>
        <v>0</v>
      </c>
      <c r="Q374" s="205">
        <v>0</v>
      </c>
      <c r="R374" s="205">
        <f>Q374*H374</f>
        <v>0</v>
      </c>
      <c r="S374" s="205">
        <v>0</v>
      </c>
      <c r="T374" s="20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07" t="s">
        <v>609</v>
      </c>
      <c r="AT374" s="207" t="s">
        <v>122</v>
      </c>
      <c r="AU374" s="207" t="s">
        <v>79</v>
      </c>
      <c r="AY374" s="16" t="s">
        <v>120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6" t="s">
        <v>22</v>
      </c>
      <c r="BK374" s="208">
        <f>ROUND(I374*H374,2)</f>
        <v>0</v>
      </c>
      <c r="BL374" s="16" t="s">
        <v>609</v>
      </c>
      <c r="BM374" s="207" t="s">
        <v>654</v>
      </c>
    </row>
    <row r="375" s="2" customFormat="1">
      <c r="A375" s="37"/>
      <c r="B375" s="38"/>
      <c r="C375" s="39"/>
      <c r="D375" s="209" t="s">
        <v>129</v>
      </c>
      <c r="E375" s="39"/>
      <c r="F375" s="210" t="s">
        <v>653</v>
      </c>
      <c r="G375" s="39"/>
      <c r="H375" s="39"/>
      <c r="I375" s="211"/>
      <c r="J375" s="39"/>
      <c r="K375" s="39"/>
      <c r="L375" s="43"/>
      <c r="M375" s="212"/>
      <c r="N375" s="213"/>
      <c r="O375" s="83"/>
      <c r="P375" s="83"/>
      <c r="Q375" s="83"/>
      <c r="R375" s="83"/>
      <c r="S375" s="83"/>
      <c r="T375" s="84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129</v>
      </c>
      <c r="AU375" s="16" t="s">
        <v>79</v>
      </c>
    </row>
    <row r="376" s="2" customFormat="1">
      <c r="A376" s="37"/>
      <c r="B376" s="38"/>
      <c r="C376" s="39"/>
      <c r="D376" s="214" t="s">
        <v>131</v>
      </c>
      <c r="E376" s="39"/>
      <c r="F376" s="215" t="s">
        <v>655</v>
      </c>
      <c r="G376" s="39"/>
      <c r="H376" s="39"/>
      <c r="I376" s="211"/>
      <c r="J376" s="39"/>
      <c r="K376" s="39"/>
      <c r="L376" s="43"/>
      <c r="M376" s="212"/>
      <c r="N376" s="213"/>
      <c r="O376" s="83"/>
      <c r="P376" s="83"/>
      <c r="Q376" s="83"/>
      <c r="R376" s="83"/>
      <c r="S376" s="83"/>
      <c r="T376" s="84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131</v>
      </c>
      <c r="AU376" s="16" t="s">
        <v>79</v>
      </c>
    </row>
    <row r="377" s="2" customFormat="1" ht="16.5" customHeight="1">
      <c r="A377" s="37"/>
      <c r="B377" s="38"/>
      <c r="C377" s="196" t="s">
        <v>656</v>
      </c>
      <c r="D377" s="196" t="s">
        <v>122</v>
      </c>
      <c r="E377" s="197" t="s">
        <v>657</v>
      </c>
      <c r="F377" s="198" t="s">
        <v>658</v>
      </c>
      <c r="G377" s="199" t="s">
        <v>421</v>
      </c>
      <c r="H377" s="200">
        <v>1</v>
      </c>
      <c r="I377" s="201"/>
      <c r="J377" s="202">
        <f>ROUND(I377*H377,2)</f>
        <v>0</v>
      </c>
      <c r="K377" s="198" t="s">
        <v>126</v>
      </c>
      <c r="L377" s="43"/>
      <c r="M377" s="203" t="s">
        <v>20</v>
      </c>
      <c r="N377" s="204" t="s">
        <v>44</v>
      </c>
      <c r="O377" s="83"/>
      <c r="P377" s="205">
        <f>O377*H377</f>
        <v>0</v>
      </c>
      <c r="Q377" s="205">
        <v>0</v>
      </c>
      <c r="R377" s="205">
        <f>Q377*H377</f>
        <v>0</v>
      </c>
      <c r="S377" s="205">
        <v>0</v>
      </c>
      <c r="T377" s="20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07" t="s">
        <v>609</v>
      </c>
      <c r="AT377" s="207" t="s">
        <v>122</v>
      </c>
      <c r="AU377" s="207" t="s">
        <v>79</v>
      </c>
      <c r="AY377" s="16" t="s">
        <v>120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6" t="s">
        <v>22</v>
      </c>
      <c r="BK377" s="208">
        <f>ROUND(I377*H377,2)</f>
        <v>0</v>
      </c>
      <c r="BL377" s="16" t="s">
        <v>609</v>
      </c>
      <c r="BM377" s="207" t="s">
        <v>659</v>
      </c>
    </row>
    <row r="378" s="2" customFormat="1">
      <c r="A378" s="37"/>
      <c r="B378" s="38"/>
      <c r="C378" s="39"/>
      <c r="D378" s="209" t="s">
        <v>129</v>
      </c>
      <c r="E378" s="39"/>
      <c r="F378" s="210" t="s">
        <v>658</v>
      </c>
      <c r="G378" s="39"/>
      <c r="H378" s="39"/>
      <c r="I378" s="211"/>
      <c r="J378" s="39"/>
      <c r="K378" s="39"/>
      <c r="L378" s="43"/>
      <c r="M378" s="212"/>
      <c r="N378" s="213"/>
      <c r="O378" s="83"/>
      <c r="P378" s="83"/>
      <c r="Q378" s="83"/>
      <c r="R378" s="83"/>
      <c r="S378" s="83"/>
      <c r="T378" s="84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129</v>
      </c>
      <c r="AU378" s="16" t="s">
        <v>79</v>
      </c>
    </row>
    <row r="379" s="2" customFormat="1">
      <c r="A379" s="37"/>
      <c r="B379" s="38"/>
      <c r="C379" s="39"/>
      <c r="D379" s="214" t="s">
        <v>131</v>
      </c>
      <c r="E379" s="39"/>
      <c r="F379" s="215" t="s">
        <v>660</v>
      </c>
      <c r="G379" s="39"/>
      <c r="H379" s="39"/>
      <c r="I379" s="211"/>
      <c r="J379" s="39"/>
      <c r="K379" s="39"/>
      <c r="L379" s="43"/>
      <c r="M379" s="212"/>
      <c r="N379" s="213"/>
      <c r="O379" s="83"/>
      <c r="P379" s="83"/>
      <c r="Q379" s="83"/>
      <c r="R379" s="83"/>
      <c r="S379" s="83"/>
      <c r="T379" s="84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131</v>
      </c>
      <c r="AU379" s="16" t="s">
        <v>79</v>
      </c>
    </row>
    <row r="380" s="2" customFormat="1" ht="16.5" customHeight="1">
      <c r="A380" s="37"/>
      <c r="B380" s="38"/>
      <c r="C380" s="196" t="s">
        <v>661</v>
      </c>
      <c r="D380" s="196" t="s">
        <v>122</v>
      </c>
      <c r="E380" s="197" t="s">
        <v>662</v>
      </c>
      <c r="F380" s="198" t="s">
        <v>663</v>
      </c>
      <c r="G380" s="199" t="s">
        <v>421</v>
      </c>
      <c r="H380" s="200">
        <v>1</v>
      </c>
      <c r="I380" s="201"/>
      <c r="J380" s="202">
        <f>ROUND(I380*H380,2)</f>
        <v>0</v>
      </c>
      <c r="K380" s="198" t="s">
        <v>126</v>
      </c>
      <c r="L380" s="43"/>
      <c r="M380" s="203" t="s">
        <v>20</v>
      </c>
      <c r="N380" s="204" t="s">
        <v>44</v>
      </c>
      <c r="O380" s="83"/>
      <c r="P380" s="205">
        <f>O380*H380</f>
        <v>0</v>
      </c>
      <c r="Q380" s="205">
        <v>0</v>
      </c>
      <c r="R380" s="205">
        <f>Q380*H380</f>
        <v>0</v>
      </c>
      <c r="S380" s="205">
        <v>0</v>
      </c>
      <c r="T380" s="20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07" t="s">
        <v>609</v>
      </c>
      <c r="AT380" s="207" t="s">
        <v>122</v>
      </c>
      <c r="AU380" s="207" t="s">
        <v>79</v>
      </c>
      <c r="AY380" s="16" t="s">
        <v>120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6" t="s">
        <v>22</v>
      </c>
      <c r="BK380" s="208">
        <f>ROUND(I380*H380,2)</f>
        <v>0</v>
      </c>
      <c r="BL380" s="16" t="s">
        <v>609</v>
      </c>
      <c r="BM380" s="207" t="s">
        <v>664</v>
      </c>
    </row>
    <row r="381" s="2" customFormat="1">
      <c r="A381" s="37"/>
      <c r="B381" s="38"/>
      <c r="C381" s="39"/>
      <c r="D381" s="209" t="s">
        <v>129</v>
      </c>
      <c r="E381" s="39"/>
      <c r="F381" s="210" t="s">
        <v>663</v>
      </c>
      <c r="G381" s="39"/>
      <c r="H381" s="39"/>
      <c r="I381" s="211"/>
      <c r="J381" s="39"/>
      <c r="K381" s="39"/>
      <c r="L381" s="43"/>
      <c r="M381" s="212"/>
      <c r="N381" s="213"/>
      <c r="O381" s="83"/>
      <c r="P381" s="83"/>
      <c r="Q381" s="83"/>
      <c r="R381" s="83"/>
      <c r="S381" s="83"/>
      <c r="T381" s="84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129</v>
      </c>
      <c r="AU381" s="16" t="s">
        <v>79</v>
      </c>
    </row>
    <row r="382" s="2" customFormat="1">
      <c r="A382" s="37"/>
      <c r="B382" s="38"/>
      <c r="C382" s="39"/>
      <c r="D382" s="214" t="s">
        <v>131</v>
      </c>
      <c r="E382" s="39"/>
      <c r="F382" s="215" t="s">
        <v>665</v>
      </c>
      <c r="G382" s="39"/>
      <c r="H382" s="39"/>
      <c r="I382" s="211"/>
      <c r="J382" s="39"/>
      <c r="K382" s="39"/>
      <c r="L382" s="43"/>
      <c r="M382" s="212"/>
      <c r="N382" s="213"/>
      <c r="O382" s="83"/>
      <c r="P382" s="83"/>
      <c r="Q382" s="83"/>
      <c r="R382" s="83"/>
      <c r="S382" s="83"/>
      <c r="T382" s="84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131</v>
      </c>
      <c r="AU382" s="16" t="s">
        <v>79</v>
      </c>
    </row>
    <row r="383" s="2" customFormat="1" ht="16.5" customHeight="1">
      <c r="A383" s="37"/>
      <c r="B383" s="38"/>
      <c r="C383" s="196" t="s">
        <v>666</v>
      </c>
      <c r="D383" s="196" t="s">
        <v>122</v>
      </c>
      <c r="E383" s="197" t="s">
        <v>667</v>
      </c>
      <c r="F383" s="198" t="s">
        <v>668</v>
      </c>
      <c r="G383" s="199" t="s">
        <v>421</v>
      </c>
      <c r="H383" s="200">
        <v>1</v>
      </c>
      <c r="I383" s="201"/>
      <c r="J383" s="202">
        <f>ROUND(I383*H383,2)</f>
        <v>0</v>
      </c>
      <c r="K383" s="198" t="s">
        <v>126</v>
      </c>
      <c r="L383" s="43"/>
      <c r="M383" s="203" t="s">
        <v>20</v>
      </c>
      <c r="N383" s="204" t="s">
        <v>44</v>
      </c>
      <c r="O383" s="83"/>
      <c r="P383" s="205">
        <f>O383*H383</f>
        <v>0</v>
      </c>
      <c r="Q383" s="205">
        <v>0</v>
      </c>
      <c r="R383" s="205">
        <f>Q383*H383</f>
        <v>0</v>
      </c>
      <c r="S383" s="205">
        <v>0</v>
      </c>
      <c r="T383" s="20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07" t="s">
        <v>609</v>
      </c>
      <c r="AT383" s="207" t="s">
        <v>122</v>
      </c>
      <c r="AU383" s="207" t="s">
        <v>79</v>
      </c>
      <c r="AY383" s="16" t="s">
        <v>120</v>
      </c>
      <c r="BE383" s="208">
        <f>IF(N383="základní",J383,0)</f>
        <v>0</v>
      </c>
      <c r="BF383" s="208">
        <f>IF(N383="snížená",J383,0)</f>
        <v>0</v>
      </c>
      <c r="BG383" s="208">
        <f>IF(N383="zákl. přenesená",J383,0)</f>
        <v>0</v>
      </c>
      <c r="BH383" s="208">
        <f>IF(N383="sníž. přenesená",J383,0)</f>
        <v>0</v>
      </c>
      <c r="BI383" s="208">
        <f>IF(N383="nulová",J383,0)</f>
        <v>0</v>
      </c>
      <c r="BJ383" s="16" t="s">
        <v>22</v>
      </c>
      <c r="BK383" s="208">
        <f>ROUND(I383*H383,2)</f>
        <v>0</v>
      </c>
      <c r="BL383" s="16" t="s">
        <v>609</v>
      </c>
      <c r="BM383" s="207" t="s">
        <v>669</v>
      </c>
    </row>
    <row r="384" s="2" customFormat="1">
      <c r="A384" s="37"/>
      <c r="B384" s="38"/>
      <c r="C384" s="39"/>
      <c r="D384" s="209" t="s">
        <v>129</v>
      </c>
      <c r="E384" s="39"/>
      <c r="F384" s="210" t="s">
        <v>668</v>
      </c>
      <c r="G384" s="39"/>
      <c r="H384" s="39"/>
      <c r="I384" s="211"/>
      <c r="J384" s="39"/>
      <c r="K384" s="39"/>
      <c r="L384" s="43"/>
      <c r="M384" s="212"/>
      <c r="N384" s="213"/>
      <c r="O384" s="83"/>
      <c r="P384" s="83"/>
      <c r="Q384" s="83"/>
      <c r="R384" s="83"/>
      <c r="S384" s="83"/>
      <c r="T384" s="8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129</v>
      </c>
      <c r="AU384" s="16" t="s">
        <v>79</v>
      </c>
    </row>
    <row r="385" s="2" customFormat="1">
      <c r="A385" s="37"/>
      <c r="B385" s="38"/>
      <c r="C385" s="39"/>
      <c r="D385" s="214" t="s">
        <v>131</v>
      </c>
      <c r="E385" s="39"/>
      <c r="F385" s="215" t="s">
        <v>670</v>
      </c>
      <c r="G385" s="39"/>
      <c r="H385" s="39"/>
      <c r="I385" s="211"/>
      <c r="J385" s="39"/>
      <c r="K385" s="39"/>
      <c r="L385" s="43"/>
      <c r="M385" s="237"/>
      <c r="N385" s="238"/>
      <c r="O385" s="239"/>
      <c r="P385" s="239"/>
      <c r="Q385" s="239"/>
      <c r="R385" s="239"/>
      <c r="S385" s="239"/>
      <c r="T385" s="240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131</v>
      </c>
      <c r="AU385" s="16" t="s">
        <v>79</v>
      </c>
    </row>
    <row r="386" s="2" customFormat="1" ht="6.96" customHeight="1">
      <c r="A386" s="37"/>
      <c r="B386" s="58"/>
      <c r="C386" s="59"/>
      <c r="D386" s="59"/>
      <c r="E386" s="59"/>
      <c r="F386" s="59"/>
      <c r="G386" s="59"/>
      <c r="H386" s="59"/>
      <c r="I386" s="59"/>
      <c r="J386" s="59"/>
      <c r="K386" s="59"/>
      <c r="L386" s="43"/>
      <c r="M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</row>
  </sheetData>
  <sheetProtection sheet="1" autoFilter="0" formatColumns="0" formatRows="0" objects="1" scenarios="1" spinCount="100000" saltValue="BpSGyIVgSqPQfITmpsc8kq2shXjchn2mBS0k3GcUU7u7iyMHHJWVXidT0wqgXQoroCkRuN67rgjFlMLrCB49cQ==" hashValue="1oqcWo17sI52isoOedWNxDMdfBZt6b7Sh6yrvWPOU7f7hkAHDBL6BITQO4PzlxzaZwHD3jYYwf0/H1mesUhFKg==" algorithmName="SHA-512" password="B680"/>
  <autoFilter ref="C92:K385"/>
  <mergeCells count="6">
    <mergeCell ref="E7:H7"/>
    <mergeCell ref="E16:H16"/>
    <mergeCell ref="E25:H25"/>
    <mergeCell ref="E46:H46"/>
    <mergeCell ref="E85:H85"/>
    <mergeCell ref="L2:V2"/>
  </mergeCells>
  <hyperlinks>
    <hyperlink ref="F98" r:id="rId1" display="https://podminky.urs.cz/item/CS_URS_2021_02/111251203"/>
    <hyperlink ref="F101" r:id="rId2" display="https://podminky.urs.cz/item/CS_URS_2021_02/111209111"/>
    <hyperlink ref="F104" r:id="rId3" display="https://podminky.urs.cz/item/CS_URS_2021_02/112111111"/>
    <hyperlink ref="F107" r:id="rId4" display="https://podminky.urs.cz/item/CS_URS_2021_02/112101101"/>
    <hyperlink ref="F110" r:id="rId5" display="https://podminky.urs.cz/item/CS_URS_2021_02/112101102"/>
    <hyperlink ref="F113" r:id="rId6" display="https://podminky.urs.cz/item/CS_URS_2021_02/112101105"/>
    <hyperlink ref="F116" r:id="rId7" display="https://podminky.urs.cz/item/CS_URS_2021_02/112201112"/>
    <hyperlink ref="F119" r:id="rId8" display="https://podminky.urs.cz/item/CS_URS_2021_02/112201114"/>
    <hyperlink ref="F122" r:id="rId9" display="https://podminky.urs.cz/item/CS_URS_2021_02/112201119"/>
    <hyperlink ref="F125" r:id="rId10" display="https://podminky.urs.cz/item/CS_URS_2021_02/112211111"/>
    <hyperlink ref="F128" r:id="rId11" display="https://podminky.urs.cz/item/CS_URS_2021_02/112211112"/>
    <hyperlink ref="F131" r:id="rId12" display="https://podminky.urs.cz/item/CS_URS_2021_02/112211113"/>
    <hyperlink ref="F134" r:id="rId13" display="https://podminky.urs.cz/item/CS_URS_2021_02/115001106"/>
    <hyperlink ref="F137" r:id="rId14" display="https://podminky.urs.cz/item/CS_URS_2021_02/115101202"/>
    <hyperlink ref="F140" r:id="rId15" display="https://podminky.urs.cz/item/CS_URS_2021_02/115101302"/>
    <hyperlink ref="F145" r:id="rId16" display="https://podminky.urs.cz/item/CS_URS_2021_02/129911121"/>
    <hyperlink ref="F148" r:id="rId17" display="https://podminky.urs.cz/item/CS_URS_2021_02/121151125"/>
    <hyperlink ref="F151" r:id="rId18" display="https://podminky.urs.cz/item/CS_URS_2021_02/122251107"/>
    <hyperlink ref="F154" r:id="rId19" display="https://podminky.urs.cz/item/CS_URS_2021_02/131351104"/>
    <hyperlink ref="F157" r:id="rId20" display="https://podminky.urs.cz/item/CS_URS_2021_02/162206111"/>
    <hyperlink ref="F160" r:id="rId21" display="https://podminky.urs.cz/item/CS_URS_2021_02/162206112"/>
    <hyperlink ref="F163" r:id="rId22" display="https://podminky.urs.cz/item/CS_URS_2021_02/162206113"/>
    <hyperlink ref="F166" r:id="rId23" display="https://podminky.urs.cz/item/CS_URS_2021_02/162406111"/>
    <hyperlink ref="F169" r:id="rId24" display="https://podminky.urs.cz/item/CS_URS_2021_02/162751117"/>
    <hyperlink ref="F172" r:id="rId25" display="https://podminky.urs.cz/item/CS_URS_2021_02/167151111"/>
    <hyperlink ref="F175" r:id="rId26" display="https://podminky.urs.cz/item/CS_URS_2021_02/167151112"/>
    <hyperlink ref="F178" r:id="rId27" display="https://podminky.urs.cz/item/CS_URS_2021_02/171103201"/>
    <hyperlink ref="F181" r:id="rId28" display="https://podminky.urs.cz/item/CS_URS_2021_02/171103291"/>
    <hyperlink ref="F184" r:id="rId29" display="https://podminky.urs.cz/item/CS_URS_2021_02/171151101"/>
    <hyperlink ref="F187" r:id="rId30" display="https://podminky.urs.cz/item/CS_URS_2021_02/171251201"/>
    <hyperlink ref="F190" r:id="rId31" display="https://podminky.urs.cz/item/CS_URS_2021_02/171201231"/>
    <hyperlink ref="F195" r:id="rId32" display="https://podminky.urs.cz/item/CS_URS_2021_02/181351104"/>
    <hyperlink ref="F198" r:id="rId33" display="https://podminky.urs.cz/item/CS_URS_2021_02/182151111"/>
    <hyperlink ref="F201" r:id="rId34" display="https://podminky.urs.cz/item/CS_URS_2021_02/182251101"/>
    <hyperlink ref="F204" r:id="rId35" display="https://podminky.urs.cz/item/CS_URS_2021_02/182351134"/>
    <hyperlink ref="F208" r:id="rId36" display="https://podminky.urs.cz/item/CS_URS_2021_02/181411122"/>
    <hyperlink ref="F211" r:id="rId37" display="https://podminky.urs.cz/item/CS_URS_2021_02/00572100"/>
    <hyperlink ref="F216" r:id="rId38" display="https://podminky.urs.cz/item/CS_URS_2021_02/213141121"/>
    <hyperlink ref="F221" r:id="rId39" display="https://podminky.urs.cz/item/CS_URS_2021_02/213141123"/>
    <hyperlink ref="F227" r:id="rId40" display="https://podminky.urs.cz/item/CS_URS_2021_02/321311116"/>
    <hyperlink ref="F231" r:id="rId41" display="https://podminky.urs.cz/item/CS_URS_2021_02/321321116"/>
    <hyperlink ref="F235" r:id="rId42" display="https://podminky.urs.cz/item/CS_URS_2021_02/321351010"/>
    <hyperlink ref="F238" r:id="rId43" display="https://podminky.urs.cz/item/CS_URS_2021_02/321352010"/>
    <hyperlink ref="F241" r:id="rId44" display="https://podminky.urs.cz/item/CS_URS_2021_02/321368211"/>
    <hyperlink ref="F250" r:id="rId45" display="https://podminky.urs.cz/item/CS_URS_2021_02/457531111"/>
    <hyperlink ref="F253" r:id="rId46" display="https://podminky.urs.cz/item/CS_URS_2021_02/457541111"/>
    <hyperlink ref="F257" r:id="rId47" display="https://podminky.urs.cz/item/CS_URS_2021_02/457541111a"/>
    <hyperlink ref="F261" r:id="rId48" display="https://podminky.urs.cz/item/CS_URS_2021_02/457541112"/>
    <hyperlink ref="F264" r:id="rId49" display="https://podminky.urs.cz/item/CS_URS_2021_02/457571211"/>
    <hyperlink ref="F267" r:id="rId50" display="https://podminky.urs.cz/item/CS_URS_2021_02/461211711"/>
    <hyperlink ref="F271" r:id="rId51" display="https://podminky.urs.cz/item/CS_URS_2021_02/462511169"/>
    <hyperlink ref="F274" r:id="rId52" display="https://podminky.urs.cz/item/CS_URS_2021_02/463212121"/>
    <hyperlink ref="F278" r:id="rId53" display="https://podminky.urs.cz/item/CS_URS_2021_02/464511122"/>
    <hyperlink ref="F282" r:id="rId54" display="https://podminky.urs.cz/item/CS_URS_2021_02/464511123"/>
    <hyperlink ref="F286" r:id="rId55" display="https://podminky.urs.cz/item/CS_URS_2021_02/464531111"/>
    <hyperlink ref="F290" r:id="rId56" display="https://podminky.urs.cz/item/CS_URS_2021_02/464541111"/>
    <hyperlink ref="F294" r:id="rId57" display="https://podminky.urs.cz/item/CS_URS_2021_02/465511327"/>
    <hyperlink ref="F298" r:id="rId58" display="https://podminky.urs.cz/item/CS_URS_2021_02/465513227"/>
    <hyperlink ref="F309" r:id="rId59" display="https://podminky.urs.cz/item/CS_URS_2021_02/822392111"/>
    <hyperlink ref="F314" r:id="rId60" display="https://podminky.urs.cz/item/CS_URS_2021_02/871238111"/>
    <hyperlink ref="F319" r:id="rId61" display="https://podminky.urs.cz/item/CS_URS_2021_02/899623181"/>
    <hyperlink ref="F322" r:id="rId62" display="https://podminky.urs.cz/item/CS_URS_2021_02/899643111"/>
    <hyperlink ref="F326" r:id="rId63" display="https://podminky.urs.cz/item/CS_URS_2021_02/820391113"/>
    <hyperlink ref="F330" r:id="rId64" display="https://podminky.urs.cz/item/CS_URS_2021_02/934953116"/>
    <hyperlink ref="F333" r:id="rId65" display="https://podminky.urs.cz/item/CS_URS_2021_02/934956123"/>
    <hyperlink ref="F336" r:id="rId66" display="https://podminky.urs.cz/item/CS_URS_2021_02/936501111"/>
    <hyperlink ref="F340" r:id="rId67" display="https://podminky.urs.cz/item/CS_URS_2021_02/998321011"/>
    <hyperlink ref="F349" r:id="rId68" display="https://podminky.urs.cz/item/CS_URS_2021_02/011002000"/>
    <hyperlink ref="F352" r:id="rId69" display="https://podminky.urs.cz/item/CS_URS_2021_02/011114000"/>
    <hyperlink ref="F355" r:id="rId70" display="https://podminky.urs.cz/item/CS_URS_2021_02/012002000"/>
    <hyperlink ref="F360" r:id="rId71" display="https://podminky.urs.cz/item/CS_URS_2021_02/030001000"/>
    <hyperlink ref="F363" r:id="rId72" display="https://podminky.urs.cz/item/CS_URS_2021_02/032002000"/>
    <hyperlink ref="F366" r:id="rId73" display="https://podminky.urs.cz/item/CS_URS_2021_02/032503000"/>
    <hyperlink ref="F369" r:id="rId74" display="https://podminky.urs.cz/item/CS_URS_2021_02/034002000"/>
    <hyperlink ref="F373" r:id="rId75" display="https://podminky.urs.cz/item/CS_URS_2021_02/041002000"/>
    <hyperlink ref="F376" r:id="rId76" display="https://podminky.urs.cz/item/CS_URS_2021_02/041903000"/>
    <hyperlink ref="F379" r:id="rId77" display="https://podminky.urs.cz/item/CS_URS_2021_02/042002000"/>
    <hyperlink ref="F382" r:id="rId78" display="https://podminky.urs.cz/item/CS_URS_2021_02/043002000"/>
    <hyperlink ref="F385" r:id="rId79" display="https://podminky.urs.cz/item/CS_URS_2021_02/049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4" customFormat="1" ht="45" customHeight="1">
      <c r="B3" s="245"/>
      <c r="C3" s="246" t="s">
        <v>671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672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673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674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675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676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677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678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679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680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681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77</v>
      </c>
      <c r="F18" s="252" t="s">
        <v>682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683</v>
      </c>
      <c r="F19" s="252" t="s">
        <v>684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685</v>
      </c>
      <c r="F20" s="252" t="s">
        <v>686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687</v>
      </c>
      <c r="F21" s="252" t="s">
        <v>688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689</v>
      </c>
      <c r="F22" s="252" t="s">
        <v>690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691</v>
      </c>
      <c r="F23" s="252" t="s">
        <v>692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693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694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695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696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697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698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699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700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701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106</v>
      </c>
      <c r="F36" s="252"/>
      <c r="G36" s="252" t="s">
        <v>702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703</v>
      </c>
      <c r="F37" s="252"/>
      <c r="G37" s="252" t="s">
        <v>704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54</v>
      </c>
      <c r="F38" s="252"/>
      <c r="G38" s="252" t="s">
        <v>705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55</v>
      </c>
      <c r="F39" s="252"/>
      <c r="G39" s="252" t="s">
        <v>706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107</v>
      </c>
      <c r="F40" s="252"/>
      <c r="G40" s="252" t="s">
        <v>707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108</v>
      </c>
      <c r="F41" s="252"/>
      <c r="G41" s="252" t="s">
        <v>708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709</v>
      </c>
      <c r="F42" s="252"/>
      <c r="G42" s="252" t="s">
        <v>710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711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712</v>
      </c>
      <c r="F44" s="252"/>
      <c r="G44" s="252" t="s">
        <v>713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110</v>
      </c>
      <c r="F45" s="252"/>
      <c r="G45" s="252" t="s">
        <v>714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715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716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717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718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719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720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721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722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723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724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725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726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727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728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729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730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731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732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733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734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735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736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737</v>
      </c>
      <c r="D76" s="270"/>
      <c r="E76" s="270"/>
      <c r="F76" s="270" t="s">
        <v>738</v>
      </c>
      <c r="G76" s="271"/>
      <c r="H76" s="270" t="s">
        <v>55</v>
      </c>
      <c r="I76" s="270" t="s">
        <v>58</v>
      </c>
      <c r="J76" s="270" t="s">
        <v>739</v>
      </c>
      <c r="K76" s="269"/>
    </row>
    <row r="77" s="1" customFormat="1" ht="17.25" customHeight="1">
      <c r="B77" s="267"/>
      <c r="C77" s="272" t="s">
        <v>740</v>
      </c>
      <c r="D77" s="272"/>
      <c r="E77" s="272"/>
      <c r="F77" s="273" t="s">
        <v>741</v>
      </c>
      <c r="G77" s="274"/>
      <c r="H77" s="272"/>
      <c r="I77" s="272"/>
      <c r="J77" s="272" t="s">
        <v>742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54</v>
      </c>
      <c r="D79" s="277"/>
      <c r="E79" s="277"/>
      <c r="F79" s="278" t="s">
        <v>743</v>
      </c>
      <c r="G79" s="279"/>
      <c r="H79" s="255" t="s">
        <v>744</v>
      </c>
      <c r="I79" s="255" t="s">
        <v>745</v>
      </c>
      <c r="J79" s="255">
        <v>20</v>
      </c>
      <c r="K79" s="269"/>
    </row>
    <row r="80" s="1" customFormat="1" ht="15" customHeight="1">
      <c r="B80" s="267"/>
      <c r="C80" s="255" t="s">
        <v>746</v>
      </c>
      <c r="D80" s="255"/>
      <c r="E80" s="255"/>
      <c r="F80" s="278" t="s">
        <v>743</v>
      </c>
      <c r="G80" s="279"/>
      <c r="H80" s="255" t="s">
        <v>747</v>
      </c>
      <c r="I80" s="255" t="s">
        <v>745</v>
      </c>
      <c r="J80" s="255">
        <v>120</v>
      </c>
      <c r="K80" s="269"/>
    </row>
    <row r="81" s="1" customFormat="1" ht="15" customHeight="1">
      <c r="B81" s="280"/>
      <c r="C81" s="255" t="s">
        <v>748</v>
      </c>
      <c r="D81" s="255"/>
      <c r="E81" s="255"/>
      <c r="F81" s="278" t="s">
        <v>749</v>
      </c>
      <c r="G81" s="279"/>
      <c r="H81" s="255" t="s">
        <v>750</v>
      </c>
      <c r="I81" s="255" t="s">
        <v>745</v>
      </c>
      <c r="J81" s="255">
        <v>50</v>
      </c>
      <c r="K81" s="269"/>
    </row>
    <row r="82" s="1" customFormat="1" ht="15" customHeight="1">
      <c r="B82" s="280"/>
      <c r="C82" s="255" t="s">
        <v>751</v>
      </c>
      <c r="D82" s="255"/>
      <c r="E82" s="255"/>
      <c r="F82" s="278" t="s">
        <v>743</v>
      </c>
      <c r="G82" s="279"/>
      <c r="H82" s="255" t="s">
        <v>752</v>
      </c>
      <c r="I82" s="255" t="s">
        <v>753</v>
      </c>
      <c r="J82" s="255"/>
      <c r="K82" s="269"/>
    </row>
    <row r="83" s="1" customFormat="1" ht="15" customHeight="1">
      <c r="B83" s="280"/>
      <c r="C83" s="281" t="s">
        <v>754</v>
      </c>
      <c r="D83" s="281"/>
      <c r="E83" s="281"/>
      <c r="F83" s="282" t="s">
        <v>749</v>
      </c>
      <c r="G83" s="281"/>
      <c r="H83" s="281" t="s">
        <v>755</v>
      </c>
      <c r="I83" s="281" t="s">
        <v>745</v>
      </c>
      <c r="J83" s="281">
        <v>15</v>
      </c>
      <c r="K83" s="269"/>
    </row>
    <row r="84" s="1" customFormat="1" ht="15" customHeight="1">
      <c r="B84" s="280"/>
      <c r="C84" s="281" t="s">
        <v>756</v>
      </c>
      <c r="D84" s="281"/>
      <c r="E84" s="281"/>
      <c r="F84" s="282" t="s">
        <v>749</v>
      </c>
      <c r="G84" s="281"/>
      <c r="H84" s="281" t="s">
        <v>757</v>
      </c>
      <c r="I84" s="281" t="s">
        <v>745</v>
      </c>
      <c r="J84" s="281">
        <v>15</v>
      </c>
      <c r="K84" s="269"/>
    </row>
    <row r="85" s="1" customFormat="1" ht="15" customHeight="1">
      <c r="B85" s="280"/>
      <c r="C85" s="281" t="s">
        <v>758</v>
      </c>
      <c r="D85" s="281"/>
      <c r="E85" s="281"/>
      <c r="F85" s="282" t="s">
        <v>749</v>
      </c>
      <c r="G85" s="281"/>
      <c r="H85" s="281" t="s">
        <v>759</v>
      </c>
      <c r="I85" s="281" t="s">
        <v>745</v>
      </c>
      <c r="J85" s="281">
        <v>20</v>
      </c>
      <c r="K85" s="269"/>
    </row>
    <row r="86" s="1" customFormat="1" ht="15" customHeight="1">
      <c r="B86" s="280"/>
      <c r="C86" s="281" t="s">
        <v>760</v>
      </c>
      <c r="D86" s="281"/>
      <c r="E86" s="281"/>
      <c r="F86" s="282" t="s">
        <v>749</v>
      </c>
      <c r="G86" s="281"/>
      <c r="H86" s="281" t="s">
        <v>761</v>
      </c>
      <c r="I86" s="281" t="s">
        <v>745</v>
      </c>
      <c r="J86" s="281">
        <v>20</v>
      </c>
      <c r="K86" s="269"/>
    </row>
    <row r="87" s="1" customFormat="1" ht="15" customHeight="1">
      <c r="B87" s="280"/>
      <c r="C87" s="255" t="s">
        <v>762</v>
      </c>
      <c r="D87" s="255"/>
      <c r="E87" s="255"/>
      <c r="F87" s="278" t="s">
        <v>749</v>
      </c>
      <c r="G87" s="279"/>
      <c r="H87" s="255" t="s">
        <v>763</v>
      </c>
      <c r="I87" s="255" t="s">
        <v>745</v>
      </c>
      <c r="J87" s="255">
        <v>50</v>
      </c>
      <c r="K87" s="269"/>
    </row>
    <row r="88" s="1" customFormat="1" ht="15" customHeight="1">
      <c r="B88" s="280"/>
      <c r="C88" s="255" t="s">
        <v>764</v>
      </c>
      <c r="D88" s="255"/>
      <c r="E88" s="255"/>
      <c r="F88" s="278" t="s">
        <v>749</v>
      </c>
      <c r="G88" s="279"/>
      <c r="H88" s="255" t="s">
        <v>765</v>
      </c>
      <c r="I88" s="255" t="s">
        <v>745</v>
      </c>
      <c r="J88" s="255">
        <v>20</v>
      </c>
      <c r="K88" s="269"/>
    </row>
    <row r="89" s="1" customFormat="1" ht="15" customHeight="1">
      <c r="B89" s="280"/>
      <c r="C89" s="255" t="s">
        <v>766</v>
      </c>
      <c r="D89" s="255"/>
      <c r="E89" s="255"/>
      <c r="F89" s="278" t="s">
        <v>749</v>
      </c>
      <c r="G89" s="279"/>
      <c r="H89" s="255" t="s">
        <v>767</v>
      </c>
      <c r="I89" s="255" t="s">
        <v>745</v>
      </c>
      <c r="J89" s="255">
        <v>20</v>
      </c>
      <c r="K89" s="269"/>
    </row>
    <row r="90" s="1" customFormat="1" ht="15" customHeight="1">
      <c r="B90" s="280"/>
      <c r="C90" s="255" t="s">
        <v>768</v>
      </c>
      <c r="D90" s="255"/>
      <c r="E90" s="255"/>
      <c r="F90" s="278" t="s">
        <v>749</v>
      </c>
      <c r="G90" s="279"/>
      <c r="H90" s="255" t="s">
        <v>769</v>
      </c>
      <c r="I90" s="255" t="s">
        <v>745</v>
      </c>
      <c r="J90" s="255">
        <v>50</v>
      </c>
      <c r="K90" s="269"/>
    </row>
    <row r="91" s="1" customFormat="1" ht="15" customHeight="1">
      <c r="B91" s="280"/>
      <c r="C91" s="255" t="s">
        <v>770</v>
      </c>
      <c r="D91" s="255"/>
      <c r="E91" s="255"/>
      <c r="F91" s="278" t="s">
        <v>749</v>
      </c>
      <c r="G91" s="279"/>
      <c r="H91" s="255" t="s">
        <v>770</v>
      </c>
      <c r="I91" s="255" t="s">
        <v>745</v>
      </c>
      <c r="J91" s="255">
        <v>50</v>
      </c>
      <c r="K91" s="269"/>
    </row>
    <row r="92" s="1" customFormat="1" ht="15" customHeight="1">
      <c r="B92" s="280"/>
      <c r="C92" s="255" t="s">
        <v>771</v>
      </c>
      <c r="D92" s="255"/>
      <c r="E92" s="255"/>
      <c r="F92" s="278" t="s">
        <v>749</v>
      </c>
      <c r="G92" s="279"/>
      <c r="H92" s="255" t="s">
        <v>772</v>
      </c>
      <c r="I92" s="255" t="s">
        <v>745</v>
      </c>
      <c r="J92" s="255">
        <v>255</v>
      </c>
      <c r="K92" s="269"/>
    </row>
    <row r="93" s="1" customFormat="1" ht="15" customHeight="1">
      <c r="B93" s="280"/>
      <c r="C93" s="255" t="s">
        <v>773</v>
      </c>
      <c r="D93" s="255"/>
      <c r="E93" s="255"/>
      <c r="F93" s="278" t="s">
        <v>743</v>
      </c>
      <c r="G93" s="279"/>
      <c r="H93" s="255" t="s">
        <v>774</v>
      </c>
      <c r="I93" s="255" t="s">
        <v>775</v>
      </c>
      <c r="J93" s="255"/>
      <c r="K93" s="269"/>
    </row>
    <row r="94" s="1" customFormat="1" ht="15" customHeight="1">
      <c r="B94" s="280"/>
      <c r="C94" s="255" t="s">
        <v>776</v>
      </c>
      <c r="D94" s="255"/>
      <c r="E94" s="255"/>
      <c r="F94" s="278" t="s">
        <v>743</v>
      </c>
      <c r="G94" s="279"/>
      <c r="H94" s="255" t="s">
        <v>777</v>
      </c>
      <c r="I94" s="255" t="s">
        <v>778</v>
      </c>
      <c r="J94" s="255"/>
      <c r="K94" s="269"/>
    </row>
    <row r="95" s="1" customFormat="1" ht="15" customHeight="1">
      <c r="B95" s="280"/>
      <c r="C95" s="255" t="s">
        <v>779</v>
      </c>
      <c r="D95" s="255"/>
      <c r="E95" s="255"/>
      <c r="F95" s="278" t="s">
        <v>743</v>
      </c>
      <c r="G95" s="279"/>
      <c r="H95" s="255" t="s">
        <v>779</v>
      </c>
      <c r="I95" s="255" t="s">
        <v>778</v>
      </c>
      <c r="J95" s="255"/>
      <c r="K95" s="269"/>
    </row>
    <row r="96" s="1" customFormat="1" ht="15" customHeight="1">
      <c r="B96" s="280"/>
      <c r="C96" s="255" t="s">
        <v>39</v>
      </c>
      <c r="D96" s="255"/>
      <c r="E96" s="255"/>
      <c r="F96" s="278" t="s">
        <v>743</v>
      </c>
      <c r="G96" s="279"/>
      <c r="H96" s="255" t="s">
        <v>780</v>
      </c>
      <c r="I96" s="255" t="s">
        <v>778</v>
      </c>
      <c r="J96" s="255"/>
      <c r="K96" s="269"/>
    </row>
    <row r="97" s="1" customFormat="1" ht="15" customHeight="1">
      <c r="B97" s="280"/>
      <c r="C97" s="255" t="s">
        <v>49</v>
      </c>
      <c r="D97" s="255"/>
      <c r="E97" s="255"/>
      <c r="F97" s="278" t="s">
        <v>743</v>
      </c>
      <c r="G97" s="279"/>
      <c r="H97" s="255" t="s">
        <v>781</v>
      </c>
      <c r="I97" s="255" t="s">
        <v>778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782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737</v>
      </c>
      <c r="D103" s="270"/>
      <c r="E103" s="270"/>
      <c r="F103" s="270" t="s">
        <v>738</v>
      </c>
      <c r="G103" s="271"/>
      <c r="H103" s="270" t="s">
        <v>55</v>
      </c>
      <c r="I103" s="270" t="s">
        <v>58</v>
      </c>
      <c r="J103" s="270" t="s">
        <v>739</v>
      </c>
      <c r="K103" s="269"/>
    </row>
    <row r="104" s="1" customFormat="1" ht="17.25" customHeight="1">
      <c r="B104" s="267"/>
      <c r="C104" s="272" t="s">
        <v>740</v>
      </c>
      <c r="D104" s="272"/>
      <c r="E104" s="272"/>
      <c r="F104" s="273" t="s">
        <v>741</v>
      </c>
      <c r="G104" s="274"/>
      <c r="H104" s="272"/>
      <c r="I104" s="272"/>
      <c r="J104" s="272" t="s">
        <v>742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54</v>
      </c>
      <c r="D106" s="277"/>
      <c r="E106" s="277"/>
      <c r="F106" s="278" t="s">
        <v>743</v>
      </c>
      <c r="G106" s="255"/>
      <c r="H106" s="255" t="s">
        <v>783</v>
      </c>
      <c r="I106" s="255" t="s">
        <v>745</v>
      </c>
      <c r="J106" s="255">
        <v>20</v>
      </c>
      <c r="K106" s="269"/>
    </row>
    <row r="107" s="1" customFormat="1" ht="15" customHeight="1">
      <c r="B107" s="267"/>
      <c r="C107" s="255" t="s">
        <v>746</v>
      </c>
      <c r="D107" s="255"/>
      <c r="E107" s="255"/>
      <c r="F107" s="278" t="s">
        <v>743</v>
      </c>
      <c r="G107" s="255"/>
      <c r="H107" s="255" t="s">
        <v>783</v>
      </c>
      <c r="I107" s="255" t="s">
        <v>745</v>
      </c>
      <c r="J107" s="255">
        <v>120</v>
      </c>
      <c r="K107" s="269"/>
    </row>
    <row r="108" s="1" customFormat="1" ht="15" customHeight="1">
      <c r="B108" s="280"/>
      <c r="C108" s="255" t="s">
        <v>748</v>
      </c>
      <c r="D108" s="255"/>
      <c r="E108" s="255"/>
      <c r="F108" s="278" t="s">
        <v>749</v>
      </c>
      <c r="G108" s="255"/>
      <c r="H108" s="255" t="s">
        <v>783</v>
      </c>
      <c r="I108" s="255" t="s">
        <v>745</v>
      </c>
      <c r="J108" s="255">
        <v>50</v>
      </c>
      <c r="K108" s="269"/>
    </row>
    <row r="109" s="1" customFormat="1" ht="15" customHeight="1">
      <c r="B109" s="280"/>
      <c r="C109" s="255" t="s">
        <v>751</v>
      </c>
      <c r="D109" s="255"/>
      <c r="E109" s="255"/>
      <c r="F109" s="278" t="s">
        <v>743</v>
      </c>
      <c r="G109" s="255"/>
      <c r="H109" s="255" t="s">
        <v>783</v>
      </c>
      <c r="I109" s="255" t="s">
        <v>753</v>
      </c>
      <c r="J109" s="255"/>
      <c r="K109" s="269"/>
    </row>
    <row r="110" s="1" customFormat="1" ht="15" customHeight="1">
      <c r="B110" s="280"/>
      <c r="C110" s="255" t="s">
        <v>762</v>
      </c>
      <c r="D110" s="255"/>
      <c r="E110" s="255"/>
      <c r="F110" s="278" t="s">
        <v>749</v>
      </c>
      <c r="G110" s="255"/>
      <c r="H110" s="255" t="s">
        <v>783</v>
      </c>
      <c r="I110" s="255" t="s">
        <v>745</v>
      </c>
      <c r="J110" s="255">
        <v>50</v>
      </c>
      <c r="K110" s="269"/>
    </row>
    <row r="111" s="1" customFormat="1" ht="15" customHeight="1">
      <c r="B111" s="280"/>
      <c r="C111" s="255" t="s">
        <v>770</v>
      </c>
      <c r="D111" s="255"/>
      <c r="E111" s="255"/>
      <c r="F111" s="278" t="s">
        <v>749</v>
      </c>
      <c r="G111" s="255"/>
      <c r="H111" s="255" t="s">
        <v>783</v>
      </c>
      <c r="I111" s="255" t="s">
        <v>745</v>
      </c>
      <c r="J111" s="255">
        <v>50</v>
      </c>
      <c r="K111" s="269"/>
    </row>
    <row r="112" s="1" customFormat="1" ht="15" customHeight="1">
      <c r="B112" s="280"/>
      <c r="C112" s="255" t="s">
        <v>768</v>
      </c>
      <c r="D112" s="255"/>
      <c r="E112" s="255"/>
      <c r="F112" s="278" t="s">
        <v>749</v>
      </c>
      <c r="G112" s="255"/>
      <c r="H112" s="255" t="s">
        <v>783</v>
      </c>
      <c r="I112" s="255" t="s">
        <v>745</v>
      </c>
      <c r="J112" s="255">
        <v>50</v>
      </c>
      <c r="K112" s="269"/>
    </row>
    <row r="113" s="1" customFormat="1" ht="15" customHeight="1">
      <c r="B113" s="280"/>
      <c r="C113" s="255" t="s">
        <v>54</v>
      </c>
      <c r="D113" s="255"/>
      <c r="E113" s="255"/>
      <c r="F113" s="278" t="s">
        <v>743</v>
      </c>
      <c r="G113" s="255"/>
      <c r="H113" s="255" t="s">
        <v>784</v>
      </c>
      <c r="I113" s="255" t="s">
        <v>745</v>
      </c>
      <c r="J113" s="255">
        <v>20</v>
      </c>
      <c r="K113" s="269"/>
    </row>
    <row r="114" s="1" customFormat="1" ht="15" customHeight="1">
      <c r="B114" s="280"/>
      <c r="C114" s="255" t="s">
        <v>785</v>
      </c>
      <c r="D114" s="255"/>
      <c r="E114" s="255"/>
      <c r="F114" s="278" t="s">
        <v>743</v>
      </c>
      <c r="G114" s="255"/>
      <c r="H114" s="255" t="s">
        <v>786</v>
      </c>
      <c r="I114" s="255" t="s">
        <v>745</v>
      </c>
      <c r="J114" s="255">
        <v>120</v>
      </c>
      <c r="K114" s="269"/>
    </row>
    <row r="115" s="1" customFormat="1" ht="15" customHeight="1">
      <c r="B115" s="280"/>
      <c r="C115" s="255" t="s">
        <v>39</v>
      </c>
      <c r="D115" s="255"/>
      <c r="E115" s="255"/>
      <c r="F115" s="278" t="s">
        <v>743</v>
      </c>
      <c r="G115" s="255"/>
      <c r="H115" s="255" t="s">
        <v>787</v>
      </c>
      <c r="I115" s="255" t="s">
        <v>778</v>
      </c>
      <c r="J115" s="255"/>
      <c r="K115" s="269"/>
    </row>
    <row r="116" s="1" customFormat="1" ht="15" customHeight="1">
      <c r="B116" s="280"/>
      <c r="C116" s="255" t="s">
        <v>49</v>
      </c>
      <c r="D116" s="255"/>
      <c r="E116" s="255"/>
      <c r="F116" s="278" t="s">
        <v>743</v>
      </c>
      <c r="G116" s="255"/>
      <c r="H116" s="255" t="s">
        <v>788</v>
      </c>
      <c r="I116" s="255" t="s">
        <v>778</v>
      </c>
      <c r="J116" s="255"/>
      <c r="K116" s="269"/>
    </row>
    <row r="117" s="1" customFormat="1" ht="15" customHeight="1">
      <c r="B117" s="280"/>
      <c r="C117" s="255" t="s">
        <v>58</v>
      </c>
      <c r="D117" s="255"/>
      <c r="E117" s="255"/>
      <c r="F117" s="278" t="s">
        <v>743</v>
      </c>
      <c r="G117" s="255"/>
      <c r="H117" s="255" t="s">
        <v>789</v>
      </c>
      <c r="I117" s="255" t="s">
        <v>790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791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737</v>
      </c>
      <c r="D123" s="270"/>
      <c r="E123" s="270"/>
      <c r="F123" s="270" t="s">
        <v>738</v>
      </c>
      <c r="G123" s="271"/>
      <c r="H123" s="270" t="s">
        <v>55</v>
      </c>
      <c r="I123" s="270" t="s">
        <v>58</v>
      </c>
      <c r="J123" s="270" t="s">
        <v>739</v>
      </c>
      <c r="K123" s="299"/>
    </row>
    <row r="124" s="1" customFormat="1" ht="17.25" customHeight="1">
      <c r="B124" s="298"/>
      <c r="C124" s="272" t="s">
        <v>740</v>
      </c>
      <c r="D124" s="272"/>
      <c r="E124" s="272"/>
      <c r="F124" s="273" t="s">
        <v>741</v>
      </c>
      <c r="G124" s="274"/>
      <c r="H124" s="272"/>
      <c r="I124" s="272"/>
      <c r="J124" s="272" t="s">
        <v>742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746</v>
      </c>
      <c r="D126" s="277"/>
      <c r="E126" s="277"/>
      <c r="F126" s="278" t="s">
        <v>743</v>
      </c>
      <c r="G126" s="255"/>
      <c r="H126" s="255" t="s">
        <v>783</v>
      </c>
      <c r="I126" s="255" t="s">
        <v>745</v>
      </c>
      <c r="J126" s="255">
        <v>120</v>
      </c>
      <c r="K126" s="303"/>
    </row>
    <row r="127" s="1" customFormat="1" ht="15" customHeight="1">
      <c r="B127" s="300"/>
      <c r="C127" s="255" t="s">
        <v>792</v>
      </c>
      <c r="D127" s="255"/>
      <c r="E127" s="255"/>
      <c r="F127" s="278" t="s">
        <v>743</v>
      </c>
      <c r="G127" s="255"/>
      <c r="H127" s="255" t="s">
        <v>793</v>
      </c>
      <c r="I127" s="255" t="s">
        <v>745</v>
      </c>
      <c r="J127" s="255" t="s">
        <v>794</v>
      </c>
      <c r="K127" s="303"/>
    </row>
    <row r="128" s="1" customFormat="1" ht="15" customHeight="1">
      <c r="B128" s="300"/>
      <c r="C128" s="255" t="s">
        <v>691</v>
      </c>
      <c r="D128" s="255"/>
      <c r="E128" s="255"/>
      <c r="F128" s="278" t="s">
        <v>743</v>
      </c>
      <c r="G128" s="255"/>
      <c r="H128" s="255" t="s">
        <v>795</v>
      </c>
      <c r="I128" s="255" t="s">
        <v>745</v>
      </c>
      <c r="J128" s="255" t="s">
        <v>794</v>
      </c>
      <c r="K128" s="303"/>
    </row>
    <row r="129" s="1" customFormat="1" ht="15" customHeight="1">
      <c r="B129" s="300"/>
      <c r="C129" s="255" t="s">
        <v>754</v>
      </c>
      <c r="D129" s="255"/>
      <c r="E129" s="255"/>
      <c r="F129" s="278" t="s">
        <v>749</v>
      </c>
      <c r="G129" s="255"/>
      <c r="H129" s="255" t="s">
        <v>755</v>
      </c>
      <c r="I129" s="255" t="s">
        <v>745</v>
      </c>
      <c r="J129" s="255">
        <v>15</v>
      </c>
      <c r="K129" s="303"/>
    </row>
    <row r="130" s="1" customFormat="1" ht="15" customHeight="1">
      <c r="B130" s="300"/>
      <c r="C130" s="281" t="s">
        <v>756</v>
      </c>
      <c r="D130" s="281"/>
      <c r="E130" s="281"/>
      <c r="F130" s="282" t="s">
        <v>749</v>
      </c>
      <c r="G130" s="281"/>
      <c r="H130" s="281" t="s">
        <v>757</v>
      </c>
      <c r="I130" s="281" t="s">
        <v>745</v>
      </c>
      <c r="J130" s="281">
        <v>15</v>
      </c>
      <c r="K130" s="303"/>
    </row>
    <row r="131" s="1" customFormat="1" ht="15" customHeight="1">
      <c r="B131" s="300"/>
      <c r="C131" s="281" t="s">
        <v>758</v>
      </c>
      <c r="D131" s="281"/>
      <c r="E131" s="281"/>
      <c r="F131" s="282" t="s">
        <v>749</v>
      </c>
      <c r="G131" s="281"/>
      <c r="H131" s="281" t="s">
        <v>759</v>
      </c>
      <c r="I131" s="281" t="s">
        <v>745</v>
      </c>
      <c r="J131" s="281">
        <v>20</v>
      </c>
      <c r="K131" s="303"/>
    </row>
    <row r="132" s="1" customFormat="1" ht="15" customHeight="1">
      <c r="B132" s="300"/>
      <c r="C132" s="281" t="s">
        <v>760</v>
      </c>
      <c r="D132" s="281"/>
      <c r="E132" s="281"/>
      <c r="F132" s="282" t="s">
        <v>749</v>
      </c>
      <c r="G132" s="281"/>
      <c r="H132" s="281" t="s">
        <v>761</v>
      </c>
      <c r="I132" s="281" t="s">
        <v>745</v>
      </c>
      <c r="J132" s="281">
        <v>20</v>
      </c>
      <c r="K132" s="303"/>
    </row>
    <row r="133" s="1" customFormat="1" ht="15" customHeight="1">
      <c r="B133" s="300"/>
      <c r="C133" s="255" t="s">
        <v>748</v>
      </c>
      <c r="D133" s="255"/>
      <c r="E133" s="255"/>
      <c r="F133" s="278" t="s">
        <v>749</v>
      </c>
      <c r="G133" s="255"/>
      <c r="H133" s="255" t="s">
        <v>783</v>
      </c>
      <c r="I133" s="255" t="s">
        <v>745</v>
      </c>
      <c r="J133" s="255">
        <v>50</v>
      </c>
      <c r="K133" s="303"/>
    </row>
    <row r="134" s="1" customFormat="1" ht="15" customHeight="1">
      <c r="B134" s="300"/>
      <c r="C134" s="255" t="s">
        <v>762</v>
      </c>
      <c r="D134" s="255"/>
      <c r="E134" s="255"/>
      <c r="F134" s="278" t="s">
        <v>749</v>
      </c>
      <c r="G134" s="255"/>
      <c r="H134" s="255" t="s">
        <v>783</v>
      </c>
      <c r="I134" s="255" t="s">
        <v>745</v>
      </c>
      <c r="J134" s="255">
        <v>50</v>
      </c>
      <c r="K134" s="303"/>
    </row>
    <row r="135" s="1" customFormat="1" ht="15" customHeight="1">
      <c r="B135" s="300"/>
      <c r="C135" s="255" t="s">
        <v>768</v>
      </c>
      <c r="D135" s="255"/>
      <c r="E135" s="255"/>
      <c r="F135" s="278" t="s">
        <v>749</v>
      </c>
      <c r="G135" s="255"/>
      <c r="H135" s="255" t="s">
        <v>783</v>
      </c>
      <c r="I135" s="255" t="s">
        <v>745</v>
      </c>
      <c r="J135" s="255">
        <v>50</v>
      </c>
      <c r="K135" s="303"/>
    </row>
    <row r="136" s="1" customFormat="1" ht="15" customHeight="1">
      <c r="B136" s="300"/>
      <c r="C136" s="255" t="s">
        <v>770</v>
      </c>
      <c r="D136" s="255"/>
      <c r="E136" s="255"/>
      <c r="F136" s="278" t="s">
        <v>749</v>
      </c>
      <c r="G136" s="255"/>
      <c r="H136" s="255" t="s">
        <v>783</v>
      </c>
      <c r="I136" s="255" t="s">
        <v>745</v>
      </c>
      <c r="J136" s="255">
        <v>50</v>
      </c>
      <c r="K136" s="303"/>
    </row>
    <row r="137" s="1" customFormat="1" ht="15" customHeight="1">
      <c r="B137" s="300"/>
      <c r="C137" s="255" t="s">
        <v>771</v>
      </c>
      <c r="D137" s="255"/>
      <c r="E137" s="255"/>
      <c r="F137" s="278" t="s">
        <v>749</v>
      </c>
      <c r="G137" s="255"/>
      <c r="H137" s="255" t="s">
        <v>796</v>
      </c>
      <c r="I137" s="255" t="s">
        <v>745</v>
      </c>
      <c r="J137" s="255">
        <v>255</v>
      </c>
      <c r="K137" s="303"/>
    </row>
    <row r="138" s="1" customFormat="1" ht="15" customHeight="1">
      <c r="B138" s="300"/>
      <c r="C138" s="255" t="s">
        <v>773</v>
      </c>
      <c r="D138" s="255"/>
      <c r="E138" s="255"/>
      <c r="F138" s="278" t="s">
        <v>743</v>
      </c>
      <c r="G138" s="255"/>
      <c r="H138" s="255" t="s">
        <v>797</v>
      </c>
      <c r="I138" s="255" t="s">
        <v>775</v>
      </c>
      <c r="J138" s="255"/>
      <c r="K138" s="303"/>
    </row>
    <row r="139" s="1" customFormat="1" ht="15" customHeight="1">
      <c r="B139" s="300"/>
      <c r="C139" s="255" t="s">
        <v>776</v>
      </c>
      <c r="D139" s="255"/>
      <c r="E139" s="255"/>
      <c r="F139" s="278" t="s">
        <v>743</v>
      </c>
      <c r="G139" s="255"/>
      <c r="H139" s="255" t="s">
        <v>798</v>
      </c>
      <c r="I139" s="255" t="s">
        <v>778</v>
      </c>
      <c r="J139" s="255"/>
      <c r="K139" s="303"/>
    </row>
    <row r="140" s="1" customFormat="1" ht="15" customHeight="1">
      <c r="B140" s="300"/>
      <c r="C140" s="255" t="s">
        <v>779</v>
      </c>
      <c r="D140" s="255"/>
      <c r="E140" s="255"/>
      <c r="F140" s="278" t="s">
        <v>743</v>
      </c>
      <c r="G140" s="255"/>
      <c r="H140" s="255" t="s">
        <v>779</v>
      </c>
      <c r="I140" s="255" t="s">
        <v>778</v>
      </c>
      <c r="J140" s="255"/>
      <c r="K140" s="303"/>
    </row>
    <row r="141" s="1" customFormat="1" ht="15" customHeight="1">
      <c r="B141" s="300"/>
      <c r="C141" s="255" t="s">
        <v>39</v>
      </c>
      <c r="D141" s="255"/>
      <c r="E141" s="255"/>
      <c r="F141" s="278" t="s">
        <v>743</v>
      </c>
      <c r="G141" s="255"/>
      <c r="H141" s="255" t="s">
        <v>799</v>
      </c>
      <c r="I141" s="255" t="s">
        <v>778</v>
      </c>
      <c r="J141" s="255"/>
      <c r="K141" s="303"/>
    </row>
    <row r="142" s="1" customFormat="1" ht="15" customHeight="1">
      <c r="B142" s="300"/>
      <c r="C142" s="255" t="s">
        <v>800</v>
      </c>
      <c r="D142" s="255"/>
      <c r="E142" s="255"/>
      <c r="F142" s="278" t="s">
        <v>743</v>
      </c>
      <c r="G142" s="255"/>
      <c r="H142" s="255" t="s">
        <v>801</v>
      </c>
      <c r="I142" s="255" t="s">
        <v>778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802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737</v>
      </c>
      <c r="D148" s="270"/>
      <c r="E148" s="270"/>
      <c r="F148" s="270" t="s">
        <v>738</v>
      </c>
      <c r="G148" s="271"/>
      <c r="H148" s="270" t="s">
        <v>55</v>
      </c>
      <c r="I148" s="270" t="s">
        <v>58</v>
      </c>
      <c r="J148" s="270" t="s">
        <v>739</v>
      </c>
      <c r="K148" s="269"/>
    </row>
    <row r="149" s="1" customFormat="1" ht="17.25" customHeight="1">
      <c r="B149" s="267"/>
      <c r="C149" s="272" t="s">
        <v>740</v>
      </c>
      <c r="D149" s="272"/>
      <c r="E149" s="272"/>
      <c r="F149" s="273" t="s">
        <v>741</v>
      </c>
      <c r="G149" s="274"/>
      <c r="H149" s="272"/>
      <c r="I149" s="272"/>
      <c r="J149" s="272" t="s">
        <v>742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746</v>
      </c>
      <c r="D151" s="255"/>
      <c r="E151" s="255"/>
      <c r="F151" s="308" t="s">
        <v>743</v>
      </c>
      <c r="G151" s="255"/>
      <c r="H151" s="307" t="s">
        <v>783</v>
      </c>
      <c r="I151" s="307" t="s">
        <v>745</v>
      </c>
      <c r="J151" s="307">
        <v>120</v>
      </c>
      <c r="K151" s="303"/>
    </row>
    <row r="152" s="1" customFormat="1" ht="15" customHeight="1">
      <c r="B152" s="280"/>
      <c r="C152" s="307" t="s">
        <v>792</v>
      </c>
      <c r="D152" s="255"/>
      <c r="E152" s="255"/>
      <c r="F152" s="308" t="s">
        <v>743</v>
      </c>
      <c r="G152" s="255"/>
      <c r="H152" s="307" t="s">
        <v>803</v>
      </c>
      <c r="I152" s="307" t="s">
        <v>745</v>
      </c>
      <c r="J152" s="307" t="s">
        <v>794</v>
      </c>
      <c r="K152" s="303"/>
    </row>
    <row r="153" s="1" customFormat="1" ht="15" customHeight="1">
      <c r="B153" s="280"/>
      <c r="C153" s="307" t="s">
        <v>691</v>
      </c>
      <c r="D153" s="255"/>
      <c r="E153" s="255"/>
      <c r="F153" s="308" t="s">
        <v>743</v>
      </c>
      <c r="G153" s="255"/>
      <c r="H153" s="307" t="s">
        <v>804</v>
      </c>
      <c r="I153" s="307" t="s">
        <v>745</v>
      </c>
      <c r="J153" s="307" t="s">
        <v>794</v>
      </c>
      <c r="K153" s="303"/>
    </row>
    <row r="154" s="1" customFormat="1" ht="15" customHeight="1">
      <c r="B154" s="280"/>
      <c r="C154" s="307" t="s">
        <v>748</v>
      </c>
      <c r="D154" s="255"/>
      <c r="E154" s="255"/>
      <c r="F154" s="308" t="s">
        <v>749</v>
      </c>
      <c r="G154" s="255"/>
      <c r="H154" s="307" t="s">
        <v>783</v>
      </c>
      <c r="I154" s="307" t="s">
        <v>745</v>
      </c>
      <c r="J154" s="307">
        <v>50</v>
      </c>
      <c r="K154" s="303"/>
    </row>
    <row r="155" s="1" customFormat="1" ht="15" customHeight="1">
      <c r="B155" s="280"/>
      <c r="C155" s="307" t="s">
        <v>751</v>
      </c>
      <c r="D155" s="255"/>
      <c r="E155" s="255"/>
      <c r="F155" s="308" t="s">
        <v>743</v>
      </c>
      <c r="G155" s="255"/>
      <c r="H155" s="307" t="s">
        <v>783</v>
      </c>
      <c r="I155" s="307" t="s">
        <v>753</v>
      </c>
      <c r="J155" s="307"/>
      <c r="K155" s="303"/>
    </row>
    <row r="156" s="1" customFormat="1" ht="15" customHeight="1">
      <c r="B156" s="280"/>
      <c r="C156" s="307" t="s">
        <v>762</v>
      </c>
      <c r="D156" s="255"/>
      <c r="E156" s="255"/>
      <c r="F156" s="308" t="s">
        <v>749</v>
      </c>
      <c r="G156" s="255"/>
      <c r="H156" s="307" t="s">
        <v>783</v>
      </c>
      <c r="I156" s="307" t="s">
        <v>745</v>
      </c>
      <c r="J156" s="307">
        <v>50</v>
      </c>
      <c r="K156" s="303"/>
    </row>
    <row r="157" s="1" customFormat="1" ht="15" customHeight="1">
      <c r="B157" s="280"/>
      <c r="C157" s="307" t="s">
        <v>770</v>
      </c>
      <c r="D157" s="255"/>
      <c r="E157" s="255"/>
      <c r="F157" s="308" t="s">
        <v>749</v>
      </c>
      <c r="G157" s="255"/>
      <c r="H157" s="307" t="s">
        <v>783</v>
      </c>
      <c r="I157" s="307" t="s">
        <v>745</v>
      </c>
      <c r="J157" s="307">
        <v>50</v>
      </c>
      <c r="K157" s="303"/>
    </row>
    <row r="158" s="1" customFormat="1" ht="15" customHeight="1">
      <c r="B158" s="280"/>
      <c r="C158" s="307" t="s">
        <v>768</v>
      </c>
      <c r="D158" s="255"/>
      <c r="E158" s="255"/>
      <c r="F158" s="308" t="s">
        <v>749</v>
      </c>
      <c r="G158" s="255"/>
      <c r="H158" s="307" t="s">
        <v>783</v>
      </c>
      <c r="I158" s="307" t="s">
        <v>745</v>
      </c>
      <c r="J158" s="307">
        <v>50</v>
      </c>
      <c r="K158" s="303"/>
    </row>
    <row r="159" s="1" customFormat="1" ht="15" customHeight="1">
      <c r="B159" s="280"/>
      <c r="C159" s="307" t="s">
        <v>82</v>
      </c>
      <c r="D159" s="255"/>
      <c r="E159" s="255"/>
      <c r="F159" s="308" t="s">
        <v>743</v>
      </c>
      <c r="G159" s="255"/>
      <c r="H159" s="307" t="s">
        <v>805</v>
      </c>
      <c r="I159" s="307" t="s">
        <v>745</v>
      </c>
      <c r="J159" s="307" t="s">
        <v>806</v>
      </c>
      <c r="K159" s="303"/>
    </row>
    <row r="160" s="1" customFormat="1" ht="15" customHeight="1">
      <c r="B160" s="280"/>
      <c r="C160" s="307" t="s">
        <v>807</v>
      </c>
      <c r="D160" s="255"/>
      <c r="E160" s="255"/>
      <c r="F160" s="308" t="s">
        <v>743</v>
      </c>
      <c r="G160" s="255"/>
      <c r="H160" s="307" t="s">
        <v>808</v>
      </c>
      <c r="I160" s="307" t="s">
        <v>778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809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737</v>
      </c>
      <c r="D166" s="270"/>
      <c r="E166" s="270"/>
      <c r="F166" s="270" t="s">
        <v>738</v>
      </c>
      <c r="G166" s="312"/>
      <c r="H166" s="313" t="s">
        <v>55</v>
      </c>
      <c r="I166" s="313" t="s">
        <v>58</v>
      </c>
      <c r="J166" s="270" t="s">
        <v>739</v>
      </c>
      <c r="K166" s="247"/>
    </row>
    <row r="167" s="1" customFormat="1" ht="17.25" customHeight="1">
      <c r="B167" s="248"/>
      <c r="C167" s="272" t="s">
        <v>740</v>
      </c>
      <c r="D167" s="272"/>
      <c r="E167" s="272"/>
      <c r="F167" s="273" t="s">
        <v>741</v>
      </c>
      <c r="G167" s="314"/>
      <c r="H167" s="315"/>
      <c r="I167" s="315"/>
      <c r="J167" s="272" t="s">
        <v>742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746</v>
      </c>
      <c r="D169" s="255"/>
      <c r="E169" s="255"/>
      <c r="F169" s="278" t="s">
        <v>743</v>
      </c>
      <c r="G169" s="255"/>
      <c r="H169" s="255" t="s">
        <v>783</v>
      </c>
      <c r="I169" s="255" t="s">
        <v>745</v>
      </c>
      <c r="J169" s="255">
        <v>120</v>
      </c>
      <c r="K169" s="303"/>
    </row>
    <row r="170" s="1" customFormat="1" ht="15" customHeight="1">
      <c r="B170" s="280"/>
      <c r="C170" s="255" t="s">
        <v>792</v>
      </c>
      <c r="D170" s="255"/>
      <c r="E170" s="255"/>
      <c r="F170" s="278" t="s">
        <v>743</v>
      </c>
      <c r="G170" s="255"/>
      <c r="H170" s="255" t="s">
        <v>793</v>
      </c>
      <c r="I170" s="255" t="s">
        <v>745</v>
      </c>
      <c r="J170" s="255" t="s">
        <v>794</v>
      </c>
      <c r="K170" s="303"/>
    </row>
    <row r="171" s="1" customFormat="1" ht="15" customHeight="1">
      <c r="B171" s="280"/>
      <c r="C171" s="255" t="s">
        <v>691</v>
      </c>
      <c r="D171" s="255"/>
      <c r="E171" s="255"/>
      <c r="F171" s="278" t="s">
        <v>743</v>
      </c>
      <c r="G171" s="255"/>
      <c r="H171" s="255" t="s">
        <v>810</v>
      </c>
      <c r="I171" s="255" t="s">
        <v>745</v>
      </c>
      <c r="J171" s="255" t="s">
        <v>794</v>
      </c>
      <c r="K171" s="303"/>
    </row>
    <row r="172" s="1" customFormat="1" ht="15" customHeight="1">
      <c r="B172" s="280"/>
      <c r="C172" s="255" t="s">
        <v>748</v>
      </c>
      <c r="D172" s="255"/>
      <c r="E172" s="255"/>
      <c r="F172" s="278" t="s">
        <v>749</v>
      </c>
      <c r="G172" s="255"/>
      <c r="H172" s="255" t="s">
        <v>810</v>
      </c>
      <c r="I172" s="255" t="s">
        <v>745</v>
      </c>
      <c r="J172" s="255">
        <v>50</v>
      </c>
      <c r="K172" s="303"/>
    </row>
    <row r="173" s="1" customFormat="1" ht="15" customHeight="1">
      <c r="B173" s="280"/>
      <c r="C173" s="255" t="s">
        <v>751</v>
      </c>
      <c r="D173" s="255"/>
      <c r="E173" s="255"/>
      <c r="F173" s="278" t="s">
        <v>743</v>
      </c>
      <c r="G173" s="255"/>
      <c r="H173" s="255" t="s">
        <v>810</v>
      </c>
      <c r="I173" s="255" t="s">
        <v>753</v>
      </c>
      <c r="J173" s="255"/>
      <c r="K173" s="303"/>
    </row>
    <row r="174" s="1" customFormat="1" ht="15" customHeight="1">
      <c r="B174" s="280"/>
      <c r="C174" s="255" t="s">
        <v>762</v>
      </c>
      <c r="D174" s="255"/>
      <c r="E174" s="255"/>
      <c r="F174" s="278" t="s">
        <v>749</v>
      </c>
      <c r="G174" s="255"/>
      <c r="H174" s="255" t="s">
        <v>810</v>
      </c>
      <c r="I174" s="255" t="s">
        <v>745</v>
      </c>
      <c r="J174" s="255">
        <v>50</v>
      </c>
      <c r="K174" s="303"/>
    </row>
    <row r="175" s="1" customFormat="1" ht="15" customHeight="1">
      <c r="B175" s="280"/>
      <c r="C175" s="255" t="s">
        <v>770</v>
      </c>
      <c r="D175" s="255"/>
      <c r="E175" s="255"/>
      <c r="F175" s="278" t="s">
        <v>749</v>
      </c>
      <c r="G175" s="255"/>
      <c r="H175" s="255" t="s">
        <v>810</v>
      </c>
      <c r="I175" s="255" t="s">
        <v>745</v>
      </c>
      <c r="J175" s="255">
        <v>50</v>
      </c>
      <c r="K175" s="303"/>
    </row>
    <row r="176" s="1" customFormat="1" ht="15" customHeight="1">
      <c r="B176" s="280"/>
      <c r="C176" s="255" t="s">
        <v>768</v>
      </c>
      <c r="D176" s="255"/>
      <c r="E176" s="255"/>
      <c r="F176" s="278" t="s">
        <v>749</v>
      </c>
      <c r="G176" s="255"/>
      <c r="H176" s="255" t="s">
        <v>810</v>
      </c>
      <c r="I176" s="255" t="s">
        <v>745</v>
      </c>
      <c r="J176" s="255">
        <v>50</v>
      </c>
      <c r="K176" s="303"/>
    </row>
    <row r="177" s="1" customFormat="1" ht="15" customHeight="1">
      <c r="B177" s="280"/>
      <c r="C177" s="255" t="s">
        <v>106</v>
      </c>
      <c r="D177" s="255"/>
      <c r="E177" s="255"/>
      <c r="F177" s="278" t="s">
        <v>743</v>
      </c>
      <c r="G177" s="255"/>
      <c r="H177" s="255" t="s">
        <v>811</v>
      </c>
      <c r="I177" s="255" t="s">
        <v>812</v>
      </c>
      <c r="J177" s="255"/>
      <c r="K177" s="303"/>
    </row>
    <row r="178" s="1" customFormat="1" ht="15" customHeight="1">
      <c r="B178" s="280"/>
      <c r="C178" s="255" t="s">
        <v>58</v>
      </c>
      <c r="D178" s="255"/>
      <c r="E178" s="255"/>
      <c r="F178" s="278" t="s">
        <v>743</v>
      </c>
      <c r="G178" s="255"/>
      <c r="H178" s="255" t="s">
        <v>813</v>
      </c>
      <c r="I178" s="255" t="s">
        <v>814</v>
      </c>
      <c r="J178" s="255">
        <v>1</v>
      </c>
      <c r="K178" s="303"/>
    </row>
    <row r="179" s="1" customFormat="1" ht="15" customHeight="1">
      <c r="B179" s="280"/>
      <c r="C179" s="255" t="s">
        <v>54</v>
      </c>
      <c r="D179" s="255"/>
      <c r="E179" s="255"/>
      <c r="F179" s="278" t="s">
        <v>743</v>
      </c>
      <c r="G179" s="255"/>
      <c r="H179" s="255" t="s">
        <v>815</v>
      </c>
      <c r="I179" s="255" t="s">
        <v>745</v>
      </c>
      <c r="J179" s="255">
        <v>20</v>
      </c>
      <c r="K179" s="303"/>
    </row>
    <row r="180" s="1" customFormat="1" ht="15" customHeight="1">
      <c r="B180" s="280"/>
      <c r="C180" s="255" t="s">
        <v>55</v>
      </c>
      <c r="D180" s="255"/>
      <c r="E180" s="255"/>
      <c r="F180" s="278" t="s">
        <v>743</v>
      </c>
      <c r="G180" s="255"/>
      <c r="H180" s="255" t="s">
        <v>816</v>
      </c>
      <c r="I180" s="255" t="s">
        <v>745</v>
      </c>
      <c r="J180" s="255">
        <v>255</v>
      </c>
      <c r="K180" s="303"/>
    </row>
    <row r="181" s="1" customFormat="1" ht="15" customHeight="1">
      <c r="B181" s="280"/>
      <c r="C181" s="255" t="s">
        <v>107</v>
      </c>
      <c r="D181" s="255"/>
      <c r="E181" s="255"/>
      <c r="F181" s="278" t="s">
        <v>743</v>
      </c>
      <c r="G181" s="255"/>
      <c r="H181" s="255" t="s">
        <v>707</v>
      </c>
      <c r="I181" s="255" t="s">
        <v>745</v>
      </c>
      <c r="J181" s="255">
        <v>10</v>
      </c>
      <c r="K181" s="303"/>
    </row>
    <row r="182" s="1" customFormat="1" ht="15" customHeight="1">
      <c r="B182" s="280"/>
      <c r="C182" s="255" t="s">
        <v>108</v>
      </c>
      <c r="D182" s="255"/>
      <c r="E182" s="255"/>
      <c r="F182" s="278" t="s">
        <v>743</v>
      </c>
      <c r="G182" s="255"/>
      <c r="H182" s="255" t="s">
        <v>817</v>
      </c>
      <c r="I182" s="255" t="s">
        <v>778</v>
      </c>
      <c r="J182" s="255"/>
      <c r="K182" s="303"/>
    </row>
    <row r="183" s="1" customFormat="1" ht="15" customHeight="1">
      <c r="B183" s="280"/>
      <c r="C183" s="255" t="s">
        <v>818</v>
      </c>
      <c r="D183" s="255"/>
      <c r="E183" s="255"/>
      <c r="F183" s="278" t="s">
        <v>743</v>
      </c>
      <c r="G183" s="255"/>
      <c r="H183" s="255" t="s">
        <v>819</v>
      </c>
      <c r="I183" s="255" t="s">
        <v>778</v>
      </c>
      <c r="J183" s="255"/>
      <c r="K183" s="303"/>
    </row>
    <row r="184" s="1" customFormat="1" ht="15" customHeight="1">
      <c r="B184" s="280"/>
      <c r="C184" s="255" t="s">
        <v>807</v>
      </c>
      <c r="D184" s="255"/>
      <c r="E184" s="255"/>
      <c r="F184" s="278" t="s">
        <v>743</v>
      </c>
      <c r="G184" s="255"/>
      <c r="H184" s="255" t="s">
        <v>820</v>
      </c>
      <c r="I184" s="255" t="s">
        <v>778</v>
      </c>
      <c r="J184" s="255"/>
      <c r="K184" s="303"/>
    </row>
    <row r="185" s="1" customFormat="1" ht="15" customHeight="1">
      <c r="B185" s="280"/>
      <c r="C185" s="255" t="s">
        <v>110</v>
      </c>
      <c r="D185" s="255"/>
      <c r="E185" s="255"/>
      <c r="F185" s="278" t="s">
        <v>749</v>
      </c>
      <c r="G185" s="255"/>
      <c r="H185" s="255" t="s">
        <v>821</v>
      </c>
      <c r="I185" s="255" t="s">
        <v>745</v>
      </c>
      <c r="J185" s="255">
        <v>50</v>
      </c>
      <c r="K185" s="303"/>
    </row>
    <row r="186" s="1" customFormat="1" ht="15" customHeight="1">
      <c r="B186" s="280"/>
      <c r="C186" s="255" t="s">
        <v>822</v>
      </c>
      <c r="D186" s="255"/>
      <c r="E186" s="255"/>
      <c r="F186" s="278" t="s">
        <v>749</v>
      </c>
      <c r="G186" s="255"/>
      <c r="H186" s="255" t="s">
        <v>823</v>
      </c>
      <c r="I186" s="255" t="s">
        <v>824</v>
      </c>
      <c r="J186" s="255"/>
      <c r="K186" s="303"/>
    </row>
    <row r="187" s="1" customFormat="1" ht="15" customHeight="1">
      <c r="B187" s="280"/>
      <c r="C187" s="255" t="s">
        <v>825</v>
      </c>
      <c r="D187" s="255"/>
      <c r="E187" s="255"/>
      <c r="F187" s="278" t="s">
        <v>749</v>
      </c>
      <c r="G187" s="255"/>
      <c r="H187" s="255" t="s">
        <v>826</v>
      </c>
      <c r="I187" s="255" t="s">
        <v>824</v>
      </c>
      <c r="J187" s="255"/>
      <c r="K187" s="303"/>
    </row>
    <row r="188" s="1" customFormat="1" ht="15" customHeight="1">
      <c r="B188" s="280"/>
      <c r="C188" s="255" t="s">
        <v>827</v>
      </c>
      <c r="D188" s="255"/>
      <c r="E188" s="255"/>
      <c r="F188" s="278" t="s">
        <v>749</v>
      </c>
      <c r="G188" s="255"/>
      <c r="H188" s="255" t="s">
        <v>828</v>
      </c>
      <c r="I188" s="255" t="s">
        <v>824</v>
      </c>
      <c r="J188" s="255"/>
      <c r="K188" s="303"/>
    </row>
    <row r="189" s="1" customFormat="1" ht="15" customHeight="1">
      <c r="B189" s="280"/>
      <c r="C189" s="316" t="s">
        <v>829</v>
      </c>
      <c r="D189" s="255"/>
      <c r="E189" s="255"/>
      <c r="F189" s="278" t="s">
        <v>749</v>
      </c>
      <c r="G189" s="255"/>
      <c r="H189" s="255" t="s">
        <v>830</v>
      </c>
      <c r="I189" s="255" t="s">
        <v>831</v>
      </c>
      <c r="J189" s="317" t="s">
        <v>832</v>
      </c>
      <c r="K189" s="303"/>
    </row>
    <row r="190" s="1" customFormat="1" ht="15" customHeight="1">
      <c r="B190" s="280"/>
      <c r="C190" s="316" t="s">
        <v>43</v>
      </c>
      <c r="D190" s="255"/>
      <c r="E190" s="255"/>
      <c r="F190" s="278" t="s">
        <v>743</v>
      </c>
      <c r="G190" s="255"/>
      <c r="H190" s="252" t="s">
        <v>833</v>
      </c>
      <c r="I190" s="255" t="s">
        <v>834</v>
      </c>
      <c r="J190" s="255"/>
      <c r="K190" s="303"/>
    </row>
    <row r="191" s="1" customFormat="1" ht="15" customHeight="1">
      <c r="B191" s="280"/>
      <c r="C191" s="316" t="s">
        <v>835</v>
      </c>
      <c r="D191" s="255"/>
      <c r="E191" s="255"/>
      <c r="F191" s="278" t="s">
        <v>743</v>
      </c>
      <c r="G191" s="255"/>
      <c r="H191" s="255" t="s">
        <v>836</v>
      </c>
      <c r="I191" s="255" t="s">
        <v>778</v>
      </c>
      <c r="J191" s="255"/>
      <c r="K191" s="303"/>
    </row>
    <row r="192" s="1" customFormat="1" ht="15" customHeight="1">
      <c r="B192" s="280"/>
      <c r="C192" s="316" t="s">
        <v>837</v>
      </c>
      <c r="D192" s="255"/>
      <c r="E192" s="255"/>
      <c r="F192" s="278" t="s">
        <v>743</v>
      </c>
      <c r="G192" s="255"/>
      <c r="H192" s="255" t="s">
        <v>838</v>
      </c>
      <c r="I192" s="255" t="s">
        <v>778</v>
      </c>
      <c r="J192" s="255"/>
      <c r="K192" s="303"/>
    </row>
    <row r="193" s="1" customFormat="1" ht="15" customHeight="1">
      <c r="B193" s="280"/>
      <c r="C193" s="316" t="s">
        <v>839</v>
      </c>
      <c r="D193" s="255"/>
      <c r="E193" s="255"/>
      <c r="F193" s="278" t="s">
        <v>749</v>
      </c>
      <c r="G193" s="255"/>
      <c r="H193" s="255" t="s">
        <v>840</v>
      </c>
      <c r="I193" s="255" t="s">
        <v>778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841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842</v>
      </c>
      <c r="D200" s="319"/>
      <c r="E200" s="319"/>
      <c r="F200" s="319" t="s">
        <v>843</v>
      </c>
      <c r="G200" s="320"/>
      <c r="H200" s="319" t="s">
        <v>844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834</v>
      </c>
      <c r="D202" s="255"/>
      <c r="E202" s="255"/>
      <c r="F202" s="278" t="s">
        <v>44</v>
      </c>
      <c r="G202" s="255"/>
      <c r="H202" s="255" t="s">
        <v>845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45</v>
      </c>
      <c r="G203" s="255"/>
      <c r="H203" s="255" t="s">
        <v>846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48</v>
      </c>
      <c r="G204" s="255"/>
      <c r="H204" s="255" t="s">
        <v>847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46</v>
      </c>
      <c r="G205" s="255"/>
      <c r="H205" s="255" t="s">
        <v>848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47</v>
      </c>
      <c r="G206" s="255"/>
      <c r="H206" s="255" t="s">
        <v>849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790</v>
      </c>
      <c r="D208" s="255"/>
      <c r="E208" s="255"/>
      <c r="F208" s="278" t="s">
        <v>77</v>
      </c>
      <c r="G208" s="255"/>
      <c r="H208" s="255" t="s">
        <v>850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685</v>
      </c>
      <c r="G209" s="255"/>
      <c r="H209" s="255" t="s">
        <v>686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683</v>
      </c>
      <c r="G210" s="255"/>
      <c r="H210" s="255" t="s">
        <v>851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687</v>
      </c>
      <c r="G211" s="316"/>
      <c r="H211" s="307" t="s">
        <v>688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689</v>
      </c>
      <c r="G212" s="316"/>
      <c r="H212" s="307" t="s">
        <v>852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814</v>
      </c>
      <c r="D214" s="255"/>
      <c r="E214" s="255"/>
      <c r="F214" s="278">
        <v>1</v>
      </c>
      <c r="G214" s="316"/>
      <c r="H214" s="307" t="s">
        <v>853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854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855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856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DESKTOP-PMFHNAF\Milan</dc:creator>
  <cp:lastModifiedBy>DESKTOP-PMFHNAF\Milan</cp:lastModifiedBy>
  <dcterms:created xsi:type="dcterms:W3CDTF">2021-12-09T19:28:01Z</dcterms:created>
  <dcterms:modified xsi:type="dcterms:W3CDTF">2021-12-09T19:28:09Z</dcterms:modified>
</cp:coreProperties>
</file>