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BD-C-SVvv - Polní cesta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'OBD-C-SVvv - Polní cesta ...'!$C$87:$K$341</definedName>
    <definedName name="_xlnm.Print_Area" localSheetId="1">'OBD-C-SVvv - Polní cesta ...'!$C$4:$J$37,'OBD-C-SVvv - Polní cesta ...'!$C$43:$J$71,'OBD-C-SVvv - Polní cesta ...'!$C$77:$K$341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'OBD-C-SVvv - Polní cesta ...'!$87:$87</definedName>
  </definedNames>
  <calcPr fullCalcOnLoad="1"/>
</workbook>
</file>

<file path=xl/sharedStrings.xml><?xml version="1.0" encoding="utf-8"?>
<sst xmlns="http://schemas.openxmlformats.org/spreadsheetml/2006/main" count="2667" uniqueCount="792">
  <si>
    <t>Export Komplet</t>
  </si>
  <si>
    <t>VZ</t>
  </si>
  <si>
    <t>2.0</t>
  </si>
  <si>
    <t>ZAMOK</t>
  </si>
  <si>
    <t>False</t>
  </si>
  <si>
    <t>{9c478cf6-465b-4b11-8cfe-b61d5db8b8ca}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</si>
  <si>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</si>
  <si>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</si>
  <si>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</si>
  <si>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</si>
  <si>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</si>
  <si>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</si>
  <si>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</si>
  <si>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</si>
  <si>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OBD-C-SVvv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</si>
  <si>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</si>
  <si>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</si>
  <si>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NCV 2 v k. ú. Obděnice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</si>
  <si>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</si>
  <si>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</si>
  <si>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</si>
  <si>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</si>
  <si>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</si>
  <si>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</si>
  <si>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</si>
  <si>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</si>
  <si>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30. 11. 2020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</si>
  <si>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</si>
  <si>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</si>
  <si>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</si>
  <si>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</si>
  <si>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</si>
  <si>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</si>
  <si>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</si>
  <si>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</si>
  <si>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</si>
  <si>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</si>
  <si>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</si>
  <si>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</si>
  <si>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</si>
  <si>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</si>
  <si>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</si>
  <si>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</si>
  <si>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</si>
  <si>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</si>
  <si>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</si>
  <si>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</si>
  <si>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</si>
  <si>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</si>
  <si>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</si>
  <si>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</si>
  <si>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</si>
  <si>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</si>
  <si>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</si>
  <si>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</si>
  <si>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</si>
  <si>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</si>
  <si>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</si>
  <si>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</si>
  <si>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</si>
  <si>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</si>
  <si>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</si>
  <si>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</si>
  <si>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</si>
  <si>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</si>
  <si>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</si>
  <si>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</si>
  <si>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</si>
  <si>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</si>
  <si>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</si>
  <si>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</si>
  <si>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</si>
  <si>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</si>
  <si>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</si>
  <si>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</si>
  <si>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</si>
  <si>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</si>
  <si>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</si>
  <si>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</si>
  <si>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</si>
  <si>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</si>
  <si>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</si>
  <si>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</si>
  <si>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</si>
  <si>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</si>
  <si>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</si>
  <si>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</si>
  <si>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</si>
  <si>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</si>
  <si>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</si>
  <si>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</si>
  <si>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</si>
  <si>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</si>
  <si>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</si>
  <si>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</si>
  <si>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</si>
  <si>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</si>
  <si>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</si>
  <si>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</si>
  <si>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</si>
  <si>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</si>
  <si>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</si>
  <si>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</si>
  <si>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</si>
  <si>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</si>
  <si>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</si>
  <si>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</si>
  <si>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</si>
  <si>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</si>
  <si>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</si>
  <si>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</si>
  <si>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</si>
  <si>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</si>
  <si>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</si>
  <si>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</si>
  <si>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</si>
  <si>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</si>
  <si>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</si>
  <si>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</si>
  <si>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</si>
  <si>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</si>
  <si>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</si>
  <si>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-1617445598</t>
  </si>
  <si>
    <t>PP</t>
  </si>
  <si>
    <t>Odstranění křovin a stromů s odstraněním kořenů ručně průměru kmene do 100 mm jakékoliv plochy v rovině nebo ve svahu o sklonu do 1:5</t>
  </si>
  <si>
    <t>111209111</t>
  </si>
  <si>
    <t>Spálení proutí a klestu</t>
  </si>
  <si>
    <t>CS ÚRS 2021 02</t>
  </si>
  <si>
    <t>1022642338</t>
  </si>
  <si>
    <t>Spálení proutí, klestu z prořezávek a odstraněných křovin pro jakoukoliv dřevinu</t>
  </si>
  <si>
    <t>Online PSC</t>
  </si>
  <si>
    <t>https://podminky.urs.cz/item/CS_URS_2021_02/111209111</t>
  </si>
  <si>
    <t>3</t>
  </si>
  <si>
    <t>112101101</t>
  </si>
  <si>
    <t>Odstranění stromů listnatých průměru kmene přes 100 do 300 mm</t>
  </si>
  <si>
    <t>kus</t>
  </si>
  <si>
    <t>-1022895951</t>
  </si>
  <si>
    <t>Odstranění stromů s odřezáním kmene a s odvětvením listnatých, průměru kmene přes 100 do 300 mm</t>
  </si>
  <si>
    <t>https://podminky.urs.cz/item/CS_URS_2021_02/112101101</t>
  </si>
  <si>
    <t>112101102</t>
  </si>
  <si>
    <t>Odstranění stromů listnatých průměru kmene přes 300 do 500 mm</t>
  </si>
  <si>
    <t>328401249</t>
  </si>
  <si>
    <t>Odstranění stromů s odřezáním kmene a s odvětvením listnatých, průměru kmene přes 300 do 500 mm</t>
  </si>
  <si>
    <t>https://podminky.urs.cz/item/CS_URS_2021_02/112101102</t>
  </si>
  <si>
    <t>5</t>
  </si>
  <si>
    <t>112201101</t>
  </si>
  <si>
    <t>Odstranění pařezů D přes 100 do 300 mm</t>
  </si>
  <si>
    <t>193737305</t>
  </si>
  <si>
    <t>Odstranění pařezů strojně s jejich vykopáním, vytrháním nebo odstřelením průměru přes 100 do 300 mm</t>
  </si>
  <si>
    <t>https://podminky.urs.cz/item/CS_URS_2021_02/112201101</t>
  </si>
  <si>
    <t>6</t>
  </si>
  <si>
    <t>112201102</t>
  </si>
  <si>
    <t>Odstranění pařezů D přes 300 do 500 mm</t>
  </si>
  <si>
    <t>1035794233</t>
  </si>
  <si>
    <t>Odstranění pařezů strojně s jejich vykopáním, vytrháním nebo odstřelením průměru přes 300 do 500 mm</t>
  </si>
  <si>
    <t>https://podminky.urs.cz/item/CS_URS_2021_02/112201102</t>
  </si>
  <si>
    <t>7</t>
  </si>
  <si>
    <t>121151103</t>
  </si>
  <si>
    <t>Sejmutí ornice plochy do 100 m2 tl vrstvy do 200 mm strojně</t>
  </si>
  <si>
    <t>-829267085</t>
  </si>
  <si>
    <t>Sejmutí ornice strojně při souvislé ploše do 100 m2, tl. vrstvy do 200 mm</t>
  </si>
  <si>
    <t>https://podminky.urs.cz/item/CS_URS_2021_02/121151103</t>
  </si>
  <si>
    <t>8</t>
  </si>
  <si>
    <t>122252205</t>
  </si>
  <si>
    <t>Odkopávky a prokopávky nezapažené pro silnice a dálnice v hornině třídy těžitelnosti I objem do 1000 m3 strojně</t>
  </si>
  <si>
    <t>m3</t>
  </si>
  <si>
    <t>2062247613</t>
  </si>
  <si>
    <t>Odkopávky a prokopávky nezapažené pro silnice a dálnice strojně v hornině třídy těžitelnosti I přes 500 do 1 000 m3</t>
  </si>
  <si>
    <t>https://podminky.urs.cz/item/CS_URS_2021_02/122252205</t>
  </si>
  <si>
    <t>9</t>
  </si>
  <si>
    <t>125703301</t>
  </si>
  <si>
    <t>Čištění melioračních kanálů od naplavenin tl do 250 mm dno nezpevněné</t>
  </si>
  <si>
    <t>435622697</t>
  </si>
  <si>
    <t>Čištění melioračních kanálů s úpravou svahu do výšky naplavené vrstvy tloušťky naplavené vrstvy do 250 mm, se dnem nezpevněným</t>
  </si>
  <si>
    <t>https://podminky.urs.cz/item/CS_URS_2021_02/125703301</t>
  </si>
  <si>
    <t>129253101</t>
  </si>
  <si>
    <t>Čištění otevřených koryt vodotečí šíře dna do 5 m hl do 2,5 m v hornině třídy těžitelnosti I skupiny 3 strojně</t>
  </si>
  <si>
    <t>1522039731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</si>
  <si>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</si>
  <si>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https://podminky.urs.cz/item/CS_URS_2021_02/129253101</t>
  </si>
  <si>
    <t>11</t>
  </si>
  <si>
    <t>132154103</t>
  </si>
  <si>
    <t>Hloubení rýh zapažených š do 800 mm v hornině třídy těžitelnosti I skupiny 1 a 2 objem do 100 m3 strojně</t>
  </si>
  <si>
    <t>-1176629241</t>
  </si>
  <si>
    <t>Hloubení zapažených rýh šířky do 800 mm strojně s urovnáním dna do předepsaného profilu a spádu v hornině třídy těžitelnosti I skupiny 1 a 2 přes 50 do 100 m3</t>
  </si>
  <si>
    <t>https://podminky.urs.cz/item/CS_URS_2021_02/132154103</t>
  </si>
  <si>
    <t>12</t>
  </si>
  <si>
    <t>132153301</t>
  </si>
  <si>
    <t>Hloubení rýh pro sběrné a svodné drény rýhovačem hl do 1,0 m v hornině třídy těžitelnosti I a II skupiny 1 až 4</t>
  </si>
  <si>
    <t>m</t>
  </si>
  <si>
    <t>-1702067032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</si>
  <si>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</si>
  <si>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https://podminky.urs.cz/item/CS_URS_2021_02/132153301</t>
  </si>
  <si>
    <t>13</t>
  </si>
  <si>
    <t>162201401</t>
  </si>
  <si>
    <t>Vodorovné přemístění větví stromů listnatých do 1 km D kmene přes 100 do 300 mm</t>
  </si>
  <si>
    <t>1937369852</t>
  </si>
  <si>
    <t>Vodorovné přemístění větví, kmenů nebo pařezů s naložením, složením a dopravou do 1000 m větví stromů listnatých, průměru kmene přes 100 do 300 mm</t>
  </si>
  <si>
    <t>https://podminky.urs.cz/item/CS_URS_2021_02/162201401</t>
  </si>
  <si>
    <t>14</t>
  </si>
  <si>
    <t>162201402</t>
  </si>
  <si>
    <t>Vodorovné přemístění větví stromů listnatých do 1 km D kmene přes 300 do 500 mm</t>
  </si>
  <si>
    <t>2055965720</t>
  </si>
  <si>
    <t>Vodorovné přemístění větví, kmenů nebo pařezů s naložením, složením a dopravou do 1000 m větví stromů listnatých, průměru kmene přes 300 do 500 mm</t>
  </si>
  <si>
    <t>https://podminky.urs.cz/item/CS_URS_2021_02/162201402</t>
  </si>
  <si>
    <t>162551107</t>
  </si>
  <si>
    <t>Vodorovné přemístění přes 2 000 do 2500 m výkopku/sypaniny z horniny třídy těžitelnosti I skupiny 1 až 3</t>
  </si>
  <si>
    <t>1308559988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</si>
  <si>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</si>
  <si>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https://podminky.urs.cz/item/CS_URS_2021_02/162551107</t>
  </si>
  <si>
    <t>16</t>
  </si>
  <si>
    <t>166151101</t>
  </si>
  <si>
    <t>Přehození neulehlého výkopku z horniny třídy těžitelnosti I skupiny 1 až 3 strojně</t>
  </si>
  <si>
    <t>-1380378027</t>
  </si>
  <si>
    <t>Přehození neulehlého výkopku strojně z horniny třídy těžitelnosti I, skupiny 1 až 3</t>
  </si>
  <si>
    <t>https://podminky.urs.cz/item/CS_URS_2021_02/166151101</t>
  </si>
  <si>
    <t>17</t>
  </si>
  <si>
    <t>167151101</t>
  </si>
  <si>
    <t>Nakládání výkopku z hornin třídy těžitelnosti I skupiny 1 až 3 do 100 m3</t>
  </si>
  <si>
    <t>-1235540605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</si>
  <si>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</si>
  <si>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</si>
  <si>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18</t>
  </si>
  <si>
    <t>171152101</t>
  </si>
  <si>
    <t>Uložení sypaniny z hornin soudržných do násypů zhutněných silnic a dálnic</t>
  </si>
  <si>
    <t>259245476</t>
  </si>
  <si>
    <t>Uložení sypaniny do zhutněných násypů pro silnice, dálnice a letiště s rozprostřením sypaniny ve vrstvách, s hrubým urovnáním a uzavřením povrchu násypu z hornin soudržných</t>
  </si>
  <si>
    <t>https://podminky.urs.cz/item/CS_URS_2021_02/171152101</t>
  </si>
  <si>
    <t>19</t>
  </si>
  <si>
    <t>171151101</t>
  </si>
  <si>
    <t>Hutnění boků násypů pro jakýkoliv sklon a míru zhutnění svahu</t>
  </si>
  <si>
    <t>-236107603</t>
  </si>
  <si>
    <t>Hutnění boků násypů z hornin soudržných a sypkých pro jakýkoliv sklon, délku a míru zhutnění svahu</t>
  </si>
  <si>
    <t>https://podminky.urs.cz/item/CS_URS_2021_02/171151101</t>
  </si>
  <si>
    <t>20</t>
  </si>
  <si>
    <t>171201201</t>
  </si>
  <si>
    <t>Uložení sypaniny na skládky nebo meziskládky</t>
  </si>
  <si>
    <t>-692468978</t>
  </si>
  <si>
    <t>Uložení sypaniny na skládky nebo meziskládky bez hutnění s upravením uložené sypaniny do předepsaného tvaru</t>
  </si>
  <si>
    <t>https://podminky.urs.cz/item/CS_URS_2021_02/171201201</t>
  </si>
  <si>
    <t>174101101</t>
  </si>
  <si>
    <t>Zásyp jam, šachet rýh nebo kolem objektů sypaninou se zhutněním</t>
  </si>
  <si>
    <t>-894429635</t>
  </si>
  <si>
    <t>Zásyp sypaninou z jakékoliv horniny strojně s uložením výkopku ve vrstvách se zhutněním jam, šachet, rýh nebo kolem objektů v těchto vykopávkách</t>
  </si>
  <si>
    <t>https://podminky.urs.cz/item/CS_URS_2021_02/174101101</t>
  </si>
  <si>
    <t>22</t>
  </si>
  <si>
    <t>174201201</t>
  </si>
  <si>
    <t>Zásyp jam po pařezech D pařezů do 300 mm strojně</t>
  </si>
  <si>
    <t>1130782347</t>
  </si>
  <si>
    <t>Zásyp jam po pařezech strojně výkopkem z horniny získané při dobývání pařezů s hrubým urovnáním povrchu zasypávky průměru pařezu přes 100 do 300 mm</t>
  </si>
  <si>
    <t>https://podminky.urs.cz/item/CS_URS_2021_02/174201201</t>
  </si>
  <si>
    <t>23</t>
  </si>
  <si>
    <t>174201202</t>
  </si>
  <si>
    <t>Zásyp jam po pařezech D pařezů přes 300 do 500 mm strojně</t>
  </si>
  <si>
    <t>709753266</t>
  </si>
  <si>
    <t>Zásyp jam po pařezech strojně výkopkem z horniny získané při dobývání pařezů s hrubým urovnáním povrchu zasypávky průměru pařezu přes 300 do 500 mm</t>
  </si>
  <si>
    <t>https://podminky.urs.cz/item/CS_URS_2021_02/174201202</t>
  </si>
  <si>
    <t>24</t>
  </si>
  <si>
    <t>174253301</t>
  </si>
  <si>
    <t>Zásyp rýh pro drény hl do 1,0 m</t>
  </si>
  <si>
    <t>901727880</t>
  </si>
  <si>
    <t>Zásyp rýh pro drény bez zhutnění, pro jakékoliv množství sběrné a svodné drény hloubky do 1 m</t>
  </si>
  <si>
    <t>https://podminky.urs.cz/item/CS_URS_2021_02/174253301</t>
  </si>
  <si>
    <t>25</t>
  </si>
  <si>
    <t>175101201</t>
  </si>
  <si>
    <t>Obsypání objektu nad přilehlým původním terénem sypaninou bez prohození, uloženou do 3 m ručně</t>
  </si>
  <si>
    <t>286820018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</si>
  <si>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</si>
  <si>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https://podminky.urs.cz/item/CS_URS_2021_02/175101201</t>
  </si>
  <si>
    <t>26</t>
  </si>
  <si>
    <t>181351103</t>
  </si>
  <si>
    <t>Rozprostření ornice tl vrstvy do 200 mm pl přes 100 do 500 m2 v rovině nebo ve svahu do 1:5 strojně</t>
  </si>
  <si>
    <t>-1143514497</t>
  </si>
  <si>
    <t>Rozprostření a urovnání ornice v rovině nebo ve svahu sklonu do 1:5 strojně při souvislé ploše přes 100 do 500 m2, tl. vrstvy do 200 mm</t>
  </si>
  <si>
    <t>https://podminky.urs.cz/item/CS_URS_2021_02/181351103</t>
  </si>
  <si>
    <t>27</t>
  </si>
  <si>
    <t>181951112</t>
  </si>
  <si>
    <t>Úprava pláně v hornině třídy těžitelnosti I skupiny 1 až 3 se zhutněním strojně</t>
  </si>
  <si>
    <t>622461916</t>
  </si>
  <si>
    <t>Úprava pláně vyrovnáním výškových rozdílů strojně v hornině třídy těžitelnosti I, skupiny 1 až 3 se zhutněním</t>
  </si>
  <si>
    <t>https://podminky.urs.cz/item/CS_URS_2021_02/181951112</t>
  </si>
  <si>
    <t>28</t>
  </si>
  <si>
    <t>182151111</t>
  </si>
  <si>
    <t>Svahování v zářezech v hornině třídy těžitelnosti I skupiny 1 až 3 strojně</t>
  </si>
  <si>
    <t>-916473268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</si>
  <si>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</si>
  <si>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https://podminky.urs.cz/item/CS_URS_2021_02/182151111</t>
  </si>
  <si>
    <t>29</t>
  </si>
  <si>
    <t>182201101</t>
  </si>
  <si>
    <t>Svahování násypů strojně</t>
  </si>
  <si>
    <t>319005082</t>
  </si>
  <si>
    <t>Svahování trvalých svahů do projektovaných profilů strojně s potřebným přemístěním výkopku při svahování násypů v jakékoliv hornině</t>
  </si>
  <si>
    <t>https://podminky.urs.cz/item/CS_URS_2021_02/182201101</t>
  </si>
  <si>
    <t>Zemní práce - povrchové úpravy terénu</t>
  </si>
  <si>
    <t>30</t>
  </si>
  <si>
    <t>181411123</t>
  </si>
  <si>
    <t>Založení lučního trávníku výsevem pl do 1000 m2 ve svahu přes 1:2 do 1:1</t>
  </si>
  <si>
    <t>196248292</t>
  </si>
  <si>
    <t>Založení trávníku na půdě předem připravené plochy do 1000 m2 výsevem včetně utažení lučního na svahu přes 1:2 do 1:1</t>
  </si>
  <si>
    <t>https://podminky.urs.cz/item/CS_URS_2021_02/181411123</t>
  </si>
  <si>
    <t>31</t>
  </si>
  <si>
    <t>M</t>
  </si>
  <si>
    <t>00572472</t>
  </si>
  <si>
    <t>osivo směs travní krajinná-rovinná</t>
  </si>
  <si>
    <t>kg</t>
  </si>
  <si>
    <t>2104412170</t>
  </si>
  <si>
    <t>https://podminky.urs.cz/item/CS_URS_2021_02/00572472</t>
  </si>
  <si>
    <t>VV</t>
  </si>
  <si>
    <t>3222,5*0,015 'Přepočtené koeficientem množství</t>
  </si>
  <si>
    <t>Zakládání</t>
  </si>
  <si>
    <t>32</t>
  </si>
  <si>
    <t>212532111</t>
  </si>
  <si>
    <t>Lože pro trativody z kameniva hrubého drceného</t>
  </si>
  <si>
    <t>1212640226</t>
  </si>
  <si>
    <t>https://podminky.urs.cz/item/CS_URS_2021_02/212532111</t>
  </si>
  <si>
    <t>33</t>
  </si>
  <si>
    <t>212755218</t>
  </si>
  <si>
    <t>Trativody z drenážních trubek plastových flexibilních D 200 mm bez lože</t>
  </si>
  <si>
    <t>-1908424391</t>
  </si>
  <si>
    <t>Trativody bez lože z drenážních trubek plastových flexibilních D 200 mm</t>
  </si>
  <si>
    <t>https://podminky.urs.cz/item/CS_URS_2021_02/212755218</t>
  </si>
  <si>
    <t>34</t>
  </si>
  <si>
    <t>213141111</t>
  </si>
  <si>
    <t>Zřízení vrstvy z geotextilie v rovině nebo ve sklonu do 1:5 š do 3 m</t>
  </si>
  <si>
    <t>103188688</t>
  </si>
  <si>
    <t>Zřízení vrstvy z geotextilie filtrační, separační, odvodňovací, ochranné, výztužné nebo protierozní v rovině nebo ve sklonu do 1:5, šířky do 3 m</t>
  </si>
  <si>
    <t>https://podminky.urs.cz/item/CS_URS_2021_02/213141111</t>
  </si>
  <si>
    <t>35</t>
  </si>
  <si>
    <t>69311082</t>
  </si>
  <si>
    <t>geotextilie netkaná separační, ochranná, filtrační, drenážní PP 500g/m2</t>
  </si>
  <si>
    <t>-84000414</t>
  </si>
  <si>
    <t>https://podminky.urs.cz/item/CS_URS_2021_02/69311082</t>
  </si>
  <si>
    <t>311,304347826087*1,15 'Přepočtené koeficientem množství</t>
  </si>
  <si>
    <t>36</t>
  </si>
  <si>
    <t>215901101</t>
  </si>
  <si>
    <t>Zhutnění podloží z hornin soudržných nebo nesoudržných pod násypy</t>
  </si>
  <si>
    <t>-1887201922</t>
  </si>
  <si>
    <t>Zhutnění podloží pod násypy z rostlé horniny třídy těžitelnosti I a II, skupiny 1 až 4 z hornin soudružných a nesoudržných</t>
  </si>
  <si>
    <t>https://podminky.urs.cz/item/CS_URS_2021_02/215901101</t>
  </si>
  <si>
    <t>Svislé a kompletní konstrukce</t>
  </si>
  <si>
    <t>37</t>
  </si>
  <si>
    <t>321351010</t>
  </si>
  <si>
    <t>Bednění konstrukcí vodních staveb rovinné - zřízení</t>
  </si>
  <si>
    <t>1986068258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</si>
  <si>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</si>
  <si>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</si>
  <si>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>38</t>
  </si>
  <si>
    <t>321352010</t>
  </si>
  <si>
    <t>Bednění konstrukcí vodních staveb rovinné - odstranění</t>
  </si>
  <si>
    <t>-2021071839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</si>
  <si>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</si>
  <si>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</si>
  <si>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Vodorovné konstrukce</t>
  </si>
  <si>
    <t>39</t>
  </si>
  <si>
    <t>452111111</t>
  </si>
  <si>
    <t>Osazení betonových pražců otevřený výkop pl do 25000 mm2</t>
  </si>
  <si>
    <t>-1355510989</t>
  </si>
  <si>
    <t>Osazení betonových dílců pražců pod potrubí v otevřeném výkopu, průřezové plochy do 25000 mm2</t>
  </si>
  <si>
    <t>https://podminky.urs.cz/item/CS_URS_2021_02/452111111</t>
  </si>
  <si>
    <t>40</t>
  </si>
  <si>
    <t>59217017.1</t>
  </si>
  <si>
    <t>podkl. pražec betonový</t>
  </si>
  <si>
    <t>1905621268</t>
  </si>
  <si>
    <t>41</t>
  </si>
  <si>
    <t>465513127</t>
  </si>
  <si>
    <t>Dlažba z lomového kamene na cementovou maltu s vyspárováním tl 200 mm</t>
  </si>
  <si>
    <t>2094801511</t>
  </si>
  <si>
    <t>Dlažba z lomového kamene lomařsky upraveného na cementovou maltu, s vyspárováním cementovou maltou, tl. kamene 200 mm</t>
  </si>
  <si>
    <t>https://podminky.urs.cz/item/CS_URS_2021_02/465513127</t>
  </si>
  <si>
    <t>Komunikace</t>
  </si>
  <si>
    <t>42</t>
  </si>
  <si>
    <t>564851111</t>
  </si>
  <si>
    <t>Podklad ze štěrkodrtě ŠD tl 150 mm</t>
  </si>
  <si>
    <t>-412526617</t>
  </si>
  <si>
    <t>Podklad ze štěrkodrti ŠD s rozprostřením a zhutněním, po zhutnění tl. 150 mm</t>
  </si>
  <si>
    <t>https://podminky.urs.cz/item/CS_URS_2021_02/564851111</t>
  </si>
  <si>
    <t>43</t>
  </si>
  <si>
    <t>569251111</t>
  </si>
  <si>
    <t>Zpevnění krajnic štěrkopískem nebo kamenivem těženým tl 150 mm</t>
  </si>
  <si>
    <t>-26117587</t>
  </si>
  <si>
    <t>Zpevnění krajnic nebo komunikací pro pěší s rozprostřením a zhutněním, po zhutnění štěrkopískem nebo kamenivem těženým tl. 150 mm</t>
  </si>
  <si>
    <t>https://podminky.urs.cz/item/CS_URS_2021_02/569251111</t>
  </si>
  <si>
    <t>44</t>
  </si>
  <si>
    <t>583441980</t>
  </si>
  <si>
    <t>štěrkodrť frakce 0-63 žula,rula</t>
  </si>
  <si>
    <t>t</t>
  </si>
  <si>
    <t>417234308</t>
  </si>
  <si>
    <t>kamenivo přírodní drcené hutné pro stavební účely PDK (drobné, hrubé a štěrkodrť) štěrkodrtě ČSN EN 13043 frakce   0-63       žula,rula</t>
  </si>
  <si>
    <t>45</t>
  </si>
  <si>
    <t>569903311</t>
  </si>
  <si>
    <t>Zřízení zemních krajnic se zhutněním</t>
  </si>
  <si>
    <t>-1593314845</t>
  </si>
  <si>
    <t>Zřízení zemních krajnic z hornin jakékoliv třídy se zhutněním</t>
  </si>
  <si>
    <t>https://podminky.urs.cz/item/CS_URS_2021_02/569903311</t>
  </si>
  <si>
    <t>46</t>
  </si>
  <si>
    <t>573411104</t>
  </si>
  <si>
    <t>Jednoduchý nátěr z asfaltu v množství 1,5 kg/m2 s posypem</t>
  </si>
  <si>
    <t>-373859939</t>
  </si>
  <si>
    <t>Jednoduchý nátěr JN s posypem kamenivem a se zaválcováním z asfaltu silničního, v množství 1,50 kg/m2</t>
  </si>
  <si>
    <t>https://podminky.urs.cz/item/CS_URS_2021_02/573411104</t>
  </si>
  <si>
    <t>1967,9*2</t>
  </si>
  <si>
    <t>Součet</t>
  </si>
  <si>
    <t>47</t>
  </si>
  <si>
    <t>573411115</t>
  </si>
  <si>
    <t>Nátěr živičný uzavírací nebo udržovací s posypem z asfaltu v množství 1,8 kg/m2</t>
  </si>
  <si>
    <t>-2109329284</t>
  </si>
  <si>
    <t>48</t>
  </si>
  <si>
    <t>574381112</t>
  </si>
  <si>
    <t>Penetrační makadam hrubý PMH tl 100 mm</t>
  </si>
  <si>
    <t>2144597144</t>
  </si>
  <si>
    <t>Penetrační makadam PM s rozprostřením kameniva na sucho, s prolitím živicí, s posypem drtí a se zhutněním hrubý (PMH) z kameniva hrubého drceného, po zhutnění tl. 100 mm</t>
  </si>
  <si>
    <t>https://podminky.urs.cz/item/CS_URS_2021_02/574381112</t>
  </si>
  <si>
    <t>49</t>
  </si>
  <si>
    <t>599142111</t>
  </si>
  <si>
    <t>Úprava zálivky dilatačních nebo pracovních spár v cementobetonovém krytu hl do 40 mm š přes 20 do 40 mm</t>
  </si>
  <si>
    <t>1422600201</t>
  </si>
  <si>
    <t>Úprava zálivky dilatačních nebo pracovních spár v cementobetonovém krytu, hloubky do 40 mm, šířky přes 20 do 40 mm</t>
  </si>
  <si>
    <t>https://podminky.urs.cz/item/CS_URS_2021_02/599142111</t>
  </si>
  <si>
    <t>Trubní vedení</t>
  </si>
  <si>
    <t>50</t>
  </si>
  <si>
    <t>895641111</t>
  </si>
  <si>
    <t>Zřízení drenážní vyústě z betonových prefabrikátů dvoudílné</t>
  </si>
  <si>
    <t>-942204282</t>
  </si>
  <si>
    <t>Zřízení drenážní výustě typové z betonových prefabrikovaných dílců dvoudílné</t>
  </si>
  <si>
    <t>https://podminky.urs.cz/item/CS_URS_2021_02/895641111</t>
  </si>
  <si>
    <t>51</t>
  </si>
  <si>
    <t>59213003</t>
  </si>
  <si>
    <t>žlab kabelový betonový 50x33/20x22cm</t>
  </si>
  <si>
    <t>-1406253151</t>
  </si>
  <si>
    <t>https://podminky.urs.cz/item/CS_URS_2021_02/59213003</t>
  </si>
  <si>
    <t>52</t>
  </si>
  <si>
    <t>899623181</t>
  </si>
  <si>
    <t>Obetonování potrubí nebo zdiva stok betonem prostým tř. C 30/37 v otevřeném výkopu</t>
  </si>
  <si>
    <t>2131280155</t>
  </si>
  <si>
    <t>Obetonování potrubí nebo zdiva stok betonem prostým v otevřeném výkopu, beton tř. C 30/37</t>
  </si>
  <si>
    <t>https://podminky.urs.cz/item/CS_URS_2021_02/899623181</t>
  </si>
  <si>
    <t>53</t>
  </si>
  <si>
    <t>899643111</t>
  </si>
  <si>
    <t>Bednění pro obetonování potrubí otevřený výkop</t>
  </si>
  <si>
    <t>-479994809</t>
  </si>
  <si>
    <t>Bednění pro obetonování potrubí v otevřeném výkopu</t>
  </si>
  <si>
    <t>https://podminky.urs.cz/item/CS_URS_2021_02/899643111</t>
  </si>
  <si>
    <t>Ostatní konstrukce a práce-bourání</t>
  </si>
  <si>
    <t>54</t>
  </si>
  <si>
    <t>912211111</t>
  </si>
  <si>
    <t>Montáž směrového sloupku silničního plastového prosté uložení bez betonového základu</t>
  </si>
  <si>
    <t>1263491719</t>
  </si>
  <si>
    <t>Montáž směrového sloupku plastového s odrazkou prostým uložením bez betonového základu silničního</t>
  </si>
  <si>
    <t>https://podminky.urs.cz/item/CS_URS_2021_02/912211111</t>
  </si>
  <si>
    <t>55</t>
  </si>
  <si>
    <t>404451500</t>
  </si>
  <si>
    <t>sloupek silniční plastový s retroreflexní fólií směrový 1200 mm červený</t>
  </si>
  <si>
    <t>-1223118730</t>
  </si>
  <si>
    <t>výrobky a tabule orientační pro návěstí a zabezpečovací zařízení silniční značky dopravní svislé sloupky směrové sloupky plastové s retroreflexní fólií směrový silniční "M" 1200 mm</t>
  </si>
  <si>
    <t>56</t>
  </si>
  <si>
    <t>919311112</t>
  </si>
  <si>
    <t>Čela propustků z prostého betonu tř. C12/15</t>
  </si>
  <si>
    <t>-110377964</t>
  </si>
  <si>
    <t>Čela propustků z prostého betonu tř. C 12/15</t>
  </si>
  <si>
    <t>https://podminky.urs.cz/item/CS_URS_2021_02/919311112</t>
  </si>
  <si>
    <t>57</t>
  </si>
  <si>
    <t>919511112</t>
  </si>
  <si>
    <t>Čela propustků z lomového kamene</t>
  </si>
  <si>
    <t>-307216750</t>
  </si>
  <si>
    <t>Čela propustků z lomového kamene upraveného, na maltu cementovou</t>
  </si>
  <si>
    <t>https://podminky.urs.cz/item/CS_URS_2021_02/919511112</t>
  </si>
  <si>
    <t>58</t>
  </si>
  <si>
    <t>919521014</t>
  </si>
  <si>
    <t>Zřízení propustků z trub betonových DN 500</t>
  </si>
  <si>
    <t>648908933</t>
  </si>
  <si>
    <t>Zřízení propustků a hospodářských přejezdů z trub betonových a železobetonových do DN 500</t>
  </si>
  <si>
    <t>https://podminky.urs.cz/item/CS_URS_2021_02/919521014</t>
  </si>
  <si>
    <t>59</t>
  </si>
  <si>
    <t>PFG.71002311</t>
  </si>
  <si>
    <t>trouba hrdlová přímá železobet. s integrovaným těsněním TZH-Q 500/2500 integro 50x250x8,5cm</t>
  </si>
  <si>
    <t>-1628721627</t>
  </si>
  <si>
    <t>60</t>
  </si>
  <si>
    <t>919731123</t>
  </si>
  <si>
    <t>Zarovnání styčné plochy podkladu nebo krytu živičného tl přes 100 do 200 mm</t>
  </si>
  <si>
    <t>785786749</t>
  </si>
  <si>
    <t>Zarovnání styčné plochy podkladu nebo krytu podél vybourané části komunikace nebo zpevněné plochy živičné tl. přes 100 do 200 mm</t>
  </si>
  <si>
    <t>https://podminky.urs.cz/item/CS_URS_2021_02/919731123</t>
  </si>
  <si>
    <t>61</t>
  </si>
  <si>
    <t>936561111</t>
  </si>
  <si>
    <t>Podkladní a krycí vrstvy trubních propustků nebo překopů cest z kameniva</t>
  </si>
  <si>
    <t>-1234226284</t>
  </si>
  <si>
    <t>Podkladní a krycí vrstvy trubních propustků nebo překopů cest z kameniva drceného</t>
  </si>
  <si>
    <t>https://podminky.urs.cz/item/CS_URS_2021_02/936561111</t>
  </si>
  <si>
    <t>62</t>
  </si>
  <si>
    <t>938908411</t>
  </si>
  <si>
    <t>Čištění vozovek splachováním vodou</t>
  </si>
  <si>
    <t>562371889</t>
  </si>
  <si>
    <t>Čištění vozovek splachováním vodou povrchu podkladu nebo krytu živičného, betonového nebo dlážděného</t>
  </si>
  <si>
    <t>https://podminky.urs.cz/item/CS_URS_2021_02/938908411</t>
  </si>
  <si>
    <t>63</t>
  </si>
  <si>
    <t>938909311</t>
  </si>
  <si>
    <t>Čištění vozovek metením strojně podkladu nebo krytu betonového nebo živičného</t>
  </si>
  <si>
    <t>1767204003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</si>
  <si>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</si>
  <si>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https://podminky.urs.cz/item/CS_URS_2021_02/938909311</t>
  </si>
  <si>
    <t>64</t>
  </si>
  <si>
    <t>938909611</t>
  </si>
  <si>
    <t>Odstranění nánosu na krajnicích tl do 100 mm</t>
  </si>
  <si>
    <t>-673602357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</si>
  <si>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</si>
  <si>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https://podminky.urs.cz/item/CS_URS_2021_02/938909611</t>
  </si>
  <si>
    <t>65</t>
  </si>
  <si>
    <t>966008112</t>
  </si>
  <si>
    <t>Bourání trubního propustku DN přes 300 do 500</t>
  </si>
  <si>
    <t>802315403</t>
  </si>
  <si>
    <t>Bourání trubního propustku s odklizením a uložením vybouraného materiálu na skládku na vzdálenost do 3 m nebo s naložením na dopravní prostředek z trub DN přes 300 do 500 mm</t>
  </si>
  <si>
    <t>https://podminky.urs.cz/item/CS_URS_2021_02/966008112</t>
  </si>
  <si>
    <t>997</t>
  </si>
  <si>
    <t>Přesun sutě</t>
  </si>
  <si>
    <t>66</t>
  </si>
  <si>
    <t>997002511</t>
  </si>
  <si>
    <t>Vodorovné přemístění suti a vybouraných hmot bez naložení ale se složením a urovnáním do 1 km</t>
  </si>
  <si>
    <t>1570065480</t>
  </si>
  <si>
    <t>Vodorovné přemístění suti a vybouraných hmot bez naložení, se složením a hrubým urovnáním na vzdálenost do 1 km</t>
  </si>
  <si>
    <t>https://podminky.urs.cz/item/CS_URS_2021_02/997002511</t>
  </si>
  <si>
    <t>67</t>
  </si>
  <si>
    <t>997002519</t>
  </si>
  <si>
    <t>Příplatek ZKD 1 km přemístění suti a vybouraných hmot</t>
  </si>
  <si>
    <t>-1244478006</t>
  </si>
  <si>
    <t>Vodorovné přemístění suti a vybouraných hmot bez naložení, se složením a hrubým urovnáním Příplatek k ceně za každý další i započatý 1 km přes 1 km</t>
  </si>
  <si>
    <t>https://podminky.urs.cz/item/CS_URS_2021_02/997002519</t>
  </si>
  <si>
    <t>68</t>
  </si>
  <si>
    <t>997002611</t>
  </si>
  <si>
    <t>Nakládání suti a vybouraných hmot</t>
  </si>
  <si>
    <t>-1499944032</t>
  </si>
  <si>
    <t>Nakládání suti a vybouraných hmot na dopravní prostředek pro vodorovné přemístění</t>
  </si>
  <si>
    <t>https://podminky.urs.cz/item/CS_URS_2021_02/997002611</t>
  </si>
  <si>
    <t>69</t>
  </si>
  <si>
    <t>997006006</t>
  </si>
  <si>
    <t>Drcení stavebního odpadu ze zdiva z betonu prostého s dopravou do 100 m a naložením</t>
  </si>
  <si>
    <t>755531908</t>
  </si>
  <si>
    <t>Úprava stavebního odpadu drcení s dopravou na vzdálenost do 100 m a naložením do drtícího zařízení ze zdiva betonového</t>
  </si>
  <si>
    <t>https://podminky.urs.cz/item/CS_URS_2021_02/997006006</t>
  </si>
  <si>
    <t>70</t>
  </si>
  <si>
    <t>997006511</t>
  </si>
  <si>
    <t>Vodorovná doprava suti s naložením a složením na skládku do 100 m</t>
  </si>
  <si>
    <t>983599391</t>
  </si>
  <si>
    <t>Vodorovná doprava suti na skládku s naložením na dopravní prostředek a složením do 100 m</t>
  </si>
  <si>
    <t>https://podminky.urs.cz/item/CS_URS_2021_02/997006511</t>
  </si>
  <si>
    <t>71</t>
  </si>
  <si>
    <t>997221615</t>
  </si>
  <si>
    <t>Poplatek za uložení na skládce (skládkovné) stavebního odpadu betonového kód odpadu 17 01 01</t>
  </si>
  <si>
    <t>-2114896993</t>
  </si>
  <si>
    <t>Poplatek za uložení stavebního odpadu na skládce (skládkovné) z prostého betonu zatříděného do Katalogu odpadů pod kódem 17 01 01</t>
  </si>
  <si>
    <t>https://podminky.urs.cz/item/CS_URS_2021_02/997221615</t>
  </si>
  <si>
    <t>72</t>
  </si>
  <si>
    <t>997221875</t>
  </si>
  <si>
    <t>Poplatek za uložení stavebního odpadu na recyklační skládce (skládkovné) asfaltového bez obsahu dehtu zatříděného do Katalogu odpadů pod kódem 17 03 02</t>
  </si>
  <si>
    <t>1672922536</t>
  </si>
  <si>
    <t>https://podminky.urs.cz/item/CS_URS_2021_02/997221875</t>
  </si>
  <si>
    <t>998</t>
  </si>
  <si>
    <t>Přesun hmot</t>
  </si>
  <si>
    <t>73</t>
  </si>
  <si>
    <t>998225111</t>
  </si>
  <si>
    <t>Přesun hmot pro pozemní komunikace s krytem z kamene, monolitickým betonovým nebo živičným</t>
  </si>
  <si>
    <t>602356098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</si>
  <si>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</si>
  <si>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</si>
  <si>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74</t>
  </si>
  <si>
    <t>998225191</t>
  </si>
  <si>
    <t>Příplatek k přesunu hmot pro pozemní komunikace s krytem z kamene, živičným, betonovým do 1000 m</t>
  </si>
  <si>
    <t>-1286637967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</si>
  <si>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</si>
  <si>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https://podminky.urs.cz/item/CS_URS_2021_02/998225191</t>
  </si>
  <si>
    <t>VRN</t>
  </si>
  <si>
    <t>Vedlejší rozpočtové náklady</t>
  </si>
  <si>
    <t>VRN1</t>
  </si>
  <si>
    <t>Průzkumné, geodetické a projektové práce</t>
  </si>
  <si>
    <t>75</t>
  </si>
  <si>
    <t>010001000</t>
  </si>
  <si>
    <t>kpl</t>
  </si>
  <si>
    <t>1024</t>
  </si>
  <si>
    <t>-1230468150</t>
  </si>
  <si>
    <t>https://podminky.urs.cz/item/CS_URS_2021_02/010001000</t>
  </si>
  <si>
    <t>76</t>
  </si>
  <si>
    <t>012002000</t>
  </si>
  <si>
    <t>Geodetické práce</t>
  </si>
  <si>
    <t>296622560</t>
  </si>
  <si>
    <t>https://podminky.urs.cz/item/CS_URS_2021_02/012002000</t>
  </si>
  <si>
    <t>VRN3</t>
  </si>
  <si>
    <t>Zařízení staveniště</t>
  </si>
  <si>
    <t>77</t>
  </si>
  <si>
    <t>030001000</t>
  </si>
  <si>
    <t>1046899618</t>
  </si>
  <si>
    <t>https://podminky.urs.cz/item/CS_URS_2021_02/030001000</t>
  </si>
  <si>
    <t>78</t>
  </si>
  <si>
    <t>034002000</t>
  </si>
  <si>
    <t>Zabezpečení staveniště</t>
  </si>
  <si>
    <t>2002317394</t>
  </si>
  <si>
    <t>https://podminky.urs.cz/item/CS_URS_2021_02/034002000</t>
  </si>
  <si>
    <t>VRN4</t>
  </si>
  <si>
    <t>Inženýrská činnost</t>
  </si>
  <si>
    <t>79</t>
  </si>
  <si>
    <t>040001000</t>
  </si>
  <si>
    <t>-1165901880</t>
  </si>
  <si>
    <t>https://podminky.urs.cz/item/CS_URS_2021_02/040001000</t>
  </si>
  <si>
    <t>80</t>
  </si>
  <si>
    <t>043002000</t>
  </si>
  <si>
    <t>Zkoušky a ostatní měření</t>
  </si>
  <si>
    <t>-951717849</t>
  </si>
  <si>
    <t>https://podminky.urs.cz/item/CS_URS_2021_02/043002000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</si>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</sst>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09111" TargetMode="External" /><Relationship Id="rId2" Type="http://schemas.openxmlformats.org/officeDocument/2006/relationships/hyperlink" Target="https://podminky.urs.cz/item/CS_URS_2021_02/112101101" TargetMode="External" /><Relationship Id="rId3" Type="http://schemas.openxmlformats.org/officeDocument/2006/relationships/hyperlink" Target="https://podminky.urs.cz/item/CS_URS_2021_02/112101102" TargetMode="External" /><Relationship Id="rId4" Type="http://schemas.openxmlformats.org/officeDocument/2006/relationships/hyperlink" Target="https://podminky.urs.cz/item/CS_URS_2021_02/112201101" TargetMode="External" /><Relationship Id="rId5" Type="http://schemas.openxmlformats.org/officeDocument/2006/relationships/hyperlink" Target="https://podminky.urs.cz/item/CS_URS_2021_02/112201102" TargetMode="External" /><Relationship Id="rId6" Type="http://schemas.openxmlformats.org/officeDocument/2006/relationships/hyperlink" Target="https://podminky.urs.cz/item/CS_URS_2021_02/121151103" TargetMode="External" /><Relationship Id="rId7" Type="http://schemas.openxmlformats.org/officeDocument/2006/relationships/hyperlink" Target="https://podminky.urs.cz/item/CS_URS_2021_02/122252205" TargetMode="External" /><Relationship Id="rId8" Type="http://schemas.openxmlformats.org/officeDocument/2006/relationships/hyperlink" Target="https://podminky.urs.cz/item/CS_URS_2021_02/125703301" TargetMode="External" /><Relationship Id="rId9" Type="http://schemas.openxmlformats.org/officeDocument/2006/relationships/hyperlink" Target="https://podminky.urs.cz/item/CS_URS_2021_02/129253101" TargetMode="External" /><Relationship Id="rId10" Type="http://schemas.openxmlformats.org/officeDocument/2006/relationships/hyperlink" Target="https://podminky.urs.cz/item/CS_URS_2021_02/132154103" TargetMode="External" /><Relationship Id="rId11" Type="http://schemas.openxmlformats.org/officeDocument/2006/relationships/hyperlink" Target="https://podminky.urs.cz/item/CS_URS_2021_02/132153301" TargetMode="External" /><Relationship Id="rId12" Type="http://schemas.openxmlformats.org/officeDocument/2006/relationships/hyperlink" Target="https://podminky.urs.cz/item/CS_URS_2021_02/162201401" TargetMode="External" /><Relationship Id="rId13" Type="http://schemas.openxmlformats.org/officeDocument/2006/relationships/hyperlink" Target="https://podminky.urs.cz/item/CS_URS_2021_02/162201402" TargetMode="External" /><Relationship Id="rId14" Type="http://schemas.openxmlformats.org/officeDocument/2006/relationships/hyperlink" Target="https://podminky.urs.cz/item/CS_URS_2021_02/162551107" TargetMode="External" /><Relationship Id="rId15" Type="http://schemas.openxmlformats.org/officeDocument/2006/relationships/hyperlink" Target="https://podminky.urs.cz/item/CS_URS_2021_02/166151101" TargetMode="External" /><Relationship Id="rId16" Type="http://schemas.openxmlformats.org/officeDocument/2006/relationships/hyperlink" Target="https://podminky.urs.cz/item/CS_URS_2021_02/167151101" TargetMode="External" /><Relationship Id="rId17" Type="http://schemas.openxmlformats.org/officeDocument/2006/relationships/hyperlink" Target="https://podminky.urs.cz/item/CS_URS_2021_02/171152101" TargetMode="External" /><Relationship Id="rId18" Type="http://schemas.openxmlformats.org/officeDocument/2006/relationships/hyperlink" Target="https://podminky.urs.cz/item/CS_URS_2021_02/171151101" TargetMode="External" /><Relationship Id="rId19" Type="http://schemas.openxmlformats.org/officeDocument/2006/relationships/hyperlink" Target="https://podminky.urs.cz/item/CS_URS_2021_02/171201201" TargetMode="External" /><Relationship Id="rId20" Type="http://schemas.openxmlformats.org/officeDocument/2006/relationships/hyperlink" Target="https://podminky.urs.cz/item/CS_URS_2021_02/174101101" TargetMode="External" /><Relationship Id="rId21" Type="http://schemas.openxmlformats.org/officeDocument/2006/relationships/hyperlink" Target="https://podminky.urs.cz/item/CS_URS_2021_02/174201201" TargetMode="External" /><Relationship Id="rId22" Type="http://schemas.openxmlformats.org/officeDocument/2006/relationships/hyperlink" Target="https://podminky.urs.cz/item/CS_URS_2021_02/174201202" TargetMode="External" /><Relationship Id="rId23" Type="http://schemas.openxmlformats.org/officeDocument/2006/relationships/hyperlink" Target="https://podminky.urs.cz/item/CS_URS_2021_02/174253301" TargetMode="External" /><Relationship Id="rId24" Type="http://schemas.openxmlformats.org/officeDocument/2006/relationships/hyperlink" Target="https://podminky.urs.cz/item/CS_URS_2021_02/175101201" TargetMode="External" /><Relationship Id="rId25" Type="http://schemas.openxmlformats.org/officeDocument/2006/relationships/hyperlink" Target="https://podminky.urs.cz/item/CS_URS_2021_02/181351103" TargetMode="External" /><Relationship Id="rId26" Type="http://schemas.openxmlformats.org/officeDocument/2006/relationships/hyperlink" Target="https://podminky.urs.cz/item/CS_URS_2021_02/181951112" TargetMode="External" /><Relationship Id="rId27" Type="http://schemas.openxmlformats.org/officeDocument/2006/relationships/hyperlink" Target="https://podminky.urs.cz/item/CS_URS_2021_02/182151111" TargetMode="External" /><Relationship Id="rId28" Type="http://schemas.openxmlformats.org/officeDocument/2006/relationships/hyperlink" Target="https://podminky.urs.cz/item/CS_URS_2021_02/182201101" TargetMode="External" /><Relationship Id="rId29" Type="http://schemas.openxmlformats.org/officeDocument/2006/relationships/hyperlink" Target="https://podminky.urs.cz/item/CS_URS_2021_02/181411123" TargetMode="External" /><Relationship Id="rId30" Type="http://schemas.openxmlformats.org/officeDocument/2006/relationships/hyperlink" Target="https://podminky.urs.cz/item/CS_URS_2021_02/00572472" TargetMode="External" /><Relationship Id="rId31" Type="http://schemas.openxmlformats.org/officeDocument/2006/relationships/hyperlink" Target="https://podminky.urs.cz/item/CS_URS_2021_02/212532111" TargetMode="External" /><Relationship Id="rId32" Type="http://schemas.openxmlformats.org/officeDocument/2006/relationships/hyperlink" Target="https://podminky.urs.cz/item/CS_URS_2021_02/212755218" TargetMode="External" /><Relationship Id="rId33" Type="http://schemas.openxmlformats.org/officeDocument/2006/relationships/hyperlink" Target="https://podminky.urs.cz/item/CS_URS_2021_02/213141111" TargetMode="External" /><Relationship Id="rId34" Type="http://schemas.openxmlformats.org/officeDocument/2006/relationships/hyperlink" Target="https://podminky.urs.cz/item/CS_URS_2021_02/69311082" TargetMode="External" /><Relationship Id="rId35" Type="http://schemas.openxmlformats.org/officeDocument/2006/relationships/hyperlink" Target="https://podminky.urs.cz/item/CS_URS_2021_02/215901101" TargetMode="External" /><Relationship Id="rId36" Type="http://schemas.openxmlformats.org/officeDocument/2006/relationships/hyperlink" Target="https://podminky.urs.cz/item/CS_URS_2021_02/321351010" TargetMode="External" /><Relationship Id="rId37" Type="http://schemas.openxmlformats.org/officeDocument/2006/relationships/hyperlink" Target="https://podminky.urs.cz/item/CS_URS_2021_02/321352010" TargetMode="External" /><Relationship Id="rId38" Type="http://schemas.openxmlformats.org/officeDocument/2006/relationships/hyperlink" Target="https://podminky.urs.cz/item/CS_URS_2021_02/452111111" TargetMode="External" /><Relationship Id="rId39" Type="http://schemas.openxmlformats.org/officeDocument/2006/relationships/hyperlink" Target="https://podminky.urs.cz/item/CS_URS_2021_02/465513127" TargetMode="External" /><Relationship Id="rId40" Type="http://schemas.openxmlformats.org/officeDocument/2006/relationships/hyperlink" Target="https://podminky.urs.cz/item/CS_URS_2021_02/564851111" TargetMode="External" /><Relationship Id="rId41" Type="http://schemas.openxmlformats.org/officeDocument/2006/relationships/hyperlink" Target="https://podminky.urs.cz/item/CS_URS_2021_02/569251111" TargetMode="External" /><Relationship Id="rId42" Type="http://schemas.openxmlformats.org/officeDocument/2006/relationships/hyperlink" Target="https://podminky.urs.cz/item/CS_URS_2021_02/569903311" TargetMode="External" /><Relationship Id="rId43" Type="http://schemas.openxmlformats.org/officeDocument/2006/relationships/hyperlink" Target="https://podminky.urs.cz/item/CS_URS_2021_02/573411104" TargetMode="External" /><Relationship Id="rId44" Type="http://schemas.openxmlformats.org/officeDocument/2006/relationships/hyperlink" Target="https://podminky.urs.cz/item/CS_URS_2021_02/574381112" TargetMode="External" /><Relationship Id="rId45" Type="http://schemas.openxmlformats.org/officeDocument/2006/relationships/hyperlink" Target="https://podminky.urs.cz/item/CS_URS_2021_02/599142111" TargetMode="External" /><Relationship Id="rId46" Type="http://schemas.openxmlformats.org/officeDocument/2006/relationships/hyperlink" Target="https://podminky.urs.cz/item/CS_URS_2021_02/895641111" TargetMode="External" /><Relationship Id="rId47" Type="http://schemas.openxmlformats.org/officeDocument/2006/relationships/hyperlink" Target="https://podminky.urs.cz/item/CS_URS_2021_02/59213003" TargetMode="External" /><Relationship Id="rId48" Type="http://schemas.openxmlformats.org/officeDocument/2006/relationships/hyperlink" Target="https://podminky.urs.cz/item/CS_URS_2021_02/899623181" TargetMode="External" /><Relationship Id="rId49" Type="http://schemas.openxmlformats.org/officeDocument/2006/relationships/hyperlink" Target="https://podminky.urs.cz/item/CS_URS_2021_02/899643111" TargetMode="External" /><Relationship Id="rId50" Type="http://schemas.openxmlformats.org/officeDocument/2006/relationships/hyperlink" Target="https://podminky.urs.cz/item/CS_URS_2021_02/912211111" TargetMode="External" /><Relationship Id="rId51" Type="http://schemas.openxmlformats.org/officeDocument/2006/relationships/hyperlink" Target="https://podminky.urs.cz/item/CS_URS_2021_02/919311112" TargetMode="External" /><Relationship Id="rId52" Type="http://schemas.openxmlformats.org/officeDocument/2006/relationships/hyperlink" Target="https://podminky.urs.cz/item/CS_URS_2021_02/919511112" TargetMode="External" /><Relationship Id="rId53" Type="http://schemas.openxmlformats.org/officeDocument/2006/relationships/hyperlink" Target="https://podminky.urs.cz/item/CS_URS_2021_02/919521014" TargetMode="External" /><Relationship Id="rId54" Type="http://schemas.openxmlformats.org/officeDocument/2006/relationships/hyperlink" Target="https://podminky.urs.cz/item/CS_URS_2021_02/919731123" TargetMode="External" /><Relationship Id="rId55" Type="http://schemas.openxmlformats.org/officeDocument/2006/relationships/hyperlink" Target="https://podminky.urs.cz/item/CS_URS_2021_02/936561111" TargetMode="External" /><Relationship Id="rId56" Type="http://schemas.openxmlformats.org/officeDocument/2006/relationships/hyperlink" Target="https://podminky.urs.cz/item/CS_URS_2021_02/938908411" TargetMode="External" /><Relationship Id="rId57" Type="http://schemas.openxmlformats.org/officeDocument/2006/relationships/hyperlink" Target="https://podminky.urs.cz/item/CS_URS_2021_02/938909311" TargetMode="External" /><Relationship Id="rId58" Type="http://schemas.openxmlformats.org/officeDocument/2006/relationships/hyperlink" Target="https://podminky.urs.cz/item/CS_URS_2021_02/938909611" TargetMode="External" /><Relationship Id="rId59" Type="http://schemas.openxmlformats.org/officeDocument/2006/relationships/hyperlink" Target="https://podminky.urs.cz/item/CS_URS_2021_02/966008112" TargetMode="External" /><Relationship Id="rId60" Type="http://schemas.openxmlformats.org/officeDocument/2006/relationships/hyperlink" Target="https://podminky.urs.cz/item/CS_URS_2021_02/997002511" TargetMode="External" /><Relationship Id="rId61" Type="http://schemas.openxmlformats.org/officeDocument/2006/relationships/hyperlink" Target="https://podminky.urs.cz/item/CS_URS_2021_02/997002519" TargetMode="External" /><Relationship Id="rId62" Type="http://schemas.openxmlformats.org/officeDocument/2006/relationships/hyperlink" Target="https://podminky.urs.cz/item/CS_URS_2021_02/997002611" TargetMode="External" /><Relationship Id="rId63" Type="http://schemas.openxmlformats.org/officeDocument/2006/relationships/hyperlink" Target="https://podminky.urs.cz/item/CS_URS_2021_02/997006006" TargetMode="External" /><Relationship Id="rId64" Type="http://schemas.openxmlformats.org/officeDocument/2006/relationships/hyperlink" Target="https://podminky.urs.cz/item/CS_URS_2021_02/997006511" TargetMode="External" /><Relationship Id="rId65" Type="http://schemas.openxmlformats.org/officeDocument/2006/relationships/hyperlink" Target="https://podminky.urs.cz/item/CS_URS_2021_02/997221615" TargetMode="External" /><Relationship Id="rId66" Type="http://schemas.openxmlformats.org/officeDocument/2006/relationships/hyperlink" Target="https://podminky.urs.cz/item/CS_URS_2021_02/997221875" TargetMode="External" /><Relationship Id="rId67" Type="http://schemas.openxmlformats.org/officeDocument/2006/relationships/hyperlink" Target="https://podminky.urs.cz/item/CS_URS_2021_02/998225111" TargetMode="External" /><Relationship Id="rId68" Type="http://schemas.openxmlformats.org/officeDocument/2006/relationships/hyperlink" Target="https://podminky.urs.cz/item/CS_URS_2021_02/998225191" TargetMode="External" /><Relationship Id="rId69" Type="http://schemas.openxmlformats.org/officeDocument/2006/relationships/hyperlink" Target="https://podminky.urs.cz/item/CS_URS_2021_02/010001000" TargetMode="External" /><Relationship Id="rId70" Type="http://schemas.openxmlformats.org/officeDocument/2006/relationships/hyperlink" Target="https://podminky.urs.cz/item/CS_URS_2021_02/012002000" TargetMode="External" /><Relationship Id="rId71" Type="http://schemas.openxmlformats.org/officeDocument/2006/relationships/hyperlink" Target="https://podminky.urs.cz/item/CS_URS_2021_02/030001000" TargetMode="External" /><Relationship Id="rId72" Type="http://schemas.openxmlformats.org/officeDocument/2006/relationships/hyperlink" Target="https://podminky.urs.cz/item/CS_URS_2021_02/034002000" TargetMode="External" /><Relationship Id="rId73" Type="http://schemas.openxmlformats.org/officeDocument/2006/relationships/hyperlink" Target="https://podminky.urs.cz/item/CS_URS_2021_02/040001000" TargetMode="External" /><Relationship Id="rId74" Type="http://schemas.openxmlformats.org/officeDocument/2006/relationships/hyperlink" Target="https://podminky.urs.cz/item/CS_URS_2021_02/043002000" TargetMode="External" /><Relationship Id="rId7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22</v>
      </c>
    </row>
    <row r="8" spans="2:71" s="1" customFormat="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E8" s="31"/>
      <c r="BS8" s="17" t="s">
        <v>27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28</v>
      </c>
    </row>
    <row r="10" spans="2:71" s="1" customFormat="1" ht="12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7" t="s">
        <v>20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20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30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OBD-C-SVvv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Polní cesta NCV 2 v k. ú. Obděnice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23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25</v>
      </c>
      <c r="AJ47" s="40"/>
      <c r="AK47" s="40"/>
      <c r="AL47" s="40"/>
      <c r="AM47" s="72" t="str">
        <f>IF(AN8="","",AN8)</f>
        <v>30. 11. 2020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29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34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V54" s="109" t="s">
        <v>74</v>
      </c>
      <c r="BW54" s="109" t="s">
        <v>5</v>
      </c>
      <c r="BX54" s="109" t="s">
        <v>75</v>
      </c>
      <c r="CL54" s="109" t="s">
        <v>20</v>
      </c>
    </row>
    <row r="55" spans="1:90" s="7" customFormat="1" ht="24.75" customHeight="1">
      <c r="A55" s="110" t="s">
        <v>76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'OBD-C-SVvv - Polní cesta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'OBD-C-SVvv - Polní cesta ...'!P88</f>
        <v>0</v>
      </c>
      <c r="AV55" s="119">
        <f>'OBD-C-SVvv - Polní cesta ...'!J31</f>
        <v>0</v>
      </c>
      <c r="AW55" s="119">
        <f>'OBD-C-SVvv - Polní cesta ...'!J32</f>
        <v>0</v>
      </c>
      <c r="AX55" s="119">
        <f>'OBD-C-SVvv - Polní cesta ...'!J33</f>
        <v>0</v>
      </c>
      <c r="AY55" s="119">
        <f>'OBD-C-SVvv - Polní cesta ...'!J34</f>
        <v>0</v>
      </c>
      <c r="AZ55" s="119">
        <f>'OBD-C-SVvv - Polní cesta ...'!F31</f>
        <v>0</v>
      </c>
      <c r="BA55" s="119">
        <f>'OBD-C-SVvv - Polní cesta ...'!F32</f>
        <v>0</v>
      </c>
      <c r="BB55" s="119">
        <f>'OBD-C-SVvv - Polní cesta ...'!F33</f>
        <v>0</v>
      </c>
      <c r="BC55" s="119">
        <f>'OBD-C-SVvv - Polní cesta ...'!F34</f>
        <v>0</v>
      </c>
      <c r="BD55" s="121">
        <f>'OBD-C-SVvv - Polní cesta ...'!F35</f>
        <v>0</v>
      </c>
      <c r="BE55" s="7"/>
      <c r="BT55" s="122" t="s">
        <v>22</v>
      </c>
      <c r="BU55" s="122" t="s">
        <v>78</v>
      </c>
      <c r="BV55" s="122" t="s">
        <v>74</v>
      </c>
      <c r="BW55" s="122" t="s">
        <v>5</v>
      </c>
      <c r="BX55" s="122" t="s">
        <v>75</v>
      </c>
      <c r="CL55" s="122" t="s">
        <v>20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B680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OBD-C-SVvv - Polní cest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19</v>
      </c>
      <c r="E9" s="38"/>
      <c r="F9" s="130" t="s">
        <v>20</v>
      </c>
      <c r="G9" s="38"/>
      <c r="H9" s="38"/>
      <c r="I9" s="127" t="s">
        <v>21</v>
      </c>
      <c r="J9" s="130" t="s">
        <v>20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23</v>
      </c>
      <c r="E10" s="38"/>
      <c r="F10" s="130" t="s">
        <v>24</v>
      </c>
      <c r="G10" s="38"/>
      <c r="H10" s="38"/>
      <c r="I10" s="127" t="s">
        <v>25</v>
      </c>
      <c r="J10" s="131" t="str">
        <f>'Rekapitulace stavby'!AN8</f>
        <v>30. 11. 2020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29</v>
      </c>
      <c r="E12" s="38"/>
      <c r="F12" s="38"/>
      <c r="G12" s="38"/>
      <c r="H12" s="38"/>
      <c r="I12" s="127" t="s">
        <v>30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31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32</v>
      </c>
      <c r="E15" s="38"/>
      <c r="F15" s="38"/>
      <c r="G15" s="38"/>
      <c r="H15" s="38"/>
      <c r="I15" s="127" t="s">
        <v>30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31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34</v>
      </c>
      <c r="E18" s="38"/>
      <c r="F18" s="38"/>
      <c r="G18" s="38"/>
      <c r="H18" s="38"/>
      <c r="I18" s="127" t="s">
        <v>30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31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36</v>
      </c>
      <c r="E21" s="38"/>
      <c r="F21" s="38"/>
      <c r="G21" s="38"/>
      <c r="H21" s="38"/>
      <c r="I21" s="127" t="s">
        <v>30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31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37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32"/>
      <c r="B25" s="133"/>
      <c r="C25" s="132"/>
      <c r="D25" s="132"/>
      <c r="E25" s="134" t="s">
        <v>38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39</v>
      </c>
      <c r="E28" s="38"/>
      <c r="F28" s="38"/>
      <c r="G28" s="38"/>
      <c r="H28" s="38"/>
      <c r="I28" s="38"/>
      <c r="J28" s="138">
        <f>ROUND(J88,2)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41</v>
      </c>
      <c r="G30" s="38"/>
      <c r="H30" s="38"/>
      <c r="I30" s="139" t="s">
        <v>40</v>
      </c>
      <c r="J30" s="139" t="s">
        <v>42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43</v>
      </c>
      <c r="E31" s="127" t="s">
        <v>44</v>
      </c>
      <c r="F31" s="141">
        <f>ROUND((SUM(BE88:BE341)),2)</f>
        <v>0</v>
      </c>
      <c r="G31" s="38"/>
      <c r="H31" s="38"/>
      <c r="I31" s="142">
        <v>0.21</v>
      </c>
      <c r="J31" s="141">
        <f>ROUND(((SUM(BE88:BE341))*I31),2)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45</v>
      </c>
      <c r="F32" s="141">
        <f>ROUND((SUM(BF88:BF341)),2)</f>
        <v>0</v>
      </c>
      <c r="G32" s="38"/>
      <c r="H32" s="38"/>
      <c r="I32" s="142">
        <v>0.15</v>
      </c>
      <c r="J32" s="141">
        <f>ROUND(((SUM(BF88:BF341))*I32),2)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46</v>
      </c>
      <c r="F33" s="141">
        <f>ROUND((SUM(BG88:BG341)),2)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47</v>
      </c>
      <c r="F34" s="141">
        <f>ROUND((SUM(BH88:BH341)),2)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48</v>
      </c>
      <c r="F35" s="141">
        <f>ROUND((SUM(BI88:BI341)),2)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49</v>
      </c>
      <c r="E37" s="145"/>
      <c r="F37" s="145"/>
      <c r="G37" s="146" t="s">
        <v>50</v>
      </c>
      <c r="H37" s="147" t="s">
        <v>51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Polní cesta NCV 2 v k. ú. Obděnice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23</v>
      </c>
      <c r="D48" s="40"/>
      <c r="E48" s="40"/>
      <c r="F48" s="27" t="str">
        <f>F10</f>
        <v xml:space="preserve"> </v>
      </c>
      <c r="G48" s="40"/>
      <c r="H48" s="40"/>
      <c r="I48" s="32" t="s">
        <v>25</v>
      </c>
      <c r="J48" s="72" t="str">
        <f>IF(J10="","",J10)</f>
        <v>30. 11. 2020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29</v>
      </c>
      <c r="D50" s="40"/>
      <c r="E50" s="40"/>
      <c r="F50" s="27" t="str">
        <f>E13</f>
        <v xml:space="preserve"> </v>
      </c>
      <c r="G50" s="40"/>
      <c r="H50" s="40"/>
      <c r="I50" s="32" t="s">
        <v>34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32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71</v>
      </c>
      <c r="D55" s="40"/>
      <c r="E55" s="40"/>
      <c r="F55" s="40"/>
      <c r="G55" s="40"/>
      <c r="H55" s="40"/>
      <c r="I55" s="40"/>
      <c r="J55" s="102">
        <f>J88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J89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J90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4.85" customHeight="1">
      <c r="A58" s="10"/>
      <c r="B58" s="164"/>
      <c r="C58" s="165"/>
      <c r="D58" s="166" t="s">
        <v>87</v>
      </c>
      <c r="E58" s="167"/>
      <c r="F58" s="167"/>
      <c r="G58" s="167"/>
      <c r="H58" s="167"/>
      <c r="I58" s="167"/>
      <c r="J58" s="168">
        <f>J177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88</v>
      </c>
      <c r="E59" s="167"/>
      <c r="F59" s="167"/>
      <c r="G59" s="167"/>
      <c r="H59" s="167"/>
      <c r="I59" s="167"/>
      <c r="J59" s="168">
        <f>J185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89</v>
      </c>
      <c r="E60" s="167"/>
      <c r="F60" s="167"/>
      <c r="G60" s="167"/>
      <c r="H60" s="167"/>
      <c r="I60" s="167"/>
      <c r="J60" s="168">
        <f>J202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90</v>
      </c>
      <c r="E61" s="167"/>
      <c r="F61" s="167"/>
      <c r="G61" s="167"/>
      <c r="H61" s="167"/>
      <c r="I61" s="167"/>
      <c r="J61" s="168">
        <f>J209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91</v>
      </c>
      <c r="E62" s="167"/>
      <c r="F62" s="167"/>
      <c r="G62" s="167"/>
      <c r="H62" s="167"/>
      <c r="I62" s="167"/>
      <c r="J62" s="168">
        <f>J218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92</v>
      </c>
      <c r="E63" s="167"/>
      <c r="F63" s="167"/>
      <c r="G63" s="167"/>
      <c r="H63" s="167"/>
      <c r="I63" s="167"/>
      <c r="J63" s="168">
        <f>J243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4"/>
      <c r="C64" s="165"/>
      <c r="D64" s="166" t="s">
        <v>93</v>
      </c>
      <c r="E64" s="167"/>
      <c r="F64" s="167"/>
      <c r="G64" s="167"/>
      <c r="H64" s="167"/>
      <c r="I64" s="167"/>
      <c r="J64" s="168">
        <f>J256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4"/>
      <c r="C65" s="165"/>
      <c r="D65" s="166" t="s">
        <v>94</v>
      </c>
      <c r="E65" s="167"/>
      <c r="F65" s="167"/>
      <c r="G65" s="167"/>
      <c r="H65" s="167"/>
      <c r="I65" s="167"/>
      <c r="J65" s="168">
        <f>J291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4"/>
      <c r="C66" s="165"/>
      <c r="D66" s="166" t="s">
        <v>95</v>
      </c>
      <c r="E66" s="167"/>
      <c r="F66" s="167"/>
      <c r="G66" s="167"/>
      <c r="H66" s="167"/>
      <c r="I66" s="167"/>
      <c r="J66" s="168">
        <f>J313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8"/>
      <c r="C67" s="159"/>
      <c r="D67" s="160" t="s">
        <v>96</v>
      </c>
      <c r="E67" s="161"/>
      <c r="F67" s="161"/>
      <c r="G67" s="161"/>
      <c r="H67" s="161"/>
      <c r="I67" s="161"/>
      <c r="J67" s="162">
        <f>J320</f>
        <v>0</v>
      </c>
      <c r="K67" s="159"/>
      <c r="L67" s="16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4"/>
      <c r="C68" s="165"/>
      <c r="D68" s="166" t="s">
        <v>97</v>
      </c>
      <c r="E68" s="167"/>
      <c r="F68" s="167"/>
      <c r="G68" s="167"/>
      <c r="H68" s="167"/>
      <c r="I68" s="167"/>
      <c r="J68" s="168">
        <f>J321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4"/>
      <c r="C69" s="165"/>
      <c r="D69" s="166" t="s">
        <v>98</v>
      </c>
      <c r="E69" s="167"/>
      <c r="F69" s="167"/>
      <c r="G69" s="167"/>
      <c r="H69" s="167"/>
      <c r="I69" s="167"/>
      <c r="J69" s="168">
        <f>J328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4"/>
      <c r="C70" s="165"/>
      <c r="D70" s="166" t="s">
        <v>99</v>
      </c>
      <c r="E70" s="167"/>
      <c r="F70" s="167"/>
      <c r="G70" s="167"/>
      <c r="H70" s="167"/>
      <c r="I70" s="167"/>
      <c r="J70" s="168">
        <f>J335</f>
        <v>0</v>
      </c>
      <c r="K70" s="165"/>
      <c r="L70" s="16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100</v>
      </c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E7</f>
        <v>Polní cesta NCV 2 v k. ú. Obděnice</v>
      </c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23</v>
      </c>
      <c r="D82" s="40"/>
      <c r="E82" s="40"/>
      <c r="F82" s="27" t="str">
        <f>F10</f>
        <v xml:space="preserve"> </v>
      </c>
      <c r="G82" s="40"/>
      <c r="H82" s="40"/>
      <c r="I82" s="32" t="s">
        <v>25</v>
      </c>
      <c r="J82" s="72" t="str">
        <f>IF(J10="","",J10)</f>
        <v>30. 11. 2020</v>
      </c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E13</f>
        <v xml:space="preserve"> </v>
      </c>
      <c r="G84" s="40"/>
      <c r="H84" s="40"/>
      <c r="I84" s="32" t="s">
        <v>34</v>
      </c>
      <c r="J84" s="36" t="str">
        <f>E19</f>
        <v xml:space="preserve"> </v>
      </c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32</v>
      </c>
      <c r="D85" s="40"/>
      <c r="E85" s="40"/>
      <c r="F85" s="27" t="str">
        <f>IF(E16="","",E16)</f>
        <v>Vyplň údaj</v>
      </c>
      <c r="G85" s="40"/>
      <c r="H85" s="40"/>
      <c r="I85" s="32" t="s">
        <v>36</v>
      </c>
      <c r="J85" s="36" t="str">
        <f>E22</f>
        <v xml:space="preserve"> </v>
      </c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0"/>
      <c r="B87" s="171"/>
      <c r="C87" s="172" t="s">
        <v>101</v>
      </c>
      <c r="D87" s="173" t="s">
        <v>58</v>
      </c>
      <c r="E87" s="173" t="s">
        <v>54</v>
      </c>
      <c r="F87" s="173" t="s">
        <v>55</v>
      </c>
      <c r="G87" s="173" t="s">
        <v>102</v>
      </c>
      <c r="H87" s="173" t="s">
        <v>103</v>
      </c>
      <c r="I87" s="173" t="s">
        <v>104</v>
      </c>
      <c r="J87" s="173" t="s">
        <v>83</v>
      </c>
      <c r="K87" s="174" t="s">
        <v>105</v>
      </c>
      <c r="L87" s="175"/>
      <c r="M87" s="92" t="s">
        <v>20</v>
      </c>
      <c r="N87" s="93" t="s">
        <v>43</v>
      </c>
      <c r="O87" s="93" t="s">
        <v>106</v>
      </c>
      <c r="P87" s="93" t="s">
        <v>107</v>
      </c>
      <c r="Q87" s="93" t="s">
        <v>108</v>
      </c>
      <c r="R87" s="93" t="s">
        <v>109</v>
      </c>
      <c r="S87" s="93" t="s">
        <v>110</v>
      </c>
      <c r="T87" s="94" t="s">
        <v>111</v>
      </c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63" s="2" customFormat="1" ht="22.8" customHeight="1">
      <c r="A88" s="38"/>
      <c r="B88" s="39"/>
      <c r="C88" s="99" t="s">
        <v>112</v>
      </c>
      <c r="D88" s="40"/>
      <c r="E88" s="40"/>
      <c r="F88" s="40"/>
      <c r="G88" s="40"/>
      <c r="H88" s="40"/>
      <c r="I88" s="40"/>
      <c r="J88" s="176">
        <f>BK88</f>
        <v>0</v>
      </c>
      <c r="K88" s="40"/>
      <c r="L88" s="44"/>
      <c r="M88" s="95"/>
      <c r="N88" s="177"/>
      <c r="O88" s="96"/>
      <c r="P88" s="178">
        <f>P89+P320</f>
        <v>0</v>
      </c>
      <c r="Q88" s="96"/>
      <c r="R88" s="178">
        <f>R89+R320</f>
        <v>285.416372</v>
      </c>
      <c r="S88" s="96"/>
      <c r="T88" s="179">
        <f>T89+T320</f>
        <v>47.174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72</v>
      </c>
      <c r="AU88" s="17" t="s">
        <v>84</v>
      </c>
      <c r="BK88" s="180">
        <f>BK89+BK320</f>
        <v>0</v>
      </c>
    </row>
    <row r="89" spans="1:63" s="12" customFormat="1" ht="25.9" customHeight="1">
      <c r="A89" s="12"/>
      <c r="B89" s="181"/>
      <c r="C89" s="182"/>
      <c r="D89" s="183" t="s">
        <v>72</v>
      </c>
      <c r="E89" s="184" t="s">
        <v>113</v>
      </c>
      <c r="F89" s="184" t="s">
        <v>114</v>
      </c>
      <c r="G89" s="182"/>
      <c r="H89" s="182"/>
      <c r="I89" s="185"/>
      <c r="J89" s="186">
        <f>BK89</f>
        <v>0</v>
      </c>
      <c r="K89" s="182"/>
      <c r="L89" s="187"/>
      <c r="M89" s="188"/>
      <c r="N89" s="189"/>
      <c r="O89" s="189"/>
      <c r="P89" s="190">
        <f>P90+P185+P202+P209+P218+P243+P256+P291+P313</f>
        <v>0</v>
      </c>
      <c r="Q89" s="189"/>
      <c r="R89" s="190">
        <f>R90+R185+R202+R209+R218+R243+R256+R291+R313</f>
        <v>285.416372</v>
      </c>
      <c r="S89" s="189"/>
      <c r="T89" s="191">
        <f>T90+T185+T202+T209+T218+T243+T256+T291+T313</f>
        <v>47.174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2" t="s">
        <v>22</v>
      </c>
      <c r="AT89" s="193" t="s">
        <v>72</v>
      </c>
      <c r="AU89" s="193" t="s">
        <v>73</v>
      </c>
      <c r="AY89" s="192" t="s">
        <v>115</v>
      </c>
      <c r="BK89" s="194">
        <f>BK90+BK185+BK202+BK209+BK218+BK243+BK256+BK291+BK313</f>
        <v>0</v>
      </c>
    </row>
    <row r="90" spans="1:63" s="12" customFormat="1" ht="22.8" customHeight="1">
      <c r="A90" s="12"/>
      <c r="B90" s="181"/>
      <c r="C90" s="182"/>
      <c r="D90" s="183" t="s">
        <v>72</v>
      </c>
      <c r="E90" s="195" t="s">
        <v>22</v>
      </c>
      <c r="F90" s="195" t="s">
        <v>116</v>
      </c>
      <c r="G90" s="182"/>
      <c r="H90" s="182"/>
      <c r="I90" s="185"/>
      <c r="J90" s="196">
        <f>BK90</f>
        <v>0</v>
      </c>
      <c r="K90" s="182"/>
      <c r="L90" s="187"/>
      <c r="M90" s="188"/>
      <c r="N90" s="189"/>
      <c r="O90" s="189"/>
      <c r="P90" s="190">
        <f>P91+SUM(P92:P177)</f>
        <v>0</v>
      </c>
      <c r="Q90" s="189"/>
      <c r="R90" s="190">
        <f>R91+SUM(R92:R177)</f>
        <v>0.049838</v>
      </c>
      <c r="S90" s="189"/>
      <c r="T90" s="191">
        <f>T91+SUM(T92:T177)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2" t="s">
        <v>22</v>
      </c>
      <c r="AT90" s="193" t="s">
        <v>72</v>
      </c>
      <c r="AU90" s="193" t="s">
        <v>22</v>
      </c>
      <c r="AY90" s="192" t="s">
        <v>115</v>
      </c>
      <c r="BK90" s="194">
        <f>BK91+SUM(BK92:BK177)</f>
        <v>0</v>
      </c>
    </row>
    <row r="91" spans="1:65" s="2" customFormat="1" ht="33" customHeight="1">
      <c r="A91" s="38"/>
      <c r="B91" s="39"/>
      <c r="C91" s="197" t="s">
        <v>22</v>
      </c>
      <c r="D91" s="197" t="s">
        <v>117</v>
      </c>
      <c r="E91" s="198" t="s">
        <v>118</v>
      </c>
      <c r="F91" s="199" t="s">
        <v>119</v>
      </c>
      <c r="G91" s="200" t="s">
        <v>120</v>
      </c>
      <c r="H91" s="201">
        <v>50</v>
      </c>
      <c r="I91" s="202"/>
      <c r="J91" s="203">
        <f>ROUND(I91*H91,2)</f>
        <v>0</v>
      </c>
      <c r="K91" s="199" t="s">
        <v>20</v>
      </c>
      <c r="L91" s="44"/>
      <c r="M91" s="204" t="s">
        <v>20</v>
      </c>
      <c r="N91" s="205" t="s">
        <v>44</v>
      </c>
      <c r="O91" s="84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8" t="s">
        <v>121</v>
      </c>
      <c r="AT91" s="208" t="s">
        <v>117</v>
      </c>
      <c r="AU91" s="208" t="s">
        <v>79</v>
      </c>
      <c r="AY91" s="17" t="s">
        <v>115</v>
      </c>
      <c r="BE91" s="209">
        <f>IF(N91="základní",J91,0)</f>
        <v>0</v>
      </c>
      <c r="BF91" s="209">
        <f>IF(N91="snížená",J91,0)</f>
        <v>0</v>
      </c>
      <c r="BG91" s="209">
        <f>IF(N91="zákl. přenesená",J91,0)</f>
        <v>0</v>
      </c>
      <c r="BH91" s="209">
        <f>IF(N91="sníž. přenesená",J91,0)</f>
        <v>0</v>
      </c>
      <c r="BI91" s="209">
        <f>IF(N91="nulová",J91,0)</f>
        <v>0</v>
      </c>
      <c r="BJ91" s="17" t="s">
        <v>22</v>
      </c>
      <c r="BK91" s="209">
        <f>ROUND(I91*H91,2)</f>
        <v>0</v>
      </c>
      <c r="BL91" s="17" t="s">
        <v>121</v>
      </c>
      <c r="BM91" s="208" t="s">
        <v>122</v>
      </c>
    </row>
    <row r="92" spans="1:47" s="2" customFormat="1" ht="12">
      <c r="A92" s="38"/>
      <c r="B92" s="39"/>
      <c r="C92" s="40"/>
      <c r="D92" s="210" t="s">
        <v>123</v>
      </c>
      <c r="E92" s="40"/>
      <c r="F92" s="211" t="s">
        <v>124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123</v>
      </c>
      <c r="AU92" s="17" t="s">
        <v>79</v>
      </c>
    </row>
    <row r="93" spans="1:65" s="2" customFormat="1" ht="16.5" customHeight="1">
      <c r="A93" s="38"/>
      <c r="B93" s="39"/>
      <c r="C93" s="197" t="s">
        <v>79</v>
      </c>
      <c r="D93" s="197" t="s">
        <v>117</v>
      </c>
      <c r="E93" s="198" t="s">
        <v>125</v>
      </c>
      <c r="F93" s="199" t="s">
        <v>126</v>
      </c>
      <c r="G93" s="200" t="s">
        <v>120</v>
      </c>
      <c r="H93" s="201">
        <v>50</v>
      </c>
      <c r="I93" s="202"/>
      <c r="J93" s="203">
        <f>ROUND(I93*H93,2)</f>
        <v>0</v>
      </c>
      <c r="K93" s="199" t="s">
        <v>127</v>
      </c>
      <c r="L93" s="44"/>
      <c r="M93" s="204" t="s">
        <v>20</v>
      </c>
      <c r="N93" s="205" t="s">
        <v>44</v>
      </c>
      <c r="O93" s="84"/>
      <c r="P93" s="206">
        <f>O93*H93</f>
        <v>0</v>
      </c>
      <c r="Q93" s="206">
        <v>3E-05</v>
      </c>
      <c r="R93" s="206">
        <f>Q93*H93</f>
        <v>0.0015</v>
      </c>
      <c r="S93" s="206">
        <v>0</v>
      </c>
      <c r="T93" s="207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8" t="s">
        <v>121</v>
      </c>
      <c r="AT93" s="208" t="s">
        <v>117</v>
      </c>
      <c r="AU93" s="208" t="s">
        <v>79</v>
      </c>
      <c r="AY93" s="17" t="s">
        <v>115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7" t="s">
        <v>22</v>
      </c>
      <c r="BK93" s="209">
        <f>ROUND(I93*H93,2)</f>
        <v>0</v>
      </c>
      <c r="BL93" s="17" t="s">
        <v>121</v>
      </c>
      <c r="BM93" s="208" t="s">
        <v>128</v>
      </c>
    </row>
    <row r="94" spans="1:47" s="2" customFormat="1" ht="12">
      <c r="A94" s="38"/>
      <c r="B94" s="39"/>
      <c r="C94" s="40"/>
      <c r="D94" s="210" t="s">
        <v>123</v>
      </c>
      <c r="E94" s="40"/>
      <c r="F94" s="211" t="s">
        <v>129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123</v>
      </c>
      <c r="AU94" s="17" t="s">
        <v>79</v>
      </c>
    </row>
    <row r="95" spans="1:47" s="2" customFormat="1" ht="12">
      <c r="A95" s="38"/>
      <c r="B95" s="39"/>
      <c r="C95" s="40"/>
      <c r="D95" s="215" t="s">
        <v>130</v>
      </c>
      <c r="E95" s="40"/>
      <c r="F95" s="216" t="s">
        <v>131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79</v>
      </c>
    </row>
    <row r="96" spans="1:65" s="2" customFormat="1" ht="24.15" customHeight="1">
      <c r="A96" s="38"/>
      <c r="B96" s="39"/>
      <c r="C96" s="197" t="s">
        <v>132</v>
      </c>
      <c r="D96" s="197" t="s">
        <v>117</v>
      </c>
      <c r="E96" s="198" t="s">
        <v>133</v>
      </c>
      <c r="F96" s="199" t="s">
        <v>134</v>
      </c>
      <c r="G96" s="200" t="s">
        <v>135</v>
      </c>
      <c r="H96" s="201">
        <v>2</v>
      </c>
      <c r="I96" s="202"/>
      <c r="J96" s="203">
        <f>ROUND(I96*H96,2)</f>
        <v>0</v>
      </c>
      <c r="K96" s="199" t="s">
        <v>127</v>
      </c>
      <c r="L96" s="44"/>
      <c r="M96" s="204" t="s">
        <v>20</v>
      </c>
      <c r="N96" s="205" t="s">
        <v>44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121</v>
      </c>
      <c r="AT96" s="208" t="s">
        <v>117</v>
      </c>
      <c r="AU96" s="208" t="s">
        <v>79</v>
      </c>
      <c r="AY96" s="17" t="s">
        <v>115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22</v>
      </c>
      <c r="BK96" s="209">
        <f>ROUND(I96*H96,2)</f>
        <v>0</v>
      </c>
      <c r="BL96" s="17" t="s">
        <v>121</v>
      </c>
      <c r="BM96" s="208" t="s">
        <v>136</v>
      </c>
    </row>
    <row r="97" spans="1:47" s="2" customFormat="1" ht="12">
      <c r="A97" s="38"/>
      <c r="B97" s="39"/>
      <c r="C97" s="40"/>
      <c r="D97" s="210" t="s">
        <v>123</v>
      </c>
      <c r="E97" s="40"/>
      <c r="F97" s="211" t="s">
        <v>137</v>
      </c>
      <c r="G97" s="40"/>
      <c r="H97" s="40"/>
      <c r="I97" s="212"/>
      <c r="J97" s="40"/>
      <c r="K97" s="40"/>
      <c r="L97" s="44"/>
      <c r="M97" s="213"/>
      <c r="N97" s="21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123</v>
      </c>
      <c r="AU97" s="17" t="s">
        <v>79</v>
      </c>
    </row>
    <row r="98" spans="1:47" s="2" customFormat="1" ht="12">
      <c r="A98" s="38"/>
      <c r="B98" s="39"/>
      <c r="C98" s="40"/>
      <c r="D98" s="215" t="s">
        <v>130</v>
      </c>
      <c r="E98" s="40"/>
      <c r="F98" s="216" t="s">
        <v>138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130</v>
      </c>
      <c r="AU98" s="17" t="s">
        <v>79</v>
      </c>
    </row>
    <row r="99" spans="1:65" s="2" customFormat="1" ht="24.15" customHeight="1">
      <c r="A99" s="38"/>
      <c r="B99" s="39"/>
      <c r="C99" s="197" t="s">
        <v>121</v>
      </c>
      <c r="D99" s="197" t="s">
        <v>117</v>
      </c>
      <c r="E99" s="198" t="s">
        <v>139</v>
      </c>
      <c r="F99" s="199" t="s">
        <v>140</v>
      </c>
      <c r="G99" s="200" t="s">
        <v>135</v>
      </c>
      <c r="H99" s="201">
        <v>3</v>
      </c>
      <c r="I99" s="202"/>
      <c r="J99" s="203">
        <f>ROUND(I99*H99,2)</f>
        <v>0</v>
      </c>
      <c r="K99" s="199" t="s">
        <v>127</v>
      </c>
      <c r="L99" s="44"/>
      <c r="M99" s="204" t="s">
        <v>20</v>
      </c>
      <c r="N99" s="205" t="s">
        <v>44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121</v>
      </c>
      <c r="AT99" s="208" t="s">
        <v>117</v>
      </c>
      <c r="AU99" s="208" t="s">
        <v>79</v>
      </c>
      <c r="AY99" s="17" t="s">
        <v>115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22</v>
      </c>
      <c r="BK99" s="209">
        <f>ROUND(I99*H99,2)</f>
        <v>0</v>
      </c>
      <c r="BL99" s="17" t="s">
        <v>121</v>
      </c>
      <c r="BM99" s="208" t="s">
        <v>141</v>
      </c>
    </row>
    <row r="100" spans="1:47" s="2" customFormat="1" ht="12">
      <c r="A100" s="38"/>
      <c r="B100" s="39"/>
      <c r="C100" s="40"/>
      <c r="D100" s="210" t="s">
        <v>123</v>
      </c>
      <c r="E100" s="40"/>
      <c r="F100" s="211" t="s">
        <v>142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123</v>
      </c>
      <c r="AU100" s="17" t="s">
        <v>79</v>
      </c>
    </row>
    <row r="101" spans="1:47" s="2" customFormat="1" ht="12">
      <c r="A101" s="38"/>
      <c r="B101" s="39"/>
      <c r="C101" s="40"/>
      <c r="D101" s="215" t="s">
        <v>130</v>
      </c>
      <c r="E101" s="40"/>
      <c r="F101" s="216" t="s">
        <v>143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79</v>
      </c>
    </row>
    <row r="102" spans="1:65" s="2" customFormat="1" ht="16.5" customHeight="1">
      <c r="A102" s="38"/>
      <c r="B102" s="39"/>
      <c r="C102" s="197" t="s">
        <v>144</v>
      </c>
      <c r="D102" s="197" t="s">
        <v>117</v>
      </c>
      <c r="E102" s="198" t="s">
        <v>145</v>
      </c>
      <c r="F102" s="199" t="s">
        <v>146</v>
      </c>
      <c r="G102" s="200" t="s">
        <v>135</v>
      </c>
      <c r="H102" s="201">
        <v>2</v>
      </c>
      <c r="I102" s="202"/>
      <c r="J102" s="203">
        <f>ROUND(I102*H102,2)</f>
        <v>0</v>
      </c>
      <c r="K102" s="199" t="s">
        <v>127</v>
      </c>
      <c r="L102" s="44"/>
      <c r="M102" s="204" t="s">
        <v>20</v>
      </c>
      <c r="N102" s="205" t="s">
        <v>44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121</v>
      </c>
      <c r="AT102" s="208" t="s">
        <v>117</v>
      </c>
      <c r="AU102" s="208" t="s">
        <v>79</v>
      </c>
      <c r="AY102" s="17" t="s">
        <v>115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22</v>
      </c>
      <c r="BK102" s="209">
        <f>ROUND(I102*H102,2)</f>
        <v>0</v>
      </c>
      <c r="BL102" s="17" t="s">
        <v>121</v>
      </c>
      <c r="BM102" s="208" t="s">
        <v>147</v>
      </c>
    </row>
    <row r="103" spans="1:47" s="2" customFormat="1" ht="12">
      <c r="A103" s="38"/>
      <c r="B103" s="39"/>
      <c r="C103" s="40"/>
      <c r="D103" s="210" t="s">
        <v>123</v>
      </c>
      <c r="E103" s="40"/>
      <c r="F103" s="211" t="s">
        <v>148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123</v>
      </c>
      <c r="AU103" s="17" t="s">
        <v>79</v>
      </c>
    </row>
    <row r="104" spans="1:47" s="2" customFormat="1" ht="12">
      <c r="A104" s="38"/>
      <c r="B104" s="39"/>
      <c r="C104" s="40"/>
      <c r="D104" s="215" t="s">
        <v>130</v>
      </c>
      <c r="E104" s="40"/>
      <c r="F104" s="216" t="s">
        <v>149</v>
      </c>
      <c r="G104" s="40"/>
      <c r="H104" s="40"/>
      <c r="I104" s="212"/>
      <c r="J104" s="40"/>
      <c r="K104" s="40"/>
      <c r="L104" s="44"/>
      <c r="M104" s="213"/>
      <c r="N104" s="214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130</v>
      </c>
      <c r="AU104" s="17" t="s">
        <v>79</v>
      </c>
    </row>
    <row r="105" spans="1:65" s="2" customFormat="1" ht="16.5" customHeight="1">
      <c r="A105" s="38"/>
      <c r="B105" s="39"/>
      <c r="C105" s="197" t="s">
        <v>150</v>
      </c>
      <c r="D105" s="197" t="s">
        <v>117</v>
      </c>
      <c r="E105" s="198" t="s">
        <v>151</v>
      </c>
      <c r="F105" s="199" t="s">
        <v>152</v>
      </c>
      <c r="G105" s="200" t="s">
        <v>135</v>
      </c>
      <c r="H105" s="201">
        <v>3</v>
      </c>
      <c r="I105" s="202"/>
      <c r="J105" s="203">
        <f>ROUND(I105*H105,2)</f>
        <v>0</v>
      </c>
      <c r="K105" s="199" t="s">
        <v>127</v>
      </c>
      <c r="L105" s="44"/>
      <c r="M105" s="204" t="s">
        <v>20</v>
      </c>
      <c r="N105" s="205" t="s">
        <v>44</v>
      </c>
      <c r="O105" s="84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8" t="s">
        <v>121</v>
      </c>
      <c r="AT105" s="208" t="s">
        <v>117</v>
      </c>
      <c r="AU105" s="208" t="s">
        <v>79</v>
      </c>
      <c r="AY105" s="17" t="s">
        <v>115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7" t="s">
        <v>22</v>
      </c>
      <c r="BK105" s="209">
        <f>ROUND(I105*H105,2)</f>
        <v>0</v>
      </c>
      <c r="BL105" s="17" t="s">
        <v>121</v>
      </c>
      <c r="BM105" s="208" t="s">
        <v>153</v>
      </c>
    </row>
    <row r="106" spans="1:47" s="2" customFormat="1" ht="12">
      <c r="A106" s="38"/>
      <c r="B106" s="39"/>
      <c r="C106" s="40"/>
      <c r="D106" s="210" t="s">
        <v>123</v>
      </c>
      <c r="E106" s="40"/>
      <c r="F106" s="211" t="s">
        <v>154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123</v>
      </c>
      <c r="AU106" s="17" t="s">
        <v>79</v>
      </c>
    </row>
    <row r="107" spans="1:47" s="2" customFormat="1" ht="12">
      <c r="A107" s="38"/>
      <c r="B107" s="39"/>
      <c r="C107" s="40"/>
      <c r="D107" s="215" t="s">
        <v>130</v>
      </c>
      <c r="E107" s="40"/>
      <c r="F107" s="216" t="s">
        <v>155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130</v>
      </c>
      <c r="AU107" s="17" t="s">
        <v>79</v>
      </c>
    </row>
    <row r="108" spans="1:65" s="2" customFormat="1" ht="24.15" customHeight="1">
      <c r="A108" s="38"/>
      <c r="B108" s="39"/>
      <c r="C108" s="197" t="s">
        <v>156</v>
      </c>
      <c r="D108" s="197" t="s">
        <v>117</v>
      </c>
      <c r="E108" s="198" t="s">
        <v>157</v>
      </c>
      <c r="F108" s="199" t="s">
        <v>158</v>
      </c>
      <c r="G108" s="200" t="s">
        <v>120</v>
      </c>
      <c r="H108" s="201">
        <v>3222.5</v>
      </c>
      <c r="I108" s="202"/>
      <c r="J108" s="203">
        <f>ROUND(I108*H108,2)</f>
        <v>0</v>
      </c>
      <c r="K108" s="199" t="s">
        <v>127</v>
      </c>
      <c r="L108" s="44"/>
      <c r="M108" s="204" t="s">
        <v>20</v>
      </c>
      <c r="N108" s="205" t="s">
        <v>44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121</v>
      </c>
      <c r="AT108" s="208" t="s">
        <v>117</v>
      </c>
      <c r="AU108" s="208" t="s">
        <v>79</v>
      </c>
      <c r="AY108" s="17" t="s">
        <v>115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22</v>
      </c>
      <c r="BK108" s="209">
        <f>ROUND(I108*H108,2)</f>
        <v>0</v>
      </c>
      <c r="BL108" s="17" t="s">
        <v>121</v>
      </c>
      <c r="BM108" s="208" t="s">
        <v>159</v>
      </c>
    </row>
    <row r="109" spans="1:47" s="2" customFormat="1" ht="12">
      <c r="A109" s="38"/>
      <c r="B109" s="39"/>
      <c r="C109" s="40"/>
      <c r="D109" s="210" t="s">
        <v>123</v>
      </c>
      <c r="E109" s="40"/>
      <c r="F109" s="211" t="s">
        <v>160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123</v>
      </c>
      <c r="AU109" s="17" t="s">
        <v>79</v>
      </c>
    </row>
    <row r="110" spans="1:47" s="2" customFormat="1" ht="12">
      <c r="A110" s="38"/>
      <c r="B110" s="39"/>
      <c r="C110" s="40"/>
      <c r="D110" s="215" t="s">
        <v>130</v>
      </c>
      <c r="E110" s="40"/>
      <c r="F110" s="216" t="s">
        <v>161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79</v>
      </c>
    </row>
    <row r="111" spans="1:65" s="2" customFormat="1" ht="37.8" customHeight="1">
      <c r="A111" s="38"/>
      <c r="B111" s="39"/>
      <c r="C111" s="197" t="s">
        <v>162</v>
      </c>
      <c r="D111" s="197" t="s">
        <v>117</v>
      </c>
      <c r="E111" s="198" t="s">
        <v>163</v>
      </c>
      <c r="F111" s="199" t="s">
        <v>164</v>
      </c>
      <c r="G111" s="200" t="s">
        <v>165</v>
      </c>
      <c r="H111" s="201">
        <v>1312.72</v>
      </c>
      <c r="I111" s="202"/>
      <c r="J111" s="203">
        <f>ROUND(I111*H111,2)</f>
        <v>0</v>
      </c>
      <c r="K111" s="199" t="s">
        <v>127</v>
      </c>
      <c r="L111" s="44"/>
      <c r="M111" s="204" t="s">
        <v>20</v>
      </c>
      <c r="N111" s="205" t="s">
        <v>44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121</v>
      </c>
      <c r="AT111" s="208" t="s">
        <v>117</v>
      </c>
      <c r="AU111" s="208" t="s">
        <v>79</v>
      </c>
      <c r="AY111" s="17" t="s">
        <v>115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22</v>
      </c>
      <c r="BK111" s="209">
        <f>ROUND(I111*H111,2)</f>
        <v>0</v>
      </c>
      <c r="BL111" s="17" t="s">
        <v>121</v>
      </c>
      <c r="BM111" s="208" t="s">
        <v>166</v>
      </c>
    </row>
    <row r="112" spans="1:47" s="2" customFormat="1" ht="12">
      <c r="A112" s="38"/>
      <c r="B112" s="39"/>
      <c r="C112" s="40"/>
      <c r="D112" s="210" t="s">
        <v>123</v>
      </c>
      <c r="E112" s="40"/>
      <c r="F112" s="211" t="s">
        <v>167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123</v>
      </c>
      <c r="AU112" s="17" t="s">
        <v>79</v>
      </c>
    </row>
    <row r="113" spans="1:47" s="2" customFormat="1" ht="12">
      <c r="A113" s="38"/>
      <c r="B113" s="39"/>
      <c r="C113" s="40"/>
      <c r="D113" s="215" t="s">
        <v>130</v>
      </c>
      <c r="E113" s="40"/>
      <c r="F113" s="216" t="s">
        <v>168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130</v>
      </c>
      <c r="AU113" s="17" t="s">
        <v>79</v>
      </c>
    </row>
    <row r="114" spans="1:65" s="2" customFormat="1" ht="24.15" customHeight="1">
      <c r="A114" s="38"/>
      <c r="B114" s="39"/>
      <c r="C114" s="197" t="s">
        <v>169</v>
      </c>
      <c r="D114" s="197" t="s">
        <v>117</v>
      </c>
      <c r="E114" s="198" t="s">
        <v>170</v>
      </c>
      <c r="F114" s="199" t="s">
        <v>171</v>
      </c>
      <c r="G114" s="200" t="s">
        <v>165</v>
      </c>
      <c r="H114" s="201">
        <v>10</v>
      </c>
      <c r="I114" s="202"/>
      <c r="J114" s="203">
        <f>ROUND(I114*H114,2)</f>
        <v>0</v>
      </c>
      <c r="K114" s="199" t="s">
        <v>127</v>
      </c>
      <c r="L114" s="44"/>
      <c r="M114" s="204" t="s">
        <v>20</v>
      </c>
      <c r="N114" s="205" t="s">
        <v>44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121</v>
      </c>
      <c r="AT114" s="208" t="s">
        <v>117</v>
      </c>
      <c r="AU114" s="208" t="s">
        <v>79</v>
      </c>
      <c r="AY114" s="17" t="s">
        <v>115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22</v>
      </c>
      <c r="BK114" s="209">
        <f>ROUND(I114*H114,2)</f>
        <v>0</v>
      </c>
      <c r="BL114" s="17" t="s">
        <v>121</v>
      </c>
      <c r="BM114" s="208" t="s">
        <v>172</v>
      </c>
    </row>
    <row r="115" spans="1:47" s="2" customFormat="1" ht="12">
      <c r="A115" s="38"/>
      <c r="B115" s="39"/>
      <c r="C115" s="40"/>
      <c r="D115" s="210" t="s">
        <v>123</v>
      </c>
      <c r="E115" s="40"/>
      <c r="F115" s="211" t="s">
        <v>173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123</v>
      </c>
      <c r="AU115" s="17" t="s">
        <v>79</v>
      </c>
    </row>
    <row r="116" spans="1:47" s="2" customFormat="1" ht="12">
      <c r="A116" s="38"/>
      <c r="B116" s="39"/>
      <c r="C116" s="40"/>
      <c r="D116" s="215" t="s">
        <v>130</v>
      </c>
      <c r="E116" s="40"/>
      <c r="F116" s="216" t="s">
        <v>174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130</v>
      </c>
      <c r="AU116" s="17" t="s">
        <v>79</v>
      </c>
    </row>
    <row r="117" spans="1:65" s="2" customFormat="1" ht="33" customHeight="1">
      <c r="A117" s="38"/>
      <c r="B117" s="39"/>
      <c r="C117" s="197" t="s">
        <v>27</v>
      </c>
      <c r="D117" s="197" t="s">
        <v>117</v>
      </c>
      <c r="E117" s="198" t="s">
        <v>175</v>
      </c>
      <c r="F117" s="199" t="s">
        <v>176</v>
      </c>
      <c r="G117" s="200" t="s">
        <v>165</v>
      </c>
      <c r="H117" s="201">
        <v>10</v>
      </c>
      <c r="I117" s="202"/>
      <c r="J117" s="203">
        <f>ROUND(I117*H117,2)</f>
        <v>0</v>
      </c>
      <c r="K117" s="199" t="s">
        <v>127</v>
      </c>
      <c r="L117" s="44"/>
      <c r="M117" s="204" t="s">
        <v>20</v>
      </c>
      <c r="N117" s="205" t="s">
        <v>44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121</v>
      </c>
      <c r="AT117" s="208" t="s">
        <v>117</v>
      </c>
      <c r="AU117" s="208" t="s">
        <v>79</v>
      </c>
      <c r="AY117" s="17" t="s">
        <v>115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22</v>
      </c>
      <c r="BK117" s="209">
        <f>ROUND(I117*H117,2)</f>
        <v>0</v>
      </c>
      <c r="BL117" s="17" t="s">
        <v>121</v>
      </c>
      <c r="BM117" s="208" t="s">
        <v>177</v>
      </c>
    </row>
    <row r="118" spans="1:47" s="2" customFormat="1" ht="12">
      <c r="A118" s="38"/>
      <c r="B118" s="39"/>
      <c r="C118" s="40"/>
      <c r="D118" s="210" t="s">
        <v>123</v>
      </c>
      <c r="E118" s="40"/>
      <c r="F118" s="211" t="s">
        <v>178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123</v>
      </c>
      <c r="AU118" s="17" t="s">
        <v>79</v>
      </c>
    </row>
    <row r="119" spans="1:47" s="2" customFormat="1" ht="12">
      <c r="A119" s="38"/>
      <c r="B119" s="39"/>
      <c r="C119" s="40"/>
      <c r="D119" s="215" t="s">
        <v>130</v>
      </c>
      <c r="E119" s="40"/>
      <c r="F119" s="216" t="s">
        <v>179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79</v>
      </c>
    </row>
    <row r="120" spans="1:65" s="2" customFormat="1" ht="33" customHeight="1">
      <c r="A120" s="38"/>
      <c r="B120" s="39"/>
      <c r="C120" s="197" t="s">
        <v>180</v>
      </c>
      <c r="D120" s="197" t="s">
        <v>117</v>
      </c>
      <c r="E120" s="198" t="s">
        <v>181</v>
      </c>
      <c r="F120" s="199" t="s">
        <v>182</v>
      </c>
      <c r="G120" s="200" t="s">
        <v>165</v>
      </c>
      <c r="H120" s="201">
        <v>108</v>
      </c>
      <c r="I120" s="202"/>
      <c r="J120" s="203">
        <f>ROUND(I120*H120,2)</f>
        <v>0</v>
      </c>
      <c r="K120" s="199" t="s">
        <v>127</v>
      </c>
      <c r="L120" s="44"/>
      <c r="M120" s="204" t="s">
        <v>20</v>
      </c>
      <c r="N120" s="205" t="s">
        <v>44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121</v>
      </c>
      <c r="AT120" s="208" t="s">
        <v>117</v>
      </c>
      <c r="AU120" s="208" t="s">
        <v>79</v>
      </c>
      <c r="AY120" s="17" t="s">
        <v>115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22</v>
      </c>
      <c r="BK120" s="209">
        <f>ROUND(I120*H120,2)</f>
        <v>0</v>
      </c>
      <c r="BL120" s="17" t="s">
        <v>121</v>
      </c>
      <c r="BM120" s="208" t="s">
        <v>183</v>
      </c>
    </row>
    <row r="121" spans="1:47" s="2" customFormat="1" ht="12">
      <c r="A121" s="38"/>
      <c r="B121" s="39"/>
      <c r="C121" s="40"/>
      <c r="D121" s="210" t="s">
        <v>123</v>
      </c>
      <c r="E121" s="40"/>
      <c r="F121" s="211" t="s">
        <v>184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123</v>
      </c>
      <c r="AU121" s="17" t="s">
        <v>79</v>
      </c>
    </row>
    <row r="122" spans="1:47" s="2" customFormat="1" ht="12">
      <c r="A122" s="38"/>
      <c r="B122" s="39"/>
      <c r="C122" s="40"/>
      <c r="D122" s="215" t="s">
        <v>130</v>
      </c>
      <c r="E122" s="40"/>
      <c r="F122" s="216" t="s">
        <v>185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130</v>
      </c>
      <c r="AU122" s="17" t="s">
        <v>79</v>
      </c>
    </row>
    <row r="123" spans="1:65" s="2" customFormat="1" ht="33" customHeight="1">
      <c r="A123" s="38"/>
      <c r="B123" s="39"/>
      <c r="C123" s="197" t="s">
        <v>186</v>
      </c>
      <c r="D123" s="197" t="s">
        <v>117</v>
      </c>
      <c r="E123" s="198" t="s">
        <v>187</v>
      </c>
      <c r="F123" s="199" t="s">
        <v>188</v>
      </c>
      <c r="G123" s="200" t="s">
        <v>189</v>
      </c>
      <c r="H123" s="201">
        <v>537</v>
      </c>
      <c r="I123" s="202"/>
      <c r="J123" s="203">
        <f>ROUND(I123*H123,2)</f>
        <v>0</v>
      </c>
      <c r="K123" s="199" t="s">
        <v>127</v>
      </c>
      <c r="L123" s="44"/>
      <c r="M123" s="204" t="s">
        <v>20</v>
      </c>
      <c r="N123" s="205" t="s">
        <v>44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121</v>
      </c>
      <c r="AT123" s="208" t="s">
        <v>117</v>
      </c>
      <c r="AU123" s="208" t="s">
        <v>79</v>
      </c>
      <c r="AY123" s="17" t="s">
        <v>115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22</v>
      </c>
      <c r="BK123" s="209">
        <f>ROUND(I123*H123,2)</f>
        <v>0</v>
      </c>
      <c r="BL123" s="17" t="s">
        <v>121</v>
      </c>
      <c r="BM123" s="208" t="s">
        <v>190</v>
      </c>
    </row>
    <row r="124" spans="1:47" s="2" customFormat="1" ht="12">
      <c r="A124" s="38"/>
      <c r="B124" s="39"/>
      <c r="C124" s="40"/>
      <c r="D124" s="210" t="s">
        <v>123</v>
      </c>
      <c r="E124" s="40"/>
      <c r="F124" s="211" t="s">
        <v>191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123</v>
      </c>
      <c r="AU124" s="17" t="s">
        <v>79</v>
      </c>
    </row>
    <row r="125" spans="1:47" s="2" customFormat="1" ht="12">
      <c r="A125" s="38"/>
      <c r="B125" s="39"/>
      <c r="C125" s="40"/>
      <c r="D125" s="215" t="s">
        <v>130</v>
      </c>
      <c r="E125" s="40"/>
      <c r="F125" s="216" t="s">
        <v>192</v>
      </c>
      <c r="G125" s="40"/>
      <c r="H125" s="40"/>
      <c r="I125" s="212"/>
      <c r="J125" s="40"/>
      <c r="K125" s="40"/>
      <c r="L125" s="44"/>
      <c r="M125" s="213"/>
      <c r="N125" s="21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130</v>
      </c>
      <c r="AU125" s="17" t="s">
        <v>79</v>
      </c>
    </row>
    <row r="126" spans="1:65" s="2" customFormat="1" ht="24.15" customHeight="1">
      <c r="A126" s="38"/>
      <c r="B126" s="39"/>
      <c r="C126" s="197" t="s">
        <v>193</v>
      </c>
      <c r="D126" s="197" t="s">
        <v>117</v>
      </c>
      <c r="E126" s="198" t="s">
        <v>194</v>
      </c>
      <c r="F126" s="199" t="s">
        <v>195</v>
      </c>
      <c r="G126" s="200" t="s">
        <v>135</v>
      </c>
      <c r="H126" s="201">
        <v>2</v>
      </c>
      <c r="I126" s="202"/>
      <c r="J126" s="203">
        <f>ROUND(I126*H126,2)</f>
        <v>0</v>
      </c>
      <c r="K126" s="199" t="s">
        <v>127</v>
      </c>
      <c r="L126" s="44"/>
      <c r="M126" s="204" t="s">
        <v>20</v>
      </c>
      <c r="N126" s="205" t="s">
        <v>44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121</v>
      </c>
      <c r="AT126" s="208" t="s">
        <v>117</v>
      </c>
      <c r="AU126" s="208" t="s">
        <v>79</v>
      </c>
      <c r="AY126" s="17" t="s">
        <v>115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22</v>
      </c>
      <c r="BK126" s="209">
        <f>ROUND(I126*H126,2)</f>
        <v>0</v>
      </c>
      <c r="BL126" s="17" t="s">
        <v>121</v>
      </c>
      <c r="BM126" s="208" t="s">
        <v>196</v>
      </c>
    </row>
    <row r="127" spans="1:47" s="2" customFormat="1" ht="12">
      <c r="A127" s="38"/>
      <c r="B127" s="39"/>
      <c r="C127" s="40"/>
      <c r="D127" s="210" t="s">
        <v>123</v>
      </c>
      <c r="E127" s="40"/>
      <c r="F127" s="211" t="s">
        <v>197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123</v>
      </c>
      <c r="AU127" s="17" t="s">
        <v>79</v>
      </c>
    </row>
    <row r="128" spans="1:47" s="2" customFormat="1" ht="12">
      <c r="A128" s="38"/>
      <c r="B128" s="39"/>
      <c r="C128" s="40"/>
      <c r="D128" s="215" t="s">
        <v>130</v>
      </c>
      <c r="E128" s="40"/>
      <c r="F128" s="216" t="s">
        <v>198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79</v>
      </c>
    </row>
    <row r="129" spans="1:65" s="2" customFormat="1" ht="24.15" customHeight="1">
      <c r="A129" s="38"/>
      <c r="B129" s="39"/>
      <c r="C129" s="197" t="s">
        <v>199</v>
      </c>
      <c r="D129" s="197" t="s">
        <v>117</v>
      </c>
      <c r="E129" s="198" t="s">
        <v>200</v>
      </c>
      <c r="F129" s="199" t="s">
        <v>201</v>
      </c>
      <c r="G129" s="200" t="s">
        <v>135</v>
      </c>
      <c r="H129" s="201">
        <v>3</v>
      </c>
      <c r="I129" s="202"/>
      <c r="J129" s="203">
        <f>ROUND(I129*H129,2)</f>
        <v>0</v>
      </c>
      <c r="K129" s="199" t="s">
        <v>127</v>
      </c>
      <c r="L129" s="44"/>
      <c r="M129" s="204" t="s">
        <v>20</v>
      </c>
      <c r="N129" s="205" t="s">
        <v>44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121</v>
      </c>
      <c r="AT129" s="208" t="s">
        <v>117</v>
      </c>
      <c r="AU129" s="208" t="s">
        <v>79</v>
      </c>
      <c r="AY129" s="17" t="s">
        <v>115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22</v>
      </c>
      <c r="BK129" s="209">
        <f>ROUND(I129*H129,2)</f>
        <v>0</v>
      </c>
      <c r="BL129" s="17" t="s">
        <v>121</v>
      </c>
      <c r="BM129" s="208" t="s">
        <v>202</v>
      </c>
    </row>
    <row r="130" spans="1:47" s="2" customFormat="1" ht="12">
      <c r="A130" s="38"/>
      <c r="B130" s="39"/>
      <c r="C130" s="40"/>
      <c r="D130" s="210" t="s">
        <v>123</v>
      </c>
      <c r="E130" s="40"/>
      <c r="F130" s="211" t="s">
        <v>203</v>
      </c>
      <c r="G130" s="40"/>
      <c r="H130" s="40"/>
      <c r="I130" s="212"/>
      <c r="J130" s="40"/>
      <c r="K130" s="40"/>
      <c r="L130" s="44"/>
      <c r="M130" s="213"/>
      <c r="N130" s="214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123</v>
      </c>
      <c r="AU130" s="17" t="s">
        <v>79</v>
      </c>
    </row>
    <row r="131" spans="1:47" s="2" customFormat="1" ht="12">
      <c r="A131" s="38"/>
      <c r="B131" s="39"/>
      <c r="C131" s="40"/>
      <c r="D131" s="215" t="s">
        <v>130</v>
      </c>
      <c r="E131" s="40"/>
      <c r="F131" s="216" t="s">
        <v>204</v>
      </c>
      <c r="G131" s="40"/>
      <c r="H131" s="40"/>
      <c r="I131" s="212"/>
      <c r="J131" s="40"/>
      <c r="K131" s="40"/>
      <c r="L131" s="44"/>
      <c r="M131" s="213"/>
      <c r="N131" s="21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79</v>
      </c>
    </row>
    <row r="132" spans="1:65" s="2" customFormat="1" ht="37.8" customHeight="1">
      <c r="A132" s="38"/>
      <c r="B132" s="39"/>
      <c r="C132" s="197" t="s">
        <v>8</v>
      </c>
      <c r="D132" s="197" t="s">
        <v>117</v>
      </c>
      <c r="E132" s="198" t="s">
        <v>205</v>
      </c>
      <c r="F132" s="199" t="s">
        <v>206</v>
      </c>
      <c r="G132" s="200" t="s">
        <v>165</v>
      </c>
      <c r="H132" s="201">
        <v>1302.2</v>
      </c>
      <c r="I132" s="202"/>
      <c r="J132" s="203">
        <f>ROUND(I132*H132,2)</f>
        <v>0</v>
      </c>
      <c r="K132" s="199" t="s">
        <v>127</v>
      </c>
      <c r="L132" s="44"/>
      <c r="M132" s="204" t="s">
        <v>20</v>
      </c>
      <c r="N132" s="205" t="s">
        <v>44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121</v>
      </c>
      <c r="AT132" s="208" t="s">
        <v>117</v>
      </c>
      <c r="AU132" s="208" t="s">
        <v>79</v>
      </c>
      <c r="AY132" s="17" t="s">
        <v>115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22</v>
      </c>
      <c r="BK132" s="209">
        <f>ROUND(I132*H132,2)</f>
        <v>0</v>
      </c>
      <c r="BL132" s="17" t="s">
        <v>121</v>
      </c>
      <c r="BM132" s="208" t="s">
        <v>207</v>
      </c>
    </row>
    <row r="133" spans="1:47" s="2" customFormat="1" ht="12">
      <c r="A133" s="38"/>
      <c r="B133" s="39"/>
      <c r="C133" s="40"/>
      <c r="D133" s="210" t="s">
        <v>123</v>
      </c>
      <c r="E133" s="40"/>
      <c r="F133" s="211" t="s">
        <v>208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123</v>
      </c>
      <c r="AU133" s="17" t="s">
        <v>79</v>
      </c>
    </row>
    <row r="134" spans="1:47" s="2" customFormat="1" ht="12">
      <c r="A134" s="38"/>
      <c r="B134" s="39"/>
      <c r="C134" s="40"/>
      <c r="D134" s="215" t="s">
        <v>130</v>
      </c>
      <c r="E134" s="40"/>
      <c r="F134" s="216" t="s">
        <v>209</v>
      </c>
      <c r="G134" s="40"/>
      <c r="H134" s="40"/>
      <c r="I134" s="212"/>
      <c r="J134" s="40"/>
      <c r="K134" s="40"/>
      <c r="L134" s="44"/>
      <c r="M134" s="213"/>
      <c r="N134" s="21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79</v>
      </c>
    </row>
    <row r="135" spans="1:65" s="2" customFormat="1" ht="24.15" customHeight="1">
      <c r="A135" s="38"/>
      <c r="B135" s="39"/>
      <c r="C135" s="197" t="s">
        <v>210</v>
      </c>
      <c r="D135" s="197" t="s">
        <v>117</v>
      </c>
      <c r="E135" s="198" t="s">
        <v>211</v>
      </c>
      <c r="F135" s="199" t="s">
        <v>212</v>
      </c>
      <c r="G135" s="200" t="s">
        <v>165</v>
      </c>
      <c r="H135" s="201">
        <v>1302.2</v>
      </c>
      <c r="I135" s="202"/>
      <c r="J135" s="203">
        <f>ROUND(I135*H135,2)</f>
        <v>0</v>
      </c>
      <c r="K135" s="199" t="s">
        <v>127</v>
      </c>
      <c r="L135" s="44"/>
      <c r="M135" s="204" t="s">
        <v>20</v>
      </c>
      <c r="N135" s="205" t="s">
        <v>44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121</v>
      </c>
      <c r="AT135" s="208" t="s">
        <v>117</v>
      </c>
      <c r="AU135" s="208" t="s">
        <v>79</v>
      </c>
      <c r="AY135" s="17" t="s">
        <v>115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22</v>
      </c>
      <c r="BK135" s="209">
        <f>ROUND(I135*H135,2)</f>
        <v>0</v>
      </c>
      <c r="BL135" s="17" t="s">
        <v>121</v>
      </c>
      <c r="BM135" s="208" t="s">
        <v>213</v>
      </c>
    </row>
    <row r="136" spans="1:47" s="2" customFormat="1" ht="12">
      <c r="A136" s="38"/>
      <c r="B136" s="39"/>
      <c r="C136" s="40"/>
      <c r="D136" s="210" t="s">
        <v>123</v>
      </c>
      <c r="E136" s="40"/>
      <c r="F136" s="211" t="s">
        <v>214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123</v>
      </c>
      <c r="AU136" s="17" t="s">
        <v>79</v>
      </c>
    </row>
    <row r="137" spans="1:47" s="2" customFormat="1" ht="12">
      <c r="A137" s="38"/>
      <c r="B137" s="39"/>
      <c r="C137" s="40"/>
      <c r="D137" s="215" t="s">
        <v>130</v>
      </c>
      <c r="E137" s="40"/>
      <c r="F137" s="216" t="s">
        <v>215</v>
      </c>
      <c r="G137" s="40"/>
      <c r="H137" s="40"/>
      <c r="I137" s="212"/>
      <c r="J137" s="40"/>
      <c r="K137" s="40"/>
      <c r="L137" s="44"/>
      <c r="M137" s="213"/>
      <c r="N137" s="21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130</v>
      </c>
      <c r="AU137" s="17" t="s">
        <v>79</v>
      </c>
    </row>
    <row r="138" spans="1:65" s="2" customFormat="1" ht="24.15" customHeight="1">
      <c r="A138" s="38"/>
      <c r="B138" s="39"/>
      <c r="C138" s="197" t="s">
        <v>216</v>
      </c>
      <c r="D138" s="197" t="s">
        <v>117</v>
      </c>
      <c r="E138" s="198" t="s">
        <v>217</v>
      </c>
      <c r="F138" s="199" t="s">
        <v>218</v>
      </c>
      <c r="G138" s="200" t="s">
        <v>165</v>
      </c>
      <c r="H138" s="201">
        <v>1302.2</v>
      </c>
      <c r="I138" s="202"/>
      <c r="J138" s="203">
        <f>ROUND(I138*H138,2)</f>
        <v>0</v>
      </c>
      <c r="K138" s="199" t="s">
        <v>127</v>
      </c>
      <c r="L138" s="44"/>
      <c r="M138" s="204" t="s">
        <v>20</v>
      </c>
      <c r="N138" s="205" t="s">
        <v>44</v>
      </c>
      <c r="O138" s="84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121</v>
      </c>
      <c r="AT138" s="208" t="s">
        <v>117</v>
      </c>
      <c r="AU138" s="208" t="s">
        <v>79</v>
      </c>
      <c r="AY138" s="17" t="s">
        <v>115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7" t="s">
        <v>22</v>
      </c>
      <c r="BK138" s="209">
        <f>ROUND(I138*H138,2)</f>
        <v>0</v>
      </c>
      <c r="BL138" s="17" t="s">
        <v>121</v>
      </c>
      <c r="BM138" s="208" t="s">
        <v>219</v>
      </c>
    </row>
    <row r="139" spans="1:47" s="2" customFormat="1" ht="12">
      <c r="A139" s="38"/>
      <c r="B139" s="39"/>
      <c r="C139" s="40"/>
      <c r="D139" s="210" t="s">
        <v>123</v>
      </c>
      <c r="E139" s="40"/>
      <c r="F139" s="211" t="s">
        <v>220</v>
      </c>
      <c r="G139" s="40"/>
      <c r="H139" s="40"/>
      <c r="I139" s="212"/>
      <c r="J139" s="40"/>
      <c r="K139" s="40"/>
      <c r="L139" s="44"/>
      <c r="M139" s="213"/>
      <c r="N139" s="21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123</v>
      </c>
      <c r="AU139" s="17" t="s">
        <v>79</v>
      </c>
    </row>
    <row r="140" spans="1:47" s="2" customFormat="1" ht="12">
      <c r="A140" s="38"/>
      <c r="B140" s="39"/>
      <c r="C140" s="40"/>
      <c r="D140" s="215" t="s">
        <v>130</v>
      </c>
      <c r="E140" s="40"/>
      <c r="F140" s="216" t="s">
        <v>221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79</v>
      </c>
    </row>
    <row r="141" spans="1:65" s="2" customFormat="1" ht="24.15" customHeight="1">
      <c r="A141" s="38"/>
      <c r="B141" s="39"/>
      <c r="C141" s="197" t="s">
        <v>222</v>
      </c>
      <c r="D141" s="197" t="s">
        <v>117</v>
      </c>
      <c r="E141" s="198" t="s">
        <v>223</v>
      </c>
      <c r="F141" s="199" t="s">
        <v>224</v>
      </c>
      <c r="G141" s="200" t="s">
        <v>165</v>
      </c>
      <c r="H141" s="201">
        <v>198.7</v>
      </c>
      <c r="I141" s="202"/>
      <c r="J141" s="203">
        <f>ROUND(I141*H141,2)</f>
        <v>0</v>
      </c>
      <c r="K141" s="199" t="s">
        <v>127</v>
      </c>
      <c r="L141" s="44"/>
      <c r="M141" s="204" t="s">
        <v>20</v>
      </c>
      <c r="N141" s="205" t="s">
        <v>44</v>
      </c>
      <c r="O141" s="8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121</v>
      </c>
      <c r="AT141" s="208" t="s">
        <v>117</v>
      </c>
      <c r="AU141" s="208" t="s">
        <v>79</v>
      </c>
      <c r="AY141" s="17" t="s">
        <v>115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22</v>
      </c>
      <c r="BK141" s="209">
        <f>ROUND(I141*H141,2)</f>
        <v>0</v>
      </c>
      <c r="BL141" s="17" t="s">
        <v>121</v>
      </c>
      <c r="BM141" s="208" t="s">
        <v>225</v>
      </c>
    </row>
    <row r="142" spans="1:47" s="2" customFormat="1" ht="12">
      <c r="A142" s="38"/>
      <c r="B142" s="39"/>
      <c r="C142" s="40"/>
      <c r="D142" s="210" t="s">
        <v>123</v>
      </c>
      <c r="E142" s="40"/>
      <c r="F142" s="211" t="s">
        <v>226</v>
      </c>
      <c r="G142" s="40"/>
      <c r="H142" s="40"/>
      <c r="I142" s="212"/>
      <c r="J142" s="40"/>
      <c r="K142" s="40"/>
      <c r="L142" s="44"/>
      <c r="M142" s="213"/>
      <c r="N142" s="21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123</v>
      </c>
      <c r="AU142" s="17" t="s">
        <v>79</v>
      </c>
    </row>
    <row r="143" spans="1:47" s="2" customFormat="1" ht="12">
      <c r="A143" s="38"/>
      <c r="B143" s="39"/>
      <c r="C143" s="40"/>
      <c r="D143" s="215" t="s">
        <v>130</v>
      </c>
      <c r="E143" s="40"/>
      <c r="F143" s="216" t="s">
        <v>227</v>
      </c>
      <c r="G143" s="40"/>
      <c r="H143" s="40"/>
      <c r="I143" s="212"/>
      <c r="J143" s="40"/>
      <c r="K143" s="40"/>
      <c r="L143" s="44"/>
      <c r="M143" s="213"/>
      <c r="N143" s="214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79</v>
      </c>
    </row>
    <row r="144" spans="1:65" s="2" customFormat="1" ht="24.15" customHeight="1">
      <c r="A144" s="38"/>
      <c r="B144" s="39"/>
      <c r="C144" s="197" t="s">
        <v>228</v>
      </c>
      <c r="D144" s="197" t="s">
        <v>117</v>
      </c>
      <c r="E144" s="198" t="s">
        <v>229</v>
      </c>
      <c r="F144" s="199" t="s">
        <v>230</v>
      </c>
      <c r="G144" s="200" t="s">
        <v>120</v>
      </c>
      <c r="H144" s="201">
        <v>537</v>
      </c>
      <c r="I144" s="202"/>
      <c r="J144" s="203">
        <f>ROUND(I144*H144,2)</f>
        <v>0</v>
      </c>
      <c r="K144" s="199" t="s">
        <v>127</v>
      </c>
      <c r="L144" s="44"/>
      <c r="M144" s="204" t="s">
        <v>20</v>
      </c>
      <c r="N144" s="205" t="s">
        <v>44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121</v>
      </c>
      <c r="AT144" s="208" t="s">
        <v>117</v>
      </c>
      <c r="AU144" s="208" t="s">
        <v>79</v>
      </c>
      <c r="AY144" s="17" t="s">
        <v>115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22</v>
      </c>
      <c r="BK144" s="209">
        <f>ROUND(I144*H144,2)</f>
        <v>0</v>
      </c>
      <c r="BL144" s="17" t="s">
        <v>121</v>
      </c>
      <c r="BM144" s="208" t="s">
        <v>231</v>
      </c>
    </row>
    <row r="145" spans="1:47" s="2" customFormat="1" ht="12">
      <c r="A145" s="38"/>
      <c r="B145" s="39"/>
      <c r="C145" s="40"/>
      <c r="D145" s="210" t="s">
        <v>123</v>
      </c>
      <c r="E145" s="40"/>
      <c r="F145" s="211" t="s">
        <v>232</v>
      </c>
      <c r="G145" s="40"/>
      <c r="H145" s="40"/>
      <c r="I145" s="212"/>
      <c r="J145" s="40"/>
      <c r="K145" s="40"/>
      <c r="L145" s="44"/>
      <c r="M145" s="213"/>
      <c r="N145" s="21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123</v>
      </c>
      <c r="AU145" s="17" t="s">
        <v>79</v>
      </c>
    </row>
    <row r="146" spans="1:47" s="2" customFormat="1" ht="12">
      <c r="A146" s="38"/>
      <c r="B146" s="39"/>
      <c r="C146" s="40"/>
      <c r="D146" s="215" t="s">
        <v>130</v>
      </c>
      <c r="E146" s="40"/>
      <c r="F146" s="216" t="s">
        <v>233</v>
      </c>
      <c r="G146" s="40"/>
      <c r="H146" s="40"/>
      <c r="I146" s="212"/>
      <c r="J146" s="40"/>
      <c r="K146" s="40"/>
      <c r="L146" s="44"/>
      <c r="M146" s="213"/>
      <c r="N146" s="214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79</v>
      </c>
    </row>
    <row r="147" spans="1:65" s="2" customFormat="1" ht="16.5" customHeight="1">
      <c r="A147" s="38"/>
      <c r="B147" s="39"/>
      <c r="C147" s="197" t="s">
        <v>234</v>
      </c>
      <c r="D147" s="197" t="s">
        <v>117</v>
      </c>
      <c r="E147" s="198" t="s">
        <v>235</v>
      </c>
      <c r="F147" s="199" t="s">
        <v>236</v>
      </c>
      <c r="G147" s="200" t="s">
        <v>165</v>
      </c>
      <c r="H147" s="201">
        <v>1302.2</v>
      </c>
      <c r="I147" s="202"/>
      <c r="J147" s="203">
        <f>ROUND(I147*H147,2)</f>
        <v>0</v>
      </c>
      <c r="K147" s="199" t="s">
        <v>127</v>
      </c>
      <c r="L147" s="44"/>
      <c r="M147" s="204" t="s">
        <v>20</v>
      </c>
      <c r="N147" s="205" t="s">
        <v>44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121</v>
      </c>
      <c r="AT147" s="208" t="s">
        <v>117</v>
      </c>
      <c r="AU147" s="208" t="s">
        <v>79</v>
      </c>
      <c r="AY147" s="17" t="s">
        <v>115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22</v>
      </c>
      <c r="BK147" s="209">
        <f>ROUND(I147*H147,2)</f>
        <v>0</v>
      </c>
      <c r="BL147" s="17" t="s">
        <v>121</v>
      </c>
      <c r="BM147" s="208" t="s">
        <v>237</v>
      </c>
    </row>
    <row r="148" spans="1:47" s="2" customFormat="1" ht="12">
      <c r="A148" s="38"/>
      <c r="B148" s="39"/>
      <c r="C148" s="40"/>
      <c r="D148" s="210" t="s">
        <v>123</v>
      </c>
      <c r="E148" s="40"/>
      <c r="F148" s="211" t="s">
        <v>238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123</v>
      </c>
      <c r="AU148" s="17" t="s">
        <v>79</v>
      </c>
    </row>
    <row r="149" spans="1:47" s="2" customFormat="1" ht="12">
      <c r="A149" s="38"/>
      <c r="B149" s="39"/>
      <c r="C149" s="40"/>
      <c r="D149" s="215" t="s">
        <v>130</v>
      </c>
      <c r="E149" s="40"/>
      <c r="F149" s="216" t="s">
        <v>239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130</v>
      </c>
      <c r="AU149" s="17" t="s">
        <v>79</v>
      </c>
    </row>
    <row r="150" spans="1:65" s="2" customFormat="1" ht="24.15" customHeight="1">
      <c r="A150" s="38"/>
      <c r="B150" s="39"/>
      <c r="C150" s="197" t="s">
        <v>7</v>
      </c>
      <c r="D150" s="197" t="s">
        <v>117</v>
      </c>
      <c r="E150" s="198" t="s">
        <v>240</v>
      </c>
      <c r="F150" s="199" t="s">
        <v>241</v>
      </c>
      <c r="G150" s="200" t="s">
        <v>165</v>
      </c>
      <c r="H150" s="201">
        <v>81</v>
      </c>
      <c r="I150" s="202"/>
      <c r="J150" s="203">
        <f>ROUND(I150*H150,2)</f>
        <v>0</v>
      </c>
      <c r="K150" s="199" t="s">
        <v>127</v>
      </c>
      <c r="L150" s="44"/>
      <c r="M150" s="204" t="s">
        <v>20</v>
      </c>
      <c r="N150" s="205" t="s">
        <v>44</v>
      </c>
      <c r="O150" s="84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121</v>
      </c>
      <c r="AT150" s="208" t="s">
        <v>117</v>
      </c>
      <c r="AU150" s="208" t="s">
        <v>79</v>
      </c>
      <c r="AY150" s="17" t="s">
        <v>115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7" t="s">
        <v>22</v>
      </c>
      <c r="BK150" s="209">
        <f>ROUND(I150*H150,2)</f>
        <v>0</v>
      </c>
      <c r="BL150" s="17" t="s">
        <v>121</v>
      </c>
      <c r="BM150" s="208" t="s">
        <v>242</v>
      </c>
    </row>
    <row r="151" spans="1:47" s="2" customFormat="1" ht="12">
      <c r="A151" s="38"/>
      <c r="B151" s="39"/>
      <c r="C151" s="40"/>
      <c r="D151" s="210" t="s">
        <v>123</v>
      </c>
      <c r="E151" s="40"/>
      <c r="F151" s="211" t="s">
        <v>243</v>
      </c>
      <c r="G151" s="40"/>
      <c r="H151" s="40"/>
      <c r="I151" s="212"/>
      <c r="J151" s="40"/>
      <c r="K151" s="40"/>
      <c r="L151" s="44"/>
      <c r="M151" s="213"/>
      <c r="N151" s="21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123</v>
      </c>
      <c r="AU151" s="17" t="s">
        <v>79</v>
      </c>
    </row>
    <row r="152" spans="1:47" s="2" customFormat="1" ht="12">
      <c r="A152" s="38"/>
      <c r="B152" s="39"/>
      <c r="C152" s="40"/>
      <c r="D152" s="215" t="s">
        <v>130</v>
      </c>
      <c r="E152" s="40"/>
      <c r="F152" s="216" t="s">
        <v>244</v>
      </c>
      <c r="G152" s="40"/>
      <c r="H152" s="40"/>
      <c r="I152" s="212"/>
      <c r="J152" s="40"/>
      <c r="K152" s="40"/>
      <c r="L152" s="44"/>
      <c r="M152" s="213"/>
      <c r="N152" s="21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130</v>
      </c>
      <c r="AU152" s="17" t="s">
        <v>79</v>
      </c>
    </row>
    <row r="153" spans="1:65" s="2" customFormat="1" ht="21.75" customHeight="1">
      <c r="A153" s="38"/>
      <c r="B153" s="39"/>
      <c r="C153" s="197" t="s">
        <v>245</v>
      </c>
      <c r="D153" s="197" t="s">
        <v>117</v>
      </c>
      <c r="E153" s="198" t="s">
        <v>246</v>
      </c>
      <c r="F153" s="199" t="s">
        <v>247</v>
      </c>
      <c r="G153" s="200" t="s">
        <v>135</v>
      </c>
      <c r="H153" s="201">
        <v>2</v>
      </c>
      <c r="I153" s="202"/>
      <c r="J153" s="203">
        <f>ROUND(I153*H153,2)</f>
        <v>0</v>
      </c>
      <c r="K153" s="199" t="s">
        <v>127</v>
      </c>
      <c r="L153" s="44"/>
      <c r="M153" s="204" t="s">
        <v>20</v>
      </c>
      <c r="N153" s="205" t="s">
        <v>44</v>
      </c>
      <c r="O153" s="84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121</v>
      </c>
      <c r="AT153" s="208" t="s">
        <v>117</v>
      </c>
      <c r="AU153" s="208" t="s">
        <v>79</v>
      </c>
      <c r="AY153" s="17" t="s">
        <v>115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22</v>
      </c>
      <c r="BK153" s="209">
        <f>ROUND(I153*H153,2)</f>
        <v>0</v>
      </c>
      <c r="BL153" s="17" t="s">
        <v>121</v>
      </c>
      <c r="BM153" s="208" t="s">
        <v>248</v>
      </c>
    </row>
    <row r="154" spans="1:47" s="2" customFormat="1" ht="12">
      <c r="A154" s="38"/>
      <c r="B154" s="39"/>
      <c r="C154" s="40"/>
      <c r="D154" s="210" t="s">
        <v>123</v>
      </c>
      <c r="E154" s="40"/>
      <c r="F154" s="211" t="s">
        <v>249</v>
      </c>
      <c r="G154" s="40"/>
      <c r="H154" s="40"/>
      <c r="I154" s="212"/>
      <c r="J154" s="40"/>
      <c r="K154" s="40"/>
      <c r="L154" s="44"/>
      <c r="M154" s="213"/>
      <c r="N154" s="21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123</v>
      </c>
      <c r="AU154" s="17" t="s">
        <v>79</v>
      </c>
    </row>
    <row r="155" spans="1:47" s="2" customFormat="1" ht="12">
      <c r="A155" s="38"/>
      <c r="B155" s="39"/>
      <c r="C155" s="40"/>
      <c r="D155" s="215" t="s">
        <v>130</v>
      </c>
      <c r="E155" s="40"/>
      <c r="F155" s="216" t="s">
        <v>250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79</v>
      </c>
    </row>
    <row r="156" spans="1:65" s="2" customFormat="1" ht="24.15" customHeight="1">
      <c r="A156" s="38"/>
      <c r="B156" s="39"/>
      <c r="C156" s="197" t="s">
        <v>251</v>
      </c>
      <c r="D156" s="197" t="s">
        <v>117</v>
      </c>
      <c r="E156" s="198" t="s">
        <v>252</v>
      </c>
      <c r="F156" s="199" t="s">
        <v>253</v>
      </c>
      <c r="G156" s="200" t="s">
        <v>135</v>
      </c>
      <c r="H156" s="201">
        <v>3</v>
      </c>
      <c r="I156" s="202"/>
      <c r="J156" s="203">
        <f>ROUND(I156*H156,2)</f>
        <v>0</v>
      </c>
      <c r="K156" s="199" t="s">
        <v>127</v>
      </c>
      <c r="L156" s="44"/>
      <c r="M156" s="204" t="s">
        <v>20</v>
      </c>
      <c r="N156" s="205" t="s">
        <v>44</v>
      </c>
      <c r="O156" s="84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121</v>
      </c>
      <c r="AT156" s="208" t="s">
        <v>117</v>
      </c>
      <c r="AU156" s="208" t="s">
        <v>79</v>
      </c>
      <c r="AY156" s="17" t="s">
        <v>115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22</v>
      </c>
      <c r="BK156" s="209">
        <f>ROUND(I156*H156,2)</f>
        <v>0</v>
      </c>
      <c r="BL156" s="17" t="s">
        <v>121</v>
      </c>
      <c r="BM156" s="208" t="s">
        <v>254</v>
      </c>
    </row>
    <row r="157" spans="1:47" s="2" customFormat="1" ht="12">
      <c r="A157" s="38"/>
      <c r="B157" s="39"/>
      <c r="C157" s="40"/>
      <c r="D157" s="210" t="s">
        <v>123</v>
      </c>
      <c r="E157" s="40"/>
      <c r="F157" s="211" t="s">
        <v>255</v>
      </c>
      <c r="G157" s="40"/>
      <c r="H157" s="40"/>
      <c r="I157" s="212"/>
      <c r="J157" s="40"/>
      <c r="K157" s="40"/>
      <c r="L157" s="44"/>
      <c r="M157" s="213"/>
      <c r="N157" s="21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123</v>
      </c>
      <c r="AU157" s="17" t="s">
        <v>79</v>
      </c>
    </row>
    <row r="158" spans="1:47" s="2" customFormat="1" ht="12">
      <c r="A158" s="38"/>
      <c r="B158" s="39"/>
      <c r="C158" s="40"/>
      <c r="D158" s="215" t="s">
        <v>130</v>
      </c>
      <c r="E158" s="40"/>
      <c r="F158" s="216" t="s">
        <v>256</v>
      </c>
      <c r="G158" s="40"/>
      <c r="H158" s="40"/>
      <c r="I158" s="212"/>
      <c r="J158" s="40"/>
      <c r="K158" s="40"/>
      <c r="L158" s="44"/>
      <c r="M158" s="213"/>
      <c r="N158" s="21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79</v>
      </c>
    </row>
    <row r="159" spans="1:65" s="2" customFormat="1" ht="16.5" customHeight="1">
      <c r="A159" s="38"/>
      <c r="B159" s="39"/>
      <c r="C159" s="197" t="s">
        <v>257</v>
      </c>
      <c r="D159" s="197" t="s">
        <v>117</v>
      </c>
      <c r="E159" s="198" t="s">
        <v>258</v>
      </c>
      <c r="F159" s="199" t="s">
        <v>259</v>
      </c>
      <c r="G159" s="200" t="s">
        <v>189</v>
      </c>
      <c r="H159" s="201">
        <v>537</v>
      </c>
      <c r="I159" s="202"/>
      <c r="J159" s="203">
        <f>ROUND(I159*H159,2)</f>
        <v>0</v>
      </c>
      <c r="K159" s="199" t="s">
        <v>127</v>
      </c>
      <c r="L159" s="44"/>
      <c r="M159" s="204" t="s">
        <v>20</v>
      </c>
      <c r="N159" s="205" t="s">
        <v>44</v>
      </c>
      <c r="O159" s="84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121</v>
      </c>
      <c r="AT159" s="208" t="s">
        <v>117</v>
      </c>
      <c r="AU159" s="208" t="s">
        <v>79</v>
      </c>
      <c r="AY159" s="17" t="s">
        <v>115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7" t="s">
        <v>22</v>
      </c>
      <c r="BK159" s="209">
        <f>ROUND(I159*H159,2)</f>
        <v>0</v>
      </c>
      <c r="BL159" s="17" t="s">
        <v>121</v>
      </c>
      <c r="BM159" s="208" t="s">
        <v>260</v>
      </c>
    </row>
    <row r="160" spans="1:47" s="2" customFormat="1" ht="12">
      <c r="A160" s="38"/>
      <c r="B160" s="39"/>
      <c r="C160" s="40"/>
      <c r="D160" s="210" t="s">
        <v>123</v>
      </c>
      <c r="E160" s="40"/>
      <c r="F160" s="211" t="s">
        <v>261</v>
      </c>
      <c r="G160" s="40"/>
      <c r="H160" s="40"/>
      <c r="I160" s="212"/>
      <c r="J160" s="40"/>
      <c r="K160" s="40"/>
      <c r="L160" s="44"/>
      <c r="M160" s="213"/>
      <c r="N160" s="21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123</v>
      </c>
      <c r="AU160" s="17" t="s">
        <v>79</v>
      </c>
    </row>
    <row r="161" spans="1:47" s="2" customFormat="1" ht="12">
      <c r="A161" s="38"/>
      <c r="B161" s="39"/>
      <c r="C161" s="40"/>
      <c r="D161" s="215" t="s">
        <v>130</v>
      </c>
      <c r="E161" s="40"/>
      <c r="F161" s="216" t="s">
        <v>262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130</v>
      </c>
      <c r="AU161" s="17" t="s">
        <v>79</v>
      </c>
    </row>
    <row r="162" spans="1:65" s="2" customFormat="1" ht="33" customHeight="1">
      <c r="A162" s="38"/>
      <c r="B162" s="39"/>
      <c r="C162" s="197" t="s">
        <v>263</v>
      </c>
      <c r="D162" s="197" t="s">
        <v>117</v>
      </c>
      <c r="E162" s="198" t="s">
        <v>264</v>
      </c>
      <c r="F162" s="199" t="s">
        <v>265</v>
      </c>
      <c r="G162" s="200" t="s">
        <v>165</v>
      </c>
      <c r="H162" s="201">
        <v>54</v>
      </c>
      <c r="I162" s="202"/>
      <c r="J162" s="203">
        <f>ROUND(I162*H162,2)</f>
        <v>0</v>
      </c>
      <c r="K162" s="199" t="s">
        <v>127</v>
      </c>
      <c r="L162" s="44"/>
      <c r="M162" s="204" t="s">
        <v>20</v>
      </c>
      <c r="N162" s="205" t="s">
        <v>44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121</v>
      </c>
      <c r="AT162" s="208" t="s">
        <v>117</v>
      </c>
      <c r="AU162" s="208" t="s">
        <v>79</v>
      </c>
      <c r="AY162" s="17" t="s">
        <v>115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22</v>
      </c>
      <c r="BK162" s="209">
        <f>ROUND(I162*H162,2)</f>
        <v>0</v>
      </c>
      <c r="BL162" s="17" t="s">
        <v>121</v>
      </c>
      <c r="BM162" s="208" t="s">
        <v>266</v>
      </c>
    </row>
    <row r="163" spans="1:47" s="2" customFormat="1" ht="12">
      <c r="A163" s="38"/>
      <c r="B163" s="39"/>
      <c r="C163" s="40"/>
      <c r="D163" s="210" t="s">
        <v>123</v>
      </c>
      <c r="E163" s="40"/>
      <c r="F163" s="211" t="s">
        <v>267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123</v>
      </c>
      <c r="AU163" s="17" t="s">
        <v>79</v>
      </c>
    </row>
    <row r="164" spans="1:47" s="2" customFormat="1" ht="12">
      <c r="A164" s="38"/>
      <c r="B164" s="39"/>
      <c r="C164" s="40"/>
      <c r="D164" s="215" t="s">
        <v>130</v>
      </c>
      <c r="E164" s="40"/>
      <c r="F164" s="216" t="s">
        <v>268</v>
      </c>
      <c r="G164" s="40"/>
      <c r="H164" s="40"/>
      <c r="I164" s="212"/>
      <c r="J164" s="40"/>
      <c r="K164" s="40"/>
      <c r="L164" s="44"/>
      <c r="M164" s="213"/>
      <c r="N164" s="21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130</v>
      </c>
      <c r="AU164" s="17" t="s">
        <v>79</v>
      </c>
    </row>
    <row r="165" spans="1:65" s="2" customFormat="1" ht="33" customHeight="1">
      <c r="A165" s="38"/>
      <c r="B165" s="39"/>
      <c r="C165" s="197" t="s">
        <v>269</v>
      </c>
      <c r="D165" s="197" t="s">
        <v>117</v>
      </c>
      <c r="E165" s="198" t="s">
        <v>270</v>
      </c>
      <c r="F165" s="199" t="s">
        <v>271</v>
      </c>
      <c r="G165" s="200" t="s">
        <v>120</v>
      </c>
      <c r="H165" s="201">
        <v>3222.5</v>
      </c>
      <c r="I165" s="202"/>
      <c r="J165" s="203">
        <f>ROUND(I165*H165,2)</f>
        <v>0</v>
      </c>
      <c r="K165" s="199" t="s">
        <v>127</v>
      </c>
      <c r="L165" s="44"/>
      <c r="M165" s="204" t="s">
        <v>20</v>
      </c>
      <c r="N165" s="205" t="s">
        <v>44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121</v>
      </c>
      <c r="AT165" s="208" t="s">
        <v>117</v>
      </c>
      <c r="AU165" s="208" t="s">
        <v>79</v>
      </c>
      <c r="AY165" s="17" t="s">
        <v>115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22</v>
      </c>
      <c r="BK165" s="209">
        <f>ROUND(I165*H165,2)</f>
        <v>0</v>
      </c>
      <c r="BL165" s="17" t="s">
        <v>121</v>
      </c>
      <c r="BM165" s="208" t="s">
        <v>272</v>
      </c>
    </row>
    <row r="166" spans="1:47" s="2" customFormat="1" ht="12">
      <c r="A166" s="38"/>
      <c r="B166" s="39"/>
      <c r="C166" s="40"/>
      <c r="D166" s="210" t="s">
        <v>123</v>
      </c>
      <c r="E166" s="40"/>
      <c r="F166" s="211" t="s">
        <v>273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123</v>
      </c>
      <c r="AU166" s="17" t="s">
        <v>79</v>
      </c>
    </row>
    <row r="167" spans="1:47" s="2" customFormat="1" ht="12">
      <c r="A167" s="38"/>
      <c r="B167" s="39"/>
      <c r="C167" s="40"/>
      <c r="D167" s="215" t="s">
        <v>130</v>
      </c>
      <c r="E167" s="40"/>
      <c r="F167" s="216" t="s">
        <v>274</v>
      </c>
      <c r="G167" s="40"/>
      <c r="H167" s="40"/>
      <c r="I167" s="212"/>
      <c r="J167" s="40"/>
      <c r="K167" s="40"/>
      <c r="L167" s="44"/>
      <c r="M167" s="213"/>
      <c r="N167" s="21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79</v>
      </c>
    </row>
    <row r="168" spans="1:65" s="2" customFormat="1" ht="24.15" customHeight="1">
      <c r="A168" s="38"/>
      <c r="B168" s="39"/>
      <c r="C168" s="197" t="s">
        <v>275</v>
      </c>
      <c r="D168" s="197" t="s">
        <v>117</v>
      </c>
      <c r="E168" s="198" t="s">
        <v>276</v>
      </c>
      <c r="F168" s="199" t="s">
        <v>277</v>
      </c>
      <c r="G168" s="200" t="s">
        <v>120</v>
      </c>
      <c r="H168" s="201">
        <v>3222</v>
      </c>
      <c r="I168" s="202"/>
      <c r="J168" s="203">
        <f>ROUND(I168*H168,2)</f>
        <v>0</v>
      </c>
      <c r="K168" s="199" t="s">
        <v>127</v>
      </c>
      <c r="L168" s="44"/>
      <c r="M168" s="204" t="s">
        <v>20</v>
      </c>
      <c r="N168" s="205" t="s">
        <v>44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121</v>
      </c>
      <c r="AT168" s="208" t="s">
        <v>117</v>
      </c>
      <c r="AU168" s="208" t="s">
        <v>79</v>
      </c>
      <c r="AY168" s="17" t="s">
        <v>115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22</v>
      </c>
      <c r="BK168" s="209">
        <f>ROUND(I168*H168,2)</f>
        <v>0</v>
      </c>
      <c r="BL168" s="17" t="s">
        <v>121</v>
      </c>
      <c r="BM168" s="208" t="s">
        <v>278</v>
      </c>
    </row>
    <row r="169" spans="1:47" s="2" customFormat="1" ht="12">
      <c r="A169" s="38"/>
      <c r="B169" s="39"/>
      <c r="C169" s="40"/>
      <c r="D169" s="210" t="s">
        <v>123</v>
      </c>
      <c r="E169" s="40"/>
      <c r="F169" s="211" t="s">
        <v>279</v>
      </c>
      <c r="G169" s="40"/>
      <c r="H169" s="40"/>
      <c r="I169" s="212"/>
      <c r="J169" s="40"/>
      <c r="K169" s="40"/>
      <c r="L169" s="44"/>
      <c r="M169" s="213"/>
      <c r="N169" s="214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123</v>
      </c>
      <c r="AU169" s="17" t="s">
        <v>79</v>
      </c>
    </row>
    <row r="170" spans="1:47" s="2" customFormat="1" ht="12">
      <c r="A170" s="38"/>
      <c r="B170" s="39"/>
      <c r="C170" s="40"/>
      <c r="D170" s="215" t="s">
        <v>130</v>
      </c>
      <c r="E170" s="40"/>
      <c r="F170" s="216" t="s">
        <v>280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79</v>
      </c>
    </row>
    <row r="171" spans="1:65" s="2" customFormat="1" ht="24.15" customHeight="1">
      <c r="A171" s="38"/>
      <c r="B171" s="39"/>
      <c r="C171" s="197" t="s">
        <v>281</v>
      </c>
      <c r="D171" s="197" t="s">
        <v>117</v>
      </c>
      <c r="E171" s="198" t="s">
        <v>282</v>
      </c>
      <c r="F171" s="199" t="s">
        <v>283</v>
      </c>
      <c r="G171" s="200" t="s">
        <v>120</v>
      </c>
      <c r="H171" s="201">
        <v>1074</v>
      </c>
      <c r="I171" s="202"/>
      <c r="J171" s="203">
        <f>ROUND(I171*H171,2)</f>
        <v>0</v>
      </c>
      <c r="K171" s="199" t="s">
        <v>127</v>
      </c>
      <c r="L171" s="44"/>
      <c r="M171" s="204" t="s">
        <v>20</v>
      </c>
      <c r="N171" s="205" t="s">
        <v>44</v>
      </c>
      <c r="O171" s="84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121</v>
      </c>
      <c r="AT171" s="208" t="s">
        <v>117</v>
      </c>
      <c r="AU171" s="208" t="s">
        <v>79</v>
      </c>
      <c r="AY171" s="17" t="s">
        <v>115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22</v>
      </c>
      <c r="BK171" s="209">
        <f>ROUND(I171*H171,2)</f>
        <v>0</v>
      </c>
      <c r="BL171" s="17" t="s">
        <v>121</v>
      </c>
      <c r="BM171" s="208" t="s">
        <v>284</v>
      </c>
    </row>
    <row r="172" spans="1:47" s="2" customFormat="1" ht="12">
      <c r="A172" s="38"/>
      <c r="B172" s="39"/>
      <c r="C172" s="40"/>
      <c r="D172" s="210" t="s">
        <v>123</v>
      </c>
      <c r="E172" s="40"/>
      <c r="F172" s="211" t="s">
        <v>285</v>
      </c>
      <c r="G172" s="40"/>
      <c r="H172" s="40"/>
      <c r="I172" s="212"/>
      <c r="J172" s="40"/>
      <c r="K172" s="40"/>
      <c r="L172" s="44"/>
      <c r="M172" s="213"/>
      <c r="N172" s="214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123</v>
      </c>
      <c r="AU172" s="17" t="s">
        <v>79</v>
      </c>
    </row>
    <row r="173" spans="1:47" s="2" customFormat="1" ht="12">
      <c r="A173" s="38"/>
      <c r="B173" s="39"/>
      <c r="C173" s="40"/>
      <c r="D173" s="215" t="s">
        <v>130</v>
      </c>
      <c r="E173" s="40"/>
      <c r="F173" s="216" t="s">
        <v>286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130</v>
      </c>
      <c r="AU173" s="17" t="s">
        <v>79</v>
      </c>
    </row>
    <row r="174" spans="1:65" s="2" customFormat="1" ht="16.5" customHeight="1">
      <c r="A174" s="38"/>
      <c r="B174" s="39"/>
      <c r="C174" s="197" t="s">
        <v>287</v>
      </c>
      <c r="D174" s="197" t="s">
        <v>117</v>
      </c>
      <c r="E174" s="198" t="s">
        <v>288</v>
      </c>
      <c r="F174" s="199" t="s">
        <v>289</v>
      </c>
      <c r="G174" s="200" t="s">
        <v>120</v>
      </c>
      <c r="H174" s="201">
        <v>1074</v>
      </c>
      <c r="I174" s="202"/>
      <c r="J174" s="203">
        <f>ROUND(I174*H174,2)</f>
        <v>0</v>
      </c>
      <c r="K174" s="199" t="s">
        <v>127</v>
      </c>
      <c r="L174" s="44"/>
      <c r="M174" s="204" t="s">
        <v>20</v>
      </c>
      <c r="N174" s="205" t="s">
        <v>44</v>
      </c>
      <c r="O174" s="84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121</v>
      </c>
      <c r="AT174" s="208" t="s">
        <v>117</v>
      </c>
      <c r="AU174" s="208" t="s">
        <v>79</v>
      </c>
      <c r="AY174" s="17" t="s">
        <v>115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7" t="s">
        <v>22</v>
      </c>
      <c r="BK174" s="209">
        <f>ROUND(I174*H174,2)</f>
        <v>0</v>
      </c>
      <c r="BL174" s="17" t="s">
        <v>121</v>
      </c>
      <c r="BM174" s="208" t="s">
        <v>290</v>
      </c>
    </row>
    <row r="175" spans="1:47" s="2" customFormat="1" ht="12">
      <c r="A175" s="38"/>
      <c r="B175" s="39"/>
      <c r="C175" s="40"/>
      <c r="D175" s="210" t="s">
        <v>123</v>
      </c>
      <c r="E175" s="40"/>
      <c r="F175" s="211" t="s">
        <v>291</v>
      </c>
      <c r="G175" s="40"/>
      <c r="H175" s="40"/>
      <c r="I175" s="212"/>
      <c r="J175" s="40"/>
      <c r="K175" s="40"/>
      <c r="L175" s="44"/>
      <c r="M175" s="213"/>
      <c r="N175" s="214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123</v>
      </c>
      <c r="AU175" s="17" t="s">
        <v>79</v>
      </c>
    </row>
    <row r="176" spans="1:47" s="2" customFormat="1" ht="12">
      <c r="A176" s="38"/>
      <c r="B176" s="39"/>
      <c r="C176" s="40"/>
      <c r="D176" s="215" t="s">
        <v>130</v>
      </c>
      <c r="E176" s="40"/>
      <c r="F176" s="216" t="s">
        <v>292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130</v>
      </c>
      <c r="AU176" s="17" t="s">
        <v>79</v>
      </c>
    </row>
    <row r="177" spans="1:63" s="12" customFormat="1" ht="20.85" customHeight="1">
      <c r="A177" s="12"/>
      <c r="B177" s="181"/>
      <c r="C177" s="182"/>
      <c r="D177" s="183" t="s">
        <v>72</v>
      </c>
      <c r="E177" s="195" t="s">
        <v>222</v>
      </c>
      <c r="F177" s="195" t="s">
        <v>293</v>
      </c>
      <c r="G177" s="182"/>
      <c r="H177" s="182"/>
      <c r="I177" s="185"/>
      <c r="J177" s="196">
        <f>BK177</f>
        <v>0</v>
      </c>
      <c r="K177" s="182"/>
      <c r="L177" s="187"/>
      <c r="M177" s="188"/>
      <c r="N177" s="189"/>
      <c r="O177" s="189"/>
      <c r="P177" s="190">
        <f>SUM(P178:P184)</f>
        <v>0</v>
      </c>
      <c r="Q177" s="189"/>
      <c r="R177" s="190">
        <f>SUM(R178:R184)</f>
        <v>0.048338</v>
      </c>
      <c r="S177" s="189"/>
      <c r="T177" s="191">
        <f>SUM(T178:T184)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2" t="s">
        <v>22</v>
      </c>
      <c r="AT177" s="193" t="s">
        <v>72</v>
      </c>
      <c r="AU177" s="193" t="s">
        <v>79</v>
      </c>
      <c r="AY177" s="192" t="s">
        <v>115</v>
      </c>
      <c r="BK177" s="194">
        <f>SUM(BK178:BK184)</f>
        <v>0</v>
      </c>
    </row>
    <row r="178" spans="1:65" s="2" customFormat="1" ht="24.15" customHeight="1">
      <c r="A178" s="38"/>
      <c r="B178" s="39"/>
      <c r="C178" s="197" t="s">
        <v>294</v>
      </c>
      <c r="D178" s="197" t="s">
        <v>117</v>
      </c>
      <c r="E178" s="198" t="s">
        <v>295</v>
      </c>
      <c r="F178" s="199" t="s">
        <v>296</v>
      </c>
      <c r="G178" s="200" t="s">
        <v>120</v>
      </c>
      <c r="H178" s="201">
        <v>3222.5</v>
      </c>
      <c r="I178" s="202"/>
      <c r="J178" s="203">
        <f>ROUND(I178*H178,2)</f>
        <v>0</v>
      </c>
      <c r="K178" s="199" t="s">
        <v>127</v>
      </c>
      <c r="L178" s="44"/>
      <c r="M178" s="204" t="s">
        <v>20</v>
      </c>
      <c r="N178" s="205" t="s">
        <v>44</v>
      </c>
      <c r="O178" s="84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121</v>
      </c>
      <c r="AT178" s="208" t="s">
        <v>117</v>
      </c>
      <c r="AU178" s="208" t="s">
        <v>132</v>
      </c>
      <c r="AY178" s="17" t="s">
        <v>115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22</v>
      </c>
      <c r="BK178" s="209">
        <f>ROUND(I178*H178,2)</f>
        <v>0</v>
      </c>
      <c r="BL178" s="17" t="s">
        <v>121</v>
      </c>
      <c r="BM178" s="208" t="s">
        <v>297</v>
      </c>
    </row>
    <row r="179" spans="1:47" s="2" customFormat="1" ht="12">
      <c r="A179" s="38"/>
      <c r="B179" s="39"/>
      <c r="C179" s="40"/>
      <c r="D179" s="210" t="s">
        <v>123</v>
      </c>
      <c r="E179" s="40"/>
      <c r="F179" s="211" t="s">
        <v>298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123</v>
      </c>
      <c r="AU179" s="17" t="s">
        <v>132</v>
      </c>
    </row>
    <row r="180" spans="1:47" s="2" customFormat="1" ht="12">
      <c r="A180" s="38"/>
      <c r="B180" s="39"/>
      <c r="C180" s="40"/>
      <c r="D180" s="215" t="s">
        <v>130</v>
      </c>
      <c r="E180" s="40"/>
      <c r="F180" s="216" t="s">
        <v>299</v>
      </c>
      <c r="G180" s="40"/>
      <c r="H180" s="40"/>
      <c r="I180" s="212"/>
      <c r="J180" s="40"/>
      <c r="K180" s="40"/>
      <c r="L180" s="44"/>
      <c r="M180" s="213"/>
      <c r="N180" s="21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130</v>
      </c>
      <c r="AU180" s="17" t="s">
        <v>132</v>
      </c>
    </row>
    <row r="181" spans="1:65" s="2" customFormat="1" ht="16.5" customHeight="1">
      <c r="A181" s="38"/>
      <c r="B181" s="39"/>
      <c r="C181" s="217" t="s">
        <v>300</v>
      </c>
      <c r="D181" s="217" t="s">
        <v>301</v>
      </c>
      <c r="E181" s="218" t="s">
        <v>302</v>
      </c>
      <c r="F181" s="219" t="s">
        <v>303</v>
      </c>
      <c r="G181" s="220" t="s">
        <v>304</v>
      </c>
      <c r="H181" s="221">
        <v>48.338</v>
      </c>
      <c r="I181" s="222"/>
      <c r="J181" s="223">
        <f>ROUND(I181*H181,2)</f>
        <v>0</v>
      </c>
      <c r="K181" s="219" t="s">
        <v>127</v>
      </c>
      <c r="L181" s="224"/>
      <c r="M181" s="225" t="s">
        <v>20</v>
      </c>
      <c r="N181" s="226" t="s">
        <v>44</v>
      </c>
      <c r="O181" s="84"/>
      <c r="P181" s="206">
        <f>O181*H181</f>
        <v>0</v>
      </c>
      <c r="Q181" s="206">
        <v>0.001</v>
      </c>
      <c r="R181" s="206">
        <f>Q181*H181</f>
        <v>0.048338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162</v>
      </c>
      <c r="AT181" s="208" t="s">
        <v>301</v>
      </c>
      <c r="AU181" s="208" t="s">
        <v>132</v>
      </c>
      <c r="AY181" s="17" t="s">
        <v>115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7" t="s">
        <v>22</v>
      </c>
      <c r="BK181" s="209">
        <f>ROUND(I181*H181,2)</f>
        <v>0</v>
      </c>
      <c r="BL181" s="17" t="s">
        <v>121</v>
      </c>
      <c r="BM181" s="208" t="s">
        <v>305</v>
      </c>
    </row>
    <row r="182" spans="1:47" s="2" customFormat="1" ht="12">
      <c r="A182" s="38"/>
      <c r="B182" s="39"/>
      <c r="C182" s="40"/>
      <c r="D182" s="210" t="s">
        <v>123</v>
      </c>
      <c r="E182" s="40"/>
      <c r="F182" s="211" t="s">
        <v>303</v>
      </c>
      <c r="G182" s="40"/>
      <c r="H182" s="40"/>
      <c r="I182" s="212"/>
      <c r="J182" s="40"/>
      <c r="K182" s="40"/>
      <c r="L182" s="44"/>
      <c r="M182" s="213"/>
      <c r="N182" s="214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123</v>
      </c>
      <c r="AU182" s="17" t="s">
        <v>132</v>
      </c>
    </row>
    <row r="183" spans="1:47" s="2" customFormat="1" ht="12">
      <c r="A183" s="38"/>
      <c r="B183" s="39"/>
      <c r="C183" s="40"/>
      <c r="D183" s="215" t="s">
        <v>130</v>
      </c>
      <c r="E183" s="40"/>
      <c r="F183" s="216" t="s">
        <v>306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132</v>
      </c>
    </row>
    <row r="184" spans="1:51" s="13" customFormat="1" ht="12">
      <c r="A184" s="13"/>
      <c r="B184" s="227"/>
      <c r="C184" s="228"/>
      <c r="D184" s="210" t="s">
        <v>307</v>
      </c>
      <c r="E184" s="228"/>
      <c r="F184" s="229" t="s">
        <v>308</v>
      </c>
      <c r="G184" s="228"/>
      <c r="H184" s="230">
        <v>48.338</v>
      </c>
      <c r="I184" s="231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307</v>
      </c>
      <c r="AU184" s="236" t="s">
        <v>132</v>
      </c>
      <c r="AV184" s="13" t="s">
        <v>79</v>
      </c>
      <c r="AW184" s="13" t="s">
        <v>4</v>
      </c>
      <c r="AX184" s="13" t="s">
        <v>22</v>
      </c>
      <c r="AY184" s="236" t="s">
        <v>115</v>
      </c>
    </row>
    <row r="185" spans="1:63" s="12" customFormat="1" ht="22.8" customHeight="1">
      <c r="A185" s="12"/>
      <c r="B185" s="181"/>
      <c r="C185" s="182"/>
      <c r="D185" s="183" t="s">
        <v>72</v>
      </c>
      <c r="E185" s="195" t="s">
        <v>79</v>
      </c>
      <c r="F185" s="195" t="s">
        <v>309</v>
      </c>
      <c r="G185" s="182"/>
      <c r="H185" s="182"/>
      <c r="I185" s="185"/>
      <c r="J185" s="196">
        <f>BK185</f>
        <v>0</v>
      </c>
      <c r="K185" s="182"/>
      <c r="L185" s="187"/>
      <c r="M185" s="188"/>
      <c r="N185" s="189"/>
      <c r="O185" s="189"/>
      <c r="P185" s="190">
        <f>SUM(P186:P201)</f>
        <v>0</v>
      </c>
      <c r="Q185" s="189"/>
      <c r="R185" s="190">
        <f>SUM(R186:R201)</f>
        <v>1.00061</v>
      </c>
      <c r="S185" s="189"/>
      <c r="T185" s="191">
        <f>SUM(T186:T201)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2" t="s">
        <v>22</v>
      </c>
      <c r="AT185" s="193" t="s">
        <v>72</v>
      </c>
      <c r="AU185" s="193" t="s">
        <v>22</v>
      </c>
      <c r="AY185" s="192" t="s">
        <v>115</v>
      </c>
      <c r="BK185" s="194">
        <f>SUM(BK186:BK201)</f>
        <v>0</v>
      </c>
    </row>
    <row r="186" spans="1:65" s="2" customFormat="1" ht="16.5" customHeight="1">
      <c r="A186" s="38"/>
      <c r="B186" s="39"/>
      <c r="C186" s="197" t="s">
        <v>310</v>
      </c>
      <c r="D186" s="197" t="s">
        <v>117</v>
      </c>
      <c r="E186" s="198" t="s">
        <v>311</v>
      </c>
      <c r="F186" s="199" t="s">
        <v>312</v>
      </c>
      <c r="G186" s="200" t="s">
        <v>165</v>
      </c>
      <c r="H186" s="201">
        <v>134.25</v>
      </c>
      <c r="I186" s="202"/>
      <c r="J186" s="203">
        <f>ROUND(I186*H186,2)</f>
        <v>0</v>
      </c>
      <c r="K186" s="199" t="s">
        <v>127</v>
      </c>
      <c r="L186" s="44"/>
      <c r="M186" s="204" t="s">
        <v>20</v>
      </c>
      <c r="N186" s="205" t="s">
        <v>44</v>
      </c>
      <c r="O186" s="84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121</v>
      </c>
      <c r="AT186" s="208" t="s">
        <v>117</v>
      </c>
      <c r="AU186" s="208" t="s">
        <v>79</v>
      </c>
      <c r="AY186" s="17" t="s">
        <v>115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7" t="s">
        <v>22</v>
      </c>
      <c r="BK186" s="209">
        <f>ROUND(I186*H186,2)</f>
        <v>0</v>
      </c>
      <c r="BL186" s="17" t="s">
        <v>121</v>
      </c>
      <c r="BM186" s="208" t="s">
        <v>313</v>
      </c>
    </row>
    <row r="187" spans="1:47" s="2" customFormat="1" ht="12">
      <c r="A187" s="38"/>
      <c r="B187" s="39"/>
      <c r="C187" s="40"/>
      <c r="D187" s="210" t="s">
        <v>123</v>
      </c>
      <c r="E187" s="40"/>
      <c r="F187" s="211" t="s">
        <v>312</v>
      </c>
      <c r="G187" s="40"/>
      <c r="H187" s="40"/>
      <c r="I187" s="212"/>
      <c r="J187" s="40"/>
      <c r="K187" s="40"/>
      <c r="L187" s="44"/>
      <c r="M187" s="213"/>
      <c r="N187" s="214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123</v>
      </c>
      <c r="AU187" s="17" t="s">
        <v>79</v>
      </c>
    </row>
    <row r="188" spans="1:47" s="2" customFormat="1" ht="12">
      <c r="A188" s="38"/>
      <c r="B188" s="39"/>
      <c r="C188" s="40"/>
      <c r="D188" s="215" t="s">
        <v>130</v>
      </c>
      <c r="E188" s="40"/>
      <c r="F188" s="216" t="s">
        <v>314</v>
      </c>
      <c r="G188" s="40"/>
      <c r="H188" s="40"/>
      <c r="I188" s="212"/>
      <c r="J188" s="40"/>
      <c r="K188" s="40"/>
      <c r="L188" s="44"/>
      <c r="M188" s="213"/>
      <c r="N188" s="21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130</v>
      </c>
      <c r="AU188" s="17" t="s">
        <v>79</v>
      </c>
    </row>
    <row r="189" spans="1:65" s="2" customFormat="1" ht="24.15" customHeight="1">
      <c r="A189" s="38"/>
      <c r="B189" s="39"/>
      <c r="C189" s="197" t="s">
        <v>315</v>
      </c>
      <c r="D189" s="197" t="s">
        <v>117</v>
      </c>
      <c r="E189" s="198" t="s">
        <v>316</v>
      </c>
      <c r="F189" s="199" t="s">
        <v>317</v>
      </c>
      <c r="G189" s="200" t="s">
        <v>189</v>
      </c>
      <c r="H189" s="201">
        <v>537</v>
      </c>
      <c r="I189" s="202"/>
      <c r="J189" s="203">
        <f>ROUND(I189*H189,2)</f>
        <v>0</v>
      </c>
      <c r="K189" s="199" t="s">
        <v>127</v>
      </c>
      <c r="L189" s="44"/>
      <c r="M189" s="204" t="s">
        <v>20</v>
      </c>
      <c r="N189" s="205" t="s">
        <v>44</v>
      </c>
      <c r="O189" s="84"/>
      <c r="P189" s="206">
        <f>O189*H189</f>
        <v>0</v>
      </c>
      <c r="Q189" s="206">
        <v>0.00133</v>
      </c>
      <c r="R189" s="206">
        <f>Q189*H189</f>
        <v>0.71421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121</v>
      </c>
      <c r="AT189" s="208" t="s">
        <v>117</v>
      </c>
      <c r="AU189" s="208" t="s">
        <v>79</v>
      </c>
      <c r="AY189" s="17" t="s">
        <v>115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7" t="s">
        <v>22</v>
      </c>
      <c r="BK189" s="209">
        <f>ROUND(I189*H189,2)</f>
        <v>0</v>
      </c>
      <c r="BL189" s="17" t="s">
        <v>121</v>
      </c>
      <c r="BM189" s="208" t="s">
        <v>318</v>
      </c>
    </row>
    <row r="190" spans="1:47" s="2" customFormat="1" ht="12">
      <c r="A190" s="38"/>
      <c r="B190" s="39"/>
      <c r="C190" s="40"/>
      <c r="D190" s="210" t="s">
        <v>123</v>
      </c>
      <c r="E190" s="40"/>
      <c r="F190" s="211" t="s">
        <v>319</v>
      </c>
      <c r="G190" s="40"/>
      <c r="H190" s="40"/>
      <c r="I190" s="212"/>
      <c r="J190" s="40"/>
      <c r="K190" s="40"/>
      <c r="L190" s="44"/>
      <c r="M190" s="213"/>
      <c r="N190" s="21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123</v>
      </c>
      <c r="AU190" s="17" t="s">
        <v>79</v>
      </c>
    </row>
    <row r="191" spans="1:47" s="2" customFormat="1" ht="12">
      <c r="A191" s="38"/>
      <c r="B191" s="39"/>
      <c r="C191" s="40"/>
      <c r="D191" s="215" t="s">
        <v>130</v>
      </c>
      <c r="E191" s="40"/>
      <c r="F191" s="216" t="s">
        <v>320</v>
      </c>
      <c r="G191" s="40"/>
      <c r="H191" s="40"/>
      <c r="I191" s="212"/>
      <c r="J191" s="40"/>
      <c r="K191" s="40"/>
      <c r="L191" s="44"/>
      <c r="M191" s="213"/>
      <c r="N191" s="214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130</v>
      </c>
      <c r="AU191" s="17" t="s">
        <v>79</v>
      </c>
    </row>
    <row r="192" spans="1:65" s="2" customFormat="1" ht="24.15" customHeight="1">
      <c r="A192" s="38"/>
      <c r="B192" s="39"/>
      <c r="C192" s="197" t="s">
        <v>321</v>
      </c>
      <c r="D192" s="197" t="s">
        <v>117</v>
      </c>
      <c r="E192" s="198" t="s">
        <v>322</v>
      </c>
      <c r="F192" s="199" t="s">
        <v>323</v>
      </c>
      <c r="G192" s="200" t="s">
        <v>120</v>
      </c>
      <c r="H192" s="201">
        <v>1074</v>
      </c>
      <c r="I192" s="202"/>
      <c r="J192" s="203">
        <f>ROUND(I192*H192,2)</f>
        <v>0</v>
      </c>
      <c r="K192" s="199" t="s">
        <v>127</v>
      </c>
      <c r="L192" s="44"/>
      <c r="M192" s="204" t="s">
        <v>20</v>
      </c>
      <c r="N192" s="205" t="s">
        <v>44</v>
      </c>
      <c r="O192" s="84"/>
      <c r="P192" s="206">
        <f>O192*H192</f>
        <v>0</v>
      </c>
      <c r="Q192" s="206">
        <v>0.0001</v>
      </c>
      <c r="R192" s="206">
        <f>Q192*H192</f>
        <v>0.10740000000000001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121</v>
      </c>
      <c r="AT192" s="208" t="s">
        <v>117</v>
      </c>
      <c r="AU192" s="208" t="s">
        <v>79</v>
      </c>
      <c r="AY192" s="17" t="s">
        <v>115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22</v>
      </c>
      <c r="BK192" s="209">
        <f>ROUND(I192*H192,2)</f>
        <v>0</v>
      </c>
      <c r="BL192" s="17" t="s">
        <v>121</v>
      </c>
      <c r="BM192" s="208" t="s">
        <v>324</v>
      </c>
    </row>
    <row r="193" spans="1:47" s="2" customFormat="1" ht="12">
      <c r="A193" s="38"/>
      <c r="B193" s="39"/>
      <c r="C193" s="40"/>
      <c r="D193" s="210" t="s">
        <v>123</v>
      </c>
      <c r="E193" s="40"/>
      <c r="F193" s="211" t="s">
        <v>325</v>
      </c>
      <c r="G193" s="40"/>
      <c r="H193" s="40"/>
      <c r="I193" s="212"/>
      <c r="J193" s="40"/>
      <c r="K193" s="40"/>
      <c r="L193" s="44"/>
      <c r="M193" s="213"/>
      <c r="N193" s="21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123</v>
      </c>
      <c r="AU193" s="17" t="s">
        <v>79</v>
      </c>
    </row>
    <row r="194" spans="1:47" s="2" customFormat="1" ht="12">
      <c r="A194" s="38"/>
      <c r="B194" s="39"/>
      <c r="C194" s="40"/>
      <c r="D194" s="215" t="s">
        <v>130</v>
      </c>
      <c r="E194" s="40"/>
      <c r="F194" s="216" t="s">
        <v>326</v>
      </c>
      <c r="G194" s="40"/>
      <c r="H194" s="40"/>
      <c r="I194" s="212"/>
      <c r="J194" s="40"/>
      <c r="K194" s="40"/>
      <c r="L194" s="44"/>
      <c r="M194" s="213"/>
      <c r="N194" s="214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130</v>
      </c>
      <c r="AU194" s="17" t="s">
        <v>79</v>
      </c>
    </row>
    <row r="195" spans="1:65" s="2" customFormat="1" ht="24.15" customHeight="1">
      <c r="A195" s="38"/>
      <c r="B195" s="39"/>
      <c r="C195" s="217" t="s">
        <v>327</v>
      </c>
      <c r="D195" s="217" t="s">
        <v>301</v>
      </c>
      <c r="E195" s="218" t="s">
        <v>328</v>
      </c>
      <c r="F195" s="219" t="s">
        <v>329</v>
      </c>
      <c r="G195" s="220" t="s">
        <v>120</v>
      </c>
      <c r="H195" s="221">
        <v>358</v>
      </c>
      <c r="I195" s="222"/>
      <c r="J195" s="223">
        <f>ROUND(I195*H195,2)</f>
        <v>0</v>
      </c>
      <c r="K195" s="219" t="s">
        <v>127</v>
      </c>
      <c r="L195" s="224"/>
      <c r="M195" s="225" t="s">
        <v>20</v>
      </c>
      <c r="N195" s="226" t="s">
        <v>44</v>
      </c>
      <c r="O195" s="84"/>
      <c r="P195" s="206">
        <f>O195*H195</f>
        <v>0</v>
      </c>
      <c r="Q195" s="206">
        <v>0.0005</v>
      </c>
      <c r="R195" s="206">
        <f>Q195*H195</f>
        <v>0.179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162</v>
      </c>
      <c r="AT195" s="208" t="s">
        <v>301</v>
      </c>
      <c r="AU195" s="208" t="s">
        <v>79</v>
      </c>
      <c r="AY195" s="17" t="s">
        <v>115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22</v>
      </c>
      <c r="BK195" s="209">
        <f>ROUND(I195*H195,2)</f>
        <v>0</v>
      </c>
      <c r="BL195" s="17" t="s">
        <v>121</v>
      </c>
      <c r="BM195" s="208" t="s">
        <v>330</v>
      </c>
    </row>
    <row r="196" spans="1:47" s="2" customFormat="1" ht="12">
      <c r="A196" s="38"/>
      <c r="B196" s="39"/>
      <c r="C196" s="40"/>
      <c r="D196" s="210" t="s">
        <v>123</v>
      </c>
      <c r="E196" s="40"/>
      <c r="F196" s="211" t="s">
        <v>329</v>
      </c>
      <c r="G196" s="40"/>
      <c r="H196" s="40"/>
      <c r="I196" s="212"/>
      <c r="J196" s="40"/>
      <c r="K196" s="40"/>
      <c r="L196" s="44"/>
      <c r="M196" s="213"/>
      <c r="N196" s="21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123</v>
      </c>
      <c r="AU196" s="17" t="s">
        <v>79</v>
      </c>
    </row>
    <row r="197" spans="1:47" s="2" customFormat="1" ht="12">
      <c r="A197" s="38"/>
      <c r="B197" s="39"/>
      <c r="C197" s="40"/>
      <c r="D197" s="215" t="s">
        <v>130</v>
      </c>
      <c r="E197" s="40"/>
      <c r="F197" s="216" t="s">
        <v>331</v>
      </c>
      <c r="G197" s="40"/>
      <c r="H197" s="40"/>
      <c r="I197" s="212"/>
      <c r="J197" s="40"/>
      <c r="K197" s="40"/>
      <c r="L197" s="44"/>
      <c r="M197" s="213"/>
      <c r="N197" s="214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130</v>
      </c>
      <c r="AU197" s="17" t="s">
        <v>79</v>
      </c>
    </row>
    <row r="198" spans="1:51" s="13" customFormat="1" ht="12">
      <c r="A198" s="13"/>
      <c r="B198" s="227"/>
      <c r="C198" s="228"/>
      <c r="D198" s="210" t="s">
        <v>307</v>
      </c>
      <c r="E198" s="228"/>
      <c r="F198" s="229" t="s">
        <v>332</v>
      </c>
      <c r="G198" s="228"/>
      <c r="H198" s="230">
        <v>358</v>
      </c>
      <c r="I198" s="231"/>
      <c r="J198" s="228"/>
      <c r="K198" s="228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307</v>
      </c>
      <c r="AU198" s="236" t="s">
        <v>79</v>
      </c>
      <c r="AV198" s="13" t="s">
        <v>79</v>
      </c>
      <c r="AW198" s="13" t="s">
        <v>4</v>
      </c>
      <c r="AX198" s="13" t="s">
        <v>22</v>
      </c>
      <c r="AY198" s="236" t="s">
        <v>115</v>
      </c>
    </row>
    <row r="199" spans="1:65" s="2" customFormat="1" ht="24.15" customHeight="1">
      <c r="A199" s="38"/>
      <c r="B199" s="39"/>
      <c r="C199" s="197" t="s">
        <v>333</v>
      </c>
      <c r="D199" s="197" t="s">
        <v>117</v>
      </c>
      <c r="E199" s="198" t="s">
        <v>334</v>
      </c>
      <c r="F199" s="199" t="s">
        <v>335</v>
      </c>
      <c r="G199" s="200" t="s">
        <v>120</v>
      </c>
      <c r="H199" s="201">
        <v>38.5</v>
      </c>
      <c r="I199" s="202"/>
      <c r="J199" s="203">
        <f>ROUND(I199*H199,2)</f>
        <v>0</v>
      </c>
      <c r="K199" s="199" t="s">
        <v>127</v>
      </c>
      <c r="L199" s="44"/>
      <c r="M199" s="204" t="s">
        <v>20</v>
      </c>
      <c r="N199" s="205" t="s">
        <v>44</v>
      </c>
      <c r="O199" s="84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121</v>
      </c>
      <c r="AT199" s="208" t="s">
        <v>117</v>
      </c>
      <c r="AU199" s="208" t="s">
        <v>79</v>
      </c>
      <c r="AY199" s="17" t="s">
        <v>115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22</v>
      </c>
      <c r="BK199" s="209">
        <f>ROUND(I199*H199,2)</f>
        <v>0</v>
      </c>
      <c r="BL199" s="17" t="s">
        <v>121</v>
      </c>
      <c r="BM199" s="208" t="s">
        <v>336</v>
      </c>
    </row>
    <row r="200" spans="1:47" s="2" customFormat="1" ht="12">
      <c r="A200" s="38"/>
      <c r="B200" s="39"/>
      <c r="C200" s="40"/>
      <c r="D200" s="210" t="s">
        <v>123</v>
      </c>
      <c r="E200" s="40"/>
      <c r="F200" s="211" t="s">
        <v>337</v>
      </c>
      <c r="G200" s="40"/>
      <c r="H200" s="40"/>
      <c r="I200" s="212"/>
      <c r="J200" s="40"/>
      <c r="K200" s="40"/>
      <c r="L200" s="44"/>
      <c r="M200" s="213"/>
      <c r="N200" s="214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123</v>
      </c>
      <c r="AU200" s="17" t="s">
        <v>79</v>
      </c>
    </row>
    <row r="201" spans="1:47" s="2" customFormat="1" ht="12">
      <c r="A201" s="38"/>
      <c r="B201" s="39"/>
      <c r="C201" s="40"/>
      <c r="D201" s="215" t="s">
        <v>130</v>
      </c>
      <c r="E201" s="40"/>
      <c r="F201" s="216" t="s">
        <v>338</v>
      </c>
      <c r="G201" s="40"/>
      <c r="H201" s="40"/>
      <c r="I201" s="212"/>
      <c r="J201" s="40"/>
      <c r="K201" s="40"/>
      <c r="L201" s="44"/>
      <c r="M201" s="213"/>
      <c r="N201" s="214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130</v>
      </c>
      <c r="AU201" s="17" t="s">
        <v>79</v>
      </c>
    </row>
    <row r="202" spans="1:63" s="12" customFormat="1" ht="22.8" customHeight="1">
      <c r="A202" s="12"/>
      <c r="B202" s="181"/>
      <c r="C202" s="182"/>
      <c r="D202" s="183" t="s">
        <v>72</v>
      </c>
      <c r="E202" s="195" t="s">
        <v>132</v>
      </c>
      <c r="F202" s="195" t="s">
        <v>339</v>
      </c>
      <c r="G202" s="182"/>
      <c r="H202" s="182"/>
      <c r="I202" s="185"/>
      <c r="J202" s="196">
        <f>BK202</f>
        <v>0</v>
      </c>
      <c r="K202" s="182"/>
      <c r="L202" s="187"/>
      <c r="M202" s="188"/>
      <c r="N202" s="189"/>
      <c r="O202" s="189"/>
      <c r="P202" s="190">
        <f>SUM(P203:P208)</f>
        <v>0</v>
      </c>
      <c r="Q202" s="189"/>
      <c r="R202" s="190">
        <f>SUM(R203:R208)</f>
        <v>0.41412</v>
      </c>
      <c r="S202" s="189"/>
      <c r="T202" s="191">
        <f>SUM(T203:T208)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2" t="s">
        <v>22</v>
      </c>
      <c r="AT202" s="193" t="s">
        <v>72</v>
      </c>
      <c r="AU202" s="193" t="s">
        <v>22</v>
      </c>
      <c r="AY202" s="192" t="s">
        <v>115</v>
      </c>
      <c r="BK202" s="194">
        <f>SUM(BK203:BK208)</f>
        <v>0</v>
      </c>
    </row>
    <row r="203" spans="1:65" s="2" customFormat="1" ht="21.75" customHeight="1">
      <c r="A203" s="38"/>
      <c r="B203" s="39"/>
      <c r="C203" s="197" t="s">
        <v>340</v>
      </c>
      <c r="D203" s="197" t="s">
        <v>117</v>
      </c>
      <c r="E203" s="198" t="s">
        <v>341</v>
      </c>
      <c r="F203" s="199" t="s">
        <v>342</v>
      </c>
      <c r="G203" s="200" t="s">
        <v>120</v>
      </c>
      <c r="H203" s="201">
        <v>51</v>
      </c>
      <c r="I203" s="202"/>
      <c r="J203" s="203">
        <f>ROUND(I203*H203,2)</f>
        <v>0</v>
      </c>
      <c r="K203" s="199" t="s">
        <v>127</v>
      </c>
      <c r="L203" s="44"/>
      <c r="M203" s="204" t="s">
        <v>20</v>
      </c>
      <c r="N203" s="205" t="s">
        <v>44</v>
      </c>
      <c r="O203" s="84"/>
      <c r="P203" s="206">
        <f>O203*H203</f>
        <v>0</v>
      </c>
      <c r="Q203" s="206">
        <v>0.00726</v>
      </c>
      <c r="R203" s="206">
        <f>Q203*H203</f>
        <v>0.37026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121</v>
      </c>
      <c r="AT203" s="208" t="s">
        <v>117</v>
      </c>
      <c r="AU203" s="208" t="s">
        <v>79</v>
      </c>
      <c r="AY203" s="17" t="s">
        <v>115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7" t="s">
        <v>22</v>
      </c>
      <c r="BK203" s="209">
        <f>ROUND(I203*H203,2)</f>
        <v>0</v>
      </c>
      <c r="BL203" s="17" t="s">
        <v>121</v>
      </c>
      <c r="BM203" s="208" t="s">
        <v>343</v>
      </c>
    </row>
    <row r="204" spans="1:47" s="2" customFormat="1" ht="12">
      <c r="A204" s="38"/>
      <c r="B204" s="39"/>
      <c r="C204" s="40"/>
      <c r="D204" s="210" t="s">
        <v>123</v>
      </c>
      <c r="E204" s="40"/>
      <c r="F204" s="211" t="s">
        <v>344</v>
      </c>
      <c r="G204" s="40"/>
      <c r="H204" s="40"/>
      <c r="I204" s="212"/>
      <c r="J204" s="40"/>
      <c r="K204" s="40"/>
      <c r="L204" s="44"/>
      <c r="M204" s="213"/>
      <c r="N204" s="21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123</v>
      </c>
      <c r="AU204" s="17" t="s">
        <v>79</v>
      </c>
    </row>
    <row r="205" spans="1:47" s="2" customFormat="1" ht="12">
      <c r="A205" s="38"/>
      <c r="B205" s="39"/>
      <c r="C205" s="40"/>
      <c r="D205" s="215" t="s">
        <v>130</v>
      </c>
      <c r="E205" s="40"/>
      <c r="F205" s="216" t="s">
        <v>345</v>
      </c>
      <c r="G205" s="40"/>
      <c r="H205" s="40"/>
      <c r="I205" s="212"/>
      <c r="J205" s="40"/>
      <c r="K205" s="40"/>
      <c r="L205" s="44"/>
      <c r="M205" s="213"/>
      <c r="N205" s="214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130</v>
      </c>
      <c r="AU205" s="17" t="s">
        <v>79</v>
      </c>
    </row>
    <row r="206" spans="1:65" s="2" customFormat="1" ht="21.75" customHeight="1">
      <c r="A206" s="38"/>
      <c r="B206" s="39"/>
      <c r="C206" s="197" t="s">
        <v>346</v>
      </c>
      <c r="D206" s="197" t="s">
        <v>117</v>
      </c>
      <c r="E206" s="198" t="s">
        <v>347</v>
      </c>
      <c r="F206" s="199" t="s">
        <v>348</v>
      </c>
      <c r="G206" s="200" t="s">
        <v>120</v>
      </c>
      <c r="H206" s="201">
        <v>51</v>
      </c>
      <c r="I206" s="202"/>
      <c r="J206" s="203">
        <f>ROUND(I206*H206,2)</f>
        <v>0</v>
      </c>
      <c r="K206" s="199" t="s">
        <v>127</v>
      </c>
      <c r="L206" s="44"/>
      <c r="M206" s="204" t="s">
        <v>20</v>
      </c>
      <c r="N206" s="205" t="s">
        <v>44</v>
      </c>
      <c r="O206" s="84"/>
      <c r="P206" s="206">
        <f>O206*H206</f>
        <v>0</v>
      </c>
      <c r="Q206" s="206">
        <v>0.00086</v>
      </c>
      <c r="R206" s="206">
        <f>Q206*H206</f>
        <v>0.043859999999999996</v>
      </c>
      <c r="S206" s="206">
        <v>0</v>
      </c>
      <c r="T206" s="20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121</v>
      </c>
      <c r="AT206" s="208" t="s">
        <v>117</v>
      </c>
      <c r="AU206" s="208" t="s">
        <v>79</v>
      </c>
      <c r="AY206" s="17" t="s">
        <v>115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7" t="s">
        <v>22</v>
      </c>
      <c r="BK206" s="209">
        <f>ROUND(I206*H206,2)</f>
        <v>0</v>
      </c>
      <c r="BL206" s="17" t="s">
        <v>121</v>
      </c>
      <c r="BM206" s="208" t="s">
        <v>349</v>
      </c>
    </row>
    <row r="207" spans="1:47" s="2" customFormat="1" ht="12">
      <c r="A207" s="38"/>
      <c r="B207" s="39"/>
      <c r="C207" s="40"/>
      <c r="D207" s="210" t="s">
        <v>123</v>
      </c>
      <c r="E207" s="40"/>
      <c r="F207" s="211" t="s">
        <v>350</v>
      </c>
      <c r="G207" s="40"/>
      <c r="H207" s="40"/>
      <c r="I207" s="212"/>
      <c r="J207" s="40"/>
      <c r="K207" s="40"/>
      <c r="L207" s="44"/>
      <c r="M207" s="213"/>
      <c r="N207" s="21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123</v>
      </c>
      <c r="AU207" s="17" t="s">
        <v>79</v>
      </c>
    </row>
    <row r="208" spans="1:47" s="2" customFormat="1" ht="12">
      <c r="A208" s="38"/>
      <c r="B208" s="39"/>
      <c r="C208" s="40"/>
      <c r="D208" s="215" t="s">
        <v>130</v>
      </c>
      <c r="E208" s="40"/>
      <c r="F208" s="216" t="s">
        <v>351</v>
      </c>
      <c r="G208" s="40"/>
      <c r="H208" s="40"/>
      <c r="I208" s="212"/>
      <c r="J208" s="40"/>
      <c r="K208" s="40"/>
      <c r="L208" s="44"/>
      <c r="M208" s="213"/>
      <c r="N208" s="214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130</v>
      </c>
      <c r="AU208" s="17" t="s">
        <v>79</v>
      </c>
    </row>
    <row r="209" spans="1:63" s="12" customFormat="1" ht="22.8" customHeight="1">
      <c r="A209" s="12"/>
      <c r="B209" s="181"/>
      <c r="C209" s="182"/>
      <c r="D209" s="183" t="s">
        <v>72</v>
      </c>
      <c r="E209" s="195" t="s">
        <v>121</v>
      </c>
      <c r="F209" s="195" t="s">
        <v>352</v>
      </c>
      <c r="G209" s="182"/>
      <c r="H209" s="182"/>
      <c r="I209" s="185"/>
      <c r="J209" s="196">
        <f>BK209</f>
        <v>0</v>
      </c>
      <c r="K209" s="182"/>
      <c r="L209" s="187"/>
      <c r="M209" s="188"/>
      <c r="N209" s="189"/>
      <c r="O209" s="189"/>
      <c r="P209" s="190">
        <f>SUM(P210:P217)</f>
        <v>0</v>
      </c>
      <c r="Q209" s="189"/>
      <c r="R209" s="190">
        <f>SUM(R210:R217)</f>
        <v>8.670885</v>
      </c>
      <c r="S209" s="189"/>
      <c r="T209" s="191">
        <f>SUM(T210:T217)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2" t="s">
        <v>22</v>
      </c>
      <c r="AT209" s="193" t="s">
        <v>72</v>
      </c>
      <c r="AU209" s="193" t="s">
        <v>22</v>
      </c>
      <c r="AY209" s="192" t="s">
        <v>115</v>
      </c>
      <c r="BK209" s="194">
        <f>SUM(BK210:BK217)</f>
        <v>0</v>
      </c>
    </row>
    <row r="210" spans="1:65" s="2" customFormat="1" ht="24.15" customHeight="1">
      <c r="A210" s="38"/>
      <c r="B210" s="39"/>
      <c r="C210" s="197" t="s">
        <v>353</v>
      </c>
      <c r="D210" s="197" t="s">
        <v>117</v>
      </c>
      <c r="E210" s="198" t="s">
        <v>354</v>
      </c>
      <c r="F210" s="199" t="s">
        <v>355</v>
      </c>
      <c r="G210" s="200" t="s">
        <v>135</v>
      </c>
      <c r="H210" s="201">
        <v>15</v>
      </c>
      <c r="I210" s="202"/>
      <c r="J210" s="203">
        <f>ROUND(I210*H210,2)</f>
        <v>0</v>
      </c>
      <c r="K210" s="199" t="s">
        <v>127</v>
      </c>
      <c r="L210" s="44"/>
      <c r="M210" s="204" t="s">
        <v>20</v>
      </c>
      <c r="N210" s="205" t="s">
        <v>44</v>
      </c>
      <c r="O210" s="84"/>
      <c r="P210" s="206">
        <f>O210*H210</f>
        <v>0</v>
      </c>
      <c r="Q210" s="206">
        <v>0.00165</v>
      </c>
      <c r="R210" s="206">
        <f>Q210*H210</f>
        <v>0.02475</v>
      </c>
      <c r="S210" s="206">
        <v>0</v>
      </c>
      <c r="T210" s="20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8" t="s">
        <v>121</v>
      </c>
      <c r="AT210" s="208" t="s">
        <v>117</v>
      </c>
      <c r="AU210" s="208" t="s">
        <v>79</v>
      </c>
      <c r="AY210" s="17" t="s">
        <v>115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7" t="s">
        <v>22</v>
      </c>
      <c r="BK210" s="209">
        <f>ROUND(I210*H210,2)</f>
        <v>0</v>
      </c>
      <c r="BL210" s="17" t="s">
        <v>121</v>
      </c>
      <c r="BM210" s="208" t="s">
        <v>356</v>
      </c>
    </row>
    <row r="211" spans="1:47" s="2" customFormat="1" ht="12">
      <c r="A211" s="38"/>
      <c r="B211" s="39"/>
      <c r="C211" s="40"/>
      <c r="D211" s="210" t="s">
        <v>123</v>
      </c>
      <c r="E211" s="40"/>
      <c r="F211" s="211" t="s">
        <v>357</v>
      </c>
      <c r="G211" s="40"/>
      <c r="H211" s="40"/>
      <c r="I211" s="212"/>
      <c r="J211" s="40"/>
      <c r="K211" s="40"/>
      <c r="L211" s="44"/>
      <c r="M211" s="213"/>
      <c r="N211" s="214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123</v>
      </c>
      <c r="AU211" s="17" t="s">
        <v>79</v>
      </c>
    </row>
    <row r="212" spans="1:47" s="2" customFormat="1" ht="12">
      <c r="A212" s="38"/>
      <c r="B212" s="39"/>
      <c r="C212" s="40"/>
      <c r="D212" s="215" t="s">
        <v>130</v>
      </c>
      <c r="E212" s="40"/>
      <c r="F212" s="216" t="s">
        <v>358</v>
      </c>
      <c r="G212" s="40"/>
      <c r="H212" s="40"/>
      <c r="I212" s="212"/>
      <c r="J212" s="40"/>
      <c r="K212" s="40"/>
      <c r="L212" s="44"/>
      <c r="M212" s="213"/>
      <c r="N212" s="21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79</v>
      </c>
    </row>
    <row r="213" spans="1:65" s="2" customFormat="1" ht="16.5" customHeight="1">
      <c r="A213" s="38"/>
      <c r="B213" s="39"/>
      <c r="C213" s="217" t="s">
        <v>359</v>
      </c>
      <c r="D213" s="217" t="s">
        <v>301</v>
      </c>
      <c r="E213" s="218" t="s">
        <v>360</v>
      </c>
      <c r="F213" s="219" t="s">
        <v>361</v>
      </c>
      <c r="G213" s="220" t="s">
        <v>189</v>
      </c>
      <c r="H213" s="221">
        <v>15</v>
      </c>
      <c r="I213" s="222"/>
      <c r="J213" s="223">
        <f>ROUND(I213*H213,2)</f>
        <v>0</v>
      </c>
      <c r="K213" s="219" t="s">
        <v>20</v>
      </c>
      <c r="L213" s="224"/>
      <c r="M213" s="225" t="s">
        <v>20</v>
      </c>
      <c r="N213" s="226" t="s">
        <v>44</v>
      </c>
      <c r="O213" s="84"/>
      <c r="P213" s="206">
        <f>O213*H213</f>
        <v>0</v>
      </c>
      <c r="Q213" s="206">
        <v>0.05612</v>
      </c>
      <c r="R213" s="206">
        <f>Q213*H213</f>
        <v>0.8418000000000001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162</v>
      </c>
      <c r="AT213" s="208" t="s">
        <v>301</v>
      </c>
      <c r="AU213" s="208" t="s">
        <v>79</v>
      </c>
      <c r="AY213" s="17" t="s">
        <v>115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7" t="s">
        <v>22</v>
      </c>
      <c r="BK213" s="209">
        <f>ROUND(I213*H213,2)</f>
        <v>0</v>
      </c>
      <c r="BL213" s="17" t="s">
        <v>121</v>
      </c>
      <c r="BM213" s="208" t="s">
        <v>362</v>
      </c>
    </row>
    <row r="214" spans="1:47" s="2" customFormat="1" ht="12">
      <c r="A214" s="38"/>
      <c r="B214" s="39"/>
      <c r="C214" s="40"/>
      <c r="D214" s="210" t="s">
        <v>123</v>
      </c>
      <c r="E214" s="40"/>
      <c r="F214" s="211" t="s">
        <v>361</v>
      </c>
      <c r="G214" s="40"/>
      <c r="H214" s="40"/>
      <c r="I214" s="212"/>
      <c r="J214" s="40"/>
      <c r="K214" s="40"/>
      <c r="L214" s="44"/>
      <c r="M214" s="213"/>
      <c r="N214" s="214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123</v>
      </c>
      <c r="AU214" s="17" t="s">
        <v>79</v>
      </c>
    </row>
    <row r="215" spans="1:65" s="2" customFormat="1" ht="24.15" customHeight="1">
      <c r="A215" s="38"/>
      <c r="B215" s="39"/>
      <c r="C215" s="197" t="s">
        <v>363</v>
      </c>
      <c r="D215" s="197" t="s">
        <v>117</v>
      </c>
      <c r="E215" s="198" t="s">
        <v>364</v>
      </c>
      <c r="F215" s="199" t="s">
        <v>365</v>
      </c>
      <c r="G215" s="200" t="s">
        <v>120</v>
      </c>
      <c r="H215" s="201">
        <v>10.5</v>
      </c>
      <c r="I215" s="202"/>
      <c r="J215" s="203">
        <f>ROUND(I215*H215,2)</f>
        <v>0</v>
      </c>
      <c r="K215" s="199" t="s">
        <v>127</v>
      </c>
      <c r="L215" s="44"/>
      <c r="M215" s="204" t="s">
        <v>20</v>
      </c>
      <c r="N215" s="205" t="s">
        <v>44</v>
      </c>
      <c r="O215" s="84"/>
      <c r="P215" s="206">
        <f>O215*H215</f>
        <v>0</v>
      </c>
      <c r="Q215" s="206">
        <v>0.74327</v>
      </c>
      <c r="R215" s="206">
        <f>Q215*H215</f>
        <v>7.804335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121</v>
      </c>
      <c r="AT215" s="208" t="s">
        <v>117</v>
      </c>
      <c r="AU215" s="208" t="s">
        <v>79</v>
      </c>
      <c r="AY215" s="17" t="s">
        <v>115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7" t="s">
        <v>22</v>
      </c>
      <c r="BK215" s="209">
        <f>ROUND(I215*H215,2)</f>
        <v>0</v>
      </c>
      <c r="BL215" s="17" t="s">
        <v>121</v>
      </c>
      <c r="BM215" s="208" t="s">
        <v>366</v>
      </c>
    </row>
    <row r="216" spans="1:47" s="2" customFormat="1" ht="12">
      <c r="A216" s="38"/>
      <c r="B216" s="39"/>
      <c r="C216" s="40"/>
      <c r="D216" s="210" t="s">
        <v>123</v>
      </c>
      <c r="E216" s="40"/>
      <c r="F216" s="211" t="s">
        <v>367</v>
      </c>
      <c r="G216" s="40"/>
      <c r="H216" s="40"/>
      <c r="I216" s="212"/>
      <c r="J216" s="40"/>
      <c r="K216" s="40"/>
      <c r="L216" s="44"/>
      <c r="M216" s="213"/>
      <c r="N216" s="214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123</v>
      </c>
      <c r="AU216" s="17" t="s">
        <v>79</v>
      </c>
    </row>
    <row r="217" spans="1:47" s="2" customFormat="1" ht="12">
      <c r="A217" s="38"/>
      <c r="B217" s="39"/>
      <c r="C217" s="40"/>
      <c r="D217" s="215" t="s">
        <v>130</v>
      </c>
      <c r="E217" s="40"/>
      <c r="F217" s="216" t="s">
        <v>368</v>
      </c>
      <c r="G217" s="40"/>
      <c r="H217" s="40"/>
      <c r="I217" s="212"/>
      <c r="J217" s="40"/>
      <c r="K217" s="40"/>
      <c r="L217" s="44"/>
      <c r="M217" s="213"/>
      <c r="N217" s="214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130</v>
      </c>
      <c r="AU217" s="17" t="s">
        <v>79</v>
      </c>
    </row>
    <row r="218" spans="1:63" s="12" customFormat="1" ht="22.8" customHeight="1">
      <c r="A218" s="12"/>
      <c r="B218" s="181"/>
      <c r="C218" s="182"/>
      <c r="D218" s="183" t="s">
        <v>72</v>
      </c>
      <c r="E218" s="195" t="s">
        <v>144</v>
      </c>
      <c r="F218" s="195" t="s">
        <v>369</v>
      </c>
      <c r="G218" s="182"/>
      <c r="H218" s="182"/>
      <c r="I218" s="185"/>
      <c r="J218" s="196">
        <f>BK218</f>
        <v>0</v>
      </c>
      <c r="K218" s="182"/>
      <c r="L218" s="187"/>
      <c r="M218" s="188"/>
      <c r="N218" s="189"/>
      <c r="O218" s="189"/>
      <c r="P218" s="190">
        <f>SUM(P219:P242)</f>
        <v>0</v>
      </c>
      <c r="Q218" s="189"/>
      <c r="R218" s="190">
        <f>SUM(R219:R242)</f>
        <v>187.003299</v>
      </c>
      <c r="S218" s="189"/>
      <c r="T218" s="191">
        <f>SUM(T219:T242)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92" t="s">
        <v>22</v>
      </c>
      <c r="AT218" s="193" t="s">
        <v>72</v>
      </c>
      <c r="AU218" s="193" t="s">
        <v>22</v>
      </c>
      <c r="AY218" s="192" t="s">
        <v>115</v>
      </c>
      <c r="BK218" s="194">
        <f>SUM(BK219:BK242)</f>
        <v>0</v>
      </c>
    </row>
    <row r="219" spans="1:65" s="2" customFormat="1" ht="16.5" customHeight="1">
      <c r="A219" s="38"/>
      <c r="B219" s="39"/>
      <c r="C219" s="197" t="s">
        <v>370</v>
      </c>
      <c r="D219" s="197" t="s">
        <v>117</v>
      </c>
      <c r="E219" s="198" t="s">
        <v>371</v>
      </c>
      <c r="F219" s="199" t="s">
        <v>372</v>
      </c>
      <c r="G219" s="200" t="s">
        <v>120</v>
      </c>
      <c r="H219" s="201">
        <v>4098.6</v>
      </c>
      <c r="I219" s="202"/>
      <c r="J219" s="203">
        <f>ROUND(I219*H219,2)</f>
        <v>0</v>
      </c>
      <c r="K219" s="199" t="s">
        <v>127</v>
      </c>
      <c r="L219" s="44"/>
      <c r="M219" s="204" t="s">
        <v>20</v>
      </c>
      <c r="N219" s="205" t="s">
        <v>44</v>
      </c>
      <c r="O219" s="84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8" t="s">
        <v>121</v>
      </c>
      <c r="AT219" s="208" t="s">
        <v>117</v>
      </c>
      <c r="AU219" s="208" t="s">
        <v>79</v>
      </c>
      <c r="AY219" s="17" t="s">
        <v>115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22</v>
      </c>
      <c r="BK219" s="209">
        <f>ROUND(I219*H219,2)</f>
        <v>0</v>
      </c>
      <c r="BL219" s="17" t="s">
        <v>121</v>
      </c>
      <c r="BM219" s="208" t="s">
        <v>373</v>
      </c>
    </row>
    <row r="220" spans="1:47" s="2" customFormat="1" ht="12">
      <c r="A220" s="38"/>
      <c r="B220" s="39"/>
      <c r="C220" s="40"/>
      <c r="D220" s="210" t="s">
        <v>123</v>
      </c>
      <c r="E220" s="40"/>
      <c r="F220" s="211" t="s">
        <v>374</v>
      </c>
      <c r="G220" s="40"/>
      <c r="H220" s="40"/>
      <c r="I220" s="212"/>
      <c r="J220" s="40"/>
      <c r="K220" s="40"/>
      <c r="L220" s="44"/>
      <c r="M220" s="213"/>
      <c r="N220" s="214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123</v>
      </c>
      <c r="AU220" s="17" t="s">
        <v>79</v>
      </c>
    </row>
    <row r="221" spans="1:47" s="2" customFormat="1" ht="12">
      <c r="A221" s="38"/>
      <c r="B221" s="39"/>
      <c r="C221" s="40"/>
      <c r="D221" s="215" t="s">
        <v>130</v>
      </c>
      <c r="E221" s="40"/>
      <c r="F221" s="216" t="s">
        <v>375</v>
      </c>
      <c r="G221" s="40"/>
      <c r="H221" s="40"/>
      <c r="I221" s="212"/>
      <c r="J221" s="40"/>
      <c r="K221" s="40"/>
      <c r="L221" s="44"/>
      <c r="M221" s="213"/>
      <c r="N221" s="214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130</v>
      </c>
      <c r="AU221" s="17" t="s">
        <v>79</v>
      </c>
    </row>
    <row r="222" spans="1:65" s="2" customFormat="1" ht="24.15" customHeight="1">
      <c r="A222" s="38"/>
      <c r="B222" s="39"/>
      <c r="C222" s="197" t="s">
        <v>376</v>
      </c>
      <c r="D222" s="197" t="s">
        <v>117</v>
      </c>
      <c r="E222" s="198" t="s">
        <v>377</v>
      </c>
      <c r="F222" s="199" t="s">
        <v>378</v>
      </c>
      <c r="G222" s="200" t="s">
        <v>120</v>
      </c>
      <c r="H222" s="201">
        <v>532.47</v>
      </c>
      <c r="I222" s="202"/>
      <c r="J222" s="203">
        <f>ROUND(I222*H222,2)</f>
        <v>0</v>
      </c>
      <c r="K222" s="199" t="s">
        <v>127</v>
      </c>
      <c r="L222" s="44"/>
      <c r="M222" s="204" t="s">
        <v>20</v>
      </c>
      <c r="N222" s="205" t="s">
        <v>44</v>
      </c>
      <c r="O222" s="84"/>
      <c r="P222" s="206">
        <f>O222*H222</f>
        <v>0</v>
      </c>
      <c r="Q222" s="206">
        <v>0.345</v>
      </c>
      <c r="R222" s="206">
        <f>Q222*H222</f>
        <v>183.70215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121</v>
      </c>
      <c r="AT222" s="208" t="s">
        <v>117</v>
      </c>
      <c r="AU222" s="208" t="s">
        <v>79</v>
      </c>
      <c r="AY222" s="17" t="s">
        <v>115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7" t="s">
        <v>22</v>
      </c>
      <c r="BK222" s="209">
        <f>ROUND(I222*H222,2)</f>
        <v>0</v>
      </c>
      <c r="BL222" s="17" t="s">
        <v>121</v>
      </c>
      <c r="BM222" s="208" t="s">
        <v>379</v>
      </c>
    </row>
    <row r="223" spans="1:47" s="2" customFormat="1" ht="12">
      <c r="A223" s="38"/>
      <c r="B223" s="39"/>
      <c r="C223" s="40"/>
      <c r="D223" s="210" t="s">
        <v>123</v>
      </c>
      <c r="E223" s="40"/>
      <c r="F223" s="211" t="s">
        <v>380</v>
      </c>
      <c r="G223" s="40"/>
      <c r="H223" s="40"/>
      <c r="I223" s="212"/>
      <c r="J223" s="40"/>
      <c r="K223" s="40"/>
      <c r="L223" s="44"/>
      <c r="M223" s="213"/>
      <c r="N223" s="214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123</v>
      </c>
      <c r="AU223" s="17" t="s">
        <v>79</v>
      </c>
    </row>
    <row r="224" spans="1:47" s="2" customFormat="1" ht="12">
      <c r="A224" s="38"/>
      <c r="B224" s="39"/>
      <c r="C224" s="40"/>
      <c r="D224" s="215" t="s">
        <v>130</v>
      </c>
      <c r="E224" s="40"/>
      <c r="F224" s="216" t="s">
        <v>381</v>
      </c>
      <c r="G224" s="40"/>
      <c r="H224" s="40"/>
      <c r="I224" s="212"/>
      <c r="J224" s="40"/>
      <c r="K224" s="40"/>
      <c r="L224" s="44"/>
      <c r="M224" s="213"/>
      <c r="N224" s="214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130</v>
      </c>
      <c r="AU224" s="17" t="s">
        <v>79</v>
      </c>
    </row>
    <row r="225" spans="1:65" s="2" customFormat="1" ht="16.5" customHeight="1">
      <c r="A225" s="38"/>
      <c r="B225" s="39"/>
      <c r="C225" s="217" t="s">
        <v>382</v>
      </c>
      <c r="D225" s="217" t="s">
        <v>301</v>
      </c>
      <c r="E225" s="218" t="s">
        <v>383</v>
      </c>
      <c r="F225" s="219" t="s">
        <v>384</v>
      </c>
      <c r="G225" s="220" t="s">
        <v>385</v>
      </c>
      <c r="H225" s="221">
        <v>3.2</v>
      </c>
      <c r="I225" s="222"/>
      <c r="J225" s="223">
        <f>ROUND(I225*H225,2)</f>
        <v>0</v>
      </c>
      <c r="K225" s="219" t="s">
        <v>20</v>
      </c>
      <c r="L225" s="224"/>
      <c r="M225" s="225" t="s">
        <v>20</v>
      </c>
      <c r="N225" s="226" t="s">
        <v>44</v>
      </c>
      <c r="O225" s="84"/>
      <c r="P225" s="206">
        <f>O225*H225</f>
        <v>0</v>
      </c>
      <c r="Q225" s="206">
        <v>1</v>
      </c>
      <c r="R225" s="206">
        <f>Q225*H225</f>
        <v>3.2</v>
      </c>
      <c r="S225" s="206">
        <v>0</v>
      </c>
      <c r="T225" s="20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8" t="s">
        <v>162</v>
      </c>
      <c r="AT225" s="208" t="s">
        <v>301</v>
      </c>
      <c r="AU225" s="208" t="s">
        <v>79</v>
      </c>
      <c r="AY225" s="17" t="s">
        <v>115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7" t="s">
        <v>22</v>
      </c>
      <c r="BK225" s="209">
        <f>ROUND(I225*H225,2)</f>
        <v>0</v>
      </c>
      <c r="BL225" s="17" t="s">
        <v>121</v>
      </c>
      <c r="BM225" s="208" t="s">
        <v>386</v>
      </c>
    </row>
    <row r="226" spans="1:47" s="2" customFormat="1" ht="12">
      <c r="A226" s="38"/>
      <c r="B226" s="39"/>
      <c r="C226" s="40"/>
      <c r="D226" s="210" t="s">
        <v>123</v>
      </c>
      <c r="E226" s="40"/>
      <c r="F226" s="211" t="s">
        <v>387</v>
      </c>
      <c r="G226" s="40"/>
      <c r="H226" s="40"/>
      <c r="I226" s="212"/>
      <c r="J226" s="40"/>
      <c r="K226" s="40"/>
      <c r="L226" s="44"/>
      <c r="M226" s="213"/>
      <c r="N226" s="214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123</v>
      </c>
      <c r="AU226" s="17" t="s">
        <v>79</v>
      </c>
    </row>
    <row r="227" spans="1:65" s="2" customFormat="1" ht="16.5" customHeight="1">
      <c r="A227" s="38"/>
      <c r="B227" s="39"/>
      <c r="C227" s="197" t="s">
        <v>388</v>
      </c>
      <c r="D227" s="197" t="s">
        <v>117</v>
      </c>
      <c r="E227" s="198" t="s">
        <v>389</v>
      </c>
      <c r="F227" s="199" t="s">
        <v>390</v>
      </c>
      <c r="G227" s="200" t="s">
        <v>165</v>
      </c>
      <c r="H227" s="201">
        <v>47</v>
      </c>
      <c r="I227" s="202"/>
      <c r="J227" s="203">
        <f>ROUND(I227*H227,2)</f>
        <v>0</v>
      </c>
      <c r="K227" s="199" t="s">
        <v>127</v>
      </c>
      <c r="L227" s="44"/>
      <c r="M227" s="204" t="s">
        <v>20</v>
      </c>
      <c r="N227" s="205" t="s">
        <v>44</v>
      </c>
      <c r="O227" s="84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8" t="s">
        <v>121</v>
      </c>
      <c r="AT227" s="208" t="s">
        <v>117</v>
      </c>
      <c r="AU227" s="208" t="s">
        <v>79</v>
      </c>
      <c r="AY227" s="17" t="s">
        <v>115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7" t="s">
        <v>22</v>
      </c>
      <c r="BK227" s="209">
        <f>ROUND(I227*H227,2)</f>
        <v>0</v>
      </c>
      <c r="BL227" s="17" t="s">
        <v>121</v>
      </c>
      <c r="BM227" s="208" t="s">
        <v>391</v>
      </c>
    </row>
    <row r="228" spans="1:47" s="2" customFormat="1" ht="12">
      <c r="A228" s="38"/>
      <c r="B228" s="39"/>
      <c r="C228" s="40"/>
      <c r="D228" s="210" t="s">
        <v>123</v>
      </c>
      <c r="E228" s="40"/>
      <c r="F228" s="211" t="s">
        <v>392</v>
      </c>
      <c r="G228" s="40"/>
      <c r="H228" s="40"/>
      <c r="I228" s="212"/>
      <c r="J228" s="40"/>
      <c r="K228" s="40"/>
      <c r="L228" s="44"/>
      <c r="M228" s="213"/>
      <c r="N228" s="214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123</v>
      </c>
      <c r="AU228" s="17" t="s">
        <v>79</v>
      </c>
    </row>
    <row r="229" spans="1:47" s="2" customFormat="1" ht="12">
      <c r="A229" s="38"/>
      <c r="B229" s="39"/>
      <c r="C229" s="40"/>
      <c r="D229" s="215" t="s">
        <v>130</v>
      </c>
      <c r="E229" s="40"/>
      <c r="F229" s="216" t="s">
        <v>393</v>
      </c>
      <c r="G229" s="40"/>
      <c r="H229" s="40"/>
      <c r="I229" s="212"/>
      <c r="J229" s="40"/>
      <c r="K229" s="40"/>
      <c r="L229" s="44"/>
      <c r="M229" s="213"/>
      <c r="N229" s="214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130</v>
      </c>
      <c r="AU229" s="17" t="s">
        <v>79</v>
      </c>
    </row>
    <row r="230" spans="1:65" s="2" customFormat="1" ht="24.15" customHeight="1">
      <c r="A230" s="38"/>
      <c r="B230" s="39"/>
      <c r="C230" s="197" t="s">
        <v>394</v>
      </c>
      <c r="D230" s="197" t="s">
        <v>117</v>
      </c>
      <c r="E230" s="198" t="s">
        <v>395</v>
      </c>
      <c r="F230" s="199" t="s">
        <v>396</v>
      </c>
      <c r="G230" s="200" t="s">
        <v>120</v>
      </c>
      <c r="H230" s="201">
        <v>3935.8</v>
      </c>
      <c r="I230" s="202"/>
      <c r="J230" s="203">
        <f>ROUND(I230*H230,2)</f>
        <v>0</v>
      </c>
      <c r="K230" s="199" t="s">
        <v>127</v>
      </c>
      <c r="L230" s="44"/>
      <c r="M230" s="204" t="s">
        <v>20</v>
      </c>
      <c r="N230" s="205" t="s">
        <v>44</v>
      </c>
      <c r="O230" s="84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8" t="s">
        <v>121</v>
      </c>
      <c r="AT230" s="208" t="s">
        <v>117</v>
      </c>
      <c r="AU230" s="208" t="s">
        <v>79</v>
      </c>
      <c r="AY230" s="17" t="s">
        <v>115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7" t="s">
        <v>22</v>
      </c>
      <c r="BK230" s="209">
        <f>ROUND(I230*H230,2)</f>
        <v>0</v>
      </c>
      <c r="BL230" s="17" t="s">
        <v>121</v>
      </c>
      <c r="BM230" s="208" t="s">
        <v>397</v>
      </c>
    </row>
    <row r="231" spans="1:47" s="2" customFormat="1" ht="12">
      <c r="A231" s="38"/>
      <c r="B231" s="39"/>
      <c r="C231" s="40"/>
      <c r="D231" s="210" t="s">
        <v>123</v>
      </c>
      <c r="E231" s="40"/>
      <c r="F231" s="211" t="s">
        <v>398</v>
      </c>
      <c r="G231" s="40"/>
      <c r="H231" s="40"/>
      <c r="I231" s="212"/>
      <c r="J231" s="40"/>
      <c r="K231" s="40"/>
      <c r="L231" s="44"/>
      <c r="M231" s="213"/>
      <c r="N231" s="214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123</v>
      </c>
      <c r="AU231" s="17" t="s">
        <v>79</v>
      </c>
    </row>
    <row r="232" spans="1:47" s="2" customFormat="1" ht="12">
      <c r="A232" s="38"/>
      <c r="B232" s="39"/>
      <c r="C232" s="40"/>
      <c r="D232" s="215" t="s">
        <v>130</v>
      </c>
      <c r="E232" s="40"/>
      <c r="F232" s="216" t="s">
        <v>399</v>
      </c>
      <c r="G232" s="40"/>
      <c r="H232" s="40"/>
      <c r="I232" s="212"/>
      <c r="J232" s="40"/>
      <c r="K232" s="40"/>
      <c r="L232" s="44"/>
      <c r="M232" s="213"/>
      <c r="N232" s="214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130</v>
      </c>
      <c r="AU232" s="17" t="s">
        <v>79</v>
      </c>
    </row>
    <row r="233" spans="1:51" s="13" customFormat="1" ht="12">
      <c r="A233" s="13"/>
      <c r="B233" s="227"/>
      <c r="C233" s="228"/>
      <c r="D233" s="210" t="s">
        <v>307</v>
      </c>
      <c r="E233" s="237" t="s">
        <v>20</v>
      </c>
      <c r="F233" s="229" t="s">
        <v>400</v>
      </c>
      <c r="G233" s="228"/>
      <c r="H233" s="230">
        <v>3935.8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307</v>
      </c>
      <c r="AU233" s="236" t="s">
        <v>79</v>
      </c>
      <c r="AV233" s="13" t="s">
        <v>79</v>
      </c>
      <c r="AW233" s="13" t="s">
        <v>35</v>
      </c>
      <c r="AX233" s="13" t="s">
        <v>73</v>
      </c>
      <c r="AY233" s="236" t="s">
        <v>115</v>
      </c>
    </row>
    <row r="234" spans="1:51" s="14" customFormat="1" ht="12">
      <c r="A234" s="14"/>
      <c r="B234" s="238"/>
      <c r="C234" s="239"/>
      <c r="D234" s="210" t="s">
        <v>307</v>
      </c>
      <c r="E234" s="240" t="s">
        <v>20</v>
      </c>
      <c r="F234" s="241" t="s">
        <v>401</v>
      </c>
      <c r="G234" s="239"/>
      <c r="H234" s="242">
        <v>3935.8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307</v>
      </c>
      <c r="AU234" s="248" t="s">
        <v>79</v>
      </c>
      <c r="AV234" s="14" t="s">
        <v>121</v>
      </c>
      <c r="AW234" s="14" t="s">
        <v>35</v>
      </c>
      <c r="AX234" s="14" t="s">
        <v>22</v>
      </c>
      <c r="AY234" s="248" t="s">
        <v>115</v>
      </c>
    </row>
    <row r="235" spans="1:65" s="2" customFormat="1" ht="24.15" customHeight="1">
      <c r="A235" s="38"/>
      <c r="B235" s="39"/>
      <c r="C235" s="197" t="s">
        <v>402</v>
      </c>
      <c r="D235" s="197" t="s">
        <v>117</v>
      </c>
      <c r="E235" s="198" t="s">
        <v>403</v>
      </c>
      <c r="F235" s="199" t="s">
        <v>404</v>
      </c>
      <c r="G235" s="200" t="s">
        <v>120</v>
      </c>
      <c r="H235" s="201">
        <v>1967.9</v>
      </c>
      <c r="I235" s="202"/>
      <c r="J235" s="203">
        <f>ROUND(I235*H235,2)</f>
        <v>0</v>
      </c>
      <c r="K235" s="199" t="s">
        <v>20</v>
      </c>
      <c r="L235" s="44"/>
      <c r="M235" s="204" t="s">
        <v>20</v>
      </c>
      <c r="N235" s="205" t="s">
        <v>44</v>
      </c>
      <c r="O235" s="84"/>
      <c r="P235" s="206">
        <f>O235*H235</f>
        <v>0</v>
      </c>
      <c r="Q235" s="206">
        <v>3E-05</v>
      </c>
      <c r="R235" s="206">
        <f>Q235*H235</f>
        <v>0.059037000000000006</v>
      </c>
      <c r="S235" s="206">
        <v>0</v>
      </c>
      <c r="T235" s="20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8" t="s">
        <v>121</v>
      </c>
      <c r="AT235" s="208" t="s">
        <v>117</v>
      </c>
      <c r="AU235" s="208" t="s">
        <v>79</v>
      </c>
      <c r="AY235" s="17" t="s">
        <v>115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7" t="s">
        <v>22</v>
      </c>
      <c r="BK235" s="209">
        <f>ROUND(I235*H235,2)</f>
        <v>0</v>
      </c>
      <c r="BL235" s="17" t="s">
        <v>121</v>
      </c>
      <c r="BM235" s="208" t="s">
        <v>405</v>
      </c>
    </row>
    <row r="236" spans="1:47" s="2" customFormat="1" ht="12">
      <c r="A236" s="38"/>
      <c r="B236" s="39"/>
      <c r="C236" s="40"/>
      <c r="D236" s="210" t="s">
        <v>123</v>
      </c>
      <c r="E236" s="40"/>
      <c r="F236" s="211" t="s">
        <v>404</v>
      </c>
      <c r="G236" s="40"/>
      <c r="H236" s="40"/>
      <c r="I236" s="212"/>
      <c r="J236" s="40"/>
      <c r="K236" s="40"/>
      <c r="L236" s="44"/>
      <c r="M236" s="213"/>
      <c r="N236" s="214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123</v>
      </c>
      <c r="AU236" s="17" t="s">
        <v>79</v>
      </c>
    </row>
    <row r="237" spans="1:65" s="2" customFormat="1" ht="16.5" customHeight="1">
      <c r="A237" s="38"/>
      <c r="B237" s="39"/>
      <c r="C237" s="197" t="s">
        <v>406</v>
      </c>
      <c r="D237" s="197" t="s">
        <v>117</v>
      </c>
      <c r="E237" s="198" t="s">
        <v>407</v>
      </c>
      <c r="F237" s="199" t="s">
        <v>408</v>
      </c>
      <c r="G237" s="200" t="s">
        <v>120</v>
      </c>
      <c r="H237" s="201">
        <v>1967.9</v>
      </c>
      <c r="I237" s="202"/>
      <c r="J237" s="203">
        <f>ROUND(I237*H237,2)</f>
        <v>0</v>
      </c>
      <c r="K237" s="199" t="s">
        <v>127</v>
      </c>
      <c r="L237" s="44"/>
      <c r="M237" s="204" t="s">
        <v>20</v>
      </c>
      <c r="N237" s="205" t="s">
        <v>44</v>
      </c>
      <c r="O237" s="84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121</v>
      </c>
      <c r="AT237" s="208" t="s">
        <v>117</v>
      </c>
      <c r="AU237" s="208" t="s">
        <v>79</v>
      </c>
      <c r="AY237" s="17" t="s">
        <v>115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7" t="s">
        <v>22</v>
      </c>
      <c r="BK237" s="209">
        <f>ROUND(I237*H237,2)</f>
        <v>0</v>
      </c>
      <c r="BL237" s="17" t="s">
        <v>121</v>
      </c>
      <c r="BM237" s="208" t="s">
        <v>409</v>
      </c>
    </row>
    <row r="238" spans="1:47" s="2" customFormat="1" ht="12">
      <c r="A238" s="38"/>
      <c r="B238" s="39"/>
      <c r="C238" s="40"/>
      <c r="D238" s="210" t="s">
        <v>123</v>
      </c>
      <c r="E238" s="40"/>
      <c r="F238" s="211" t="s">
        <v>410</v>
      </c>
      <c r="G238" s="40"/>
      <c r="H238" s="40"/>
      <c r="I238" s="212"/>
      <c r="J238" s="40"/>
      <c r="K238" s="40"/>
      <c r="L238" s="44"/>
      <c r="M238" s="213"/>
      <c r="N238" s="21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123</v>
      </c>
      <c r="AU238" s="17" t="s">
        <v>79</v>
      </c>
    </row>
    <row r="239" spans="1:47" s="2" customFormat="1" ht="12">
      <c r="A239" s="38"/>
      <c r="B239" s="39"/>
      <c r="C239" s="40"/>
      <c r="D239" s="215" t="s">
        <v>130</v>
      </c>
      <c r="E239" s="40"/>
      <c r="F239" s="216" t="s">
        <v>411</v>
      </c>
      <c r="G239" s="40"/>
      <c r="H239" s="40"/>
      <c r="I239" s="212"/>
      <c r="J239" s="40"/>
      <c r="K239" s="40"/>
      <c r="L239" s="44"/>
      <c r="M239" s="213"/>
      <c r="N239" s="214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130</v>
      </c>
      <c r="AU239" s="17" t="s">
        <v>79</v>
      </c>
    </row>
    <row r="240" spans="1:65" s="2" customFormat="1" ht="37.8" customHeight="1">
      <c r="A240" s="38"/>
      <c r="B240" s="39"/>
      <c r="C240" s="197" t="s">
        <v>412</v>
      </c>
      <c r="D240" s="197" t="s">
        <v>117</v>
      </c>
      <c r="E240" s="198" t="s">
        <v>413</v>
      </c>
      <c r="F240" s="199" t="s">
        <v>414</v>
      </c>
      <c r="G240" s="200" t="s">
        <v>189</v>
      </c>
      <c r="H240" s="201">
        <v>18.8</v>
      </c>
      <c r="I240" s="202"/>
      <c r="J240" s="203">
        <f>ROUND(I240*H240,2)</f>
        <v>0</v>
      </c>
      <c r="K240" s="199" t="s">
        <v>127</v>
      </c>
      <c r="L240" s="44"/>
      <c r="M240" s="204" t="s">
        <v>20</v>
      </c>
      <c r="N240" s="205" t="s">
        <v>44</v>
      </c>
      <c r="O240" s="84"/>
      <c r="P240" s="206">
        <f>O240*H240</f>
        <v>0</v>
      </c>
      <c r="Q240" s="206">
        <v>0.00224</v>
      </c>
      <c r="R240" s="206">
        <f>Q240*H240</f>
        <v>0.042112</v>
      </c>
      <c r="S240" s="206">
        <v>0</v>
      </c>
      <c r="T240" s="20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8" t="s">
        <v>121</v>
      </c>
      <c r="AT240" s="208" t="s">
        <v>117</v>
      </c>
      <c r="AU240" s="208" t="s">
        <v>79</v>
      </c>
      <c r="AY240" s="17" t="s">
        <v>115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7" t="s">
        <v>22</v>
      </c>
      <c r="BK240" s="209">
        <f>ROUND(I240*H240,2)</f>
        <v>0</v>
      </c>
      <c r="BL240" s="17" t="s">
        <v>121</v>
      </c>
      <c r="BM240" s="208" t="s">
        <v>415</v>
      </c>
    </row>
    <row r="241" spans="1:47" s="2" customFormat="1" ht="12">
      <c r="A241" s="38"/>
      <c r="B241" s="39"/>
      <c r="C241" s="40"/>
      <c r="D241" s="210" t="s">
        <v>123</v>
      </c>
      <c r="E241" s="40"/>
      <c r="F241" s="211" t="s">
        <v>416</v>
      </c>
      <c r="G241" s="40"/>
      <c r="H241" s="40"/>
      <c r="I241" s="212"/>
      <c r="J241" s="40"/>
      <c r="K241" s="40"/>
      <c r="L241" s="44"/>
      <c r="M241" s="213"/>
      <c r="N241" s="214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123</v>
      </c>
      <c r="AU241" s="17" t="s">
        <v>79</v>
      </c>
    </row>
    <row r="242" spans="1:47" s="2" customFormat="1" ht="12">
      <c r="A242" s="38"/>
      <c r="B242" s="39"/>
      <c r="C242" s="40"/>
      <c r="D242" s="215" t="s">
        <v>130</v>
      </c>
      <c r="E242" s="40"/>
      <c r="F242" s="216" t="s">
        <v>417</v>
      </c>
      <c r="G242" s="40"/>
      <c r="H242" s="40"/>
      <c r="I242" s="212"/>
      <c r="J242" s="40"/>
      <c r="K242" s="40"/>
      <c r="L242" s="44"/>
      <c r="M242" s="213"/>
      <c r="N242" s="214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130</v>
      </c>
      <c r="AU242" s="17" t="s">
        <v>79</v>
      </c>
    </row>
    <row r="243" spans="1:63" s="12" customFormat="1" ht="22.8" customHeight="1">
      <c r="A243" s="12"/>
      <c r="B243" s="181"/>
      <c r="C243" s="182"/>
      <c r="D243" s="183" t="s">
        <v>72</v>
      </c>
      <c r="E243" s="195" t="s">
        <v>162</v>
      </c>
      <c r="F243" s="195" t="s">
        <v>418</v>
      </c>
      <c r="G243" s="182"/>
      <c r="H243" s="182"/>
      <c r="I243" s="185"/>
      <c r="J243" s="196">
        <f>BK243</f>
        <v>0</v>
      </c>
      <c r="K243" s="182"/>
      <c r="L243" s="187"/>
      <c r="M243" s="188"/>
      <c r="N243" s="189"/>
      <c r="O243" s="189"/>
      <c r="P243" s="190">
        <f>SUM(P244:P255)</f>
        <v>0</v>
      </c>
      <c r="Q243" s="189"/>
      <c r="R243" s="190">
        <f>SUM(R244:R255)</f>
        <v>1.35008</v>
      </c>
      <c r="S243" s="189"/>
      <c r="T243" s="191">
        <f>SUM(T244:T255)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2" t="s">
        <v>22</v>
      </c>
      <c r="AT243" s="193" t="s">
        <v>72</v>
      </c>
      <c r="AU243" s="193" t="s">
        <v>22</v>
      </c>
      <c r="AY243" s="192" t="s">
        <v>115</v>
      </c>
      <c r="BK243" s="194">
        <f>SUM(BK244:BK255)</f>
        <v>0</v>
      </c>
    </row>
    <row r="244" spans="1:65" s="2" customFormat="1" ht="24.15" customHeight="1">
      <c r="A244" s="38"/>
      <c r="B244" s="39"/>
      <c r="C244" s="197" t="s">
        <v>419</v>
      </c>
      <c r="D244" s="197" t="s">
        <v>117</v>
      </c>
      <c r="E244" s="198" t="s">
        <v>420</v>
      </c>
      <c r="F244" s="199" t="s">
        <v>421</v>
      </c>
      <c r="G244" s="200" t="s">
        <v>135</v>
      </c>
      <c r="H244" s="201">
        <v>5</v>
      </c>
      <c r="I244" s="202"/>
      <c r="J244" s="203">
        <f>ROUND(I244*H244,2)</f>
        <v>0</v>
      </c>
      <c r="K244" s="199" t="s">
        <v>127</v>
      </c>
      <c r="L244" s="44"/>
      <c r="M244" s="204" t="s">
        <v>20</v>
      </c>
      <c r="N244" s="205" t="s">
        <v>44</v>
      </c>
      <c r="O244" s="84"/>
      <c r="P244" s="206">
        <f>O244*H244</f>
        <v>0</v>
      </c>
      <c r="Q244" s="206">
        <v>0.1326</v>
      </c>
      <c r="R244" s="206">
        <f>Q244*H244</f>
        <v>0.663</v>
      </c>
      <c r="S244" s="206">
        <v>0</v>
      </c>
      <c r="T244" s="20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8" t="s">
        <v>121</v>
      </c>
      <c r="AT244" s="208" t="s">
        <v>117</v>
      </c>
      <c r="AU244" s="208" t="s">
        <v>79</v>
      </c>
      <c r="AY244" s="17" t="s">
        <v>115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7" t="s">
        <v>22</v>
      </c>
      <c r="BK244" s="209">
        <f>ROUND(I244*H244,2)</f>
        <v>0</v>
      </c>
      <c r="BL244" s="17" t="s">
        <v>121</v>
      </c>
      <c r="BM244" s="208" t="s">
        <v>422</v>
      </c>
    </row>
    <row r="245" spans="1:47" s="2" customFormat="1" ht="12">
      <c r="A245" s="38"/>
      <c r="B245" s="39"/>
      <c r="C245" s="40"/>
      <c r="D245" s="210" t="s">
        <v>123</v>
      </c>
      <c r="E245" s="40"/>
      <c r="F245" s="211" t="s">
        <v>423</v>
      </c>
      <c r="G245" s="40"/>
      <c r="H245" s="40"/>
      <c r="I245" s="212"/>
      <c r="J245" s="40"/>
      <c r="K245" s="40"/>
      <c r="L245" s="44"/>
      <c r="M245" s="213"/>
      <c r="N245" s="214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123</v>
      </c>
      <c r="AU245" s="17" t="s">
        <v>79</v>
      </c>
    </row>
    <row r="246" spans="1:47" s="2" customFormat="1" ht="12">
      <c r="A246" s="38"/>
      <c r="B246" s="39"/>
      <c r="C246" s="40"/>
      <c r="D246" s="215" t="s">
        <v>130</v>
      </c>
      <c r="E246" s="40"/>
      <c r="F246" s="216" t="s">
        <v>424</v>
      </c>
      <c r="G246" s="40"/>
      <c r="H246" s="40"/>
      <c r="I246" s="212"/>
      <c r="J246" s="40"/>
      <c r="K246" s="40"/>
      <c r="L246" s="44"/>
      <c r="M246" s="213"/>
      <c r="N246" s="21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130</v>
      </c>
      <c r="AU246" s="17" t="s">
        <v>79</v>
      </c>
    </row>
    <row r="247" spans="1:65" s="2" customFormat="1" ht="16.5" customHeight="1">
      <c r="A247" s="38"/>
      <c r="B247" s="39"/>
      <c r="C247" s="217" t="s">
        <v>425</v>
      </c>
      <c r="D247" s="217" t="s">
        <v>301</v>
      </c>
      <c r="E247" s="218" t="s">
        <v>426</v>
      </c>
      <c r="F247" s="219" t="s">
        <v>427</v>
      </c>
      <c r="G247" s="220" t="s">
        <v>189</v>
      </c>
      <c r="H247" s="221">
        <v>5</v>
      </c>
      <c r="I247" s="222"/>
      <c r="J247" s="223">
        <f>ROUND(I247*H247,2)</f>
        <v>0</v>
      </c>
      <c r="K247" s="219" t="s">
        <v>127</v>
      </c>
      <c r="L247" s="224"/>
      <c r="M247" s="225" t="s">
        <v>20</v>
      </c>
      <c r="N247" s="226" t="s">
        <v>44</v>
      </c>
      <c r="O247" s="84"/>
      <c r="P247" s="206">
        <f>O247*H247</f>
        <v>0</v>
      </c>
      <c r="Q247" s="206">
        <v>0.094</v>
      </c>
      <c r="R247" s="206">
        <f>Q247*H247</f>
        <v>0.47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162</v>
      </c>
      <c r="AT247" s="208" t="s">
        <v>301</v>
      </c>
      <c r="AU247" s="208" t="s">
        <v>79</v>
      </c>
      <c r="AY247" s="17" t="s">
        <v>115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7" t="s">
        <v>22</v>
      </c>
      <c r="BK247" s="209">
        <f>ROUND(I247*H247,2)</f>
        <v>0</v>
      </c>
      <c r="BL247" s="17" t="s">
        <v>121</v>
      </c>
      <c r="BM247" s="208" t="s">
        <v>428</v>
      </c>
    </row>
    <row r="248" spans="1:47" s="2" customFormat="1" ht="12">
      <c r="A248" s="38"/>
      <c r="B248" s="39"/>
      <c r="C248" s="40"/>
      <c r="D248" s="210" t="s">
        <v>123</v>
      </c>
      <c r="E248" s="40"/>
      <c r="F248" s="211" t="s">
        <v>427</v>
      </c>
      <c r="G248" s="40"/>
      <c r="H248" s="40"/>
      <c r="I248" s="212"/>
      <c r="J248" s="40"/>
      <c r="K248" s="40"/>
      <c r="L248" s="44"/>
      <c r="M248" s="213"/>
      <c r="N248" s="214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123</v>
      </c>
      <c r="AU248" s="17" t="s">
        <v>79</v>
      </c>
    </row>
    <row r="249" spans="1:47" s="2" customFormat="1" ht="12">
      <c r="A249" s="38"/>
      <c r="B249" s="39"/>
      <c r="C249" s="40"/>
      <c r="D249" s="215" t="s">
        <v>130</v>
      </c>
      <c r="E249" s="40"/>
      <c r="F249" s="216" t="s">
        <v>429</v>
      </c>
      <c r="G249" s="40"/>
      <c r="H249" s="40"/>
      <c r="I249" s="212"/>
      <c r="J249" s="40"/>
      <c r="K249" s="40"/>
      <c r="L249" s="44"/>
      <c r="M249" s="213"/>
      <c r="N249" s="214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130</v>
      </c>
      <c r="AU249" s="17" t="s">
        <v>79</v>
      </c>
    </row>
    <row r="250" spans="1:65" s="2" customFormat="1" ht="24.15" customHeight="1">
      <c r="A250" s="38"/>
      <c r="B250" s="39"/>
      <c r="C250" s="197" t="s">
        <v>430</v>
      </c>
      <c r="D250" s="197" t="s">
        <v>117</v>
      </c>
      <c r="E250" s="198" t="s">
        <v>431</v>
      </c>
      <c r="F250" s="199" t="s">
        <v>432</v>
      </c>
      <c r="G250" s="200" t="s">
        <v>165</v>
      </c>
      <c r="H250" s="201">
        <v>27</v>
      </c>
      <c r="I250" s="202"/>
      <c r="J250" s="203">
        <f>ROUND(I250*H250,2)</f>
        <v>0</v>
      </c>
      <c r="K250" s="199" t="s">
        <v>127</v>
      </c>
      <c r="L250" s="44"/>
      <c r="M250" s="204" t="s">
        <v>20</v>
      </c>
      <c r="N250" s="205" t="s">
        <v>44</v>
      </c>
      <c r="O250" s="84"/>
      <c r="P250" s="206">
        <f>O250*H250</f>
        <v>0</v>
      </c>
      <c r="Q250" s="206">
        <v>0</v>
      </c>
      <c r="R250" s="206">
        <f>Q250*H250</f>
        <v>0</v>
      </c>
      <c r="S250" s="206">
        <v>0</v>
      </c>
      <c r="T250" s="20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8" t="s">
        <v>121</v>
      </c>
      <c r="AT250" s="208" t="s">
        <v>117</v>
      </c>
      <c r="AU250" s="208" t="s">
        <v>79</v>
      </c>
      <c r="AY250" s="17" t="s">
        <v>115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7" t="s">
        <v>22</v>
      </c>
      <c r="BK250" s="209">
        <f>ROUND(I250*H250,2)</f>
        <v>0</v>
      </c>
      <c r="BL250" s="17" t="s">
        <v>121</v>
      </c>
      <c r="BM250" s="208" t="s">
        <v>433</v>
      </c>
    </row>
    <row r="251" spans="1:47" s="2" customFormat="1" ht="12">
      <c r="A251" s="38"/>
      <c r="B251" s="39"/>
      <c r="C251" s="40"/>
      <c r="D251" s="210" t="s">
        <v>123</v>
      </c>
      <c r="E251" s="40"/>
      <c r="F251" s="211" t="s">
        <v>434</v>
      </c>
      <c r="G251" s="40"/>
      <c r="H251" s="40"/>
      <c r="I251" s="212"/>
      <c r="J251" s="40"/>
      <c r="K251" s="40"/>
      <c r="L251" s="44"/>
      <c r="M251" s="213"/>
      <c r="N251" s="214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123</v>
      </c>
      <c r="AU251" s="17" t="s">
        <v>79</v>
      </c>
    </row>
    <row r="252" spans="1:47" s="2" customFormat="1" ht="12">
      <c r="A252" s="38"/>
      <c r="B252" s="39"/>
      <c r="C252" s="40"/>
      <c r="D252" s="215" t="s">
        <v>130</v>
      </c>
      <c r="E252" s="40"/>
      <c r="F252" s="216" t="s">
        <v>435</v>
      </c>
      <c r="G252" s="40"/>
      <c r="H252" s="40"/>
      <c r="I252" s="212"/>
      <c r="J252" s="40"/>
      <c r="K252" s="40"/>
      <c r="L252" s="44"/>
      <c r="M252" s="213"/>
      <c r="N252" s="21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130</v>
      </c>
      <c r="AU252" s="17" t="s">
        <v>79</v>
      </c>
    </row>
    <row r="253" spans="1:65" s="2" customFormat="1" ht="16.5" customHeight="1">
      <c r="A253" s="38"/>
      <c r="B253" s="39"/>
      <c r="C253" s="197" t="s">
        <v>436</v>
      </c>
      <c r="D253" s="197" t="s">
        <v>117</v>
      </c>
      <c r="E253" s="198" t="s">
        <v>437</v>
      </c>
      <c r="F253" s="199" t="s">
        <v>438</v>
      </c>
      <c r="G253" s="200" t="s">
        <v>120</v>
      </c>
      <c r="H253" s="201">
        <v>54</v>
      </c>
      <c r="I253" s="202"/>
      <c r="J253" s="203">
        <f>ROUND(I253*H253,2)</f>
        <v>0</v>
      </c>
      <c r="K253" s="199" t="s">
        <v>127</v>
      </c>
      <c r="L253" s="44"/>
      <c r="M253" s="204" t="s">
        <v>20</v>
      </c>
      <c r="N253" s="205" t="s">
        <v>44</v>
      </c>
      <c r="O253" s="84"/>
      <c r="P253" s="206">
        <f>O253*H253</f>
        <v>0</v>
      </c>
      <c r="Q253" s="206">
        <v>0.00402</v>
      </c>
      <c r="R253" s="206">
        <f>Q253*H253</f>
        <v>0.21708</v>
      </c>
      <c r="S253" s="206">
        <v>0</v>
      </c>
      <c r="T253" s="20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121</v>
      </c>
      <c r="AT253" s="208" t="s">
        <v>117</v>
      </c>
      <c r="AU253" s="208" t="s">
        <v>79</v>
      </c>
      <c r="AY253" s="17" t="s">
        <v>115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7" t="s">
        <v>22</v>
      </c>
      <c r="BK253" s="209">
        <f>ROUND(I253*H253,2)</f>
        <v>0</v>
      </c>
      <c r="BL253" s="17" t="s">
        <v>121</v>
      </c>
      <c r="BM253" s="208" t="s">
        <v>439</v>
      </c>
    </row>
    <row r="254" spans="1:47" s="2" customFormat="1" ht="12">
      <c r="A254" s="38"/>
      <c r="B254" s="39"/>
      <c r="C254" s="40"/>
      <c r="D254" s="210" t="s">
        <v>123</v>
      </c>
      <c r="E254" s="40"/>
      <c r="F254" s="211" t="s">
        <v>440</v>
      </c>
      <c r="G254" s="40"/>
      <c r="H254" s="40"/>
      <c r="I254" s="212"/>
      <c r="J254" s="40"/>
      <c r="K254" s="40"/>
      <c r="L254" s="44"/>
      <c r="M254" s="213"/>
      <c r="N254" s="214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123</v>
      </c>
      <c r="AU254" s="17" t="s">
        <v>79</v>
      </c>
    </row>
    <row r="255" spans="1:47" s="2" customFormat="1" ht="12">
      <c r="A255" s="38"/>
      <c r="B255" s="39"/>
      <c r="C255" s="40"/>
      <c r="D255" s="215" t="s">
        <v>130</v>
      </c>
      <c r="E255" s="40"/>
      <c r="F255" s="216" t="s">
        <v>441</v>
      </c>
      <c r="G255" s="40"/>
      <c r="H255" s="40"/>
      <c r="I255" s="212"/>
      <c r="J255" s="40"/>
      <c r="K255" s="40"/>
      <c r="L255" s="44"/>
      <c r="M255" s="213"/>
      <c r="N255" s="21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130</v>
      </c>
      <c r="AU255" s="17" t="s">
        <v>79</v>
      </c>
    </row>
    <row r="256" spans="1:63" s="12" customFormat="1" ht="22.8" customHeight="1">
      <c r="A256" s="12"/>
      <c r="B256" s="181"/>
      <c r="C256" s="182"/>
      <c r="D256" s="183" t="s">
        <v>72</v>
      </c>
      <c r="E256" s="195" t="s">
        <v>169</v>
      </c>
      <c r="F256" s="195" t="s">
        <v>442</v>
      </c>
      <c r="G256" s="182"/>
      <c r="H256" s="182"/>
      <c r="I256" s="185"/>
      <c r="J256" s="196">
        <f>BK256</f>
        <v>0</v>
      </c>
      <c r="K256" s="182"/>
      <c r="L256" s="187"/>
      <c r="M256" s="188"/>
      <c r="N256" s="189"/>
      <c r="O256" s="189"/>
      <c r="P256" s="190">
        <f>SUM(P257:P290)</f>
        <v>0</v>
      </c>
      <c r="Q256" s="189"/>
      <c r="R256" s="190">
        <f>SUM(R257:R290)</f>
        <v>86.92754000000001</v>
      </c>
      <c r="S256" s="189"/>
      <c r="T256" s="191">
        <f>SUM(T257:T290)</f>
        <v>47.174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2" t="s">
        <v>22</v>
      </c>
      <c r="AT256" s="193" t="s">
        <v>72</v>
      </c>
      <c r="AU256" s="193" t="s">
        <v>22</v>
      </c>
      <c r="AY256" s="192" t="s">
        <v>115</v>
      </c>
      <c r="BK256" s="194">
        <f>SUM(BK257:BK290)</f>
        <v>0</v>
      </c>
    </row>
    <row r="257" spans="1:65" s="2" customFormat="1" ht="24.15" customHeight="1">
      <c r="A257" s="38"/>
      <c r="B257" s="39"/>
      <c r="C257" s="197" t="s">
        <v>443</v>
      </c>
      <c r="D257" s="197" t="s">
        <v>117</v>
      </c>
      <c r="E257" s="198" t="s">
        <v>444</v>
      </c>
      <c r="F257" s="199" t="s">
        <v>445</v>
      </c>
      <c r="G257" s="200" t="s">
        <v>135</v>
      </c>
      <c r="H257" s="201">
        <v>2</v>
      </c>
      <c r="I257" s="202"/>
      <c r="J257" s="203">
        <f>ROUND(I257*H257,2)</f>
        <v>0</v>
      </c>
      <c r="K257" s="199" t="s">
        <v>127</v>
      </c>
      <c r="L257" s="44"/>
      <c r="M257" s="204" t="s">
        <v>20</v>
      </c>
      <c r="N257" s="205" t="s">
        <v>44</v>
      </c>
      <c r="O257" s="84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8" t="s">
        <v>121</v>
      </c>
      <c r="AT257" s="208" t="s">
        <v>117</v>
      </c>
      <c r="AU257" s="208" t="s">
        <v>79</v>
      </c>
      <c r="AY257" s="17" t="s">
        <v>115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7" t="s">
        <v>22</v>
      </c>
      <c r="BK257" s="209">
        <f>ROUND(I257*H257,2)</f>
        <v>0</v>
      </c>
      <c r="BL257" s="17" t="s">
        <v>121</v>
      </c>
      <c r="BM257" s="208" t="s">
        <v>446</v>
      </c>
    </row>
    <row r="258" spans="1:47" s="2" customFormat="1" ht="12">
      <c r="A258" s="38"/>
      <c r="B258" s="39"/>
      <c r="C258" s="40"/>
      <c r="D258" s="210" t="s">
        <v>123</v>
      </c>
      <c r="E258" s="40"/>
      <c r="F258" s="211" t="s">
        <v>447</v>
      </c>
      <c r="G258" s="40"/>
      <c r="H258" s="40"/>
      <c r="I258" s="212"/>
      <c r="J258" s="40"/>
      <c r="K258" s="40"/>
      <c r="L258" s="44"/>
      <c r="M258" s="213"/>
      <c r="N258" s="214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123</v>
      </c>
      <c r="AU258" s="17" t="s">
        <v>79</v>
      </c>
    </row>
    <row r="259" spans="1:47" s="2" customFormat="1" ht="12">
      <c r="A259" s="38"/>
      <c r="B259" s="39"/>
      <c r="C259" s="40"/>
      <c r="D259" s="215" t="s">
        <v>130</v>
      </c>
      <c r="E259" s="40"/>
      <c r="F259" s="216" t="s">
        <v>448</v>
      </c>
      <c r="G259" s="40"/>
      <c r="H259" s="40"/>
      <c r="I259" s="212"/>
      <c r="J259" s="40"/>
      <c r="K259" s="40"/>
      <c r="L259" s="44"/>
      <c r="M259" s="213"/>
      <c r="N259" s="214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130</v>
      </c>
      <c r="AU259" s="17" t="s">
        <v>79</v>
      </c>
    </row>
    <row r="260" spans="1:65" s="2" customFormat="1" ht="24.15" customHeight="1">
      <c r="A260" s="38"/>
      <c r="B260" s="39"/>
      <c r="C260" s="217" t="s">
        <v>449</v>
      </c>
      <c r="D260" s="217" t="s">
        <v>301</v>
      </c>
      <c r="E260" s="218" t="s">
        <v>450</v>
      </c>
      <c r="F260" s="219" t="s">
        <v>451</v>
      </c>
      <c r="G260" s="220" t="s">
        <v>135</v>
      </c>
      <c r="H260" s="221">
        <v>2</v>
      </c>
      <c r="I260" s="222"/>
      <c r="J260" s="223">
        <f>ROUND(I260*H260,2)</f>
        <v>0</v>
      </c>
      <c r="K260" s="219" t="s">
        <v>20</v>
      </c>
      <c r="L260" s="224"/>
      <c r="M260" s="225" t="s">
        <v>20</v>
      </c>
      <c r="N260" s="226" t="s">
        <v>44</v>
      </c>
      <c r="O260" s="84"/>
      <c r="P260" s="206">
        <f>O260*H260</f>
        <v>0</v>
      </c>
      <c r="Q260" s="206">
        <v>0.0022</v>
      </c>
      <c r="R260" s="206">
        <f>Q260*H260</f>
        <v>0.0044</v>
      </c>
      <c r="S260" s="206">
        <v>0</v>
      </c>
      <c r="T260" s="20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8" t="s">
        <v>162</v>
      </c>
      <c r="AT260" s="208" t="s">
        <v>301</v>
      </c>
      <c r="AU260" s="208" t="s">
        <v>79</v>
      </c>
      <c r="AY260" s="17" t="s">
        <v>115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7" t="s">
        <v>22</v>
      </c>
      <c r="BK260" s="209">
        <f>ROUND(I260*H260,2)</f>
        <v>0</v>
      </c>
      <c r="BL260" s="17" t="s">
        <v>121</v>
      </c>
      <c r="BM260" s="208" t="s">
        <v>452</v>
      </c>
    </row>
    <row r="261" spans="1:47" s="2" customFormat="1" ht="12">
      <c r="A261" s="38"/>
      <c r="B261" s="39"/>
      <c r="C261" s="40"/>
      <c r="D261" s="210" t="s">
        <v>123</v>
      </c>
      <c r="E261" s="40"/>
      <c r="F261" s="211" t="s">
        <v>453</v>
      </c>
      <c r="G261" s="40"/>
      <c r="H261" s="40"/>
      <c r="I261" s="212"/>
      <c r="J261" s="40"/>
      <c r="K261" s="40"/>
      <c r="L261" s="44"/>
      <c r="M261" s="213"/>
      <c r="N261" s="214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123</v>
      </c>
      <c r="AU261" s="17" t="s">
        <v>79</v>
      </c>
    </row>
    <row r="262" spans="1:65" s="2" customFormat="1" ht="16.5" customHeight="1">
      <c r="A262" s="38"/>
      <c r="B262" s="39"/>
      <c r="C262" s="197" t="s">
        <v>454</v>
      </c>
      <c r="D262" s="197" t="s">
        <v>117</v>
      </c>
      <c r="E262" s="198" t="s">
        <v>455</v>
      </c>
      <c r="F262" s="199" t="s">
        <v>456</v>
      </c>
      <c r="G262" s="200" t="s">
        <v>165</v>
      </c>
      <c r="H262" s="201">
        <v>12.8</v>
      </c>
      <c r="I262" s="202"/>
      <c r="J262" s="203">
        <f>ROUND(I262*H262,2)</f>
        <v>0</v>
      </c>
      <c r="K262" s="199" t="s">
        <v>127</v>
      </c>
      <c r="L262" s="44"/>
      <c r="M262" s="204" t="s">
        <v>20</v>
      </c>
      <c r="N262" s="205" t="s">
        <v>44</v>
      </c>
      <c r="O262" s="84"/>
      <c r="P262" s="206">
        <f>O262*H262</f>
        <v>0</v>
      </c>
      <c r="Q262" s="206">
        <v>2.28955</v>
      </c>
      <c r="R262" s="206">
        <f>Q262*H262</f>
        <v>29.306240000000003</v>
      </c>
      <c r="S262" s="206">
        <v>0</v>
      </c>
      <c r="T262" s="20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8" t="s">
        <v>121</v>
      </c>
      <c r="AT262" s="208" t="s">
        <v>117</v>
      </c>
      <c r="AU262" s="208" t="s">
        <v>79</v>
      </c>
      <c r="AY262" s="17" t="s">
        <v>115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7" t="s">
        <v>22</v>
      </c>
      <c r="BK262" s="209">
        <f>ROUND(I262*H262,2)</f>
        <v>0</v>
      </c>
      <c r="BL262" s="17" t="s">
        <v>121</v>
      </c>
      <c r="BM262" s="208" t="s">
        <v>457</v>
      </c>
    </row>
    <row r="263" spans="1:47" s="2" customFormat="1" ht="12">
      <c r="A263" s="38"/>
      <c r="B263" s="39"/>
      <c r="C263" s="40"/>
      <c r="D263" s="210" t="s">
        <v>123</v>
      </c>
      <c r="E263" s="40"/>
      <c r="F263" s="211" t="s">
        <v>458</v>
      </c>
      <c r="G263" s="40"/>
      <c r="H263" s="40"/>
      <c r="I263" s="212"/>
      <c r="J263" s="40"/>
      <c r="K263" s="40"/>
      <c r="L263" s="44"/>
      <c r="M263" s="213"/>
      <c r="N263" s="214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123</v>
      </c>
      <c r="AU263" s="17" t="s">
        <v>79</v>
      </c>
    </row>
    <row r="264" spans="1:47" s="2" customFormat="1" ht="12">
      <c r="A264" s="38"/>
      <c r="B264" s="39"/>
      <c r="C264" s="40"/>
      <c r="D264" s="215" t="s">
        <v>130</v>
      </c>
      <c r="E264" s="40"/>
      <c r="F264" s="216" t="s">
        <v>459</v>
      </c>
      <c r="G264" s="40"/>
      <c r="H264" s="40"/>
      <c r="I264" s="212"/>
      <c r="J264" s="40"/>
      <c r="K264" s="40"/>
      <c r="L264" s="44"/>
      <c r="M264" s="213"/>
      <c r="N264" s="214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130</v>
      </c>
      <c r="AU264" s="17" t="s">
        <v>79</v>
      </c>
    </row>
    <row r="265" spans="1:65" s="2" customFormat="1" ht="16.5" customHeight="1">
      <c r="A265" s="38"/>
      <c r="B265" s="39"/>
      <c r="C265" s="197" t="s">
        <v>460</v>
      </c>
      <c r="D265" s="197" t="s">
        <v>117</v>
      </c>
      <c r="E265" s="198" t="s">
        <v>461</v>
      </c>
      <c r="F265" s="199" t="s">
        <v>462</v>
      </c>
      <c r="G265" s="200" t="s">
        <v>165</v>
      </c>
      <c r="H265" s="201">
        <v>4</v>
      </c>
      <c r="I265" s="202"/>
      <c r="J265" s="203">
        <f>ROUND(I265*H265,2)</f>
        <v>0</v>
      </c>
      <c r="K265" s="199" t="s">
        <v>127</v>
      </c>
      <c r="L265" s="44"/>
      <c r="M265" s="204" t="s">
        <v>20</v>
      </c>
      <c r="N265" s="205" t="s">
        <v>44</v>
      </c>
      <c r="O265" s="84"/>
      <c r="P265" s="206">
        <f>O265*H265</f>
        <v>0</v>
      </c>
      <c r="Q265" s="206">
        <v>2.60332</v>
      </c>
      <c r="R265" s="206">
        <f>Q265*H265</f>
        <v>10.41328</v>
      </c>
      <c r="S265" s="206">
        <v>0</v>
      </c>
      <c r="T265" s="20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8" t="s">
        <v>121</v>
      </c>
      <c r="AT265" s="208" t="s">
        <v>117</v>
      </c>
      <c r="AU265" s="208" t="s">
        <v>79</v>
      </c>
      <c r="AY265" s="17" t="s">
        <v>115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7" t="s">
        <v>22</v>
      </c>
      <c r="BK265" s="209">
        <f>ROUND(I265*H265,2)</f>
        <v>0</v>
      </c>
      <c r="BL265" s="17" t="s">
        <v>121</v>
      </c>
      <c r="BM265" s="208" t="s">
        <v>463</v>
      </c>
    </row>
    <row r="266" spans="1:47" s="2" customFormat="1" ht="12">
      <c r="A266" s="38"/>
      <c r="B266" s="39"/>
      <c r="C266" s="40"/>
      <c r="D266" s="210" t="s">
        <v>123</v>
      </c>
      <c r="E266" s="40"/>
      <c r="F266" s="211" t="s">
        <v>464</v>
      </c>
      <c r="G266" s="40"/>
      <c r="H266" s="40"/>
      <c r="I266" s="212"/>
      <c r="J266" s="40"/>
      <c r="K266" s="40"/>
      <c r="L266" s="44"/>
      <c r="M266" s="213"/>
      <c r="N266" s="214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123</v>
      </c>
      <c r="AU266" s="17" t="s">
        <v>79</v>
      </c>
    </row>
    <row r="267" spans="1:47" s="2" customFormat="1" ht="12">
      <c r="A267" s="38"/>
      <c r="B267" s="39"/>
      <c r="C267" s="40"/>
      <c r="D267" s="215" t="s">
        <v>130</v>
      </c>
      <c r="E267" s="40"/>
      <c r="F267" s="216" t="s">
        <v>465</v>
      </c>
      <c r="G267" s="40"/>
      <c r="H267" s="40"/>
      <c r="I267" s="212"/>
      <c r="J267" s="40"/>
      <c r="K267" s="40"/>
      <c r="L267" s="44"/>
      <c r="M267" s="213"/>
      <c r="N267" s="21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130</v>
      </c>
      <c r="AU267" s="17" t="s">
        <v>79</v>
      </c>
    </row>
    <row r="268" spans="1:65" s="2" customFormat="1" ht="16.5" customHeight="1">
      <c r="A268" s="38"/>
      <c r="B268" s="39"/>
      <c r="C268" s="197" t="s">
        <v>466</v>
      </c>
      <c r="D268" s="197" t="s">
        <v>117</v>
      </c>
      <c r="E268" s="198" t="s">
        <v>467</v>
      </c>
      <c r="F268" s="199" t="s">
        <v>468</v>
      </c>
      <c r="G268" s="200" t="s">
        <v>189</v>
      </c>
      <c r="H268" s="201">
        <v>27</v>
      </c>
      <c r="I268" s="202"/>
      <c r="J268" s="203">
        <f>ROUND(I268*H268,2)</f>
        <v>0</v>
      </c>
      <c r="K268" s="199" t="s">
        <v>127</v>
      </c>
      <c r="L268" s="44"/>
      <c r="M268" s="204" t="s">
        <v>20</v>
      </c>
      <c r="N268" s="205" t="s">
        <v>44</v>
      </c>
      <c r="O268" s="84"/>
      <c r="P268" s="206">
        <f>O268*H268</f>
        <v>0</v>
      </c>
      <c r="Q268" s="206">
        <v>1.08911</v>
      </c>
      <c r="R268" s="206">
        <f>Q268*H268</f>
        <v>29.40597</v>
      </c>
      <c r="S268" s="206">
        <v>0</v>
      </c>
      <c r="T268" s="20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8" t="s">
        <v>121</v>
      </c>
      <c r="AT268" s="208" t="s">
        <v>117</v>
      </c>
      <c r="AU268" s="208" t="s">
        <v>79</v>
      </c>
      <c r="AY268" s="17" t="s">
        <v>115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7" t="s">
        <v>22</v>
      </c>
      <c r="BK268" s="209">
        <f>ROUND(I268*H268,2)</f>
        <v>0</v>
      </c>
      <c r="BL268" s="17" t="s">
        <v>121</v>
      </c>
      <c r="BM268" s="208" t="s">
        <v>469</v>
      </c>
    </row>
    <row r="269" spans="1:47" s="2" customFormat="1" ht="12">
      <c r="A269" s="38"/>
      <c r="B269" s="39"/>
      <c r="C269" s="40"/>
      <c r="D269" s="210" t="s">
        <v>123</v>
      </c>
      <c r="E269" s="40"/>
      <c r="F269" s="211" t="s">
        <v>470</v>
      </c>
      <c r="G269" s="40"/>
      <c r="H269" s="40"/>
      <c r="I269" s="212"/>
      <c r="J269" s="40"/>
      <c r="K269" s="40"/>
      <c r="L269" s="44"/>
      <c r="M269" s="213"/>
      <c r="N269" s="214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123</v>
      </c>
      <c r="AU269" s="17" t="s">
        <v>79</v>
      </c>
    </row>
    <row r="270" spans="1:47" s="2" customFormat="1" ht="12">
      <c r="A270" s="38"/>
      <c r="B270" s="39"/>
      <c r="C270" s="40"/>
      <c r="D270" s="215" t="s">
        <v>130</v>
      </c>
      <c r="E270" s="40"/>
      <c r="F270" s="216" t="s">
        <v>471</v>
      </c>
      <c r="G270" s="40"/>
      <c r="H270" s="40"/>
      <c r="I270" s="212"/>
      <c r="J270" s="40"/>
      <c r="K270" s="40"/>
      <c r="L270" s="44"/>
      <c r="M270" s="213"/>
      <c r="N270" s="214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130</v>
      </c>
      <c r="AU270" s="17" t="s">
        <v>79</v>
      </c>
    </row>
    <row r="271" spans="1:65" s="2" customFormat="1" ht="24.15" customHeight="1">
      <c r="A271" s="38"/>
      <c r="B271" s="39"/>
      <c r="C271" s="217" t="s">
        <v>472</v>
      </c>
      <c r="D271" s="217" t="s">
        <v>301</v>
      </c>
      <c r="E271" s="218" t="s">
        <v>473</v>
      </c>
      <c r="F271" s="219" t="s">
        <v>474</v>
      </c>
      <c r="G271" s="220" t="s">
        <v>135</v>
      </c>
      <c r="H271" s="221">
        <v>12</v>
      </c>
      <c r="I271" s="222"/>
      <c r="J271" s="223">
        <f>ROUND(I271*H271,2)</f>
        <v>0</v>
      </c>
      <c r="K271" s="219" t="s">
        <v>20</v>
      </c>
      <c r="L271" s="224"/>
      <c r="M271" s="225" t="s">
        <v>20</v>
      </c>
      <c r="N271" s="226" t="s">
        <v>44</v>
      </c>
      <c r="O271" s="84"/>
      <c r="P271" s="206">
        <f>O271*H271</f>
        <v>0</v>
      </c>
      <c r="Q271" s="206">
        <v>1.04</v>
      </c>
      <c r="R271" s="206">
        <f>Q271*H271</f>
        <v>12.48</v>
      </c>
      <c r="S271" s="206">
        <v>0</v>
      </c>
      <c r="T271" s="20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8" t="s">
        <v>162</v>
      </c>
      <c r="AT271" s="208" t="s">
        <v>301</v>
      </c>
      <c r="AU271" s="208" t="s">
        <v>79</v>
      </c>
      <c r="AY271" s="17" t="s">
        <v>115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7" t="s">
        <v>22</v>
      </c>
      <c r="BK271" s="209">
        <f>ROUND(I271*H271,2)</f>
        <v>0</v>
      </c>
      <c r="BL271" s="17" t="s">
        <v>121</v>
      </c>
      <c r="BM271" s="208" t="s">
        <v>475</v>
      </c>
    </row>
    <row r="272" spans="1:47" s="2" customFormat="1" ht="12">
      <c r="A272" s="38"/>
      <c r="B272" s="39"/>
      <c r="C272" s="40"/>
      <c r="D272" s="210" t="s">
        <v>123</v>
      </c>
      <c r="E272" s="40"/>
      <c r="F272" s="211" t="s">
        <v>474</v>
      </c>
      <c r="G272" s="40"/>
      <c r="H272" s="40"/>
      <c r="I272" s="212"/>
      <c r="J272" s="40"/>
      <c r="K272" s="40"/>
      <c r="L272" s="44"/>
      <c r="M272" s="213"/>
      <c r="N272" s="214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123</v>
      </c>
      <c r="AU272" s="17" t="s">
        <v>79</v>
      </c>
    </row>
    <row r="273" spans="1:65" s="2" customFormat="1" ht="24.15" customHeight="1">
      <c r="A273" s="38"/>
      <c r="B273" s="39"/>
      <c r="C273" s="197" t="s">
        <v>476</v>
      </c>
      <c r="D273" s="197" t="s">
        <v>117</v>
      </c>
      <c r="E273" s="198" t="s">
        <v>477</v>
      </c>
      <c r="F273" s="199" t="s">
        <v>478</v>
      </c>
      <c r="G273" s="200" t="s">
        <v>189</v>
      </c>
      <c r="H273" s="201">
        <v>18.8</v>
      </c>
      <c r="I273" s="202"/>
      <c r="J273" s="203">
        <f>ROUND(I273*H273,2)</f>
        <v>0</v>
      </c>
      <c r="K273" s="199" t="s">
        <v>127</v>
      </c>
      <c r="L273" s="44"/>
      <c r="M273" s="204" t="s">
        <v>20</v>
      </c>
      <c r="N273" s="205" t="s">
        <v>44</v>
      </c>
      <c r="O273" s="84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8" t="s">
        <v>121</v>
      </c>
      <c r="AT273" s="208" t="s">
        <v>117</v>
      </c>
      <c r="AU273" s="208" t="s">
        <v>79</v>
      </c>
      <c r="AY273" s="17" t="s">
        <v>115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7" t="s">
        <v>22</v>
      </c>
      <c r="BK273" s="209">
        <f>ROUND(I273*H273,2)</f>
        <v>0</v>
      </c>
      <c r="BL273" s="17" t="s">
        <v>121</v>
      </c>
      <c r="BM273" s="208" t="s">
        <v>479</v>
      </c>
    </row>
    <row r="274" spans="1:47" s="2" customFormat="1" ht="12">
      <c r="A274" s="38"/>
      <c r="B274" s="39"/>
      <c r="C274" s="40"/>
      <c r="D274" s="210" t="s">
        <v>123</v>
      </c>
      <c r="E274" s="40"/>
      <c r="F274" s="211" t="s">
        <v>480</v>
      </c>
      <c r="G274" s="40"/>
      <c r="H274" s="40"/>
      <c r="I274" s="212"/>
      <c r="J274" s="40"/>
      <c r="K274" s="40"/>
      <c r="L274" s="44"/>
      <c r="M274" s="213"/>
      <c r="N274" s="214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123</v>
      </c>
      <c r="AU274" s="17" t="s">
        <v>79</v>
      </c>
    </row>
    <row r="275" spans="1:47" s="2" customFormat="1" ht="12">
      <c r="A275" s="38"/>
      <c r="B275" s="39"/>
      <c r="C275" s="40"/>
      <c r="D275" s="215" t="s">
        <v>130</v>
      </c>
      <c r="E275" s="40"/>
      <c r="F275" s="216" t="s">
        <v>481</v>
      </c>
      <c r="G275" s="40"/>
      <c r="H275" s="40"/>
      <c r="I275" s="212"/>
      <c r="J275" s="40"/>
      <c r="K275" s="40"/>
      <c r="L275" s="44"/>
      <c r="M275" s="213"/>
      <c r="N275" s="21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130</v>
      </c>
      <c r="AU275" s="17" t="s">
        <v>79</v>
      </c>
    </row>
    <row r="276" spans="1:65" s="2" customFormat="1" ht="24.15" customHeight="1">
      <c r="A276" s="38"/>
      <c r="B276" s="39"/>
      <c r="C276" s="197" t="s">
        <v>482</v>
      </c>
      <c r="D276" s="197" t="s">
        <v>117</v>
      </c>
      <c r="E276" s="198" t="s">
        <v>483</v>
      </c>
      <c r="F276" s="199" t="s">
        <v>484</v>
      </c>
      <c r="G276" s="200" t="s">
        <v>165</v>
      </c>
      <c r="H276" s="201">
        <v>2.7</v>
      </c>
      <c r="I276" s="202"/>
      <c r="J276" s="203">
        <f>ROUND(I276*H276,2)</f>
        <v>0</v>
      </c>
      <c r="K276" s="199" t="s">
        <v>127</v>
      </c>
      <c r="L276" s="44"/>
      <c r="M276" s="204" t="s">
        <v>20</v>
      </c>
      <c r="N276" s="205" t="s">
        <v>44</v>
      </c>
      <c r="O276" s="84"/>
      <c r="P276" s="206">
        <f>O276*H276</f>
        <v>0</v>
      </c>
      <c r="Q276" s="206">
        <v>1.9695</v>
      </c>
      <c r="R276" s="206">
        <f>Q276*H276</f>
        <v>5.31765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121</v>
      </c>
      <c r="AT276" s="208" t="s">
        <v>117</v>
      </c>
      <c r="AU276" s="208" t="s">
        <v>79</v>
      </c>
      <c r="AY276" s="17" t="s">
        <v>115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7" t="s">
        <v>22</v>
      </c>
      <c r="BK276" s="209">
        <f>ROUND(I276*H276,2)</f>
        <v>0</v>
      </c>
      <c r="BL276" s="17" t="s">
        <v>121</v>
      </c>
      <c r="BM276" s="208" t="s">
        <v>485</v>
      </c>
    </row>
    <row r="277" spans="1:47" s="2" customFormat="1" ht="12">
      <c r="A277" s="38"/>
      <c r="B277" s="39"/>
      <c r="C277" s="40"/>
      <c r="D277" s="210" t="s">
        <v>123</v>
      </c>
      <c r="E277" s="40"/>
      <c r="F277" s="211" t="s">
        <v>486</v>
      </c>
      <c r="G277" s="40"/>
      <c r="H277" s="40"/>
      <c r="I277" s="212"/>
      <c r="J277" s="40"/>
      <c r="K277" s="40"/>
      <c r="L277" s="44"/>
      <c r="M277" s="213"/>
      <c r="N277" s="214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123</v>
      </c>
      <c r="AU277" s="17" t="s">
        <v>79</v>
      </c>
    </row>
    <row r="278" spans="1:47" s="2" customFormat="1" ht="12">
      <c r="A278" s="38"/>
      <c r="B278" s="39"/>
      <c r="C278" s="40"/>
      <c r="D278" s="215" t="s">
        <v>130</v>
      </c>
      <c r="E278" s="40"/>
      <c r="F278" s="216" t="s">
        <v>487</v>
      </c>
      <c r="G278" s="40"/>
      <c r="H278" s="40"/>
      <c r="I278" s="212"/>
      <c r="J278" s="40"/>
      <c r="K278" s="40"/>
      <c r="L278" s="44"/>
      <c r="M278" s="213"/>
      <c r="N278" s="21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130</v>
      </c>
      <c r="AU278" s="17" t="s">
        <v>79</v>
      </c>
    </row>
    <row r="279" spans="1:65" s="2" customFormat="1" ht="16.5" customHeight="1">
      <c r="A279" s="38"/>
      <c r="B279" s="39"/>
      <c r="C279" s="197" t="s">
        <v>488</v>
      </c>
      <c r="D279" s="197" t="s">
        <v>117</v>
      </c>
      <c r="E279" s="198" t="s">
        <v>489</v>
      </c>
      <c r="F279" s="199" t="s">
        <v>490</v>
      </c>
      <c r="G279" s="200" t="s">
        <v>120</v>
      </c>
      <c r="H279" s="201">
        <v>200</v>
      </c>
      <c r="I279" s="202"/>
      <c r="J279" s="203">
        <f>ROUND(I279*H279,2)</f>
        <v>0</v>
      </c>
      <c r="K279" s="199" t="s">
        <v>127</v>
      </c>
      <c r="L279" s="44"/>
      <c r="M279" s="204" t="s">
        <v>20</v>
      </c>
      <c r="N279" s="205" t="s">
        <v>44</v>
      </c>
      <c r="O279" s="84"/>
      <c r="P279" s="206">
        <f>O279*H279</f>
        <v>0</v>
      </c>
      <c r="Q279" s="206">
        <v>0</v>
      </c>
      <c r="R279" s="206">
        <f>Q279*H279</f>
        <v>0</v>
      </c>
      <c r="S279" s="206">
        <v>0.01</v>
      </c>
      <c r="T279" s="207">
        <f>S279*H279</f>
        <v>2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8" t="s">
        <v>121</v>
      </c>
      <c r="AT279" s="208" t="s">
        <v>117</v>
      </c>
      <c r="AU279" s="208" t="s">
        <v>79</v>
      </c>
      <c r="AY279" s="17" t="s">
        <v>115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7" t="s">
        <v>22</v>
      </c>
      <c r="BK279" s="209">
        <f>ROUND(I279*H279,2)</f>
        <v>0</v>
      </c>
      <c r="BL279" s="17" t="s">
        <v>121</v>
      </c>
      <c r="BM279" s="208" t="s">
        <v>491</v>
      </c>
    </row>
    <row r="280" spans="1:47" s="2" customFormat="1" ht="12">
      <c r="A280" s="38"/>
      <c r="B280" s="39"/>
      <c r="C280" s="40"/>
      <c r="D280" s="210" t="s">
        <v>123</v>
      </c>
      <c r="E280" s="40"/>
      <c r="F280" s="211" t="s">
        <v>492</v>
      </c>
      <c r="G280" s="40"/>
      <c r="H280" s="40"/>
      <c r="I280" s="212"/>
      <c r="J280" s="40"/>
      <c r="K280" s="40"/>
      <c r="L280" s="44"/>
      <c r="M280" s="213"/>
      <c r="N280" s="214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123</v>
      </c>
      <c r="AU280" s="17" t="s">
        <v>79</v>
      </c>
    </row>
    <row r="281" spans="1:47" s="2" customFormat="1" ht="12">
      <c r="A281" s="38"/>
      <c r="B281" s="39"/>
      <c r="C281" s="40"/>
      <c r="D281" s="215" t="s">
        <v>130</v>
      </c>
      <c r="E281" s="40"/>
      <c r="F281" s="216" t="s">
        <v>493</v>
      </c>
      <c r="G281" s="40"/>
      <c r="H281" s="40"/>
      <c r="I281" s="212"/>
      <c r="J281" s="40"/>
      <c r="K281" s="40"/>
      <c r="L281" s="44"/>
      <c r="M281" s="213"/>
      <c r="N281" s="214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130</v>
      </c>
      <c r="AU281" s="17" t="s">
        <v>79</v>
      </c>
    </row>
    <row r="282" spans="1:65" s="2" customFormat="1" ht="24.15" customHeight="1">
      <c r="A282" s="38"/>
      <c r="B282" s="39"/>
      <c r="C282" s="197" t="s">
        <v>494</v>
      </c>
      <c r="D282" s="197" t="s">
        <v>117</v>
      </c>
      <c r="E282" s="198" t="s">
        <v>495</v>
      </c>
      <c r="F282" s="199" t="s">
        <v>496</v>
      </c>
      <c r="G282" s="200" t="s">
        <v>120</v>
      </c>
      <c r="H282" s="201">
        <v>200</v>
      </c>
      <c r="I282" s="202"/>
      <c r="J282" s="203">
        <f>ROUND(I282*H282,2)</f>
        <v>0</v>
      </c>
      <c r="K282" s="199" t="s">
        <v>127</v>
      </c>
      <c r="L282" s="44"/>
      <c r="M282" s="204" t="s">
        <v>20</v>
      </c>
      <c r="N282" s="205" t="s">
        <v>44</v>
      </c>
      <c r="O282" s="84"/>
      <c r="P282" s="206">
        <f>O282*H282</f>
        <v>0</v>
      </c>
      <c r="Q282" s="206">
        <v>0</v>
      </c>
      <c r="R282" s="206">
        <f>Q282*H282</f>
        <v>0</v>
      </c>
      <c r="S282" s="206">
        <v>0.02</v>
      </c>
      <c r="T282" s="207">
        <f>S282*H282</f>
        <v>4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121</v>
      </c>
      <c r="AT282" s="208" t="s">
        <v>117</v>
      </c>
      <c r="AU282" s="208" t="s">
        <v>79</v>
      </c>
      <c r="AY282" s="17" t="s">
        <v>115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7" t="s">
        <v>22</v>
      </c>
      <c r="BK282" s="209">
        <f>ROUND(I282*H282,2)</f>
        <v>0</v>
      </c>
      <c r="BL282" s="17" t="s">
        <v>121</v>
      </c>
      <c r="BM282" s="208" t="s">
        <v>497</v>
      </c>
    </row>
    <row r="283" spans="1:47" s="2" customFormat="1" ht="12">
      <c r="A283" s="38"/>
      <c r="B283" s="39"/>
      <c r="C283" s="40"/>
      <c r="D283" s="210" t="s">
        <v>123</v>
      </c>
      <c r="E283" s="40"/>
      <c r="F283" s="211" t="s">
        <v>498</v>
      </c>
      <c r="G283" s="40"/>
      <c r="H283" s="40"/>
      <c r="I283" s="212"/>
      <c r="J283" s="40"/>
      <c r="K283" s="40"/>
      <c r="L283" s="44"/>
      <c r="M283" s="213"/>
      <c r="N283" s="214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123</v>
      </c>
      <c r="AU283" s="17" t="s">
        <v>79</v>
      </c>
    </row>
    <row r="284" spans="1:47" s="2" customFormat="1" ht="12">
      <c r="A284" s="38"/>
      <c r="B284" s="39"/>
      <c r="C284" s="40"/>
      <c r="D284" s="215" t="s">
        <v>130</v>
      </c>
      <c r="E284" s="40"/>
      <c r="F284" s="216" t="s">
        <v>499</v>
      </c>
      <c r="G284" s="40"/>
      <c r="H284" s="40"/>
      <c r="I284" s="212"/>
      <c r="J284" s="40"/>
      <c r="K284" s="40"/>
      <c r="L284" s="44"/>
      <c r="M284" s="213"/>
      <c r="N284" s="214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130</v>
      </c>
      <c r="AU284" s="17" t="s">
        <v>79</v>
      </c>
    </row>
    <row r="285" spans="1:65" s="2" customFormat="1" ht="16.5" customHeight="1">
      <c r="A285" s="38"/>
      <c r="B285" s="39"/>
      <c r="C285" s="197" t="s">
        <v>500</v>
      </c>
      <c r="D285" s="197" t="s">
        <v>117</v>
      </c>
      <c r="E285" s="198" t="s">
        <v>501</v>
      </c>
      <c r="F285" s="199" t="s">
        <v>502</v>
      </c>
      <c r="G285" s="200" t="s">
        <v>120</v>
      </c>
      <c r="H285" s="201">
        <v>200</v>
      </c>
      <c r="I285" s="202"/>
      <c r="J285" s="203">
        <f>ROUND(I285*H285,2)</f>
        <v>0</v>
      </c>
      <c r="K285" s="199" t="s">
        <v>127</v>
      </c>
      <c r="L285" s="44"/>
      <c r="M285" s="204" t="s">
        <v>20</v>
      </c>
      <c r="N285" s="205" t="s">
        <v>44</v>
      </c>
      <c r="O285" s="84"/>
      <c r="P285" s="206">
        <f>O285*H285</f>
        <v>0</v>
      </c>
      <c r="Q285" s="206">
        <v>0</v>
      </c>
      <c r="R285" s="206">
        <f>Q285*H285</f>
        <v>0</v>
      </c>
      <c r="S285" s="206">
        <v>0.126</v>
      </c>
      <c r="T285" s="207">
        <f>S285*H285</f>
        <v>25.2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8" t="s">
        <v>121</v>
      </c>
      <c r="AT285" s="208" t="s">
        <v>117</v>
      </c>
      <c r="AU285" s="208" t="s">
        <v>79</v>
      </c>
      <c r="AY285" s="17" t="s">
        <v>115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7" t="s">
        <v>22</v>
      </c>
      <c r="BK285" s="209">
        <f>ROUND(I285*H285,2)</f>
        <v>0</v>
      </c>
      <c r="BL285" s="17" t="s">
        <v>121</v>
      </c>
      <c r="BM285" s="208" t="s">
        <v>503</v>
      </c>
    </row>
    <row r="286" spans="1:47" s="2" customFormat="1" ht="12">
      <c r="A286" s="38"/>
      <c r="B286" s="39"/>
      <c r="C286" s="40"/>
      <c r="D286" s="210" t="s">
        <v>123</v>
      </c>
      <c r="E286" s="40"/>
      <c r="F286" s="211" t="s">
        <v>504</v>
      </c>
      <c r="G286" s="40"/>
      <c r="H286" s="40"/>
      <c r="I286" s="212"/>
      <c r="J286" s="40"/>
      <c r="K286" s="40"/>
      <c r="L286" s="44"/>
      <c r="M286" s="213"/>
      <c r="N286" s="214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123</v>
      </c>
      <c r="AU286" s="17" t="s">
        <v>79</v>
      </c>
    </row>
    <row r="287" spans="1:47" s="2" customFormat="1" ht="12">
      <c r="A287" s="38"/>
      <c r="B287" s="39"/>
      <c r="C287" s="40"/>
      <c r="D287" s="215" t="s">
        <v>130</v>
      </c>
      <c r="E287" s="40"/>
      <c r="F287" s="216" t="s">
        <v>505</v>
      </c>
      <c r="G287" s="40"/>
      <c r="H287" s="40"/>
      <c r="I287" s="212"/>
      <c r="J287" s="40"/>
      <c r="K287" s="40"/>
      <c r="L287" s="44"/>
      <c r="M287" s="213"/>
      <c r="N287" s="214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130</v>
      </c>
      <c r="AU287" s="17" t="s">
        <v>79</v>
      </c>
    </row>
    <row r="288" spans="1:65" s="2" customFormat="1" ht="21.75" customHeight="1">
      <c r="A288" s="38"/>
      <c r="B288" s="39"/>
      <c r="C288" s="197" t="s">
        <v>506</v>
      </c>
      <c r="D288" s="197" t="s">
        <v>117</v>
      </c>
      <c r="E288" s="198" t="s">
        <v>507</v>
      </c>
      <c r="F288" s="199" t="s">
        <v>508</v>
      </c>
      <c r="G288" s="200" t="s">
        <v>189</v>
      </c>
      <c r="H288" s="201">
        <v>16.3</v>
      </c>
      <c r="I288" s="202"/>
      <c r="J288" s="203">
        <f>ROUND(I288*H288,2)</f>
        <v>0</v>
      </c>
      <c r="K288" s="199" t="s">
        <v>127</v>
      </c>
      <c r="L288" s="44"/>
      <c r="M288" s="204" t="s">
        <v>20</v>
      </c>
      <c r="N288" s="205" t="s">
        <v>44</v>
      </c>
      <c r="O288" s="84"/>
      <c r="P288" s="206">
        <f>O288*H288</f>
        <v>0</v>
      </c>
      <c r="Q288" s="206">
        <v>0</v>
      </c>
      <c r="R288" s="206">
        <f>Q288*H288</f>
        <v>0</v>
      </c>
      <c r="S288" s="206">
        <v>0.98</v>
      </c>
      <c r="T288" s="207">
        <f>S288*H288</f>
        <v>15.974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8" t="s">
        <v>121</v>
      </c>
      <c r="AT288" s="208" t="s">
        <v>117</v>
      </c>
      <c r="AU288" s="208" t="s">
        <v>79</v>
      </c>
      <c r="AY288" s="17" t="s">
        <v>115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7" t="s">
        <v>22</v>
      </c>
      <c r="BK288" s="209">
        <f>ROUND(I288*H288,2)</f>
        <v>0</v>
      </c>
      <c r="BL288" s="17" t="s">
        <v>121</v>
      </c>
      <c r="BM288" s="208" t="s">
        <v>509</v>
      </c>
    </row>
    <row r="289" spans="1:47" s="2" customFormat="1" ht="12">
      <c r="A289" s="38"/>
      <c r="B289" s="39"/>
      <c r="C289" s="40"/>
      <c r="D289" s="210" t="s">
        <v>123</v>
      </c>
      <c r="E289" s="40"/>
      <c r="F289" s="211" t="s">
        <v>510</v>
      </c>
      <c r="G289" s="40"/>
      <c r="H289" s="40"/>
      <c r="I289" s="212"/>
      <c r="J289" s="40"/>
      <c r="K289" s="40"/>
      <c r="L289" s="44"/>
      <c r="M289" s="213"/>
      <c r="N289" s="214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123</v>
      </c>
      <c r="AU289" s="17" t="s">
        <v>79</v>
      </c>
    </row>
    <row r="290" spans="1:47" s="2" customFormat="1" ht="12">
      <c r="A290" s="38"/>
      <c r="B290" s="39"/>
      <c r="C290" s="40"/>
      <c r="D290" s="215" t="s">
        <v>130</v>
      </c>
      <c r="E290" s="40"/>
      <c r="F290" s="216" t="s">
        <v>511</v>
      </c>
      <c r="G290" s="40"/>
      <c r="H290" s="40"/>
      <c r="I290" s="212"/>
      <c r="J290" s="40"/>
      <c r="K290" s="40"/>
      <c r="L290" s="44"/>
      <c r="M290" s="213"/>
      <c r="N290" s="214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130</v>
      </c>
      <c r="AU290" s="17" t="s">
        <v>79</v>
      </c>
    </row>
    <row r="291" spans="1:63" s="12" customFormat="1" ht="22.8" customHeight="1">
      <c r="A291" s="12"/>
      <c r="B291" s="181"/>
      <c r="C291" s="182"/>
      <c r="D291" s="183" t="s">
        <v>72</v>
      </c>
      <c r="E291" s="195" t="s">
        <v>512</v>
      </c>
      <c r="F291" s="195" t="s">
        <v>513</v>
      </c>
      <c r="G291" s="182"/>
      <c r="H291" s="182"/>
      <c r="I291" s="185"/>
      <c r="J291" s="196">
        <f>BK291</f>
        <v>0</v>
      </c>
      <c r="K291" s="182"/>
      <c r="L291" s="187"/>
      <c r="M291" s="188"/>
      <c r="N291" s="189"/>
      <c r="O291" s="189"/>
      <c r="P291" s="190">
        <f>SUM(P292:P312)</f>
        <v>0</v>
      </c>
      <c r="Q291" s="189"/>
      <c r="R291" s="190">
        <f>SUM(R292:R312)</f>
        <v>0</v>
      </c>
      <c r="S291" s="189"/>
      <c r="T291" s="191">
        <f>SUM(T292:T312)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92" t="s">
        <v>22</v>
      </c>
      <c r="AT291" s="193" t="s">
        <v>72</v>
      </c>
      <c r="AU291" s="193" t="s">
        <v>22</v>
      </c>
      <c r="AY291" s="192" t="s">
        <v>115</v>
      </c>
      <c r="BK291" s="194">
        <f>SUM(BK292:BK312)</f>
        <v>0</v>
      </c>
    </row>
    <row r="292" spans="1:65" s="2" customFormat="1" ht="33" customHeight="1">
      <c r="A292" s="38"/>
      <c r="B292" s="39"/>
      <c r="C292" s="197" t="s">
        <v>514</v>
      </c>
      <c r="D292" s="197" t="s">
        <v>117</v>
      </c>
      <c r="E292" s="198" t="s">
        <v>515</v>
      </c>
      <c r="F292" s="199" t="s">
        <v>516</v>
      </c>
      <c r="G292" s="200" t="s">
        <v>385</v>
      </c>
      <c r="H292" s="201">
        <v>47.174</v>
      </c>
      <c r="I292" s="202"/>
      <c r="J292" s="203">
        <f>ROUND(I292*H292,2)</f>
        <v>0</v>
      </c>
      <c r="K292" s="199" t="s">
        <v>127</v>
      </c>
      <c r="L292" s="44"/>
      <c r="M292" s="204" t="s">
        <v>20</v>
      </c>
      <c r="N292" s="205" t="s">
        <v>44</v>
      </c>
      <c r="O292" s="84"/>
      <c r="P292" s="206">
        <f>O292*H292</f>
        <v>0</v>
      </c>
      <c r="Q292" s="206">
        <v>0</v>
      </c>
      <c r="R292" s="206">
        <f>Q292*H292</f>
        <v>0</v>
      </c>
      <c r="S292" s="206">
        <v>0</v>
      </c>
      <c r="T292" s="20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121</v>
      </c>
      <c r="AT292" s="208" t="s">
        <v>117</v>
      </c>
      <c r="AU292" s="208" t="s">
        <v>79</v>
      </c>
      <c r="AY292" s="17" t="s">
        <v>115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7" t="s">
        <v>22</v>
      </c>
      <c r="BK292" s="209">
        <f>ROUND(I292*H292,2)</f>
        <v>0</v>
      </c>
      <c r="BL292" s="17" t="s">
        <v>121</v>
      </c>
      <c r="BM292" s="208" t="s">
        <v>517</v>
      </c>
    </row>
    <row r="293" spans="1:47" s="2" customFormat="1" ht="12">
      <c r="A293" s="38"/>
      <c r="B293" s="39"/>
      <c r="C293" s="40"/>
      <c r="D293" s="210" t="s">
        <v>123</v>
      </c>
      <c r="E293" s="40"/>
      <c r="F293" s="211" t="s">
        <v>518</v>
      </c>
      <c r="G293" s="40"/>
      <c r="H293" s="40"/>
      <c r="I293" s="212"/>
      <c r="J293" s="40"/>
      <c r="K293" s="40"/>
      <c r="L293" s="44"/>
      <c r="M293" s="213"/>
      <c r="N293" s="214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123</v>
      </c>
      <c r="AU293" s="17" t="s">
        <v>79</v>
      </c>
    </row>
    <row r="294" spans="1:47" s="2" customFormat="1" ht="12">
      <c r="A294" s="38"/>
      <c r="B294" s="39"/>
      <c r="C294" s="40"/>
      <c r="D294" s="215" t="s">
        <v>130</v>
      </c>
      <c r="E294" s="40"/>
      <c r="F294" s="216" t="s">
        <v>519</v>
      </c>
      <c r="G294" s="40"/>
      <c r="H294" s="40"/>
      <c r="I294" s="212"/>
      <c r="J294" s="40"/>
      <c r="K294" s="40"/>
      <c r="L294" s="44"/>
      <c r="M294" s="213"/>
      <c r="N294" s="214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130</v>
      </c>
      <c r="AU294" s="17" t="s">
        <v>79</v>
      </c>
    </row>
    <row r="295" spans="1:65" s="2" customFormat="1" ht="21.75" customHeight="1">
      <c r="A295" s="38"/>
      <c r="B295" s="39"/>
      <c r="C295" s="197" t="s">
        <v>520</v>
      </c>
      <c r="D295" s="197" t="s">
        <v>117</v>
      </c>
      <c r="E295" s="198" t="s">
        <v>521</v>
      </c>
      <c r="F295" s="199" t="s">
        <v>522</v>
      </c>
      <c r="G295" s="200" t="s">
        <v>385</v>
      </c>
      <c r="H295" s="201">
        <v>47.174</v>
      </c>
      <c r="I295" s="202"/>
      <c r="J295" s="203">
        <f>ROUND(I295*H295,2)</f>
        <v>0</v>
      </c>
      <c r="K295" s="199" t="s">
        <v>127</v>
      </c>
      <c r="L295" s="44"/>
      <c r="M295" s="204" t="s">
        <v>20</v>
      </c>
      <c r="N295" s="205" t="s">
        <v>44</v>
      </c>
      <c r="O295" s="84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8" t="s">
        <v>121</v>
      </c>
      <c r="AT295" s="208" t="s">
        <v>117</v>
      </c>
      <c r="AU295" s="208" t="s">
        <v>79</v>
      </c>
      <c r="AY295" s="17" t="s">
        <v>115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7" t="s">
        <v>22</v>
      </c>
      <c r="BK295" s="209">
        <f>ROUND(I295*H295,2)</f>
        <v>0</v>
      </c>
      <c r="BL295" s="17" t="s">
        <v>121</v>
      </c>
      <c r="BM295" s="208" t="s">
        <v>523</v>
      </c>
    </row>
    <row r="296" spans="1:47" s="2" customFormat="1" ht="12">
      <c r="A296" s="38"/>
      <c r="B296" s="39"/>
      <c r="C296" s="40"/>
      <c r="D296" s="210" t="s">
        <v>123</v>
      </c>
      <c r="E296" s="40"/>
      <c r="F296" s="211" t="s">
        <v>524</v>
      </c>
      <c r="G296" s="40"/>
      <c r="H296" s="40"/>
      <c r="I296" s="212"/>
      <c r="J296" s="40"/>
      <c r="K296" s="40"/>
      <c r="L296" s="44"/>
      <c r="M296" s="213"/>
      <c r="N296" s="214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123</v>
      </c>
      <c r="AU296" s="17" t="s">
        <v>79</v>
      </c>
    </row>
    <row r="297" spans="1:47" s="2" customFormat="1" ht="12">
      <c r="A297" s="38"/>
      <c r="B297" s="39"/>
      <c r="C297" s="40"/>
      <c r="D297" s="215" t="s">
        <v>130</v>
      </c>
      <c r="E297" s="40"/>
      <c r="F297" s="216" t="s">
        <v>525</v>
      </c>
      <c r="G297" s="40"/>
      <c r="H297" s="40"/>
      <c r="I297" s="212"/>
      <c r="J297" s="40"/>
      <c r="K297" s="40"/>
      <c r="L297" s="44"/>
      <c r="M297" s="213"/>
      <c r="N297" s="21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130</v>
      </c>
      <c r="AU297" s="17" t="s">
        <v>79</v>
      </c>
    </row>
    <row r="298" spans="1:65" s="2" customFormat="1" ht="16.5" customHeight="1">
      <c r="A298" s="38"/>
      <c r="B298" s="39"/>
      <c r="C298" s="197" t="s">
        <v>526</v>
      </c>
      <c r="D298" s="197" t="s">
        <v>117</v>
      </c>
      <c r="E298" s="198" t="s">
        <v>527</v>
      </c>
      <c r="F298" s="199" t="s">
        <v>528</v>
      </c>
      <c r="G298" s="200" t="s">
        <v>385</v>
      </c>
      <c r="H298" s="201">
        <v>47.174</v>
      </c>
      <c r="I298" s="202"/>
      <c r="J298" s="203">
        <f>ROUND(I298*H298,2)</f>
        <v>0</v>
      </c>
      <c r="K298" s="199" t="s">
        <v>127</v>
      </c>
      <c r="L298" s="44"/>
      <c r="M298" s="204" t="s">
        <v>20</v>
      </c>
      <c r="N298" s="205" t="s">
        <v>44</v>
      </c>
      <c r="O298" s="84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8" t="s">
        <v>121</v>
      </c>
      <c r="AT298" s="208" t="s">
        <v>117</v>
      </c>
      <c r="AU298" s="208" t="s">
        <v>79</v>
      </c>
      <c r="AY298" s="17" t="s">
        <v>115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7" t="s">
        <v>22</v>
      </c>
      <c r="BK298" s="209">
        <f>ROUND(I298*H298,2)</f>
        <v>0</v>
      </c>
      <c r="BL298" s="17" t="s">
        <v>121</v>
      </c>
      <c r="BM298" s="208" t="s">
        <v>529</v>
      </c>
    </row>
    <row r="299" spans="1:47" s="2" customFormat="1" ht="12">
      <c r="A299" s="38"/>
      <c r="B299" s="39"/>
      <c r="C299" s="40"/>
      <c r="D299" s="210" t="s">
        <v>123</v>
      </c>
      <c r="E299" s="40"/>
      <c r="F299" s="211" t="s">
        <v>530</v>
      </c>
      <c r="G299" s="40"/>
      <c r="H299" s="40"/>
      <c r="I299" s="212"/>
      <c r="J299" s="40"/>
      <c r="K299" s="40"/>
      <c r="L299" s="44"/>
      <c r="M299" s="213"/>
      <c r="N299" s="214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123</v>
      </c>
      <c r="AU299" s="17" t="s">
        <v>79</v>
      </c>
    </row>
    <row r="300" spans="1:47" s="2" customFormat="1" ht="12">
      <c r="A300" s="38"/>
      <c r="B300" s="39"/>
      <c r="C300" s="40"/>
      <c r="D300" s="215" t="s">
        <v>130</v>
      </c>
      <c r="E300" s="40"/>
      <c r="F300" s="216" t="s">
        <v>531</v>
      </c>
      <c r="G300" s="40"/>
      <c r="H300" s="40"/>
      <c r="I300" s="212"/>
      <c r="J300" s="40"/>
      <c r="K300" s="40"/>
      <c r="L300" s="44"/>
      <c r="M300" s="213"/>
      <c r="N300" s="214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130</v>
      </c>
      <c r="AU300" s="17" t="s">
        <v>79</v>
      </c>
    </row>
    <row r="301" spans="1:65" s="2" customFormat="1" ht="24.15" customHeight="1">
      <c r="A301" s="38"/>
      <c r="B301" s="39"/>
      <c r="C301" s="197" t="s">
        <v>532</v>
      </c>
      <c r="D301" s="197" t="s">
        <v>117</v>
      </c>
      <c r="E301" s="198" t="s">
        <v>533</v>
      </c>
      <c r="F301" s="199" t="s">
        <v>534</v>
      </c>
      <c r="G301" s="200" t="s">
        <v>385</v>
      </c>
      <c r="H301" s="201">
        <v>47.174</v>
      </c>
      <c r="I301" s="202"/>
      <c r="J301" s="203">
        <f>ROUND(I301*H301,2)</f>
        <v>0</v>
      </c>
      <c r="K301" s="199" t="s">
        <v>127</v>
      </c>
      <c r="L301" s="44"/>
      <c r="M301" s="204" t="s">
        <v>20</v>
      </c>
      <c r="N301" s="205" t="s">
        <v>44</v>
      </c>
      <c r="O301" s="84"/>
      <c r="P301" s="206">
        <f>O301*H301</f>
        <v>0</v>
      </c>
      <c r="Q301" s="206">
        <v>0</v>
      </c>
      <c r="R301" s="206">
        <f>Q301*H301</f>
        <v>0</v>
      </c>
      <c r="S301" s="206">
        <v>0</v>
      </c>
      <c r="T301" s="20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121</v>
      </c>
      <c r="AT301" s="208" t="s">
        <v>117</v>
      </c>
      <c r="AU301" s="208" t="s">
        <v>79</v>
      </c>
      <c r="AY301" s="17" t="s">
        <v>115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7" t="s">
        <v>22</v>
      </c>
      <c r="BK301" s="209">
        <f>ROUND(I301*H301,2)</f>
        <v>0</v>
      </c>
      <c r="BL301" s="17" t="s">
        <v>121</v>
      </c>
      <c r="BM301" s="208" t="s">
        <v>535</v>
      </c>
    </row>
    <row r="302" spans="1:47" s="2" customFormat="1" ht="12">
      <c r="A302" s="38"/>
      <c r="B302" s="39"/>
      <c r="C302" s="40"/>
      <c r="D302" s="210" t="s">
        <v>123</v>
      </c>
      <c r="E302" s="40"/>
      <c r="F302" s="211" t="s">
        <v>536</v>
      </c>
      <c r="G302" s="40"/>
      <c r="H302" s="40"/>
      <c r="I302" s="212"/>
      <c r="J302" s="40"/>
      <c r="K302" s="40"/>
      <c r="L302" s="44"/>
      <c r="M302" s="213"/>
      <c r="N302" s="214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123</v>
      </c>
      <c r="AU302" s="17" t="s">
        <v>79</v>
      </c>
    </row>
    <row r="303" spans="1:47" s="2" customFormat="1" ht="12">
      <c r="A303" s="38"/>
      <c r="B303" s="39"/>
      <c r="C303" s="40"/>
      <c r="D303" s="215" t="s">
        <v>130</v>
      </c>
      <c r="E303" s="40"/>
      <c r="F303" s="216" t="s">
        <v>537</v>
      </c>
      <c r="G303" s="40"/>
      <c r="H303" s="40"/>
      <c r="I303" s="212"/>
      <c r="J303" s="40"/>
      <c r="K303" s="40"/>
      <c r="L303" s="44"/>
      <c r="M303" s="213"/>
      <c r="N303" s="214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130</v>
      </c>
      <c r="AU303" s="17" t="s">
        <v>79</v>
      </c>
    </row>
    <row r="304" spans="1:65" s="2" customFormat="1" ht="24.15" customHeight="1">
      <c r="A304" s="38"/>
      <c r="B304" s="39"/>
      <c r="C304" s="197" t="s">
        <v>538</v>
      </c>
      <c r="D304" s="197" t="s">
        <v>117</v>
      </c>
      <c r="E304" s="198" t="s">
        <v>539</v>
      </c>
      <c r="F304" s="199" t="s">
        <v>540</v>
      </c>
      <c r="G304" s="200" t="s">
        <v>385</v>
      </c>
      <c r="H304" s="201">
        <v>47.174</v>
      </c>
      <c r="I304" s="202"/>
      <c r="J304" s="203">
        <f>ROUND(I304*H304,2)</f>
        <v>0</v>
      </c>
      <c r="K304" s="199" t="s">
        <v>127</v>
      </c>
      <c r="L304" s="44"/>
      <c r="M304" s="204" t="s">
        <v>20</v>
      </c>
      <c r="N304" s="205" t="s">
        <v>44</v>
      </c>
      <c r="O304" s="84"/>
      <c r="P304" s="206">
        <f>O304*H304</f>
        <v>0</v>
      </c>
      <c r="Q304" s="206">
        <v>0</v>
      </c>
      <c r="R304" s="206">
        <f>Q304*H304</f>
        <v>0</v>
      </c>
      <c r="S304" s="206">
        <v>0</v>
      </c>
      <c r="T304" s="20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8" t="s">
        <v>121</v>
      </c>
      <c r="AT304" s="208" t="s">
        <v>117</v>
      </c>
      <c r="AU304" s="208" t="s">
        <v>79</v>
      </c>
      <c r="AY304" s="17" t="s">
        <v>115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7" t="s">
        <v>22</v>
      </c>
      <c r="BK304" s="209">
        <f>ROUND(I304*H304,2)</f>
        <v>0</v>
      </c>
      <c r="BL304" s="17" t="s">
        <v>121</v>
      </c>
      <c r="BM304" s="208" t="s">
        <v>541</v>
      </c>
    </row>
    <row r="305" spans="1:47" s="2" customFormat="1" ht="12">
      <c r="A305" s="38"/>
      <c r="B305" s="39"/>
      <c r="C305" s="40"/>
      <c r="D305" s="210" t="s">
        <v>123</v>
      </c>
      <c r="E305" s="40"/>
      <c r="F305" s="211" t="s">
        <v>542</v>
      </c>
      <c r="G305" s="40"/>
      <c r="H305" s="40"/>
      <c r="I305" s="212"/>
      <c r="J305" s="40"/>
      <c r="K305" s="40"/>
      <c r="L305" s="44"/>
      <c r="M305" s="213"/>
      <c r="N305" s="214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123</v>
      </c>
      <c r="AU305" s="17" t="s">
        <v>79</v>
      </c>
    </row>
    <row r="306" spans="1:47" s="2" customFormat="1" ht="12">
      <c r="A306" s="38"/>
      <c r="B306" s="39"/>
      <c r="C306" s="40"/>
      <c r="D306" s="215" t="s">
        <v>130</v>
      </c>
      <c r="E306" s="40"/>
      <c r="F306" s="216" t="s">
        <v>543</v>
      </c>
      <c r="G306" s="40"/>
      <c r="H306" s="40"/>
      <c r="I306" s="212"/>
      <c r="J306" s="40"/>
      <c r="K306" s="40"/>
      <c r="L306" s="44"/>
      <c r="M306" s="213"/>
      <c r="N306" s="21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130</v>
      </c>
      <c r="AU306" s="17" t="s">
        <v>79</v>
      </c>
    </row>
    <row r="307" spans="1:65" s="2" customFormat="1" ht="33" customHeight="1">
      <c r="A307" s="38"/>
      <c r="B307" s="39"/>
      <c r="C307" s="197" t="s">
        <v>544</v>
      </c>
      <c r="D307" s="197" t="s">
        <v>117</v>
      </c>
      <c r="E307" s="198" t="s">
        <v>545</v>
      </c>
      <c r="F307" s="199" t="s">
        <v>546</v>
      </c>
      <c r="G307" s="200" t="s">
        <v>385</v>
      </c>
      <c r="H307" s="201">
        <v>47.174</v>
      </c>
      <c r="I307" s="202"/>
      <c r="J307" s="203">
        <f>ROUND(I307*H307,2)</f>
        <v>0</v>
      </c>
      <c r="K307" s="199" t="s">
        <v>127</v>
      </c>
      <c r="L307" s="44"/>
      <c r="M307" s="204" t="s">
        <v>20</v>
      </c>
      <c r="N307" s="205" t="s">
        <v>44</v>
      </c>
      <c r="O307" s="84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8" t="s">
        <v>121</v>
      </c>
      <c r="AT307" s="208" t="s">
        <v>117</v>
      </c>
      <c r="AU307" s="208" t="s">
        <v>79</v>
      </c>
      <c r="AY307" s="17" t="s">
        <v>115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7" t="s">
        <v>22</v>
      </c>
      <c r="BK307" s="209">
        <f>ROUND(I307*H307,2)</f>
        <v>0</v>
      </c>
      <c r="BL307" s="17" t="s">
        <v>121</v>
      </c>
      <c r="BM307" s="208" t="s">
        <v>547</v>
      </c>
    </row>
    <row r="308" spans="1:47" s="2" customFormat="1" ht="12">
      <c r="A308" s="38"/>
      <c r="B308" s="39"/>
      <c r="C308" s="40"/>
      <c r="D308" s="210" t="s">
        <v>123</v>
      </c>
      <c r="E308" s="40"/>
      <c r="F308" s="211" t="s">
        <v>548</v>
      </c>
      <c r="G308" s="40"/>
      <c r="H308" s="40"/>
      <c r="I308" s="212"/>
      <c r="J308" s="40"/>
      <c r="K308" s="40"/>
      <c r="L308" s="44"/>
      <c r="M308" s="213"/>
      <c r="N308" s="214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123</v>
      </c>
      <c r="AU308" s="17" t="s">
        <v>79</v>
      </c>
    </row>
    <row r="309" spans="1:47" s="2" customFormat="1" ht="12">
      <c r="A309" s="38"/>
      <c r="B309" s="39"/>
      <c r="C309" s="40"/>
      <c r="D309" s="215" t="s">
        <v>130</v>
      </c>
      <c r="E309" s="40"/>
      <c r="F309" s="216" t="s">
        <v>549</v>
      </c>
      <c r="G309" s="40"/>
      <c r="H309" s="40"/>
      <c r="I309" s="212"/>
      <c r="J309" s="40"/>
      <c r="K309" s="40"/>
      <c r="L309" s="44"/>
      <c r="M309" s="213"/>
      <c r="N309" s="214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130</v>
      </c>
      <c r="AU309" s="17" t="s">
        <v>79</v>
      </c>
    </row>
    <row r="310" spans="1:65" s="2" customFormat="1" ht="44.25" customHeight="1">
      <c r="A310" s="38"/>
      <c r="B310" s="39"/>
      <c r="C310" s="197" t="s">
        <v>550</v>
      </c>
      <c r="D310" s="197" t="s">
        <v>117</v>
      </c>
      <c r="E310" s="198" t="s">
        <v>551</v>
      </c>
      <c r="F310" s="199" t="s">
        <v>552</v>
      </c>
      <c r="G310" s="200" t="s">
        <v>385</v>
      </c>
      <c r="H310" s="201">
        <v>47.174</v>
      </c>
      <c r="I310" s="202"/>
      <c r="J310" s="203">
        <f>ROUND(I310*H310,2)</f>
        <v>0</v>
      </c>
      <c r="K310" s="199" t="s">
        <v>127</v>
      </c>
      <c r="L310" s="44"/>
      <c r="M310" s="204" t="s">
        <v>20</v>
      </c>
      <c r="N310" s="205" t="s">
        <v>44</v>
      </c>
      <c r="O310" s="84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121</v>
      </c>
      <c r="AT310" s="208" t="s">
        <v>117</v>
      </c>
      <c r="AU310" s="208" t="s">
        <v>79</v>
      </c>
      <c r="AY310" s="17" t="s">
        <v>115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7" t="s">
        <v>22</v>
      </c>
      <c r="BK310" s="209">
        <f>ROUND(I310*H310,2)</f>
        <v>0</v>
      </c>
      <c r="BL310" s="17" t="s">
        <v>121</v>
      </c>
      <c r="BM310" s="208" t="s">
        <v>553</v>
      </c>
    </row>
    <row r="311" spans="1:47" s="2" customFormat="1" ht="12">
      <c r="A311" s="38"/>
      <c r="B311" s="39"/>
      <c r="C311" s="40"/>
      <c r="D311" s="210" t="s">
        <v>123</v>
      </c>
      <c r="E311" s="40"/>
      <c r="F311" s="211" t="s">
        <v>552</v>
      </c>
      <c r="G311" s="40"/>
      <c r="H311" s="40"/>
      <c r="I311" s="212"/>
      <c r="J311" s="40"/>
      <c r="K311" s="40"/>
      <c r="L311" s="44"/>
      <c r="M311" s="213"/>
      <c r="N311" s="214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123</v>
      </c>
      <c r="AU311" s="17" t="s">
        <v>79</v>
      </c>
    </row>
    <row r="312" spans="1:47" s="2" customFormat="1" ht="12">
      <c r="A312" s="38"/>
      <c r="B312" s="39"/>
      <c r="C312" s="40"/>
      <c r="D312" s="215" t="s">
        <v>130</v>
      </c>
      <c r="E312" s="40"/>
      <c r="F312" s="216" t="s">
        <v>554</v>
      </c>
      <c r="G312" s="40"/>
      <c r="H312" s="40"/>
      <c r="I312" s="212"/>
      <c r="J312" s="40"/>
      <c r="K312" s="40"/>
      <c r="L312" s="44"/>
      <c r="M312" s="213"/>
      <c r="N312" s="214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130</v>
      </c>
      <c r="AU312" s="17" t="s">
        <v>79</v>
      </c>
    </row>
    <row r="313" spans="1:63" s="12" customFormat="1" ht="22.8" customHeight="1">
      <c r="A313" s="12"/>
      <c r="B313" s="181"/>
      <c r="C313" s="182"/>
      <c r="D313" s="183" t="s">
        <v>72</v>
      </c>
      <c r="E313" s="195" t="s">
        <v>555</v>
      </c>
      <c r="F313" s="195" t="s">
        <v>556</v>
      </c>
      <c r="G313" s="182"/>
      <c r="H313" s="182"/>
      <c r="I313" s="185"/>
      <c r="J313" s="196">
        <f>BK313</f>
        <v>0</v>
      </c>
      <c r="K313" s="182"/>
      <c r="L313" s="187"/>
      <c r="M313" s="188"/>
      <c r="N313" s="189"/>
      <c r="O313" s="189"/>
      <c r="P313" s="190">
        <f>SUM(P314:P319)</f>
        <v>0</v>
      </c>
      <c r="Q313" s="189"/>
      <c r="R313" s="190">
        <f>SUM(R314:R319)</f>
        <v>0</v>
      </c>
      <c r="S313" s="189"/>
      <c r="T313" s="191">
        <f>SUM(T314:T319)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92" t="s">
        <v>22</v>
      </c>
      <c r="AT313" s="193" t="s">
        <v>72</v>
      </c>
      <c r="AU313" s="193" t="s">
        <v>22</v>
      </c>
      <c r="AY313" s="192" t="s">
        <v>115</v>
      </c>
      <c r="BK313" s="194">
        <f>SUM(BK314:BK319)</f>
        <v>0</v>
      </c>
    </row>
    <row r="314" spans="1:65" s="2" customFormat="1" ht="33" customHeight="1">
      <c r="A314" s="38"/>
      <c r="B314" s="39"/>
      <c r="C314" s="197" t="s">
        <v>557</v>
      </c>
      <c r="D314" s="197" t="s">
        <v>117</v>
      </c>
      <c r="E314" s="198" t="s">
        <v>558</v>
      </c>
      <c r="F314" s="199" t="s">
        <v>559</v>
      </c>
      <c r="G314" s="200" t="s">
        <v>385</v>
      </c>
      <c r="H314" s="201">
        <v>285.416</v>
      </c>
      <c r="I314" s="202"/>
      <c r="J314" s="203">
        <f>ROUND(I314*H314,2)</f>
        <v>0</v>
      </c>
      <c r="K314" s="199" t="s">
        <v>127</v>
      </c>
      <c r="L314" s="44"/>
      <c r="M314" s="204" t="s">
        <v>20</v>
      </c>
      <c r="N314" s="205" t="s">
        <v>44</v>
      </c>
      <c r="O314" s="84"/>
      <c r="P314" s="206">
        <f>O314*H314</f>
        <v>0</v>
      </c>
      <c r="Q314" s="206">
        <v>0</v>
      </c>
      <c r="R314" s="206">
        <f>Q314*H314</f>
        <v>0</v>
      </c>
      <c r="S314" s="206">
        <v>0</v>
      </c>
      <c r="T314" s="20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8" t="s">
        <v>121</v>
      </c>
      <c r="AT314" s="208" t="s">
        <v>117</v>
      </c>
      <c r="AU314" s="208" t="s">
        <v>79</v>
      </c>
      <c r="AY314" s="17" t="s">
        <v>115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7" t="s">
        <v>22</v>
      </c>
      <c r="BK314" s="209">
        <f>ROUND(I314*H314,2)</f>
        <v>0</v>
      </c>
      <c r="BL314" s="17" t="s">
        <v>121</v>
      </c>
      <c r="BM314" s="208" t="s">
        <v>560</v>
      </c>
    </row>
    <row r="315" spans="1:47" s="2" customFormat="1" ht="12">
      <c r="A315" s="38"/>
      <c r="B315" s="39"/>
      <c r="C315" s="40"/>
      <c r="D315" s="210" t="s">
        <v>123</v>
      </c>
      <c r="E315" s="40"/>
      <c r="F315" s="211" t="s">
        <v>561</v>
      </c>
      <c r="G315" s="40"/>
      <c r="H315" s="40"/>
      <c r="I315" s="212"/>
      <c r="J315" s="40"/>
      <c r="K315" s="40"/>
      <c r="L315" s="44"/>
      <c r="M315" s="213"/>
      <c r="N315" s="214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123</v>
      </c>
      <c r="AU315" s="17" t="s">
        <v>79</v>
      </c>
    </row>
    <row r="316" spans="1:47" s="2" customFormat="1" ht="12">
      <c r="A316" s="38"/>
      <c r="B316" s="39"/>
      <c r="C316" s="40"/>
      <c r="D316" s="215" t="s">
        <v>130</v>
      </c>
      <c r="E316" s="40"/>
      <c r="F316" s="216" t="s">
        <v>562</v>
      </c>
      <c r="G316" s="40"/>
      <c r="H316" s="40"/>
      <c r="I316" s="212"/>
      <c r="J316" s="40"/>
      <c r="K316" s="40"/>
      <c r="L316" s="44"/>
      <c r="M316" s="213"/>
      <c r="N316" s="214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130</v>
      </c>
      <c r="AU316" s="17" t="s">
        <v>79</v>
      </c>
    </row>
    <row r="317" spans="1:65" s="2" customFormat="1" ht="33" customHeight="1">
      <c r="A317" s="38"/>
      <c r="B317" s="39"/>
      <c r="C317" s="197" t="s">
        <v>563</v>
      </c>
      <c r="D317" s="197" t="s">
        <v>117</v>
      </c>
      <c r="E317" s="198" t="s">
        <v>564</v>
      </c>
      <c r="F317" s="199" t="s">
        <v>565</v>
      </c>
      <c r="G317" s="200" t="s">
        <v>385</v>
      </c>
      <c r="H317" s="201">
        <v>285.416</v>
      </c>
      <c r="I317" s="202"/>
      <c r="J317" s="203">
        <f>ROUND(I317*H317,2)</f>
        <v>0</v>
      </c>
      <c r="K317" s="199" t="s">
        <v>127</v>
      </c>
      <c r="L317" s="44"/>
      <c r="M317" s="204" t="s">
        <v>20</v>
      </c>
      <c r="N317" s="205" t="s">
        <v>44</v>
      </c>
      <c r="O317" s="84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8" t="s">
        <v>121</v>
      </c>
      <c r="AT317" s="208" t="s">
        <v>117</v>
      </c>
      <c r="AU317" s="208" t="s">
        <v>79</v>
      </c>
      <c r="AY317" s="17" t="s">
        <v>115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7" t="s">
        <v>22</v>
      </c>
      <c r="BK317" s="209">
        <f>ROUND(I317*H317,2)</f>
        <v>0</v>
      </c>
      <c r="BL317" s="17" t="s">
        <v>121</v>
      </c>
      <c r="BM317" s="208" t="s">
        <v>566</v>
      </c>
    </row>
    <row r="318" spans="1:47" s="2" customFormat="1" ht="12">
      <c r="A318" s="38"/>
      <c r="B318" s="39"/>
      <c r="C318" s="40"/>
      <c r="D318" s="210" t="s">
        <v>123</v>
      </c>
      <c r="E318" s="40"/>
      <c r="F318" s="211" t="s">
        <v>567</v>
      </c>
      <c r="G318" s="40"/>
      <c r="H318" s="40"/>
      <c r="I318" s="212"/>
      <c r="J318" s="40"/>
      <c r="K318" s="40"/>
      <c r="L318" s="44"/>
      <c r="M318" s="213"/>
      <c r="N318" s="21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123</v>
      </c>
      <c r="AU318" s="17" t="s">
        <v>79</v>
      </c>
    </row>
    <row r="319" spans="1:47" s="2" customFormat="1" ht="12">
      <c r="A319" s="38"/>
      <c r="B319" s="39"/>
      <c r="C319" s="40"/>
      <c r="D319" s="215" t="s">
        <v>130</v>
      </c>
      <c r="E319" s="40"/>
      <c r="F319" s="216" t="s">
        <v>568</v>
      </c>
      <c r="G319" s="40"/>
      <c r="H319" s="40"/>
      <c r="I319" s="212"/>
      <c r="J319" s="40"/>
      <c r="K319" s="40"/>
      <c r="L319" s="44"/>
      <c r="M319" s="213"/>
      <c r="N319" s="214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130</v>
      </c>
      <c r="AU319" s="17" t="s">
        <v>79</v>
      </c>
    </row>
    <row r="320" spans="1:63" s="12" customFormat="1" ht="25.9" customHeight="1">
      <c r="A320" s="12"/>
      <c r="B320" s="181"/>
      <c r="C320" s="182"/>
      <c r="D320" s="183" t="s">
        <v>72</v>
      </c>
      <c r="E320" s="184" t="s">
        <v>569</v>
      </c>
      <c r="F320" s="184" t="s">
        <v>570</v>
      </c>
      <c r="G320" s="182"/>
      <c r="H320" s="182"/>
      <c r="I320" s="185"/>
      <c r="J320" s="186">
        <f>BK320</f>
        <v>0</v>
      </c>
      <c r="K320" s="182"/>
      <c r="L320" s="187"/>
      <c r="M320" s="188"/>
      <c r="N320" s="189"/>
      <c r="O320" s="189"/>
      <c r="P320" s="190">
        <f>P321+P328+P335</f>
        <v>0</v>
      </c>
      <c r="Q320" s="189"/>
      <c r="R320" s="190">
        <f>R321+R328+R335</f>
        <v>0</v>
      </c>
      <c r="S320" s="189"/>
      <c r="T320" s="191">
        <f>T321+T328+T335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2" t="s">
        <v>144</v>
      </c>
      <c r="AT320" s="193" t="s">
        <v>72</v>
      </c>
      <c r="AU320" s="193" t="s">
        <v>73</v>
      </c>
      <c r="AY320" s="192" t="s">
        <v>115</v>
      </c>
      <c r="BK320" s="194">
        <f>BK321+BK328+BK335</f>
        <v>0</v>
      </c>
    </row>
    <row r="321" spans="1:63" s="12" customFormat="1" ht="22.8" customHeight="1">
      <c r="A321" s="12"/>
      <c r="B321" s="181"/>
      <c r="C321" s="182"/>
      <c r="D321" s="183" t="s">
        <v>72</v>
      </c>
      <c r="E321" s="195" t="s">
        <v>571</v>
      </c>
      <c r="F321" s="195" t="s">
        <v>572</v>
      </c>
      <c r="G321" s="182"/>
      <c r="H321" s="182"/>
      <c r="I321" s="185"/>
      <c r="J321" s="196">
        <f>BK321</f>
        <v>0</v>
      </c>
      <c r="K321" s="182"/>
      <c r="L321" s="187"/>
      <c r="M321" s="188"/>
      <c r="N321" s="189"/>
      <c r="O321" s="189"/>
      <c r="P321" s="190">
        <f>SUM(P322:P327)</f>
        <v>0</v>
      </c>
      <c r="Q321" s="189"/>
      <c r="R321" s="190">
        <f>SUM(R322:R327)</f>
        <v>0</v>
      </c>
      <c r="S321" s="189"/>
      <c r="T321" s="191">
        <f>SUM(T322:T327)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2" t="s">
        <v>144</v>
      </c>
      <c r="AT321" s="193" t="s">
        <v>72</v>
      </c>
      <c r="AU321" s="193" t="s">
        <v>22</v>
      </c>
      <c r="AY321" s="192" t="s">
        <v>115</v>
      </c>
      <c r="BK321" s="194">
        <f>SUM(BK322:BK327)</f>
        <v>0</v>
      </c>
    </row>
    <row r="322" spans="1:65" s="2" customFormat="1" ht="16.5" customHeight="1">
      <c r="A322" s="38"/>
      <c r="B322" s="39"/>
      <c r="C322" s="197" t="s">
        <v>573</v>
      </c>
      <c r="D322" s="197" t="s">
        <v>117</v>
      </c>
      <c r="E322" s="198" t="s">
        <v>574</v>
      </c>
      <c r="F322" s="199" t="s">
        <v>572</v>
      </c>
      <c r="G322" s="200" t="s">
        <v>575</v>
      </c>
      <c r="H322" s="201">
        <v>1</v>
      </c>
      <c r="I322" s="202"/>
      <c r="J322" s="203">
        <f>ROUND(I322*H322,2)</f>
        <v>0</v>
      </c>
      <c r="K322" s="199" t="s">
        <v>127</v>
      </c>
      <c r="L322" s="44"/>
      <c r="M322" s="204" t="s">
        <v>20</v>
      </c>
      <c r="N322" s="205" t="s">
        <v>44</v>
      </c>
      <c r="O322" s="84"/>
      <c r="P322" s="206">
        <f>O322*H322</f>
        <v>0</v>
      </c>
      <c r="Q322" s="206">
        <v>0</v>
      </c>
      <c r="R322" s="206">
        <f>Q322*H322</f>
        <v>0</v>
      </c>
      <c r="S322" s="206">
        <v>0</v>
      </c>
      <c r="T322" s="20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8" t="s">
        <v>576</v>
      </c>
      <c r="AT322" s="208" t="s">
        <v>117</v>
      </c>
      <c r="AU322" s="208" t="s">
        <v>79</v>
      </c>
      <c r="AY322" s="17" t="s">
        <v>115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7" t="s">
        <v>22</v>
      </c>
      <c r="BK322" s="209">
        <f>ROUND(I322*H322,2)</f>
        <v>0</v>
      </c>
      <c r="BL322" s="17" t="s">
        <v>576</v>
      </c>
      <c r="BM322" s="208" t="s">
        <v>577</v>
      </c>
    </row>
    <row r="323" spans="1:47" s="2" customFormat="1" ht="12">
      <c r="A323" s="38"/>
      <c r="B323" s="39"/>
      <c r="C323" s="40"/>
      <c r="D323" s="210" t="s">
        <v>123</v>
      </c>
      <c r="E323" s="40"/>
      <c r="F323" s="211" t="s">
        <v>572</v>
      </c>
      <c r="G323" s="40"/>
      <c r="H323" s="40"/>
      <c r="I323" s="212"/>
      <c r="J323" s="40"/>
      <c r="K323" s="40"/>
      <c r="L323" s="44"/>
      <c r="M323" s="213"/>
      <c r="N323" s="214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123</v>
      </c>
      <c r="AU323" s="17" t="s">
        <v>79</v>
      </c>
    </row>
    <row r="324" spans="1:47" s="2" customFormat="1" ht="12">
      <c r="A324" s="38"/>
      <c r="B324" s="39"/>
      <c r="C324" s="40"/>
      <c r="D324" s="215" t="s">
        <v>130</v>
      </c>
      <c r="E324" s="40"/>
      <c r="F324" s="216" t="s">
        <v>578</v>
      </c>
      <c r="G324" s="40"/>
      <c r="H324" s="40"/>
      <c r="I324" s="212"/>
      <c r="J324" s="40"/>
      <c r="K324" s="40"/>
      <c r="L324" s="44"/>
      <c r="M324" s="213"/>
      <c r="N324" s="21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130</v>
      </c>
      <c r="AU324" s="17" t="s">
        <v>79</v>
      </c>
    </row>
    <row r="325" spans="1:65" s="2" customFormat="1" ht="16.5" customHeight="1">
      <c r="A325" s="38"/>
      <c r="B325" s="39"/>
      <c r="C325" s="197" t="s">
        <v>579</v>
      </c>
      <c r="D325" s="197" t="s">
        <v>117</v>
      </c>
      <c r="E325" s="198" t="s">
        <v>580</v>
      </c>
      <c r="F325" s="199" t="s">
        <v>581</v>
      </c>
      <c r="G325" s="200" t="s">
        <v>575</v>
      </c>
      <c r="H325" s="201">
        <v>1</v>
      </c>
      <c r="I325" s="202"/>
      <c r="J325" s="203">
        <f>ROUND(I325*H325,2)</f>
        <v>0</v>
      </c>
      <c r="K325" s="199" t="s">
        <v>127</v>
      </c>
      <c r="L325" s="44"/>
      <c r="M325" s="204" t="s">
        <v>20</v>
      </c>
      <c r="N325" s="205" t="s">
        <v>44</v>
      </c>
      <c r="O325" s="84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8" t="s">
        <v>576</v>
      </c>
      <c r="AT325" s="208" t="s">
        <v>117</v>
      </c>
      <c r="AU325" s="208" t="s">
        <v>79</v>
      </c>
      <c r="AY325" s="17" t="s">
        <v>115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7" t="s">
        <v>22</v>
      </c>
      <c r="BK325" s="209">
        <f>ROUND(I325*H325,2)</f>
        <v>0</v>
      </c>
      <c r="BL325" s="17" t="s">
        <v>576</v>
      </c>
      <c r="BM325" s="208" t="s">
        <v>582</v>
      </c>
    </row>
    <row r="326" spans="1:47" s="2" customFormat="1" ht="12">
      <c r="A326" s="38"/>
      <c r="B326" s="39"/>
      <c r="C326" s="40"/>
      <c r="D326" s="210" t="s">
        <v>123</v>
      </c>
      <c r="E326" s="40"/>
      <c r="F326" s="211" t="s">
        <v>581</v>
      </c>
      <c r="G326" s="40"/>
      <c r="H326" s="40"/>
      <c r="I326" s="212"/>
      <c r="J326" s="40"/>
      <c r="K326" s="40"/>
      <c r="L326" s="44"/>
      <c r="M326" s="213"/>
      <c r="N326" s="214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123</v>
      </c>
      <c r="AU326" s="17" t="s">
        <v>79</v>
      </c>
    </row>
    <row r="327" spans="1:47" s="2" customFormat="1" ht="12">
      <c r="A327" s="38"/>
      <c r="B327" s="39"/>
      <c r="C327" s="40"/>
      <c r="D327" s="215" t="s">
        <v>130</v>
      </c>
      <c r="E327" s="40"/>
      <c r="F327" s="216" t="s">
        <v>583</v>
      </c>
      <c r="G327" s="40"/>
      <c r="H327" s="40"/>
      <c r="I327" s="212"/>
      <c r="J327" s="40"/>
      <c r="K327" s="40"/>
      <c r="L327" s="44"/>
      <c r="M327" s="213"/>
      <c r="N327" s="214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130</v>
      </c>
      <c r="AU327" s="17" t="s">
        <v>79</v>
      </c>
    </row>
    <row r="328" spans="1:63" s="12" customFormat="1" ht="22.8" customHeight="1">
      <c r="A328" s="12"/>
      <c r="B328" s="181"/>
      <c r="C328" s="182"/>
      <c r="D328" s="183" t="s">
        <v>72</v>
      </c>
      <c r="E328" s="195" t="s">
        <v>584</v>
      </c>
      <c r="F328" s="195" t="s">
        <v>585</v>
      </c>
      <c r="G328" s="182"/>
      <c r="H328" s="182"/>
      <c r="I328" s="185"/>
      <c r="J328" s="196">
        <f>BK328</f>
        <v>0</v>
      </c>
      <c r="K328" s="182"/>
      <c r="L328" s="187"/>
      <c r="M328" s="188"/>
      <c r="N328" s="189"/>
      <c r="O328" s="189"/>
      <c r="P328" s="190">
        <f>SUM(P329:P334)</f>
        <v>0</v>
      </c>
      <c r="Q328" s="189"/>
      <c r="R328" s="190">
        <f>SUM(R329:R334)</f>
        <v>0</v>
      </c>
      <c r="S328" s="189"/>
      <c r="T328" s="191">
        <f>SUM(T329:T334)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92" t="s">
        <v>144</v>
      </c>
      <c r="AT328" s="193" t="s">
        <v>72</v>
      </c>
      <c r="AU328" s="193" t="s">
        <v>22</v>
      </c>
      <c r="AY328" s="192" t="s">
        <v>115</v>
      </c>
      <c r="BK328" s="194">
        <f>SUM(BK329:BK334)</f>
        <v>0</v>
      </c>
    </row>
    <row r="329" spans="1:65" s="2" customFormat="1" ht="16.5" customHeight="1">
      <c r="A329" s="38"/>
      <c r="B329" s="39"/>
      <c r="C329" s="197" t="s">
        <v>586</v>
      </c>
      <c r="D329" s="197" t="s">
        <v>117</v>
      </c>
      <c r="E329" s="198" t="s">
        <v>587</v>
      </c>
      <c r="F329" s="199" t="s">
        <v>585</v>
      </c>
      <c r="G329" s="200" t="s">
        <v>575</v>
      </c>
      <c r="H329" s="201">
        <v>1</v>
      </c>
      <c r="I329" s="202"/>
      <c r="J329" s="203">
        <f>ROUND(I329*H329,2)</f>
        <v>0</v>
      </c>
      <c r="K329" s="199" t="s">
        <v>127</v>
      </c>
      <c r="L329" s="44"/>
      <c r="M329" s="204" t="s">
        <v>20</v>
      </c>
      <c r="N329" s="205" t="s">
        <v>44</v>
      </c>
      <c r="O329" s="84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576</v>
      </c>
      <c r="AT329" s="208" t="s">
        <v>117</v>
      </c>
      <c r="AU329" s="208" t="s">
        <v>79</v>
      </c>
      <c r="AY329" s="17" t="s">
        <v>115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7" t="s">
        <v>22</v>
      </c>
      <c r="BK329" s="209">
        <f>ROUND(I329*H329,2)</f>
        <v>0</v>
      </c>
      <c r="BL329" s="17" t="s">
        <v>576</v>
      </c>
      <c r="BM329" s="208" t="s">
        <v>588</v>
      </c>
    </row>
    <row r="330" spans="1:47" s="2" customFormat="1" ht="12">
      <c r="A330" s="38"/>
      <c r="B330" s="39"/>
      <c r="C330" s="40"/>
      <c r="D330" s="210" t="s">
        <v>123</v>
      </c>
      <c r="E330" s="40"/>
      <c r="F330" s="211" t="s">
        <v>585</v>
      </c>
      <c r="G330" s="40"/>
      <c r="H330" s="40"/>
      <c r="I330" s="212"/>
      <c r="J330" s="40"/>
      <c r="K330" s="40"/>
      <c r="L330" s="44"/>
      <c r="M330" s="213"/>
      <c r="N330" s="21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123</v>
      </c>
      <c r="AU330" s="17" t="s">
        <v>79</v>
      </c>
    </row>
    <row r="331" spans="1:47" s="2" customFormat="1" ht="12">
      <c r="A331" s="38"/>
      <c r="B331" s="39"/>
      <c r="C331" s="40"/>
      <c r="D331" s="215" t="s">
        <v>130</v>
      </c>
      <c r="E331" s="40"/>
      <c r="F331" s="216" t="s">
        <v>589</v>
      </c>
      <c r="G331" s="40"/>
      <c r="H331" s="40"/>
      <c r="I331" s="212"/>
      <c r="J331" s="40"/>
      <c r="K331" s="40"/>
      <c r="L331" s="44"/>
      <c r="M331" s="213"/>
      <c r="N331" s="214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130</v>
      </c>
      <c r="AU331" s="17" t="s">
        <v>79</v>
      </c>
    </row>
    <row r="332" spans="1:65" s="2" customFormat="1" ht="16.5" customHeight="1">
      <c r="A332" s="38"/>
      <c r="B332" s="39"/>
      <c r="C332" s="197" t="s">
        <v>590</v>
      </c>
      <c r="D332" s="197" t="s">
        <v>117</v>
      </c>
      <c r="E332" s="198" t="s">
        <v>591</v>
      </c>
      <c r="F332" s="199" t="s">
        <v>592</v>
      </c>
      <c r="G332" s="200" t="s">
        <v>575</v>
      </c>
      <c r="H332" s="201">
        <v>1</v>
      </c>
      <c r="I332" s="202"/>
      <c r="J332" s="203">
        <f>ROUND(I332*H332,2)</f>
        <v>0</v>
      </c>
      <c r="K332" s="199" t="s">
        <v>127</v>
      </c>
      <c r="L332" s="44"/>
      <c r="M332" s="204" t="s">
        <v>20</v>
      </c>
      <c r="N332" s="205" t="s">
        <v>44</v>
      </c>
      <c r="O332" s="84"/>
      <c r="P332" s="206">
        <f>O332*H332</f>
        <v>0</v>
      </c>
      <c r="Q332" s="206">
        <v>0</v>
      </c>
      <c r="R332" s="206">
        <f>Q332*H332</f>
        <v>0</v>
      </c>
      <c r="S332" s="206">
        <v>0</v>
      </c>
      <c r="T332" s="20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8" t="s">
        <v>576</v>
      </c>
      <c r="AT332" s="208" t="s">
        <v>117</v>
      </c>
      <c r="AU332" s="208" t="s">
        <v>79</v>
      </c>
      <c r="AY332" s="17" t="s">
        <v>115</v>
      </c>
      <c r="BE332" s="209">
        <f>IF(N332="základní",J332,0)</f>
        <v>0</v>
      </c>
      <c r="BF332" s="209">
        <f>IF(N332="snížená",J332,0)</f>
        <v>0</v>
      </c>
      <c r="BG332" s="209">
        <f>IF(N332="zákl. přenesená",J332,0)</f>
        <v>0</v>
      </c>
      <c r="BH332" s="209">
        <f>IF(N332="sníž. přenesená",J332,0)</f>
        <v>0</v>
      </c>
      <c r="BI332" s="209">
        <f>IF(N332="nulová",J332,0)</f>
        <v>0</v>
      </c>
      <c r="BJ332" s="17" t="s">
        <v>22</v>
      </c>
      <c r="BK332" s="209">
        <f>ROUND(I332*H332,2)</f>
        <v>0</v>
      </c>
      <c r="BL332" s="17" t="s">
        <v>576</v>
      </c>
      <c r="BM332" s="208" t="s">
        <v>593</v>
      </c>
    </row>
    <row r="333" spans="1:47" s="2" customFormat="1" ht="12">
      <c r="A333" s="38"/>
      <c r="B333" s="39"/>
      <c r="C333" s="40"/>
      <c r="D333" s="210" t="s">
        <v>123</v>
      </c>
      <c r="E333" s="40"/>
      <c r="F333" s="211" t="s">
        <v>592</v>
      </c>
      <c r="G333" s="40"/>
      <c r="H333" s="40"/>
      <c r="I333" s="212"/>
      <c r="J333" s="40"/>
      <c r="K333" s="40"/>
      <c r="L333" s="44"/>
      <c r="M333" s="213"/>
      <c r="N333" s="214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123</v>
      </c>
      <c r="AU333" s="17" t="s">
        <v>79</v>
      </c>
    </row>
    <row r="334" spans="1:47" s="2" customFormat="1" ht="12">
      <c r="A334" s="38"/>
      <c r="B334" s="39"/>
      <c r="C334" s="40"/>
      <c r="D334" s="215" t="s">
        <v>130</v>
      </c>
      <c r="E334" s="40"/>
      <c r="F334" s="216" t="s">
        <v>594</v>
      </c>
      <c r="G334" s="40"/>
      <c r="H334" s="40"/>
      <c r="I334" s="212"/>
      <c r="J334" s="40"/>
      <c r="K334" s="40"/>
      <c r="L334" s="44"/>
      <c r="M334" s="213"/>
      <c r="N334" s="214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130</v>
      </c>
      <c r="AU334" s="17" t="s">
        <v>79</v>
      </c>
    </row>
    <row r="335" spans="1:63" s="12" customFormat="1" ht="22.8" customHeight="1">
      <c r="A335" s="12"/>
      <c r="B335" s="181"/>
      <c r="C335" s="182"/>
      <c r="D335" s="183" t="s">
        <v>72</v>
      </c>
      <c r="E335" s="195" t="s">
        <v>595</v>
      </c>
      <c r="F335" s="195" t="s">
        <v>596</v>
      </c>
      <c r="G335" s="182"/>
      <c r="H335" s="182"/>
      <c r="I335" s="185"/>
      <c r="J335" s="196">
        <f>BK335</f>
        <v>0</v>
      </c>
      <c r="K335" s="182"/>
      <c r="L335" s="187"/>
      <c r="M335" s="188"/>
      <c r="N335" s="189"/>
      <c r="O335" s="189"/>
      <c r="P335" s="190">
        <f>SUM(P336:P341)</f>
        <v>0</v>
      </c>
      <c r="Q335" s="189"/>
      <c r="R335" s="190">
        <f>SUM(R336:R341)</f>
        <v>0</v>
      </c>
      <c r="S335" s="189"/>
      <c r="T335" s="191">
        <f>SUM(T336:T341)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192" t="s">
        <v>144</v>
      </c>
      <c r="AT335" s="193" t="s">
        <v>72</v>
      </c>
      <c r="AU335" s="193" t="s">
        <v>22</v>
      </c>
      <c r="AY335" s="192" t="s">
        <v>115</v>
      </c>
      <c r="BK335" s="194">
        <f>SUM(BK336:BK341)</f>
        <v>0</v>
      </c>
    </row>
    <row r="336" spans="1:65" s="2" customFormat="1" ht="16.5" customHeight="1">
      <c r="A336" s="38"/>
      <c r="B336" s="39"/>
      <c r="C336" s="197" t="s">
        <v>597</v>
      </c>
      <c r="D336" s="197" t="s">
        <v>117</v>
      </c>
      <c r="E336" s="198" t="s">
        <v>598</v>
      </c>
      <c r="F336" s="199" t="s">
        <v>596</v>
      </c>
      <c r="G336" s="200" t="s">
        <v>575</v>
      </c>
      <c r="H336" s="201">
        <v>1</v>
      </c>
      <c r="I336" s="202"/>
      <c r="J336" s="203">
        <f>ROUND(I336*H336,2)</f>
        <v>0</v>
      </c>
      <c r="K336" s="199" t="s">
        <v>127</v>
      </c>
      <c r="L336" s="44"/>
      <c r="M336" s="204" t="s">
        <v>20</v>
      </c>
      <c r="N336" s="205" t="s">
        <v>44</v>
      </c>
      <c r="O336" s="84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8" t="s">
        <v>576</v>
      </c>
      <c r="AT336" s="208" t="s">
        <v>117</v>
      </c>
      <c r="AU336" s="208" t="s">
        <v>79</v>
      </c>
      <c r="AY336" s="17" t="s">
        <v>115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7" t="s">
        <v>22</v>
      </c>
      <c r="BK336" s="209">
        <f>ROUND(I336*H336,2)</f>
        <v>0</v>
      </c>
      <c r="BL336" s="17" t="s">
        <v>576</v>
      </c>
      <c r="BM336" s="208" t="s">
        <v>599</v>
      </c>
    </row>
    <row r="337" spans="1:47" s="2" customFormat="1" ht="12">
      <c r="A337" s="38"/>
      <c r="B337" s="39"/>
      <c r="C337" s="40"/>
      <c r="D337" s="210" t="s">
        <v>123</v>
      </c>
      <c r="E337" s="40"/>
      <c r="F337" s="211" t="s">
        <v>596</v>
      </c>
      <c r="G337" s="40"/>
      <c r="H337" s="40"/>
      <c r="I337" s="212"/>
      <c r="J337" s="40"/>
      <c r="K337" s="40"/>
      <c r="L337" s="44"/>
      <c r="M337" s="213"/>
      <c r="N337" s="214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123</v>
      </c>
      <c r="AU337" s="17" t="s">
        <v>79</v>
      </c>
    </row>
    <row r="338" spans="1:47" s="2" customFormat="1" ht="12">
      <c r="A338" s="38"/>
      <c r="B338" s="39"/>
      <c r="C338" s="40"/>
      <c r="D338" s="215" t="s">
        <v>130</v>
      </c>
      <c r="E338" s="40"/>
      <c r="F338" s="216" t="s">
        <v>600</v>
      </c>
      <c r="G338" s="40"/>
      <c r="H338" s="40"/>
      <c r="I338" s="212"/>
      <c r="J338" s="40"/>
      <c r="K338" s="40"/>
      <c r="L338" s="44"/>
      <c r="M338" s="213"/>
      <c r="N338" s="214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130</v>
      </c>
      <c r="AU338" s="17" t="s">
        <v>79</v>
      </c>
    </row>
    <row r="339" spans="1:65" s="2" customFormat="1" ht="16.5" customHeight="1">
      <c r="A339" s="38"/>
      <c r="B339" s="39"/>
      <c r="C339" s="197" t="s">
        <v>601</v>
      </c>
      <c r="D339" s="197" t="s">
        <v>117</v>
      </c>
      <c r="E339" s="198" t="s">
        <v>602</v>
      </c>
      <c r="F339" s="199" t="s">
        <v>603</v>
      </c>
      <c r="G339" s="200" t="s">
        <v>575</v>
      </c>
      <c r="H339" s="201">
        <v>1</v>
      </c>
      <c r="I339" s="202"/>
      <c r="J339" s="203">
        <f>ROUND(I339*H339,2)</f>
        <v>0</v>
      </c>
      <c r="K339" s="199" t="s">
        <v>127</v>
      </c>
      <c r="L339" s="44"/>
      <c r="M339" s="204" t="s">
        <v>20</v>
      </c>
      <c r="N339" s="205" t="s">
        <v>44</v>
      </c>
      <c r="O339" s="84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576</v>
      </c>
      <c r="AT339" s="208" t="s">
        <v>117</v>
      </c>
      <c r="AU339" s="208" t="s">
        <v>79</v>
      </c>
      <c r="AY339" s="17" t="s">
        <v>115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7" t="s">
        <v>22</v>
      </c>
      <c r="BK339" s="209">
        <f>ROUND(I339*H339,2)</f>
        <v>0</v>
      </c>
      <c r="BL339" s="17" t="s">
        <v>576</v>
      </c>
      <c r="BM339" s="208" t="s">
        <v>604</v>
      </c>
    </row>
    <row r="340" spans="1:47" s="2" customFormat="1" ht="12">
      <c r="A340" s="38"/>
      <c r="B340" s="39"/>
      <c r="C340" s="40"/>
      <c r="D340" s="210" t="s">
        <v>123</v>
      </c>
      <c r="E340" s="40"/>
      <c r="F340" s="211" t="s">
        <v>603</v>
      </c>
      <c r="G340" s="40"/>
      <c r="H340" s="40"/>
      <c r="I340" s="212"/>
      <c r="J340" s="40"/>
      <c r="K340" s="40"/>
      <c r="L340" s="44"/>
      <c r="M340" s="213"/>
      <c r="N340" s="21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123</v>
      </c>
      <c r="AU340" s="17" t="s">
        <v>79</v>
      </c>
    </row>
    <row r="341" spans="1:47" s="2" customFormat="1" ht="12">
      <c r="A341" s="38"/>
      <c r="B341" s="39"/>
      <c r="C341" s="40"/>
      <c r="D341" s="215" t="s">
        <v>130</v>
      </c>
      <c r="E341" s="40"/>
      <c r="F341" s="216" t="s">
        <v>605</v>
      </c>
      <c r="G341" s="40"/>
      <c r="H341" s="40"/>
      <c r="I341" s="212"/>
      <c r="J341" s="40"/>
      <c r="K341" s="40"/>
      <c r="L341" s="44"/>
      <c r="M341" s="249"/>
      <c r="N341" s="250"/>
      <c r="O341" s="251"/>
      <c r="P341" s="251"/>
      <c r="Q341" s="251"/>
      <c r="R341" s="251"/>
      <c r="S341" s="251"/>
      <c r="T341" s="25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130</v>
      </c>
      <c r="AU341" s="17" t="s">
        <v>79</v>
      </c>
    </row>
    <row r="342" spans="1:31" s="2" customFormat="1" ht="6.95" customHeight="1">
      <c r="A342" s="38"/>
      <c r="B342" s="59"/>
      <c r="C342" s="60"/>
      <c r="D342" s="60"/>
      <c r="E342" s="60"/>
      <c r="F342" s="60"/>
      <c r="G342" s="60"/>
      <c r="H342" s="60"/>
      <c r="I342" s="60"/>
      <c r="J342" s="60"/>
      <c r="K342" s="60"/>
      <c r="L342" s="44"/>
      <c r="M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</row>
  </sheetData>
  <sheetProtection password="B680" sheet="1" objects="1" scenarios="1" formatColumns="0" formatRows="0" autoFilter="0"/>
  <autoFilter ref="C87:K341"/>
  <mergeCells count="6">
    <mergeCell ref="E7:H7"/>
    <mergeCell ref="E16:H16"/>
    <mergeCell ref="E25:H25"/>
    <mergeCell ref="E46:H46"/>
    <mergeCell ref="E80:H80"/>
    <mergeCell ref="L2:V2"/>
  </mergeCells>
  <hyperlinks>
    <hyperlink ref="F95" r:id="rId1" display="https://podminky.urs.cz/item/CS_URS_2021_02/111209111"/>
    <hyperlink ref="F98" r:id="rId2" display="https://podminky.urs.cz/item/CS_URS_2021_02/112101101"/>
    <hyperlink ref="F101" r:id="rId3" display="https://podminky.urs.cz/item/CS_URS_2021_02/112101102"/>
    <hyperlink ref="F104" r:id="rId4" display="https://podminky.urs.cz/item/CS_URS_2021_02/112201101"/>
    <hyperlink ref="F107" r:id="rId5" display="https://podminky.urs.cz/item/CS_URS_2021_02/112201102"/>
    <hyperlink ref="F110" r:id="rId6" display="https://podminky.urs.cz/item/CS_URS_2021_02/121151103"/>
    <hyperlink ref="F113" r:id="rId7" display="https://podminky.urs.cz/item/CS_URS_2021_02/122252205"/>
    <hyperlink ref="F116" r:id="rId8" display="https://podminky.urs.cz/item/CS_URS_2021_02/125703301"/>
    <hyperlink ref="F119" r:id="rId9" display="https://podminky.urs.cz/item/CS_URS_2021_02/129253101"/>
    <hyperlink ref="F122" r:id="rId10" display="https://podminky.urs.cz/item/CS_URS_2021_02/132154103"/>
    <hyperlink ref="F125" r:id="rId11" display="https://podminky.urs.cz/item/CS_URS_2021_02/132153301"/>
    <hyperlink ref="F128" r:id="rId12" display="https://podminky.urs.cz/item/CS_URS_2021_02/162201401"/>
    <hyperlink ref="F131" r:id="rId13" display="https://podminky.urs.cz/item/CS_URS_2021_02/162201402"/>
    <hyperlink ref="F134" r:id="rId14" display="https://podminky.urs.cz/item/CS_URS_2021_02/162551107"/>
    <hyperlink ref="F137" r:id="rId15" display="https://podminky.urs.cz/item/CS_URS_2021_02/166151101"/>
    <hyperlink ref="F140" r:id="rId16" display="https://podminky.urs.cz/item/CS_URS_2021_02/167151101"/>
    <hyperlink ref="F143" r:id="rId17" display="https://podminky.urs.cz/item/CS_URS_2021_02/171152101"/>
    <hyperlink ref="F146" r:id="rId18" display="https://podminky.urs.cz/item/CS_URS_2021_02/171151101"/>
    <hyperlink ref="F149" r:id="rId19" display="https://podminky.urs.cz/item/CS_URS_2021_02/171201201"/>
    <hyperlink ref="F152" r:id="rId20" display="https://podminky.urs.cz/item/CS_URS_2021_02/174101101"/>
    <hyperlink ref="F155" r:id="rId21" display="https://podminky.urs.cz/item/CS_URS_2021_02/174201201"/>
    <hyperlink ref="F158" r:id="rId22" display="https://podminky.urs.cz/item/CS_URS_2021_02/174201202"/>
    <hyperlink ref="F161" r:id="rId23" display="https://podminky.urs.cz/item/CS_URS_2021_02/174253301"/>
    <hyperlink ref="F164" r:id="rId24" display="https://podminky.urs.cz/item/CS_URS_2021_02/175101201"/>
    <hyperlink ref="F167" r:id="rId25" display="https://podminky.urs.cz/item/CS_URS_2021_02/181351103"/>
    <hyperlink ref="F170" r:id="rId26" display="https://podminky.urs.cz/item/CS_URS_2021_02/181951112"/>
    <hyperlink ref="F173" r:id="rId27" display="https://podminky.urs.cz/item/CS_URS_2021_02/182151111"/>
    <hyperlink ref="F176" r:id="rId28" display="https://podminky.urs.cz/item/CS_URS_2021_02/182201101"/>
    <hyperlink ref="F180" r:id="rId29" display="https://podminky.urs.cz/item/CS_URS_2021_02/181411123"/>
    <hyperlink ref="F183" r:id="rId30" display="https://podminky.urs.cz/item/CS_URS_2021_02/00572472"/>
    <hyperlink ref="F188" r:id="rId31" display="https://podminky.urs.cz/item/CS_URS_2021_02/212532111"/>
    <hyperlink ref="F191" r:id="rId32" display="https://podminky.urs.cz/item/CS_URS_2021_02/212755218"/>
    <hyperlink ref="F194" r:id="rId33" display="https://podminky.urs.cz/item/CS_URS_2021_02/213141111"/>
    <hyperlink ref="F197" r:id="rId34" display="https://podminky.urs.cz/item/CS_URS_2021_02/69311082"/>
    <hyperlink ref="F201" r:id="rId35" display="https://podminky.urs.cz/item/CS_URS_2021_02/215901101"/>
    <hyperlink ref="F205" r:id="rId36" display="https://podminky.urs.cz/item/CS_URS_2021_02/321351010"/>
    <hyperlink ref="F208" r:id="rId37" display="https://podminky.urs.cz/item/CS_URS_2021_02/321352010"/>
    <hyperlink ref="F212" r:id="rId38" display="https://podminky.urs.cz/item/CS_URS_2021_02/452111111"/>
    <hyperlink ref="F217" r:id="rId39" display="https://podminky.urs.cz/item/CS_URS_2021_02/465513127"/>
    <hyperlink ref="F221" r:id="rId40" display="https://podminky.urs.cz/item/CS_URS_2021_02/564851111"/>
    <hyperlink ref="F224" r:id="rId41" display="https://podminky.urs.cz/item/CS_URS_2021_02/569251111"/>
    <hyperlink ref="F229" r:id="rId42" display="https://podminky.urs.cz/item/CS_URS_2021_02/569903311"/>
    <hyperlink ref="F232" r:id="rId43" display="https://podminky.urs.cz/item/CS_URS_2021_02/573411104"/>
    <hyperlink ref="F239" r:id="rId44" display="https://podminky.urs.cz/item/CS_URS_2021_02/574381112"/>
    <hyperlink ref="F242" r:id="rId45" display="https://podminky.urs.cz/item/CS_URS_2021_02/599142111"/>
    <hyperlink ref="F246" r:id="rId46" display="https://podminky.urs.cz/item/CS_URS_2021_02/895641111"/>
    <hyperlink ref="F249" r:id="rId47" display="https://podminky.urs.cz/item/CS_URS_2021_02/59213003"/>
    <hyperlink ref="F252" r:id="rId48" display="https://podminky.urs.cz/item/CS_URS_2021_02/899623181"/>
    <hyperlink ref="F255" r:id="rId49" display="https://podminky.urs.cz/item/CS_URS_2021_02/899643111"/>
    <hyperlink ref="F259" r:id="rId50" display="https://podminky.urs.cz/item/CS_URS_2021_02/912211111"/>
    <hyperlink ref="F264" r:id="rId51" display="https://podminky.urs.cz/item/CS_URS_2021_02/919311112"/>
    <hyperlink ref="F267" r:id="rId52" display="https://podminky.urs.cz/item/CS_URS_2021_02/919511112"/>
    <hyperlink ref="F270" r:id="rId53" display="https://podminky.urs.cz/item/CS_URS_2021_02/919521014"/>
    <hyperlink ref="F275" r:id="rId54" display="https://podminky.urs.cz/item/CS_URS_2021_02/919731123"/>
    <hyperlink ref="F278" r:id="rId55" display="https://podminky.urs.cz/item/CS_URS_2021_02/936561111"/>
    <hyperlink ref="F281" r:id="rId56" display="https://podminky.urs.cz/item/CS_URS_2021_02/938908411"/>
    <hyperlink ref="F284" r:id="rId57" display="https://podminky.urs.cz/item/CS_URS_2021_02/938909311"/>
    <hyperlink ref="F287" r:id="rId58" display="https://podminky.urs.cz/item/CS_URS_2021_02/938909611"/>
    <hyperlink ref="F290" r:id="rId59" display="https://podminky.urs.cz/item/CS_URS_2021_02/966008112"/>
    <hyperlink ref="F294" r:id="rId60" display="https://podminky.urs.cz/item/CS_URS_2021_02/997002511"/>
    <hyperlink ref="F297" r:id="rId61" display="https://podminky.urs.cz/item/CS_URS_2021_02/997002519"/>
    <hyperlink ref="F300" r:id="rId62" display="https://podminky.urs.cz/item/CS_URS_2021_02/997002611"/>
    <hyperlink ref="F303" r:id="rId63" display="https://podminky.urs.cz/item/CS_URS_2021_02/997006006"/>
    <hyperlink ref="F306" r:id="rId64" display="https://podminky.urs.cz/item/CS_URS_2021_02/997006511"/>
    <hyperlink ref="F309" r:id="rId65" display="https://podminky.urs.cz/item/CS_URS_2021_02/997221615"/>
    <hyperlink ref="F312" r:id="rId66" display="https://podminky.urs.cz/item/CS_URS_2021_02/997221875"/>
    <hyperlink ref="F316" r:id="rId67" display="https://podminky.urs.cz/item/CS_URS_2021_02/998225111"/>
    <hyperlink ref="F319" r:id="rId68" display="https://podminky.urs.cz/item/CS_URS_2021_02/998225191"/>
    <hyperlink ref="F324" r:id="rId69" display="https://podminky.urs.cz/item/CS_URS_2021_02/010001000"/>
    <hyperlink ref="F327" r:id="rId70" display="https://podminky.urs.cz/item/CS_URS_2021_02/012002000"/>
    <hyperlink ref="F331" r:id="rId71" display="https://podminky.urs.cz/item/CS_URS_2021_02/030001000"/>
    <hyperlink ref="F334" r:id="rId72" display="https://podminky.urs.cz/item/CS_URS_2021_02/034002000"/>
    <hyperlink ref="F338" r:id="rId73" display="https://podminky.urs.cz/item/CS_URS_2021_02/040001000"/>
    <hyperlink ref="F341" r:id="rId74" display="https://podminky.urs.cz/item/CS_URS_2021_02/04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258" t="s">
        <v>606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607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608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609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610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611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612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613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614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615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616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77</v>
      </c>
      <c r="F18" s="264" t="s">
        <v>617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618</v>
      </c>
      <c r="F19" s="264" t="s">
        <v>619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620</v>
      </c>
      <c r="F20" s="264" t="s">
        <v>621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622</v>
      </c>
      <c r="F21" s="264" t="s">
        <v>623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624</v>
      </c>
      <c r="F22" s="264" t="s">
        <v>625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626</v>
      </c>
      <c r="F23" s="264" t="s">
        <v>627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628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629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630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631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632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633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634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635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636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101</v>
      </c>
      <c r="F36" s="264"/>
      <c r="G36" s="264" t="s">
        <v>637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638</v>
      </c>
      <c r="F37" s="264"/>
      <c r="G37" s="264" t="s">
        <v>639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54</v>
      </c>
      <c r="F38" s="264"/>
      <c r="G38" s="264" t="s">
        <v>640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55</v>
      </c>
      <c r="F39" s="264"/>
      <c r="G39" s="264" t="s">
        <v>641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102</v>
      </c>
      <c r="F40" s="264"/>
      <c r="G40" s="264" t="s">
        <v>642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103</v>
      </c>
      <c r="F41" s="264"/>
      <c r="G41" s="264" t="s">
        <v>643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644</v>
      </c>
      <c r="F42" s="264"/>
      <c r="G42" s="264" t="s">
        <v>645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646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647</v>
      </c>
      <c r="F44" s="264"/>
      <c r="G44" s="264" t="s">
        <v>648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105</v>
      </c>
      <c r="F45" s="264"/>
      <c r="G45" s="264" t="s">
        <v>649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650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651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652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653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654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655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656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657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658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659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660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661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662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663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664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665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666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667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668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669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670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671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672</v>
      </c>
      <c r="D76" s="282"/>
      <c r="E76" s="282"/>
      <c r="F76" s="282" t="s">
        <v>673</v>
      </c>
      <c r="G76" s="283"/>
      <c r="H76" s="282" t="s">
        <v>55</v>
      </c>
      <c r="I76" s="282" t="s">
        <v>58</v>
      </c>
      <c r="J76" s="282" t="s">
        <v>674</v>
      </c>
      <c r="K76" s="281"/>
    </row>
    <row r="77" spans="2:11" s="1" customFormat="1" ht="17.25" customHeight="1">
      <c r="B77" s="279"/>
      <c r="C77" s="284" t="s">
        <v>675</v>
      </c>
      <c r="D77" s="284"/>
      <c r="E77" s="284"/>
      <c r="F77" s="285" t="s">
        <v>676</v>
      </c>
      <c r="G77" s="286"/>
      <c r="H77" s="284"/>
      <c r="I77" s="284"/>
      <c r="J77" s="284" t="s">
        <v>677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54</v>
      </c>
      <c r="D79" s="289"/>
      <c r="E79" s="289"/>
      <c r="F79" s="290" t="s">
        <v>678</v>
      </c>
      <c r="G79" s="291"/>
      <c r="H79" s="267" t="s">
        <v>679</v>
      </c>
      <c r="I79" s="267" t="s">
        <v>680</v>
      </c>
      <c r="J79" s="267">
        <v>20</v>
      </c>
      <c r="K79" s="281"/>
    </row>
    <row r="80" spans="2:11" s="1" customFormat="1" ht="15" customHeight="1">
      <c r="B80" s="279"/>
      <c r="C80" s="267" t="s">
        <v>681</v>
      </c>
      <c r="D80" s="267"/>
      <c r="E80" s="267"/>
      <c r="F80" s="290" t="s">
        <v>678</v>
      </c>
      <c r="G80" s="291"/>
      <c r="H80" s="267" t="s">
        <v>682</v>
      </c>
      <c r="I80" s="267" t="s">
        <v>680</v>
      </c>
      <c r="J80" s="267">
        <v>120</v>
      </c>
      <c r="K80" s="281"/>
    </row>
    <row r="81" spans="2:11" s="1" customFormat="1" ht="15" customHeight="1">
      <c r="B81" s="292"/>
      <c r="C81" s="267" t="s">
        <v>683</v>
      </c>
      <c r="D81" s="267"/>
      <c r="E81" s="267"/>
      <c r="F81" s="290" t="s">
        <v>684</v>
      </c>
      <c r="G81" s="291"/>
      <c r="H81" s="267" t="s">
        <v>685</v>
      </c>
      <c r="I81" s="267" t="s">
        <v>680</v>
      </c>
      <c r="J81" s="267">
        <v>50</v>
      </c>
      <c r="K81" s="281"/>
    </row>
    <row r="82" spans="2:11" s="1" customFormat="1" ht="15" customHeight="1">
      <c r="B82" s="292"/>
      <c r="C82" s="267" t="s">
        <v>686</v>
      </c>
      <c r="D82" s="267"/>
      <c r="E82" s="267"/>
      <c r="F82" s="290" t="s">
        <v>678</v>
      </c>
      <c r="G82" s="291"/>
      <c r="H82" s="267" t="s">
        <v>687</v>
      </c>
      <c r="I82" s="267" t="s">
        <v>688</v>
      </c>
      <c r="J82" s="267"/>
      <c r="K82" s="281"/>
    </row>
    <row r="83" spans="2:11" s="1" customFormat="1" ht="15" customHeight="1">
      <c r="B83" s="292"/>
      <c r="C83" s="293" t="s">
        <v>689</v>
      </c>
      <c r="D83" s="293"/>
      <c r="E83" s="293"/>
      <c r="F83" s="294" t="s">
        <v>684</v>
      </c>
      <c r="G83" s="293"/>
      <c r="H83" s="293" t="s">
        <v>690</v>
      </c>
      <c r="I83" s="293" t="s">
        <v>680</v>
      </c>
      <c r="J83" s="293">
        <v>15</v>
      </c>
      <c r="K83" s="281"/>
    </row>
    <row r="84" spans="2:11" s="1" customFormat="1" ht="15" customHeight="1">
      <c r="B84" s="292"/>
      <c r="C84" s="293" t="s">
        <v>691</v>
      </c>
      <c r="D84" s="293"/>
      <c r="E84" s="293"/>
      <c r="F84" s="294" t="s">
        <v>684</v>
      </c>
      <c r="G84" s="293"/>
      <c r="H84" s="293" t="s">
        <v>692</v>
      </c>
      <c r="I84" s="293" t="s">
        <v>680</v>
      </c>
      <c r="J84" s="293">
        <v>15</v>
      </c>
      <c r="K84" s="281"/>
    </row>
    <row r="85" spans="2:11" s="1" customFormat="1" ht="15" customHeight="1">
      <c r="B85" s="292"/>
      <c r="C85" s="293" t="s">
        <v>693</v>
      </c>
      <c r="D85" s="293"/>
      <c r="E85" s="293"/>
      <c r="F85" s="294" t="s">
        <v>684</v>
      </c>
      <c r="G85" s="293"/>
      <c r="H85" s="293" t="s">
        <v>694</v>
      </c>
      <c r="I85" s="293" t="s">
        <v>680</v>
      </c>
      <c r="J85" s="293">
        <v>20</v>
      </c>
      <c r="K85" s="281"/>
    </row>
    <row r="86" spans="2:11" s="1" customFormat="1" ht="15" customHeight="1">
      <c r="B86" s="292"/>
      <c r="C86" s="293" t="s">
        <v>695</v>
      </c>
      <c r="D86" s="293"/>
      <c r="E86" s="293"/>
      <c r="F86" s="294" t="s">
        <v>684</v>
      </c>
      <c r="G86" s="293"/>
      <c r="H86" s="293" t="s">
        <v>696</v>
      </c>
      <c r="I86" s="293" t="s">
        <v>680</v>
      </c>
      <c r="J86" s="293">
        <v>20</v>
      </c>
      <c r="K86" s="281"/>
    </row>
    <row r="87" spans="2:11" s="1" customFormat="1" ht="15" customHeight="1">
      <c r="B87" s="292"/>
      <c r="C87" s="267" t="s">
        <v>697</v>
      </c>
      <c r="D87" s="267"/>
      <c r="E87" s="267"/>
      <c r="F87" s="290" t="s">
        <v>684</v>
      </c>
      <c r="G87" s="291"/>
      <c r="H87" s="267" t="s">
        <v>698</v>
      </c>
      <c r="I87" s="267" t="s">
        <v>680</v>
      </c>
      <c r="J87" s="267">
        <v>50</v>
      </c>
      <c r="K87" s="281"/>
    </row>
    <row r="88" spans="2:11" s="1" customFormat="1" ht="15" customHeight="1">
      <c r="B88" s="292"/>
      <c r="C88" s="267" t="s">
        <v>699</v>
      </c>
      <c r="D88" s="267"/>
      <c r="E88" s="267"/>
      <c r="F88" s="290" t="s">
        <v>684</v>
      </c>
      <c r="G88" s="291"/>
      <c r="H88" s="267" t="s">
        <v>700</v>
      </c>
      <c r="I88" s="267" t="s">
        <v>680</v>
      </c>
      <c r="J88" s="267">
        <v>20</v>
      </c>
      <c r="K88" s="281"/>
    </row>
    <row r="89" spans="2:11" s="1" customFormat="1" ht="15" customHeight="1">
      <c r="B89" s="292"/>
      <c r="C89" s="267" t="s">
        <v>701</v>
      </c>
      <c r="D89" s="267"/>
      <c r="E89" s="267"/>
      <c r="F89" s="290" t="s">
        <v>684</v>
      </c>
      <c r="G89" s="291"/>
      <c r="H89" s="267" t="s">
        <v>702</v>
      </c>
      <c r="I89" s="267" t="s">
        <v>680</v>
      </c>
      <c r="J89" s="267">
        <v>20</v>
      </c>
      <c r="K89" s="281"/>
    </row>
    <row r="90" spans="2:11" s="1" customFormat="1" ht="15" customHeight="1">
      <c r="B90" s="292"/>
      <c r="C90" s="267" t="s">
        <v>703</v>
      </c>
      <c r="D90" s="267"/>
      <c r="E90" s="267"/>
      <c r="F90" s="290" t="s">
        <v>684</v>
      </c>
      <c r="G90" s="291"/>
      <c r="H90" s="267" t="s">
        <v>704</v>
      </c>
      <c r="I90" s="267" t="s">
        <v>680</v>
      </c>
      <c r="J90" s="267">
        <v>50</v>
      </c>
      <c r="K90" s="281"/>
    </row>
    <row r="91" spans="2:11" s="1" customFormat="1" ht="15" customHeight="1">
      <c r="B91" s="292"/>
      <c r="C91" s="267" t="s">
        <v>705</v>
      </c>
      <c r="D91" s="267"/>
      <c r="E91" s="267"/>
      <c r="F91" s="290" t="s">
        <v>684</v>
      </c>
      <c r="G91" s="291"/>
      <c r="H91" s="267" t="s">
        <v>705</v>
      </c>
      <c r="I91" s="267" t="s">
        <v>680</v>
      </c>
      <c r="J91" s="267">
        <v>50</v>
      </c>
      <c r="K91" s="281"/>
    </row>
    <row r="92" spans="2:11" s="1" customFormat="1" ht="15" customHeight="1">
      <c r="B92" s="292"/>
      <c r="C92" s="267" t="s">
        <v>706</v>
      </c>
      <c r="D92" s="267"/>
      <c r="E92" s="267"/>
      <c r="F92" s="290" t="s">
        <v>684</v>
      </c>
      <c r="G92" s="291"/>
      <c r="H92" s="267" t="s">
        <v>707</v>
      </c>
      <c r="I92" s="267" t="s">
        <v>680</v>
      </c>
      <c r="J92" s="267">
        <v>255</v>
      </c>
      <c r="K92" s="281"/>
    </row>
    <row r="93" spans="2:11" s="1" customFormat="1" ht="15" customHeight="1">
      <c r="B93" s="292"/>
      <c r="C93" s="267" t="s">
        <v>708</v>
      </c>
      <c r="D93" s="267"/>
      <c r="E93" s="267"/>
      <c r="F93" s="290" t="s">
        <v>678</v>
      </c>
      <c r="G93" s="291"/>
      <c r="H93" s="267" t="s">
        <v>709</v>
      </c>
      <c r="I93" s="267" t="s">
        <v>710</v>
      </c>
      <c r="J93" s="267"/>
      <c r="K93" s="281"/>
    </row>
    <row r="94" spans="2:11" s="1" customFormat="1" ht="15" customHeight="1">
      <c r="B94" s="292"/>
      <c r="C94" s="267" t="s">
        <v>711</v>
      </c>
      <c r="D94" s="267"/>
      <c r="E94" s="267"/>
      <c r="F94" s="290" t="s">
        <v>678</v>
      </c>
      <c r="G94" s="291"/>
      <c r="H94" s="267" t="s">
        <v>712</v>
      </c>
      <c r="I94" s="267" t="s">
        <v>713</v>
      </c>
      <c r="J94" s="267"/>
      <c r="K94" s="281"/>
    </row>
    <row r="95" spans="2:11" s="1" customFormat="1" ht="15" customHeight="1">
      <c r="B95" s="292"/>
      <c r="C95" s="267" t="s">
        <v>714</v>
      </c>
      <c r="D95" s="267"/>
      <c r="E95" s="267"/>
      <c r="F95" s="290" t="s">
        <v>678</v>
      </c>
      <c r="G95" s="291"/>
      <c r="H95" s="267" t="s">
        <v>714</v>
      </c>
      <c r="I95" s="267" t="s">
        <v>713</v>
      </c>
      <c r="J95" s="267"/>
      <c r="K95" s="281"/>
    </row>
    <row r="96" spans="2:11" s="1" customFormat="1" ht="15" customHeight="1">
      <c r="B96" s="292"/>
      <c r="C96" s="267" t="s">
        <v>39</v>
      </c>
      <c r="D96" s="267"/>
      <c r="E96" s="267"/>
      <c r="F96" s="290" t="s">
        <v>678</v>
      </c>
      <c r="G96" s="291"/>
      <c r="H96" s="267" t="s">
        <v>715</v>
      </c>
      <c r="I96" s="267" t="s">
        <v>713</v>
      </c>
      <c r="J96" s="267"/>
      <c r="K96" s="281"/>
    </row>
    <row r="97" spans="2:11" s="1" customFormat="1" ht="15" customHeight="1">
      <c r="B97" s="292"/>
      <c r="C97" s="267" t="s">
        <v>49</v>
      </c>
      <c r="D97" s="267"/>
      <c r="E97" s="267"/>
      <c r="F97" s="290" t="s">
        <v>678</v>
      </c>
      <c r="G97" s="291"/>
      <c r="H97" s="267" t="s">
        <v>716</v>
      </c>
      <c r="I97" s="267" t="s">
        <v>713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717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672</v>
      </c>
      <c r="D103" s="282"/>
      <c r="E103" s="282"/>
      <c r="F103" s="282" t="s">
        <v>673</v>
      </c>
      <c r="G103" s="283"/>
      <c r="H103" s="282" t="s">
        <v>55</v>
      </c>
      <c r="I103" s="282" t="s">
        <v>58</v>
      </c>
      <c r="J103" s="282" t="s">
        <v>674</v>
      </c>
      <c r="K103" s="281"/>
    </row>
    <row r="104" spans="2:11" s="1" customFormat="1" ht="17.25" customHeight="1">
      <c r="B104" s="279"/>
      <c r="C104" s="284" t="s">
        <v>675</v>
      </c>
      <c r="D104" s="284"/>
      <c r="E104" s="284"/>
      <c r="F104" s="285" t="s">
        <v>676</v>
      </c>
      <c r="G104" s="286"/>
      <c r="H104" s="284"/>
      <c r="I104" s="284"/>
      <c r="J104" s="284" t="s">
        <v>677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54</v>
      </c>
      <c r="D106" s="289"/>
      <c r="E106" s="289"/>
      <c r="F106" s="290" t="s">
        <v>678</v>
      </c>
      <c r="G106" s="267"/>
      <c r="H106" s="267" t="s">
        <v>718</v>
      </c>
      <c r="I106" s="267" t="s">
        <v>680</v>
      </c>
      <c r="J106" s="267">
        <v>20</v>
      </c>
      <c r="K106" s="281"/>
    </row>
    <row r="107" spans="2:11" s="1" customFormat="1" ht="15" customHeight="1">
      <c r="B107" s="279"/>
      <c r="C107" s="267" t="s">
        <v>681</v>
      </c>
      <c r="D107" s="267"/>
      <c r="E107" s="267"/>
      <c r="F107" s="290" t="s">
        <v>678</v>
      </c>
      <c r="G107" s="267"/>
      <c r="H107" s="267" t="s">
        <v>718</v>
      </c>
      <c r="I107" s="267" t="s">
        <v>680</v>
      </c>
      <c r="J107" s="267">
        <v>120</v>
      </c>
      <c r="K107" s="281"/>
    </row>
    <row r="108" spans="2:11" s="1" customFormat="1" ht="15" customHeight="1">
      <c r="B108" s="292"/>
      <c r="C108" s="267" t="s">
        <v>683</v>
      </c>
      <c r="D108" s="267"/>
      <c r="E108" s="267"/>
      <c r="F108" s="290" t="s">
        <v>684</v>
      </c>
      <c r="G108" s="267"/>
      <c r="H108" s="267" t="s">
        <v>718</v>
      </c>
      <c r="I108" s="267" t="s">
        <v>680</v>
      </c>
      <c r="J108" s="267">
        <v>50</v>
      </c>
      <c r="K108" s="281"/>
    </row>
    <row r="109" spans="2:11" s="1" customFormat="1" ht="15" customHeight="1">
      <c r="B109" s="292"/>
      <c r="C109" s="267" t="s">
        <v>686</v>
      </c>
      <c r="D109" s="267"/>
      <c r="E109" s="267"/>
      <c r="F109" s="290" t="s">
        <v>678</v>
      </c>
      <c r="G109" s="267"/>
      <c r="H109" s="267" t="s">
        <v>718</v>
      </c>
      <c r="I109" s="267" t="s">
        <v>688</v>
      </c>
      <c r="J109" s="267"/>
      <c r="K109" s="281"/>
    </row>
    <row r="110" spans="2:11" s="1" customFormat="1" ht="15" customHeight="1">
      <c r="B110" s="292"/>
      <c r="C110" s="267" t="s">
        <v>697</v>
      </c>
      <c r="D110" s="267"/>
      <c r="E110" s="267"/>
      <c r="F110" s="290" t="s">
        <v>684</v>
      </c>
      <c r="G110" s="267"/>
      <c r="H110" s="267" t="s">
        <v>718</v>
      </c>
      <c r="I110" s="267" t="s">
        <v>680</v>
      </c>
      <c r="J110" s="267">
        <v>50</v>
      </c>
      <c r="K110" s="281"/>
    </row>
    <row r="111" spans="2:11" s="1" customFormat="1" ht="15" customHeight="1">
      <c r="B111" s="292"/>
      <c r="C111" s="267" t="s">
        <v>705</v>
      </c>
      <c r="D111" s="267"/>
      <c r="E111" s="267"/>
      <c r="F111" s="290" t="s">
        <v>684</v>
      </c>
      <c r="G111" s="267"/>
      <c r="H111" s="267" t="s">
        <v>718</v>
      </c>
      <c r="I111" s="267" t="s">
        <v>680</v>
      </c>
      <c r="J111" s="267">
        <v>50</v>
      </c>
      <c r="K111" s="281"/>
    </row>
    <row r="112" spans="2:11" s="1" customFormat="1" ht="15" customHeight="1">
      <c r="B112" s="292"/>
      <c r="C112" s="267" t="s">
        <v>703</v>
      </c>
      <c r="D112" s="267"/>
      <c r="E112" s="267"/>
      <c r="F112" s="290" t="s">
        <v>684</v>
      </c>
      <c r="G112" s="267"/>
      <c r="H112" s="267" t="s">
        <v>718</v>
      </c>
      <c r="I112" s="267" t="s">
        <v>680</v>
      </c>
      <c r="J112" s="267">
        <v>50</v>
      </c>
      <c r="K112" s="281"/>
    </row>
    <row r="113" spans="2:11" s="1" customFormat="1" ht="15" customHeight="1">
      <c r="B113" s="292"/>
      <c r="C113" s="267" t="s">
        <v>54</v>
      </c>
      <c r="D113" s="267"/>
      <c r="E113" s="267"/>
      <c r="F113" s="290" t="s">
        <v>678</v>
      </c>
      <c r="G113" s="267"/>
      <c r="H113" s="267" t="s">
        <v>719</v>
      </c>
      <c r="I113" s="267" t="s">
        <v>680</v>
      </c>
      <c r="J113" s="267">
        <v>20</v>
      </c>
      <c r="K113" s="281"/>
    </row>
    <row r="114" spans="2:11" s="1" customFormat="1" ht="15" customHeight="1">
      <c r="B114" s="292"/>
      <c r="C114" s="267" t="s">
        <v>720</v>
      </c>
      <c r="D114" s="267"/>
      <c r="E114" s="267"/>
      <c r="F114" s="290" t="s">
        <v>678</v>
      </c>
      <c r="G114" s="267"/>
      <c r="H114" s="267" t="s">
        <v>721</v>
      </c>
      <c r="I114" s="267" t="s">
        <v>680</v>
      </c>
      <c r="J114" s="267">
        <v>120</v>
      </c>
      <c r="K114" s="281"/>
    </row>
    <row r="115" spans="2:11" s="1" customFormat="1" ht="15" customHeight="1">
      <c r="B115" s="292"/>
      <c r="C115" s="267" t="s">
        <v>39</v>
      </c>
      <c r="D115" s="267"/>
      <c r="E115" s="267"/>
      <c r="F115" s="290" t="s">
        <v>678</v>
      </c>
      <c r="G115" s="267"/>
      <c r="H115" s="267" t="s">
        <v>722</v>
      </c>
      <c r="I115" s="267" t="s">
        <v>713</v>
      </c>
      <c r="J115" s="267"/>
      <c r="K115" s="281"/>
    </row>
    <row r="116" spans="2:11" s="1" customFormat="1" ht="15" customHeight="1">
      <c r="B116" s="292"/>
      <c r="C116" s="267" t="s">
        <v>49</v>
      </c>
      <c r="D116" s="267"/>
      <c r="E116" s="267"/>
      <c r="F116" s="290" t="s">
        <v>678</v>
      </c>
      <c r="G116" s="267"/>
      <c r="H116" s="267" t="s">
        <v>723</v>
      </c>
      <c r="I116" s="267" t="s">
        <v>713</v>
      </c>
      <c r="J116" s="267"/>
      <c r="K116" s="281"/>
    </row>
    <row r="117" spans="2:11" s="1" customFormat="1" ht="15" customHeight="1">
      <c r="B117" s="292"/>
      <c r="C117" s="267" t="s">
        <v>58</v>
      </c>
      <c r="D117" s="267"/>
      <c r="E117" s="267"/>
      <c r="F117" s="290" t="s">
        <v>678</v>
      </c>
      <c r="G117" s="267"/>
      <c r="H117" s="267" t="s">
        <v>724</v>
      </c>
      <c r="I117" s="267" t="s">
        <v>725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726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672</v>
      </c>
      <c r="D123" s="282"/>
      <c r="E123" s="282"/>
      <c r="F123" s="282" t="s">
        <v>673</v>
      </c>
      <c r="G123" s="283"/>
      <c r="H123" s="282" t="s">
        <v>55</v>
      </c>
      <c r="I123" s="282" t="s">
        <v>58</v>
      </c>
      <c r="J123" s="282" t="s">
        <v>674</v>
      </c>
      <c r="K123" s="311"/>
    </row>
    <row r="124" spans="2:11" s="1" customFormat="1" ht="17.25" customHeight="1">
      <c r="B124" s="310"/>
      <c r="C124" s="284" t="s">
        <v>675</v>
      </c>
      <c r="D124" s="284"/>
      <c r="E124" s="284"/>
      <c r="F124" s="285" t="s">
        <v>676</v>
      </c>
      <c r="G124" s="286"/>
      <c r="H124" s="284"/>
      <c r="I124" s="284"/>
      <c r="J124" s="284" t="s">
        <v>677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681</v>
      </c>
      <c r="D126" s="289"/>
      <c r="E126" s="289"/>
      <c r="F126" s="290" t="s">
        <v>678</v>
      </c>
      <c r="G126" s="267"/>
      <c r="H126" s="267" t="s">
        <v>718</v>
      </c>
      <c r="I126" s="267" t="s">
        <v>680</v>
      </c>
      <c r="J126" s="267">
        <v>120</v>
      </c>
      <c r="K126" s="315"/>
    </row>
    <row r="127" spans="2:11" s="1" customFormat="1" ht="15" customHeight="1">
      <c r="B127" s="312"/>
      <c r="C127" s="267" t="s">
        <v>727</v>
      </c>
      <c r="D127" s="267"/>
      <c r="E127" s="267"/>
      <c r="F127" s="290" t="s">
        <v>678</v>
      </c>
      <c r="G127" s="267"/>
      <c r="H127" s="267" t="s">
        <v>728</v>
      </c>
      <c r="I127" s="267" t="s">
        <v>680</v>
      </c>
      <c r="J127" s="267" t="s">
        <v>729</v>
      </c>
      <c r="K127" s="315"/>
    </row>
    <row r="128" spans="2:11" s="1" customFormat="1" ht="15" customHeight="1">
      <c r="B128" s="312"/>
      <c r="C128" s="267" t="s">
        <v>626</v>
      </c>
      <c r="D128" s="267"/>
      <c r="E128" s="267"/>
      <c r="F128" s="290" t="s">
        <v>678</v>
      </c>
      <c r="G128" s="267"/>
      <c r="H128" s="267" t="s">
        <v>730</v>
      </c>
      <c r="I128" s="267" t="s">
        <v>680</v>
      </c>
      <c r="J128" s="267" t="s">
        <v>729</v>
      </c>
      <c r="K128" s="315"/>
    </row>
    <row r="129" spans="2:11" s="1" customFormat="1" ht="15" customHeight="1">
      <c r="B129" s="312"/>
      <c r="C129" s="267" t="s">
        <v>689</v>
      </c>
      <c r="D129" s="267"/>
      <c r="E129" s="267"/>
      <c r="F129" s="290" t="s">
        <v>684</v>
      </c>
      <c r="G129" s="267"/>
      <c r="H129" s="267" t="s">
        <v>690</v>
      </c>
      <c r="I129" s="267" t="s">
        <v>680</v>
      </c>
      <c r="J129" s="267">
        <v>15</v>
      </c>
      <c r="K129" s="315"/>
    </row>
    <row r="130" spans="2:11" s="1" customFormat="1" ht="15" customHeight="1">
      <c r="B130" s="312"/>
      <c r="C130" s="293" t="s">
        <v>691</v>
      </c>
      <c r="D130" s="293"/>
      <c r="E130" s="293"/>
      <c r="F130" s="294" t="s">
        <v>684</v>
      </c>
      <c r="G130" s="293"/>
      <c r="H130" s="293" t="s">
        <v>692</v>
      </c>
      <c r="I130" s="293" t="s">
        <v>680</v>
      </c>
      <c r="J130" s="293">
        <v>15</v>
      </c>
      <c r="K130" s="315"/>
    </row>
    <row r="131" spans="2:11" s="1" customFormat="1" ht="15" customHeight="1">
      <c r="B131" s="312"/>
      <c r="C131" s="293" t="s">
        <v>693</v>
      </c>
      <c r="D131" s="293"/>
      <c r="E131" s="293"/>
      <c r="F131" s="294" t="s">
        <v>684</v>
      </c>
      <c r="G131" s="293"/>
      <c r="H131" s="293" t="s">
        <v>694</v>
      </c>
      <c r="I131" s="293" t="s">
        <v>680</v>
      </c>
      <c r="J131" s="293">
        <v>20</v>
      </c>
      <c r="K131" s="315"/>
    </row>
    <row r="132" spans="2:11" s="1" customFormat="1" ht="15" customHeight="1">
      <c r="B132" s="312"/>
      <c r="C132" s="293" t="s">
        <v>695</v>
      </c>
      <c r="D132" s="293"/>
      <c r="E132" s="293"/>
      <c r="F132" s="294" t="s">
        <v>684</v>
      </c>
      <c r="G132" s="293"/>
      <c r="H132" s="293" t="s">
        <v>696</v>
      </c>
      <c r="I132" s="293" t="s">
        <v>680</v>
      </c>
      <c r="J132" s="293">
        <v>20</v>
      </c>
      <c r="K132" s="315"/>
    </row>
    <row r="133" spans="2:11" s="1" customFormat="1" ht="15" customHeight="1">
      <c r="B133" s="312"/>
      <c r="C133" s="267" t="s">
        <v>683</v>
      </c>
      <c r="D133" s="267"/>
      <c r="E133" s="267"/>
      <c r="F133" s="290" t="s">
        <v>684</v>
      </c>
      <c r="G133" s="267"/>
      <c r="H133" s="267" t="s">
        <v>718</v>
      </c>
      <c r="I133" s="267" t="s">
        <v>680</v>
      </c>
      <c r="J133" s="267">
        <v>50</v>
      </c>
      <c r="K133" s="315"/>
    </row>
    <row r="134" spans="2:11" s="1" customFormat="1" ht="15" customHeight="1">
      <c r="B134" s="312"/>
      <c r="C134" s="267" t="s">
        <v>697</v>
      </c>
      <c r="D134" s="267"/>
      <c r="E134" s="267"/>
      <c r="F134" s="290" t="s">
        <v>684</v>
      </c>
      <c r="G134" s="267"/>
      <c r="H134" s="267" t="s">
        <v>718</v>
      </c>
      <c r="I134" s="267" t="s">
        <v>680</v>
      </c>
      <c r="J134" s="267">
        <v>50</v>
      </c>
      <c r="K134" s="315"/>
    </row>
    <row r="135" spans="2:11" s="1" customFormat="1" ht="15" customHeight="1">
      <c r="B135" s="312"/>
      <c r="C135" s="267" t="s">
        <v>703</v>
      </c>
      <c r="D135" s="267"/>
      <c r="E135" s="267"/>
      <c r="F135" s="290" t="s">
        <v>684</v>
      </c>
      <c r="G135" s="267"/>
      <c r="H135" s="267" t="s">
        <v>718</v>
      </c>
      <c r="I135" s="267" t="s">
        <v>680</v>
      </c>
      <c r="J135" s="267">
        <v>50</v>
      </c>
      <c r="K135" s="315"/>
    </row>
    <row r="136" spans="2:11" s="1" customFormat="1" ht="15" customHeight="1">
      <c r="B136" s="312"/>
      <c r="C136" s="267" t="s">
        <v>705</v>
      </c>
      <c r="D136" s="267"/>
      <c r="E136" s="267"/>
      <c r="F136" s="290" t="s">
        <v>684</v>
      </c>
      <c r="G136" s="267"/>
      <c r="H136" s="267" t="s">
        <v>718</v>
      </c>
      <c r="I136" s="267" t="s">
        <v>680</v>
      </c>
      <c r="J136" s="267">
        <v>50</v>
      </c>
      <c r="K136" s="315"/>
    </row>
    <row r="137" spans="2:11" s="1" customFormat="1" ht="15" customHeight="1">
      <c r="B137" s="312"/>
      <c r="C137" s="267" t="s">
        <v>706</v>
      </c>
      <c r="D137" s="267"/>
      <c r="E137" s="267"/>
      <c r="F137" s="290" t="s">
        <v>684</v>
      </c>
      <c r="G137" s="267"/>
      <c r="H137" s="267" t="s">
        <v>731</v>
      </c>
      <c r="I137" s="267" t="s">
        <v>680</v>
      </c>
      <c r="J137" s="267">
        <v>255</v>
      </c>
      <c r="K137" s="315"/>
    </row>
    <row r="138" spans="2:11" s="1" customFormat="1" ht="15" customHeight="1">
      <c r="B138" s="312"/>
      <c r="C138" s="267" t="s">
        <v>708</v>
      </c>
      <c r="D138" s="267"/>
      <c r="E138" s="267"/>
      <c r="F138" s="290" t="s">
        <v>678</v>
      </c>
      <c r="G138" s="267"/>
      <c r="H138" s="267" t="s">
        <v>732</v>
      </c>
      <c r="I138" s="267" t="s">
        <v>710</v>
      </c>
      <c r="J138" s="267"/>
      <c r="K138" s="315"/>
    </row>
    <row r="139" spans="2:11" s="1" customFormat="1" ht="15" customHeight="1">
      <c r="B139" s="312"/>
      <c r="C139" s="267" t="s">
        <v>711</v>
      </c>
      <c r="D139" s="267"/>
      <c r="E139" s="267"/>
      <c r="F139" s="290" t="s">
        <v>678</v>
      </c>
      <c r="G139" s="267"/>
      <c r="H139" s="267" t="s">
        <v>733</v>
      </c>
      <c r="I139" s="267" t="s">
        <v>713</v>
      </c>
      <c r="J139" s="267"/>
      <c r="K139" s="315"/>
    </row>
    <row r="140" spans="2:11" s="1" customFormat="1" ht="15" customHeight="1">
      <c r="B140" s="312"/>
      <c r="C140" s="267" t="s">
        <v>714</v>
      </c>
      <c r="D140" s="267"/>
      <c r="E140" s="267"/>
      <c r="F140" s="290" t="s">
        <v>678</v>
      </c>
      <c r="G140" s="267"/>
      <c r="H140" s="267" t="s">
        <v>714</v>
      </c>
      <c r="I140" s="267" t="s">
        <v>713</v>
      </c>
      <c r="J140" s="267"/>
      <c r="K140" s="315"/>
    </row>
    <row r="141" spans="2:11" s="1" customFormat="1" ht="15" customHeight="1">
      <c r="B141" s="312"/>
      <c r="C141" s="267" t="s">
        <v>39</v>
      </c>
      <c r="D141" s="267"/>
      <c r="E141" s="267"/>
      <c r="F141" s="290" t="s">
        <v>678</v>
      </c>
      <c r="G141" s="267"/>
      <c r="H141" s="267" t="s">
        <v>734</v>
      </c>
      <c r="I141" s="267" t="s">
        <v>713</v>
      </c>
      <c r="J141" s="267"/>
      <c r="K141" s="315"/>
    </row>
    <row r="142" spans="2:11" s="1" customFormat="1" ht="15" customHeight="1">
      <c r="B142" s="312"/>
      <c r="C142" s="267" t="s">
        <v>735</v>
      </c>
      <c r="D142" s="267"/>
      <c r="E142" s="267"/>
      <c r="F142" s="290" t="s">
        <v>678</v>
      </c>
      <c r="G142" s="267"/>
      <c r="H142" s="267" t="s">
        <v>736</v>
      </c>
      <c r="I142" s="267" t="s">
        <v>713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737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672</v>
      </c>
      <c r="D148" s="282"/>
      <c r="E148" s="282"/>
      <c r="F148" s="282" t="s">
        <v>673</v>
      </c>
      <c r="G148" s="283"/>
      <c r="H148" s="282" t="s">
        <v>55</v>
      </c>
      <c r="I148" s="282" t="s">
        <v>58</v>
      </c>
      <c r="J148" s="282" t="s">
        <v>674</v>
      </c>
      <c r="K148" s="281"/>
    </row>
    <row r="149" spans="2:11" s="1" customFormat="1" ht="17.25" customHeight="1">
      <c r="B149" s="279"/>
      <c r="C149" s="284" t="s">
        <v>675</v>
      </c>
      <c r="D149" s="284"/>
      <c r="E149" s="284"/>
      <c r="F149" s="285" t="s">
        <v>676</v>
      </c>
      <c r="G149" s="286"/>
      <c r="H149" s="284"/>
      <c r="I149" s="284"/>
      <c r="J149" s="284" t="s">
        <v>677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681</v>
      </c>
      <c r="D151" s="267"/>
      <c r="E151" s="267"/>
      <c r="F151" s="320" t="s">
        <v>678</v>
      </c>
      <c r="G151" s="267"/>
      <c r="H151" s="319" t="s">
        <v>718</v>
      </c>
      <c r="I151" s="319" t="s">
        <v>680</v>
      </c>
      <c r="J151" s="319">
        <v>120</v>
      </c>
      <c r="K151" s="315"/>
    </row>
    <row r="152" spans="2:11" s="1" customFormat="1" ht="15" customHeight="1">
      <c r="B152" s="292"/>
      <c r="C152" s="319" t="s">
        <v>727</v>
      </c>
      <c r="D152" s="267"/>
      <c r="E152" s="267"/>
      <c r="F152" s="320" t="s">
        <v>678</v>
      </c>
      <c r="G152" s="267"/>
      <c r="H152" s="319" t="s">
        <v>738</v>
      </c>
      <c r="I152" s="319" t="s">
        <v>680</v>
      </c>
      <c r="J152" s="319" t="s">
        <v>729</v>
      </c>
      <c r="K152" s="315"/>
    </row>
    <row r="153" spans="2:11" s="1" customFormat="1" ht="15" customHeight="1">
      <c r="B153" s="292"/>
      <c r="C153" s="319" t="s">
        <v>626</v>
      </c>
      <c r="D153" s="267"/>
      <c r="E153" s="267"/>
      <c r="F153" s="320" t="s">
        <v>678</v>
      </c>
      <c r="G153" s="267"/>
      <c r="H153" s="319" t="s">
        <v>739</v>
      </c>
      <c r="I153" s="319" t="s">
        <v>680</v>
      </c>
      <c r="J153" s="319" t="s">
        <v>729</v>
      </c>
      <c r="K153" s="315"/>
    </row>
    <row r="154" spans="2:11" s="1" customFormat="1" ht="15" customHeight="1">
      <c r="B154" s="292"/>
      <c r="C154" s="319" t="s">
        <v>683</v>
      </c>
      <c r="D154" s="267"/>
      <c r="E154" s="267"/>
      <c r="F154" s="320" t="s">
        <v>684</v>
      </c>
      <c r="G154" s="267"/>
      <c r="H154" s="319" t="s">
        <v>718</v>
      </c>
      <c r="I154" s="319" t="s">
        <v>680</v>
      </c>
      <c r="J154" s="319">
        <v>50</v>
      </c>
      <c r="K154" s="315"/>
    </row>
    <row r="155" spans="2:11" s="1" customFormat="1" ht="15" customHeight="1">
      <c r="B155" s="292"/>
      <c r="C155" s="319" t="s">
        <v>686</v>
      </c>
      <c r="D155" s="267"/>
      <c r="E155" s="267"/>
      <c r="F155" s="320" t="s">
        <v>678</v>
      </c>
      <c r="G155" s="267"/>
      <c r="H155" s="319" t="s">
        <v>718</v>
      </c>
      <c r="I155" s="319" t="s">
        <v>688</v>
      </c>
      <c r="J155" s="319"/>
      <c r="K155" s="315"/>
    </row>
    <row r="156" spans="2:11" s="1" customFormat="1" ht="15" customHeight="1">
      <c r="B156" s="292"/>
      <c r="C156" s="319" t="s">
        <v>697</v>
      </c>
      <c r="D156" s="267"/>
      <c r="E156" s="267"/>
      <c r="F156" s="320" t="s">
        <v>684</v>
      </c>
      <c r="G156" s="267"/>
      <c r="H156" s="319" t="s">
        <v>718</v>
      </c>
      <c r="I156" s="319" t="s">
        <v>680</v>
      </c>
      <c r="J156" s="319">
        <v>50</v>
      </c>
      <c r="K156" s="315"/>
    </row>
    <row r="157" spans="2:11" s="1" customFormat="1" ht="15" customHeight="1">
      <c r="B157" s="292"/>
      <c r="C157" s="319" t="s">
        <v>705</v>
      </c>
      <c r="D157" s="267"/>
      <c r="E157" s="267"/>
      <c r="F157" s="320" t="s">
        <v>684</v>
      </c>
      <c r="G157" s="267"/>
      <c r="H157" s="319" t="s">
        <v>718</v>
      </c>
      <c r="I157" s="319" t="s">
        <v>680</v>
      </c>
      <c r="J157" s="319">
        <v>50</v>
      </c>
      <c r="K157" s="315"/>
    </row>
    <row r="158" spans="2:11" s="1" customFormat="1" ht="15" customHeight="1">
      <c r="B158" s="292"/>
      <c r="C158" s="319" t="s">
        <v>703</v>
      </c>
      <c r="D158" s="267"/>
      <c r="E158" s="267"/>
      <c r="F158" s="320" t="s">
        <v>684</v>
      </c>
      <c r="G158" s="267"/>
      <c r="H158" s="319" t="s">
        <v>718</v>
      </c>
      <c r="I158" s="319" t="s">
        <v>680</v>
      </c>
      <c r="J158" s="319">
        <v>50</v>
      </c>
      <c r="K158" s="315"/>
    </row>
    <row r="159" spans="2:11" s="1" customFormat="1" ht="15" customHeight="1">
      <c r="B159" s="292"/>
      <c r="C159" s="319" t="s">
        <v>82</v>
      </c>
      <c r="D159" s="267"/>
      <c r="E159" s="267"/>
      <c r="F159" s="320" t="s">
        <v>678</v>
      </c>
      <c r="G159" s="267"/>
      <c r="H159" s="319" t="s">
        <v>740</v>
      </c>
      <c r="I159" s="319" t="s">
        <v>680</v>
      </c>
      <c r="J159" s="319" t="s">
        <v>741</v>
      </c>
      <c r="K159" s="315"/>
    </row>
    <row r="160" spans="2:11" s="1" customFormat="1" ht="15" customHeight="1">
      <c r="B160" s="292"/>
      <c r="C160" s="319" t="s">
        <v>742</v>
      </c>
      <c r="D160" s="267"/>
      <c r="E160" s="267"/>
      <c r="F160" s="320" t="s">
        <v>678</v>
      </c>
      <c r="G160" s="267"/>
      <c r="H160" s="319" t="s">
        <v>743</v>
      </c>
      <c r="I160" s="319" t="s">
        <v>713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744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672</v>
      </c>
      <c r="D166" s="282"/>
      <c r="E166" s="282"/>
      <c r="F166" s="282" t="s">
        <v>673</v>
      </c>
      <c r="G166" s="324"/>
      <c r="H166" s="325" t="s">
        <v>55</v>
      </c>
      <c r="I166" s="325" t="s">
        <v>58</v>
      </c>
      <c r="J166" s="282" t="s">
        <v>674</v>
      </c>
      <c r="K166" s="259"/>
    </row>
    <row r="167" spans="2:11" s="1" customFormat="1" ht="17.25" customHeight="1">
      <c r="B167" s="260"/>
      <c r="C167" s="284" t="s">
        <v>675</v>
      </c>
      <c r="D167" s="284"/>
      <c r="E167" s="284"/>
      <c r="F167" s="285" t="s">
        <v>676</v>
      </c>
      <c r="G167" s="326"/>
      <c r="H167" s="327"/>
      <c r="I167" s="327"/>
      <c r="J167" s="284" t="s">
        <v>677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681</v>
      </c>
      <c r="D169" s="267"/>
      <c r="E169" s="267"/>
      <c r="F169" s="290" t="s">
        <v>678</v>
      </c>
      <c r="G169" s="267"/>
      <c r="H169" s="267" t="s">
        <v>718</v>
      </c>
      <c r="I169" s="267" t="s">
        <v>680</v>
      </c>
      <c r="J169" s="267">
        <v>120</v>
      </c>
      <c r="K169" s="315"/>
    </row>
    <row r="170" spans="2:11" s="1" customFormat="1" ht="15" customHeight="1">
      <c r="B170" s="292"/>
      <c r="C170" s="267" t="s">
        <v>727</v>
      </c>
      <c r="D170" s="267"/>
      <c r="E170" s="267"/>
      <c r="F170" s="290" t="s">
        <v>678</v>
      </c>
      <c r="G170" s="267"/>
      <c r="H170" s="267" t="s">
        <v>728</v>
      </c>
      <c r="I170" s="267" t="s">
        <v>680</v>
      </c>
      <c r="J170" s="267" t="s">
        <v>729</v>
      </c>
      <c r="K170" s="315"/>
    </row>
    <row r="171" spans="2:11" s="1" customFormat="1" ht="15" customHeight="1">
      <c r="B171" s="292"/>
      <c r="C171" s="267" t="s">
        <v>626</v>
      </c>
      <c r="D171" s="267"/>
      <c r="E171" s="267"/>
      <c r="F171" s="290" t="s">
        <v>678</v>
      </c>
      <c r="G171" s="267"/>
      <c r="H171" s="267" t="s">
        <v>745</v>
      </c>
      <c r="I171" s="267" t="s">
        <v>680</v>
      </c>
      <c r="J171" s="267" t="s">
        <v>729</v>
      </c>
      <c r="K171" s="315"/>
    </row>
    <row r="172" spans="2:11" s="1" customFormat="1" ht="15" customHeight="1">
      <c r="B172" s="292"/>
      <c r="C172" s="267" t="s">
        <v>683</v>
      </c>
      <c r="D172" s="267"/>
      <c r="E172" s="267"/>
      <c r="F172" s="290" t="s">
        <v>684</v>
      </c>
      <c r="G172" s="267"/>
      <c r="H172" s="267" t="s">
        <v>745</v>
      </c>
      <c r="I172" s="267" t="s">
        <v>680</v>
      </c>
      <c r="J172" s="267">
        <v>50</v>
      </c>
      <c r="K172" s="315"/>
    </row>
    <row r="173" spans="2:11" s="1" customFormat="1" ht="15" customHeight="1">
      <c r="B173" s="292"/>
      <c r="C173" s="267" t="s">
        <v>686</v>
      </c>
      <c r="D173" s="267"/>
      <c r="E173" s="267"/>
      <c r="F173" s="290" t="s">
        <v>678</v>
      </c>
      <c r="G173" s="267"/>
      <c r="H173" s="267" t="s">
        <v>745</v>
      </c>
      <c r="I173" s="267" t="s">
        <v>688</v>
      </c>
      <c r="J173" s="267"/>
      <c r="K173" s="315"/>
    </row>
    <row r="174" spans="2:11" s="1" customFormat="1" ht="15" customHeight="1">
      <c r="B174" s="292"/>
      <c r="C174" s="267" t="s">
        <v>697</v>
      </c>
      <c r="D174" s="267"/>
      <c r="E174" s="267"/>
      <c r="F174" s="290" t="s">
        <v>684</v>
      </c>
      <c r="G174" s="267"/>
      <c r="H174" s="267" t="s">
        <v>745</v>
      </c>
      <c r="I174" s="267" t="s">
        <v>680</v>
      </c>
      <c r="J174" s="267">
        <v>50</v>
      </c>
      <c r="K174" s="315"/>
    </row>
    <row r="175" spans="2:11" s="1" customFormat="1" ht="15" customHeight="1">
      <c r="B175" s="292"/>
      <c r="C175" s="267" t="s">
        <v>705</v>
      </c>
      <c r="D175" s="267"/>
      <c r="E175" s="267"/>
      <c r="F175" s="290" t="s">
        <v>684</v>
      </c>
      <c r="G175" s="267"/>
      <c r="H175" s="267" t="s">
        <v>745</v>
      </c>
      <c r="I175" s="267" t="s">
        <v>680</v>
      </c>
      <c r="J175" s="267">
        <v>50</v>
      </c>
      <c r="K175" s="315"/>
    </row>
    <row r="176" spans="2:11" s="1" customFormat="1" ht="15" customHeight="1">
      <c r="B176" s="292"/>
      <c r="C176" s="267" t="s">
        <v>703</v>
      </c>
      <c r="D176" s="267"/>
      <c r="E176" s="267"/>
      <c r="F176" s="290" t="s">
        <v>684</v>
      </c>
      <c r="G176" s="267"/>
      <c r="H176" s="267" t="s">
        <v>745</v>
      </c>
      <c r="I176" s="267" t="s">
        <v>680</v>
      </c>
      <c r="J176" s="267">
        <v>50</v>
      </c>
      <c r="K176" s="315"/>
    </row>
    <row r="177" spans="2:11" s="1" customFormat="1" ht="15" customHeight="1">
      <c r="B177" s="292"/>
      <c r="C177" s="267" t="s">
        <v>101</v>
      </c>
      <c r="D177" s="267"/>
      <c r="E177" s="267"/>
      <c r="F177" s="290" t="s">
        <v>678</v>
      </c>
      <c r="G177" s="267"/>
      <c r="H177" s="267" t="s">
        <v>746</v>
      </c>
      <c r="I177" s="267" t="s">
        <v>747</v>
      </c>
      <c r="J177" s="267"/>
      <c r="K177" s="315"/>
    </row>
    <row r="178" spans="2:11" s="1" customFormat="1" ht="15" customHeight="1">
      <c r="B178" s="292"/>
      <c r="C178" s="267" t="s">
        <v>58</v>
      </c>
      <c r="D178" s="267"/>
      <c r="E178" s="267"/>
      <c r="F178" s="290" t="s">
        <v>678</v>
      </c>
      <c r="G178" s="267"/>
      <c r="H178" s="267" t="s">
        <v>748</v>
      </c>
      <c r="I178" s="267" t="s">
        <v>749</v>
      </c>
      <c r="J178" s="267">
        <v>1</v>
      </c>
      <c r="K178" s="315"/>
    </row>
    <row r="179" spans="2:11" s="1" customFormat="1" ht="15" customHeight="1">
      <c r="B179" s="292"/>
      <c r="C179" s="267" t="s">
        <v>54</v>
      </c>
      <c r="D179" s="267"/>
      <c r="E179" s="267"/>
      <c r="F179" s="290" t="s">
        <v>678</v>
      </c>
      <c r="G179" s="267"/>
      <c r="H179" s="267" t="s">
        <v>750</v>
      </c>
      <c r="I179" s="267" t="s">
        <v>680</v>
      </c>
      <c r="J179" s="267">
        <v>20</v>
      </c>
      <c r="K179" s="315"/>
    </row>
    <row r="180" spans="2:11" s="1" customFormat="1" ht="15" customHeight="1">
      <c r="B180" s="292"/>
      <c r="C180" s="267" t="s">
        <v>55</v>
      </c>
      <c r="D180" s="267"/>
      <c r="E180" s="267"/>
      <c r="F180" s="290" t="s">
        <v>678</v>
      </c>
      <c r="G180" s="267"/>
      <c r="H180" s="267" t="s">
        <v>751</v>
      </c>
      <c r="I180" s="267" t="s">
        <v>680</v>
      </c>
      <c r="J180" s="267">
        <v>255</v>
      </c>
      <c r="K180" s="315"/>
    </row>
    <row r="181" spans="2:11" s="1" customFormat="1" ht="15" customHeight="1">
      <c r="B181" s="292"/>
      <c r="C181" s="267" t="s">
        <v>102</v>
      </c>
      <c r="D181" s="267"/>
      <c r="E181" s="267"/>
      <c r="F181" s="290" t="s">
        <v>678</v>
      </c>
      <c r="G181" s="267"/>
      <c r="H181" s="267" t="s">
        <v>642</v>
      </c>
      <c r="I181" s="267" t="s">
        <v>680</v>
      </c>
      <c r="J181" s="267">
        <v>10</v>
      </c>
      <c r="K181" s="315"/>
    </row>
    <row r="182" spans="2:11" s="1" customFormat="1" ht="15" customHeight="1">
      <c r="B182" s="292"/>
      <c r="C182" s="267" t="s">
        <v>103</v>
      </c>
      <c r="D182" s="267"/>
      <c r="E182" s="267"/>
      <c r="F182" s="290" t="s">
        <v>678</v>
      </c>
      <c r="G182" s="267"/>
      <c r="H182" s="267" t="s">
        <v>752</v>
      </c>
      <c r="I182" s="267" t="s">
        <v>713</v>
      </c>
      <c r="J182" s="267"/>
      <c r="K182" s="315"/>
    </row>
    <row r="183" spans="2:11" s="1" customFormat="1" ht="15" customHeight="1">
      <c r="B183" s="292"/>
      <c r="C183" s="267" t="s">
        <v>753</v>
      </c>
      <c r="D183" s="267"/>
      <c r="E183" s="267"/>
      <c r="F183" s="290" t="s">
        <v>678</v>
      </c>
      <c r="G183" s="267"/>
      <c r="H183" s="267" t="s">
        <v>754</v>
      </c>
      <c r="I183" s="267" t="s">
        <v>713</v>
      </c>
      <c r="J183" s="267"/>
      <c r="K183" s="315"/>
    </row>
    <row r="184" spans="2:11" s="1" customFormat="1" ht="15" customHeight="1">
      <c r="B184" s="292"/>
      <c r="C184" s="267" t="s">
        <v>742</v>
      </c>
      <c r="D184" s="267"/>
      <c r="E184" s="267"/>
      <c r="F184" s="290" t="s">
        <v>678</v>
      </c>
      <c r="G184" s="267"/>
      <c r="H184" s="267" t="s">
        <v>755</v>
      </c>
      <c r="I184" s="267" t="s">
        <v>713</v>
      </c>
      <c r="J184" s="267"/>
      <c r="K184" s="315"/>
    </row>
    <row r="185" spans="2:11" s="1" customFormat="1" ht="15" customHeight="1">
      <c r="B185" s="292"/>
      <c r="C185" s="267" t="s">
        <v>105</v>
      </c>
      <c r="D185" s="267"/>
      <c r="E185" s="267"/>
      <c r="F185" s="290" t="s">
        <v>684</v>
      </c>
      <c r="G185" s="267"/>
      <c r="H185" s="267" t="s">
        <v>756</v>
      </c>
      <c r="I185" s="267" t="s">
        <v>680</v>
      </c>
      <c r="J185" s="267">
        <v>50</v>
      </c>
      <c r="K185" s="315"/>
    </row>
    <row r="186" spans="2:11" s="1" customFormat="1" ht="15" customHeight="1">
      <c r="B186" s="292"/>
      <c r="C186" s="267" t="s">
        <v>757</v>
      </c>
      <c r="D186" s="267"/>
      <c r="E186" s="267"/>
      <c r="F186" s="290" t="s">
        <v>684</v>
      </c>
      <c r="G186" s="267"/>
      <c r="H186" s="267" t="s">
        <v>758</v>
      </c>
      <c r="I186" s="267" t="s">
        <v>759</v>
      </c>
      <c r="J186" s="267"/>
      <c r="K186" s="315"/>
    </row>
    <row r="187" spans="2:11" s="1" customFormat="1" ht="15" customHeight="1">
      <c r="B187" s="292"/>
      <c r="C187" s="267" t="s">
        <v>760</v>
      </c>
      <c r="D187" s="267"/>
      <c r="E187" s="267"/>
      <c r="F187" s="290" t="s">
        <v>684</v>
      </c>
      <c r="G187" s="267"/>
      <c r="H187" s="267" t="s">
        <v>761</v>
      </c>
      <c r="I187" s="267" t="s">
        <v>759</v>
      </c>
      <c r="J187" s="267"/>
      <c r="K187" s="315"/>
    </row>
    <row r="188" spans="2:11" s="1" customFormat="1" ht="15" customHeight="1">
      <c r="B188" s="292"/>
      <c r="C188" s="267" t="s">
        <v>762</v>
      </c>
      <c r="D188" s="267"/>
      <c r="E188" s="267"/>
      <c r="F188" s="290" t="s">
        <v>684</v>
      </c>
      <c r="G188" s="267"/>
      <c r="H188" s="267" t="s">
        <v>763</v>
      </c>
      <c r="I188" s="267" t="s">
        <v>759</v>
      </c>
      <c r="J188" s="267"/>
      <c r="K188" s="315"/>
    </row>
    <row r="189" spans="2:11" s="1" customFormat="1" ht="15" customHeight="1">
      <c r="B189" s="292"/>
      <c r="C189" s="328" t="s">
        <v>764</v>
      </c>
      <c r="D189" s="267"/>
      <c r="E189" s="267"/>
      <c r="F189" s="290" t="s">
        <v>684</v>
      </c>
      <c r="G189" s="267"/>
      <c r="H189" s="267" t="s">
        <v>765</v>
      </c>
      <c r="I189" s="267" t="s">
        <v>766</v>
      </c>
      <c r="J189" s="329" t="s">
        <v>767</v>
      </c>
      <c r="K189" s="315"/>
    </row>
    <row r="190" spans="2:11" s="1" customFormat="1" ht="15" customHeight="1">
      <c r="B190" s="292"/>
      <c r="C190" s="328" t="s">
        <v>43</v>
      </c>
      <c r="D190" s="267"/>
      <c r="E190" s="267"/>
      <c r="F190" s="290" t="s">
        <v>678</v>
      </c>
      <c r="G190" s="267"/>
      <c r="H190" s="264" t="s">
        <v>768</v>
      </c>
      <c r="I190" s="267" t="s">
        <v>769</v>
      </c>
      <c r="J190" s="267"/>
      <c r="K190" s="315"/>
    </row>
    <row r="191" spans="2:11" s="1" customFormat="1" ht="15" customHeight="1">
      <c r="B191" s="292"/>
      <c r="C191" s="328" t="s">
        <v>770</v>
      </c>
      <c r="D191" s="267"/>
      <c r="E191" s="267"/>
      <c r="F191" s="290" t="s">
        <v>678</v>
      </c>
      <c r="G191" s="267"/>
      <c r="H191" s="267" t="s">
        <v>771</v>
      </c>
      <c r="I191" s="267" t="s">
        <v>713</v>
      </c>
      <c r="J191" s="267"/>
      <c r="K191" s="315"/>
    </row>
    <row r="192" spans="2:11" s="1" customFormat="1" ht="15" customHeight="1">
      <c r="B192" s="292"/>
      <c r="C192" s="328" t="s">
        <v>772</v>
      </c>
      <c r="D192" s="267"/>
      <c r="E192" s="267"/>
      <c r="F192" s="290" t="s">
        <v>678</v>
      </c>
      <c r="G192" s="267"/>
      <c r="H192" s="267" t="s">
        <v>773</v>
      </c>
      <c r="I192" s="267" t="s">
        <v>713</v>
      </c>
      <c r="J192" s="267"/>
      <c r="K192" s="315"/>
    </row>
    <row r="193" spans="2:11" s="1" customFormat="1" ht="15" customHeight="1">
      <c r="B193" s="292"/>
      <c r="C193" s="328" t="s">
        <v>774</v>
      </c>
      <c r="D193" s="267"/>
      <c r="E193" s="267"/>
      <c r="F193" s="290" t="s">
        <v>684</v>
      </c>
      <c r="G193" s="267"/>
      <c r="H193" s="267" t="s">
        <v>775</v>
      </c>
      <c r="I193" s="267" t="s">
        <v>713</v>
      </c>
      <c r="J193" s="267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258" t="s">
        <v>776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5.5" customHeight="1">
      <c r="B200" s="257"/>
      <c r="C200" s="331" t="s">
        <v>777</v>
      </c>
      <c r="D200" s="331"/>
      <c r="E200" s="331"/>
      <c r="F200" s="331" t="s">
        <v>778</v>
      </c>
      <c r="G200" s="332"/>
      <c r="H200" s="331" t="s">
        <v>779</v>
      </c>
      <c r="I200" s="331"/>
      <c r="J200" s="331"/>
      <c r="K200" s="259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7" t="s">
        <v>769</v>
      </c>
      <c r="D202" s="267"/>
      <c r="E202" s="267"/>
      <c r="F202" s="290" t="s">
        <v>44</v>
      </c>
      <c r="G202" s="267"/>
      <c r="H202" s="267" t="s">
        <v>780</v>
      </c>
      <c r="I202" s="267"/>
      <c r="J202" s="267"/>
      <c r="K202" s="315"/>
    </row>
    <row r="203" spans="2:11" s="1" customFormat="1" ht="15" customHeight="1">
      <c r="B203" s="292"/>
      <c r="C203" s="267"/>
      <c r="D203" s="267"/>
      <c r="E203" s="267"/>
      <c r="F203" s="290" t="s">
        <v>45</v>
      </c>
      <c r="G203" s="267"/>
      <c r="H203" s="267" t="s">
        <v>781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48</v>
      </c>
      <c r="G204" s="267"/>
      <c r="H204" s="267" t="s">
        <v>782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46</v>
      </c>
      <c r="G205" s="267"/>
      <c r="H205" s="267" t="s">
        <v>783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47</v>
      </c>
      <c r="G206" s="267"/>
      <c r="H206" s="267" t="s">
        <v>784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pans="2:11" s="1" customFormat="1" ht="15" customHeight="1">
      <c r="B208" s="292"/>
      <c r="C208" s="267" t="s">
        <v>725</v>
      </c>
      <c r="D208" s="267"/>
      <c r="E208" s="267"/>
      <c r="F208" s="290" t="s">
        <v>77</v>
      </c>
      <c r="G208" s="267"/>
      <c r="H208" s="267" t="s">
        <v>785</v>
      </c>
      <c r="I208" s="267"/>
      <c r="J208" s="267"/>
      <c r="K208" s="315"/>
    </row>
    <row r="209" spans="2:11" s="1" customFormat="1" ht="15" customHeight="1">
      <c r="B209" s="292"/>
      <c r="C209" s="267"/>
      <c r="D209" s="267"/>
      <c r="E209" s="267"/>
      <c r="F209" s="290" t="s">
        <v>620</v>
      </c>
      <c r="G209" s="267"/>
      <c r="H209" s="267" t="s">
        <v>621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618</v>
      </c>
      <c r="G210" s="267"/>
      <c r="H210" s="267" t="s">
        <v>786</v>
      </c>
      <c r="I210" s="267"/>
      <c r="J210" s="267"/>
      <c r="K210" s="315"/>
    </row>
    <row r="211" spans="2:11" s="1" customFormat="1" ht="15" customHeight="1">
      <c r="B211" s="333"/>
      <c r="C211" s="267"/>
      <c r="D211" s="267"/>
      <c r="E211" s="267"/>
      <c r="F211" s="290" t="s">
        <v>622</v>
      </c>
      <c r="G211" s="328"/>
      <c r="H211" s="319" t="s">
        <v>623</v>
      </c>
      <c r="I211" s="319"/>
      <c r="J211" s="319"/>
      <c r="K211" s="334"/>
    </row>
    <row r="212" spans="2:11" s="1" customFormat="1" ht="15" customHeight="1">
      <c r="B212" s="333"/>
      <c r="C212" s="267"/>
      <c r="D212" s="267"/>
      <c r="E212" s="267"/>
      <c r="F212" s="290" t="s">
        <v>624</v>
      </c>
      <c r="G212" s="328"/>
      <c r="H212" s="319" t="s">
        <v>787</v>
      </c>
      <c r="I212" s="319"/>
      <c r="J212" s="319"/>
      <c r="K212" s="334"/>
    </row>
    <row r="213" spans="2:11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7" t="s">
        <v>749</v>
      </c>
      <c r="D214" s="267"/>
      <c r="E214" s="267"/>
      <c r="F214" s="290">
        <v>1</v>
      </c>
      <c r="G214" s="328"/>
      <c r="H214" s="319" t="s">
        <v>788</v>
      </c>
      <c r="I214" s="319"/>
      <c r="J214" s="319"/>
      <c r="K214" s="334"/>
    </row>
    <row r="215" spans="2:11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789</v>
      </c>
      <c r="I215" s="319"/>
      <c r="J215" s="319"/>
      <c r="K215" s="334"/>
    </row>
    <row r="216" spans="2:11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790</v>
      </c>
      <c r="I216" s="319"/>
      <c r="J216" s="319"/>
      <c r="K216" s="334"/>
    </row>
    <row r="217" spans="2:11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791</v>
      </c>
      <c r="I217" s="319"/>
      <c r="J217" s="319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DESKTOP-PMFHNAF\Milan</dc:creator>
  <cp:keywords/>
  <dc:description/>
  <cp:lastModifiedBy>DESKTOP-PMFHNAF\Milan</cp:lastModifiedBy>
  <dcterms:created xsi:type="dcterms:W3CDTF">2021-12-09T19:24:30Z</dcterms:created>
  <dcterms:modified xsi:type="dcterms:W3CDTF">2021-12-09T19:24:38Z</dcterms:modified>
  <cp:category/>
  <cp:version/>
  <cp:contentType/>
  <cp:contentStatus/>
</cp:coreProperties>
</file>