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002 NOVÉ\"/>
    </mc:Choice>
  </mc:AlternateContent>
  <bookViews>
    <workbookView xWindow="0" yWindow="0" windowWidth="0" windowHeight="0"/>
  </bookViews>
  <sheets>
    <sheet name="Rekapitulace stavby" sheetId="1" r:id="rId1"/>
    <sheet name="16025-1.1 - SO01.1 Vodoho..." sheetId="2" r:id="rId2"/>
    <sheet name="16025-1.2 - SO01.2 Vegeta..." sheetId="3" r:id="rId3"/>
    <sheet name="16025-1.3 - SO01.3 Vegeta..." sheetId="4" r:id="rId4"/>
    <sheet name="16025-1.4 - SO01.4 Vegeta..." sheetId="5" r:id="rId5"/>
    <sheet name="16025-1.5 - SO01.5 Vegeta..." sheetId="6" r:id="rId6"/>
    <sheet name="16025-1.6 - SO01.6 Vegeta..." sheetId="7" r:id="rId7"/>
    <sheet name="16025-2.1 - SO02.1 Vodoho..." sheetId="8" r:id="rId8"/>
    <sheet name="16025-2.2 - SO02.2 Vegeta..." sheetId="9" r:id="rId9"/>
    <sheet name="16025-2.3 - Vegetační úpr..." sheetId="10" r:id="rId10"/>
    <sheet name="16025-2.4 - Vegetační úpr..." sheetId="11" r:id="rId11"/>
    <sheet name="16025-2.5 - Vegetační úpr..." sheetId="12" r:id="rId12"/>
    <sheet name="16025-3.1 - SO03.1 Vodoho..." sheetId="13" r:id="rId13"/>
    <sheet name="16025-3.2 - SO03.2 Vegeta..." sheetId="14" r:id="rId14"/>
    <sheet name="16025-3.3 - Vegetační úpr..." sheetId="15" r:id="rId15"/>
    <sheet name="16025-3.4 - Vegetační úpr..." sheetId="16" r:id="rId16"/>
    <sheet name="16025-3.5 - Vegetační úpr..." sheetId="17" r:id="rId17"/>
    <sheet name="16025-4 - Vedlejší a osta..." sheetId="18" r:id="rId18"/>
    <sheet name="Pokyny pro vyplnění" sheetId="19" r:id="rId19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'16025-1.1 - SO01.1 Vodoho...'!$C$89:$K$624</definedName>
    <definedName name="_xlnm.Print_Area" localSheetId="1">'16025-1.1 - SO01.1 Vodoho...'!$C$4:$J$39,'16025-1.1 - SO01.1 Vodoho...'!$C$45:$J$71,'16025-1.1 - SO01.1 Vodoho...'!$C$77:$K$624</definedName>
    <definedName name="_xlnm.Print_Titles" localSheetId="1">'16025-1.1 - SO01.1 Vodoho...'!$89:$89</definedName>
    <definedName name="_xlnm._FilterDatabase" localSheetId="2" hidden="1">'16025-1.2 - SO01.2 Vegeta...'!$C$80:$K$120</definedName>
    <definedName name="_xlnm.Print_Area" localSheetId="2">'16025-1.2 - SO01.2 Vegeta...'!$C$4:$J$39,'16025-1.2 - SO01.2 Vegeta...'!$C$45:$J$62,'16025-1.2 - SO01.2 Vegeta...'!$C$68:$K$120</definedName>
    <definedName name="_xlnm.Print_Titles" localSheetId="2">'16025-1.2 - SO01.2 Vegeta...'!$80:$80</definedName>
    <definedName name="_xlnm._FilterDatabase" localSheetId="3" hidden="1">'16025-1.3 - SO01.3 Vegeta...'!$C$83:$K$179</definedName>
    <definedName name="_xlnm.Print_Area" localSheetId="3">'16025-1.3 - SO01.3 Vegeta...'!$C$4:$J$39,'16025-1.3 - SO01.3 Vegeta...'!$C$45:$J$65,'16025-1.3 - SO01.3 Vegeta...'!$C$71:$K$179</definedName>
    <definedName name="_xlnm.Print_Titles" localSheetId="3">'16025-1.3 - SO01.3 Vegeta...'!$83:$83</definedName>
    <definedName name="_xlnm._FilterDatabase" localSheetId="4" hidden="1">'16025-1.4 - SO01.4 Vegeta...'!$C$80:$K$145</definedName>
    <definedName name="_xlnm.Print_Area" localSheetId="4">'16025-1.4 - SO01.4 Vegeta...'!$C$4:$J$39,'16025-1.4 - SO01.4 Vegeta...'!$C$45:$J$62,'16025-1.4 - SO01.4 Vegeta...'!$C$68:$K$145</definedName>
    <definedName name="_xlnm.Print_Titles" localSheetId="4">'16025-1.4 - SO01.4 Vegeta...'!$80:$80</definedName>
    <definedName name="_xlnm._FilterDatabase" localSheetId="5" hidden="1">'16025-1.5 - SO01.5 Vegeta...'!$C$80:$K$146</definedName>
    <definedName name="_xlnm.Print_Area" localSheetId="5">'16025-1.5 - SO01.5 Vegeta...'!$C$4:$J$39,'16025-1.5 - SO01.5 Vegeta...'!$C$45:$J$62,'16025-1.5 - SO01.5 Vegeta...'!$C$68:$K$146</definedName>
    <definedName name="_xlnm.Print_Titles" localSheetId="5">'16025-1.5 - SO01.5 Vegeta...'!$80:$80</definedName>
    <definedName name="_xlnm._FilterDatabase" localSheetId="6" hidden="1">'16025-1.6 - SO01.6 Vegeta...'!$C$80:$K$146</definedName>
    <definedName name="_xlnm.Print_Area" localSheetId="6">'16025-1.6 - SO01.6 Vegeta...'!$C$4:$J$39,'16025-1.6 - SO01.6 Vegeta...'!$C$45:$J$62,'16025-1.6 - SO01.6 Vegeta...'!$C$68:$K$146</definedName>
    <definedName name="_xlnm.Print_Titles" localSheetId="6">'16025-1.6 - SO01.6 Vegeta...'!$80:$80</definedName>
    <definedName name="_xlnm._FilterDatabase" localSheetId="7" hidden="1">'16025-2.1 - SO02.1 Vodoho...'!$C$86:$K$213</definedName>
    <definedName name="_xlnm.Print_Area" localSheetId="7">'16025-2.1 - SO02.1 Vodoho...'!$C$4:$J$39,'16025-2.1 - SO02.1 Vodoho...'!$C$45:$J$68,'16025-2.1 - SO02.1 Vodoho...'!$C$74:$K$213</definedName>
    <definedName name="_xlnm.Print_Titles" localSheetId="7">'16025-2.1 - SO02.1 Vodoho...'!$86:$86</definedName>
    <definedName name="_xlnm._FilterDatabase" localSheetId="8" hidden="1">'16025-2.2 - SO02.2 Vegeta...'!$C$83:$K$167</definedName>
    <definedName name="_xlnm.Print_Area" localSheetId="8">'16025-2.2 - SO02.2 Vegeta...'!$C$4:$J$39,'16025-2.2 - SO02.2 Vegeta...'!$C$45:$J$65,'16025-2.2 - SO02.2 Vegeta...'!$C$71:$K$167</definedName>
    <definedName name="_xlnm.Print_Titles" localSheetId="8">'16025-2.2 - SO02.2 Vegeta...'!$83:$83</definedName>
    <definedName name="_xlnm._FilterDatabase" localSheetId="9" hidden="1">'16025-2.3 - Vegetační úpr...'!$C$80:$K$161</definedName>
    <definedName name="_xlnm.Print_Area" localSheetId="9">'16025-2.3 - Vegetační úpr...'!$C$4:$J$39,'16025-2.3 - Vegetační úpr...'!$C$45:$J$62,'16025-2.3 - Vegetační úpr...'!$C$68:$K$161</definedName>
    <definedName name="_xlnm.Print_Titles" localSheetId="9">'16025-2.3 - Vegetační úpr...'!$80:$80</definedName>
    <definedName name="_xlnm._FilterDatabase" localSheetId="10" hidden="1">'16025-2.4 - Vegetační úpr...'!$C$80:$K$161</definedName>
    <definedName name="_xlnm.Print_Area" localSheetId="10">'16025-2.4 - Vegetační úpr...'!$C$4:$J$39,'16025-2.4 - Vegetační úpr...'!$C$45:$J$62,'16025-2.4 - Vegetační úpr...'!$C$68:$K$161</definedName>
    <definedName name="_xlnm.Print_Titles" localSheetId="10">'16025-2.4 - Vegetační úpr...'!$80:$80</definedName>
    <definedName name="_xlnm._FilterDatabase" localSheetId="11" hidden="1">'16025-2.5 - Vegetační úpr...'!$C$80:$K$161</definedName>
    <definedName name="_xlnm.Print_Area" localSheetId="11">'16025-2.5 - Vegetační úpr...'!$C$4:$J$39,'16025-2.5 - Vegetační úpr...'!$C$45:$J$62,'16025-2.5 - Vegetační úpr...'!$C$68:$K$161</definedName>
    <definedName name="_xlnm.Print_Titles" localSheetId="11">'16025-2.5 - Vegetační úpr...'!$80:$80</definedName>
    <definedName name="_xlnm._FilterDatabase" localSheetId="12" hidden="1">'16025-3.1 - SO03.1 Vodoho...'!$C$86:$K$299</definedName>
    <definedName name="_xlnm.Print_Area" localSheetId="12">'16025-3.1 - SO03.1 Vodoho...'!$C$4:$J$39,'16025-3.1 - SO03.1 Vodoho...'!$C$45:$J$68,'16025-3.1 - SO03.1 Vodoho...'!$C$74:$K$299</definedName>
    <definedName name="_xlnm.Print_Titles" localSheetId="12">'16025-3.1 - SO03.1 Vodoho...'!$86:$86</definedName>
    <definedName name="_xlnm._FilterDatabase" localSheetId="13" hidden="1">'16025-3.2 - SO03.2 Vegeta...'!$C$81:$K$149</definedName>
    <definedName name="_xlnm.Print_Area" localSheetId="13">'16025-3.2 - SO03.2 Vegeta...'!$C$4:$J$39,'16025-3.2 - SO03.2 Vegeta...'!$C$45:$J$63,'16025-3.2 - SO03.2 Vegeta...'!$C$69:$K$149</definedName>
    <definedName name="_xlnm.Print_Titles" localSheetId="13">'16025-3.2 - SO03.2 Vegeta...'!$81:$81</definedName>
    <definedName name="_xlnm._FilterDatabase" localSheetId="14" hidden="1">'16025-3.3 - Vegetační úpr...'!$C$80:$K$138</definedName>
    <definedName name="_xlnm.Print_Area" localSheetId="14">'16025-3.3 - Vegetační úpr...'!$C$4:$J$39,'16025-3.3 - Vegetační úpr...'!$C$45:$J$62,'16025-3.3 - Vegetační úpr...'!$C$68:$K$138</definedName>
    <definedName name="_xlnm.Print_Titles" localSheetId="14">'16025-3.3 - Vegetační úpr...'!$80:$80</definedName>
    <definedName name="_xlnm._FilterDatabase" localSheetId="15" hidden="1">'16025-3.4 - Vegetační úpr...'!$C$80:$K$138</definedName>
    <definedName name="_xlnm.Print_Area" localSheetId="15">'16025-3.4 - Vegetační úpr...'!$C$4:$J$39,'16025-3.4 - Vegetační úpr...'!$C$45:$J$62,'16025-3.4 - Vegetační úpr...'!$C$68:$K$138</definedName>
    <definedName name="_xlnm.Print_Titles" localSheetId="15">'16025-3.4 - Vegetační úpr...'!$80:$80</definedName>
    <definedName name="_xlnm._FilterDatabase" localSheetId="16" hidden="1">'16025-3.5 - Vegetační úpr...'!$C$80:$K$138</definedName>
    <definedName name="_xlnm.Print_Area" localSheetId="16">'16025-3.5 - Vegetační úpr...'!$C$4:$J$39,'16025-3.5 - Vegetační úpr...'!$C$45:$J$62,'16025-3.5 - Vegetační úpr...'!$C$68:$K$138</definedName>
    <definedName name="_xlnm.Print_Titles" localSheetId="16">'16025-3.5 - Vegetační úpr...'!$80:$80</definedName>
    <definedName name="_xlnm._FilterDatabase" localSheetId="17" hidden="1">'16025-4 - Vedlejší a osta...'!$C$84:$K$114</definedName>
    <definedName name="_xlnm.Print_Area" localSheetId="17">'16025-4 - Vedlejší a osta...'!$C$4:$J$39,'16025-4 - Vedlejší a osta...'!$C$45:$J$66,'16025-4 - Vedlejší a osta...'!$C$72:$K$114</definedName>
    <definedName name="_xlnm.Print_Titles" localSheetId="17">'16025-4 - Vedlejší a osta...'!$84:$84</definedName>
    <definedName name="_xlnm.Print_Area" localSheetId="18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8" l="1" r="J37"/>
  <c r="J36"/>
  <c i="1" r="AY71"/>
  <c i="18" r="J35"/>
  <c i="1" r="AX71"/>
  <c i="18"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T98"/>
  <c r="R99"/>
  <c r="R98"/>
  <c r="P99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T87"/>
  <c r="T86"/>
  <c r="R88"/>
  <c r="R87"/>
  <c r="R86"/>
  <c r="P88"/>
  <c r="P87"/>
  <c r="P86"/>
  <c r="J81"/>
  <c r="F81"/>
  <c r="F79"/>
  <c r="E77"/>
  <c r="J54"/>
  <c r="F54"/>
  <c r="F52"/>
  <c r="E50"/>
  <c r="J24"/>
  <c r="E24"/>
  <c r="J82"/>
  <c r="J23"/>
  <c r="J18"/>
  <c r="E18"/>
  <c r="F55"/>
  <c r="J17"/>
  <c r="J12"/>
  <c r="J52"/>
  <c r="E7"/>
  <c r="E75"/>
  <c i="17" r="J37"/>
  <c r="J36"/>
  <c i="1" r="AY70"/>
  <c i="17" r="J35"/>
  <c i="1" r="AX70"/>
  <c i="17"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1"/>
  <c r="BH91"/>
  <c r="BG91"/>
  <c r="BF91"/>
  <c r="T91"/>
  <c r="R91"/>
  <c r="P91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48"/>
  <c i="16" r="J37"/>
  <c r="J36"/>
  <c i="1" r="AY69"/>
  <c i="16" r="J35"/>
  <c i="1" r="AX69"/>
  <c i="16"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1"/>
  <c r="BH91"/>
  <c r="BG91"/>
  <c r="BF91"/>
  <c r="T91"/>
  <c r="R91"/>
  <c r="P91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71"/>
  <c i="15" r="J37"/>
  <c r="J36"/>
  <c i="1" r="AY68"/>
  <c i="15" r="J35"/>
  <c i="1" r="AX68"/>
  <c i="15"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1"/>
  <c r="BH91"/>
  <c r="BG91"/>
  <c r="BF91"/>
  <c r="T91"/>
  <c r="R91"/>
  <c r="P91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71"/>
  <c i="14" r="J37"/>
  <c r="J36"/>
  <c i="1" r="AY67"/>
  <c i="14" r="J35"/>
  <c i="1" r="AX67"/>
  <c i="14"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48"/>
  <c i="13" r="J37"/>
  <c r="J36"/>
  <c i="1" r="AY66"/>
  <c i="13" r="J35"/>
  <c i="1" r="AX66"/>
  <c i="13" r="BI297"/>
  <c r="BH297"/>
  <c r="BG297"/>
  <c r="BF297"/>
  <c r="T297"/>
  <c r="T296"/>
  <c r="R297"/>
  <c r="R296"/>
  <c r="P297"/>
  <c r="P296"/>
  <c r="BI294"/>
  <c r="BH294"/>
  <c r="BG294"/>
  <c r="BF294"/>
  <c r="T294"/>
  <c r="T293"/>
  <c r="R294"/>
  <c r="R293"/>
  <c r="P294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T280"/>
  <c r="R281"/>
  <c r="R280"/>
  <c r="P281"/>
  <c r="P280"/>
  <c r="BI276"/>
  <c r="BH276"/>
  <c r="BG276"/>
  <c r="BF276"/>
  <c r="T276"/>
  <c r="R276"/>
  <c r="P276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29"/>
  <c r="BH229"/>
  <c r="BG229"/>
  <c r="BF229"/>
  <c r="T229"/>
  <c r="R229"/>
  <c r="P229"/>
  <c r="BI228"/>
  <c r="BH228"/>
  <c r="BG228"/>
  <c r="BF228"/>
  <c r="T228"/>
  <c r="R228"/>
  <c r="P228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4"/>
  <c r="BH164"/>
  <c r="BG164"/>
  <c r="BF164"/>
  <c r="T164"/>
  <c r="R164"/>
  <c r="P164"/>
  <c r="BI157"/>
  <c r="BH157"/>
  <c r="BG157"/>
  <c r="BF157"/>
  <c r="T157"/>
  <c r="R157"/>
  <c r="P157"/>
  <c r="BI149"/>
  <c r="BH149"/>
  <c r="BG149"/>
  <c r="BF149"/>
  <c r="T149"/>
  <c r="R149"/>
  <c r="P149"/>
  <c r="BI144"/>
  <c r="BH144"/>
  <c r="BG144"/>
  <c r="BF144"/>
  <c r="T144"/>
  <c r="R144"/>
  <c r="P144"/>
  <c r="BI133"/>
  <c r="BH133"/>
  <c r="BG133"/>
  <c r="BF133"/>
  <c r="T133"/>
  <c r="R133"/>
  <c r="P133"/>
  <c r="BI121"/>
  <c r="BH121"/>
  <c r="BG121"/>
  <c r="BF121"/>
  <c r="T121"/>
  <c r="R121"/>
  <c r="P121"/>
  <c r="BI109"/>
  <c r="BH109"/>
  <c r="BG109"/>
  <c r="BF109"/>
  <c r="T109"/>
  <c r="R109"/>
  <c r="P109"/>
  <c r="BI102"/>
  <c r="BH102"/>
  <c r="BG102"/>
  <c r="BF102"/>
  <c r="T102"/>
  <c r="R102"/>
  <c r="P102"/>
  <c r="BI97"/>
  <c r="BH97"/>
  <c r="BG97"/>
  <c r="BF97"/>
  <c r="T97"/>
  <c r="R97"/>
  <c r="P97"/>
  <c r="BI92"/>
  <c r="BH92"/>
  <c r="BG92"/>
  <c r="BF92"/>
  <c r="T92"/>
  <c r="R92"/>
  <c r="P92"/>
  <c r="BI90"/>
  <c r="BH90"/>
  <c r="BG90"/>
  <c r="BF90"/>
  <c r="T90"/>
  <c r="R90"/>
  <c r="P90"/>
  <c r="J83"/>
  <c r="F83"/>
  <c r="F81"/>
  <c r="E79"/>
  <c r="J54"/>
  <c r="F54"/>
  <c r="F52"/>
  <c r="E50"/>
  <c r="J24"/>
  <c r="E24"/>
  <c r="J55"/>
  <c r="J23"/>
  <c r="J18"/>
  <c r="E18"/>
  <c r="F84"/>
  <c r="J17"/>
  <c r="J12"/>
  <c r="J81"/>
  <c r="E7"/>
  <c r="E77"/>
  <c i="12" r="J37"/>
  <c r="J36"/>
  <c i="1" r="AY65"/>
  <c i="12" r="J35"/>
  <c i="1" r="AX65"/>
  <c i="12"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11" r="J37"/>
  <c r="J36"/>
  <c i="1" r="AY64"/>
  <c i="11" r="J35"/>
  <c i="1" r="AX64"/>
  <c i="11"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48"/>
  <c i="10" r="J37"/>
  <c r="J36"/>
  <c i="1" r="AY63"/>
  <c i="10" r="J35"/>
  <c i="1" r="AX63"/>
  <c i="10"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52"/>
  <c r="E7"/>
  <c r="E71"/>
  <c i="9" r="J37"/>
  <c r="J36"/>
  <c i="1" r="AY62"/>
  <c i="9" r="J35"/>
  <c i="1" r="AX62"/>
  <c i="9"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7"/>
  <c r="BH97"/>
  <c r="BG97"/>
  <c r="BF97"/>
  <c r="T97"/>
  <c r="R97"/>
  <c r="P97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48"/>
  <c i="8" r="J37"/>
  <c r="J36"/>
  <c i="1" r="AY61"/>
  <c i="8" r="J35"/>
  <c i="1" r="AX61"/>
  <c i="8" r="BI211"/>
  <c r="BH211"/>
  <c r="BG211"/>
  <c r="BF211"/>
  <c r="T211"/>
  <c r="T210"/>
  <c r="R211"/>
  <c r="R210"/>
  <c r="P211"/>
  <c r="P210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T195"/>
  <c r="R196"/>
  <c r="R195"/>
  <c r="P196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8"/>
  <c r="BH128"/>
  <c r="BG128"/>
  <c r="BF128"/>
  <c r="T128"/>
  <c r="R128"/>
  <c r="P128"/>
  <c r="BI123"/>
  <c r="BH123"/>
  <c r="BG123"/>
  <c r="BF123"/>
  <c r="T123"/>
  <c r="R123"/>
  <c r="P123"/>
  <c r="BI115"/>
  <c r="BH115"/>
  <c r="BG115"/>
  <c r="BF115"/>
  <c r="T115"/>
  <c r="R115"/>
  <c r="P115"/>
  <c r="BI112"/>
  <c r="BH112"/>
  <c r="BG112"/>
  <c r="BF112"/>
  <c r="T112"/>
  <c r="R112"/>
  <c r="P112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J83"/>
  <c r="F83"/>
  <c r="F81"/>
  <c r="E79"/>
  <c r="J54"/>
  <c r="F54"/>
  <c r="F52"/>
  <c r="E50"/>
  <c r="J24"/>
  <c r="E24"/>
  <c r="J55"/>
  <c r="J23"/>
  <c r="J18"/>
  <c r="E18"/>
  <c r="F55"/>
  <c r="J17"/>
  <c r="J12"/>
  <c r="J81"/>
  <c r="E7"/>
  <c r="E77"/>
  <c i="7" r="J37"/>
  <c r="J36"/>
  <c i="1" r="AY60"/>
  <c i="7" r="J35"/>
  <c i="1" r="AX60"/>
  <c i="7"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71"/>
  <c i="6" r="J37"/>
  <c r="J36"/>
  <c i="1" r="AY59"/>
  <c i="6" r="J35"/>
  <c i="1" r="AX59"/>
  <c i="6"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5" r="J37"/>
  <c r="J36"/>
  <c i="1" r="AY58"/>
  <c i="5" r="J35"/>
  <c i="1" r="AX58"/>
  <c i="5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52"/>
  <c r="E7"/>
  <c r="E48"/>
  <c i="4" r="J37"/>
  <c r="J36"/>
  <c i="1" r="AY57"/>
  <c i="4" r="J35"/>
  <c i="1" r="AX57"/>
  <c i="4"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2"/>
  <c r="BH102"/>
  <c r="BG102"/>
  <c r="BF102"/>
  <c r="T102"/>
  <c r="R102"/>
  <c r="P102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48"/>
  <c i="3" r="J37"/>
  <c r="J36"/>
  <c i="1" r="AY56"/>
  <c i="3" r="J35"/>
  <c i="1" r="AX56"/>
  <c i="3"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01"/>
  <c r="BH101"/>
  <c r="BG101"/>
  <c r="BF101"/>
  <c r="T101"/>
  <c r="R101"/>
  <c r="P101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55"/>
  <c r="J17"/>
  <c r="J12"/>
  <c r="J75"/>
  <c r="E7"/>
  <c r="E71"/>
  <c i="2" r="J37"/>
  <c r="J36"/>
  <c i="1" r="AY55"/>
  <c i="2" r="J35"/>
  <c i="1" r="AX55"/>
  <c i="2" r="BI622"/>
  <c r="BH622"/>
  <c r="BG622"/>
  <c r="BF622"/>
  <c r="T622"/>
  <c r="T621"/>
  <c r="R622"/>
  <c r="R621"/>
  <c r="P622"/>
  <c r="P621"/>
  <c r="BI619"/>
  <c r="BH619"/>
  <c r="BG619"/>
  <c r="BF619"/>
  <c r="T619"/>
  <c r="T618"/>
  <c r="R619"/>
  <c r="R618"/>
  <c r="P619"/>
  <c r="P618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3"/>
  <c r="BH593"/>
  <c r="BG593"/>
  <c r="BF593"/>
  <c r="T593"/>
  <c r="R593"/>
  <c r="P593"/>
  <c r="BI591"/>
  <c r="BH591"/>
  <c r="BG591"/>
  <c r="BF591"/>
  <c r="T591"/>
  <c r="R591"/>
  <c r="P591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68"/>
  <c r="BH568"/>
  <c r="BG568"/>
  <c r="BF568"/>
  <c r="T568"/>
  <c r="T567"/>
  <c r="R568"/>
  <c r="R567"/>
  <c r="P568"/>
  <c r="P567"/>
  <c r="BI565"/>
  <c r="BH565"/>
  <c r="BG565"/>
  <c r="BF565"/>
  <c r="T565"/>
  <c r="T564"/>
  <c r="R565"/>
  <c r="R564"/>
  <c r="P565"/>
  <c r="P564"/>
  <c r="BI560"/>
  <c r="BH560"/>
  <c r="BG560"/>
  <c r="BF560"/>
  <c r="T560"/>
  <c r="R560"/>
  <c r="P560"/>
  <c r="BI554"/>
  <c r="BH554"/>
  <c r="BG554"/>
  <c r="BF554"/>
  <c r="T554"/>
  <c r="R554"/>
  <c r="P554"/>
  <c r="BI549"/>
  <c r="BH549"/>
  <c r="BG549"/>
  <c r="BF549"/>
  <c r="T549"/>
  <c r="R549"/>
  <c r="P549"/>
  <c r="BI546"/>
  <c r="BH546"/>
  <c r="BG546"/>
  <c r="BF546"/>
  <c r="T546"/>
  <c r="R546"/>
  <c r="P546"/>
  <c r="BI539"/>
  <c r="BH539"/>
  <c r="BG539"/>
  <c r="BF539"/>
  <c r="T539"/>
  <c r="R539"/>
  <c r="P539"/>
  <c r="BI521"/>
  <c r="BH521"/>
  <c r="BG521"/>
  <c r="BF521"/>
  <c r="T521"/>
  <c r="R521"/>
  <c r="P521"/>
  <c r="BI512"/>
  <c r="BH512"/>
  <c r="BG512"/>
  <c r="BF512"/>
  <c r="T512"/>
  <c r="R512"/>
  <c r="P512"/>
  <c r="BI488"/>
  <c r="BH488"/>
  <c r="BG488"/>
  <c r="BF488"/>
  <c r="T488"/>
  <c r="R488"/>
  <c r="P488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8"/>
  <c r="BH448"/>
  <c r="BG448"/>
  <c r="BF448"/>
  <c r="T448"/>
  <c r="R448"/>
  <c r="P448"/>
  <c r="BI427"/>
  <c r="BH427"/>
  <c r="BG427"/>
  <c r="BF427"/>
  <c r="T427"/>
  <c r="R427"/>
  <c r="P427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7"/>
  <c r="BH407"/>
  <c r="BG407"/>
  <c r="BF407"/>
  <c r="T407"/>
  <c r="R407"/>
  <c r="P407"/>
  <c r="BI402"/>
  <c r="BH402"/>
  <c r="BG402"/>
  <c r="BF402"/>
  <c r="T402"/>
  <c r="R402"/>
  <c r="P402"/>
  <c r="BI396"/>
  <c r="BH396"/>
  <c r="BG396"/>
  <c r="BF396"/>
  <c r="T396"/>
  <c r="R396"/>
  <c r="P396"/>
  <c r="BI390"/>
  <c r="BH390"/>
  <c r="BG390"/>
  <c r="BF390"/>
  <c r="T390"/>
  <c r="R390"/>
  <c r="P390"/>
  <c r="BI383"/>
  <c r="BH383"/>
  <c r="BG383"/>
  <c r="BF383"/>
  <c r="T383"/>
  <c r="R383"/>
  <c r="P383"/>
  <c r="BI378"/>
  <c r="BH378"/>
  <c r="BG378"/>
  <c r="BF378"/>
  <c r="T378"/>
  <c r="R378"/>
  <c r="P378"/>
  <c r="BI376"/>
  <c r="BH376"/>
  <c r="BG376"/>
  <c r="BF376"/>
  <c r="T376"/>
  <c r="R376"/>
  <c r="P376"/>
  <c r="BI362"/>
  <c r="BH362"/>
  <c r="BG362"/>
  <c r="BF362"/>
  <c r="T362"/>
  <c r="R362"/>
  <c r="P362"/>
  <c r="BI357"/>
  <c r="BH357"/>
  <c r="BG357"/>
  <c r="BF357"/>
  <c r="T357"/>
  <c r="R357"/>
  <c r="P357"/>
  <c r="BI351"/>
  <c r="BH351"/>
  <c r="BG351"/>
  <c r="BF351"/>
  <c r="T351"/>
  <c r="R351"/>
  <c r="P351"/>
  <c r="BI346"/>
  <c r="BH346"/>
  <c r="BG346"/>
  <c r="BF346"/>
  <c r="T346"/>
  <c r="R346"/>
  <c r="P346"/>
  <c r="BI341"/>
  <c r="BH341"/>
  <c r="BG341"/>
  <c r="BF341"/>
  <c r="T341"/>
  <c r="R341"/>
  <c r="P341"/>
  <c r="BI338"/>
  <c r="BH338"/>
  <c r="BG338"/>
  <c r="BF338"/>
  <c r="T338"/>
  <c r="R338"/>
  <c r="P338"/>
  <c r="BI331"/>
  <c r="BH331"/>
  <c r="BG331"/>
  <c r="BF331"/>
  <c r="T331"/>
  <c r="R331"/>
  <c r="P331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289"/>
  <c r="BH289"/>
  <c r="BG289"/>
  <c r="BF289"/>
  <c r="T289"/>
  <c r="R289"/>
  <c r="P289"/>
  <c r="BI279"/>
  <c r="BH279"/>
  <c r="BG279"/>
  <c r="BF279"/>
  <c r="T279"/>
  <c r="R279"/>
  <c r="P279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45"/>
  <c r="BH245"/>
  <c r="BG245"/>
  <c r="BF245"/>
  <c r="T245"/>
  <c r="R245"/>
  <c r="P245"/>
  <c r="BI229"/>
  <c r="BH229"/>
  <c r="BG229"/>
  <c r="BF229"/>
  <c r="T229"/>
  <c r="R229"/>
  <c r="P229"/>
  <c r="BI225"/>
  <c r="BH225"/>
  <c r="BG225"/>
  <c r="BF225"/>
  <c r="T225"/>
  <c r="R225"/>
  <c r="P225"/>
  <c r="BI216"/>
  <c r="BH216"/>
  <c r="BG216"/>
  <c r="BF216"/>
  <c r="T216"/>
  <c r="R216"/>
  <c r="P216"/>
  <c r="BI196"/>
  <c r="BH196"/>
  <c r="BG196"/>
  <c r="BF196"/>
  <c r="T196"/>
  <c r="R196"/>
  <c r="P196"/>
  <c r="BI193"/>
  <c r="BH193"/>
  <c r="BG193"/>
  <c r="BF193"/>
  <c r="T193"/>
  <c r="R193"/>
  <c r="P193"/>
  <c r="BI180"/>
  <c r="BH180"/>
  <c r="BG180"/>
  <c r="BF180"/>
  <c r="T180"/>
  <c r="R180"/>
  <c r="P180"/>
  <c r="BI176"/>
  <c r="BH176"/>
  <c r="BG176"/>
  <c r="BF176"/>
  <c r="T176"/>
  <c r="R176"/>
  <c r="P176"/>
  <c r="BI117"/>
  <c r="BH117"/>
  <c r="BG117"/>
  <c r="BF117"/>
  <c r="T117"/>
  <c r="R117"/>
  <c r="P117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52"/>
  <c r="E7"/>
  <c r="E80"/>
  <c i="1" r="L50"/>
  <c r="AM50"/>
  <c r="AM49"/>
  <c r="L49"/>
  <c r="AM47"/>
  <c r="L47"/>
  <c r="L45"/>
  <c r="L44"/>
  <c i="18" r="BK111"/>
  <c r="BK105"/>
  <c r="J99"/>
  <c r="BK95"/>
  <c i="17" r="J123"/>
  <c r="J114"/>
  <c r="BK97"/>
  <c i="16" r="J132"/>
  <c r="BK112"/>
  <c r="J84"/>
  <c i="15" r="J118"/>
  <c r="BK108"/>
  <c r="BK84"/>
  <c i="14" r="J136"/>
  <c r="J124"/>
  <c r="J90"/>
  <c i="13" r="J281"/>
  <c r="BK229"/>
  <c r="J203"/>
  <c r="BK144"/>
  <c i="12" r="BK155"/>
  <c r="BK143"/>
  <c r="J105"/>
  <c r="BK96"/>
  <c r="J86"/>
  <c i="11" r="BK145"/>
  <c r="BK139"/>
  <c r="BK110"/>
  <c r="J98"/>
  <c r="J94"/>
  <c r="J87"/>
  <c i="2" r="J390"/>
  <c r="J321"/>
  <c r="BK229"/>
  <c r="BK117"/>
  <c i="18" r="BK113"/>
  <c r="J105"/>
  <c r="J102"/>
  <c r="J95"/>
  <c i="17" r="J136"/>
  <c r="J121"/>
  <c r="BK114"/>
  <c r="BK107"/>
  <c r="J100"/>
  <c i="16" r="BK108"/>
  <c i="15" r="BK129"/>
  <c r="BK100"/>
  <c i="14" r="BK136"/>
  <c r="BK124"/>
  <c r="BK101"/>
  <c i="13" r="J290"/>
  <c r="J229"/>
  <c r="BK196"/>
  <c r="BK164"/>
  <c r="J121"/>
  <c r="BK97"/>
  <c i="12" r="J149"/>
  <c r="BK133"/>
  <c r="BK106"/>
  <c r="J94"/>
  <c r="J90"/>
  <c i="11" r="BK155"/>
  <c r="J139"/>
  <c r="BK112"/>
  <c r="J95"/>
  <c r="BK88"/>
  <c i="18" r="BK93"/>
  <c i="17" r="BK100"/>
  <c r="J87"/>
  <c i="16" r="J112"/>
  <c r="BK91"/>
  <c i="15" r="J112"/>
  <c r="J87"/>
  <c i="14" r="J141"/>
  <c r="J128"/>
  <c r="BK113"/>
  <c r="J94"/>
  <c i="13" r="J245"/>
  <c r="BK199"/>
  <c r="BK157"/>
  <c r="BK90"/>
  <c i="12" r="J122"/>
  <c r="J97"/>
  <c r="BK86"/>
  <c i="11" r="J153"/>
  <c r="BK127"/>
  <c r="BK102"/>
  <c r="BK89"/>
  <c i="10" r="BK155"/>
  <c r="BK149"/>
  <c r="J145"/>
  <c r="BK138"/>
  <c r="J137"/>
  <c r="J133"/>
  <c r="J112"/>
  <c r="J102"/>
  <c r="BK97"/>
  <c r="J90"/>
  <c i="9" r="BK158"/>
  <c r="J144"/>
  <c r="BK138"/>
  <c r="BK133"/>
  <c r="J127"/>
  <c i="8" r="BK204"/>
  <c r="J161"/>
  <c r="BK135"/>
  <c i="7" r="BK144"/>
  <c r="BK121"/>
  <c r="J84"/>
  <c i="6" r="BK137"/>
  <c r="J117"/>
  <c r="J99"/>
  <c i="5" r="BK121"/>
  <c r="J113"/>
  <c i="4" r="J172"/>
  <c r="BK155"/>
  <c r="BK151"/>
  <c r="J140"/>
  <c r="BK123"/>
  <c r="J96"/>
  <c r="BK87"/>
  <c i="3" r="BK84"/>
  <c i="17" r="BK125"/>
  <c i="16" r="BK129"/>
  <c r="BK118"/>
  <c r="J107"/>
  <c r="J87"/>
  <c i="15" r="BK131"/>
  <c r="J107"/>
  <c i="14" r="BK141"/>
  <c r="BK131"/>
  <c r="J116"/>
  <c r="J108"/>
  <c r="J85"/>
  <c i="13" r="J253"/>
  <c r="BK190"/>
  <c r="J171"/>
  <c i="12" r="BK159"/>
  <c r="J145"/>
  <c r="BK139"/>
  <c r="BK127"/>
  <c r="BK102"/>
  <c r="BK95"/>
  <c r="BK90"/>
  <c r="BK84"/>
  <c i="11" r="J130"/>
  <c r="BK106"/>
  <c r="BK100"/>
  <c r="J93"/>
  <c r="J85"/>
  <c i="10" r="J98"/>
  <c i="9" r="J167"/>
  <c r="BK148"/>
  <c r="BK139"/>
  <c r="J135"/>
  <c r="BK120"/>
  <c r="BK103"/>
  <c i="8" r="BK208"/>
  <c r="BK158"/>
  <c r="J112"/>
  <c i="7" r="BK133"/>
  <c r="J99"/>
  <c i="6" r="J146"/>
  <c r="BK131"/>
  <c r="J105"/>
  <c r="BK87"/>
  <c i="5" r="BK141"/>
  <c r="BK130"/>
  <c r="BK117"/>
  <c r="BK99"/>
  <c r="J87"/>
  <c i="4" r="BK168"/>
  <c r="BK148"/>
  <c r="BK141"/>
  <c r="J135"/>
  <c r="BK129"/>
  <c r="J118"/>
  <c r="J87"/>
  <c i="3" r="J90"/>
  <c i="2" r="BK622"/>
  <c r="BK603"/>
  <c r="BK593"/>
  <c r="J580"/>
  <c r="BK546"/>
  <c r="J488"/>
  <c r="BK448"/>
  <c r="BK390"/>
  <c r="J346"/>
  <c r="BK317"/>
  <c r="BK260"/>
  <c r="J245"/>
  <c r="J196"/>
  <c i="10" r="BK130"/>
  <c r="BK106"/>
  <c r="J97"/>
  <c r="BK90"/>
  <c r="J85"/>
  <c i="9" r="BK147"/>
  <c r="BK124"/>
  <c r="J111"/>
  <c i="8" r="J208"/>
  <c r="BK200"/>
  <c r="J179"/>
  <c r="BK168"/>
  <c r="BK152"/>
  <c r="J105"/>
  <c i="7" r="J142"/>
  <c r="J121"/>
  <c r="BK113"/>
  <c r="BK93"/>
  <c i="6" r="J140"/>
  <c r="BK93"/>
  <c r="J84"/>
  <c i="5" r="BK132"/>
  <c r="J114"/>
  <c i="4" r="J176"/>
  <c r="BK156"/>
  <c r="BK150"/>
  <c r="BK138"/>
  <c r="J129"/>
  <c r="BK109"/>
  <c r="BK88"/>
  <c i="3" r="BK114"/>
  <c i="2" r="J586"/>
  <c r="J565"/>
  <c r="BK539"/>
  <c r="J449"/>
  <c r="BK407"/>
  <c r="J378"/>
  <c r="J338"/>
  <c r="BK279"/>
  <c r="J176"/>
  <c i="10" r="BK127"/>
  <c r="J110"/>
  <c r="BK94"/>
  <c r="BK85"/>
  <c i="9" r="J165"/>
  <c r="J142"/>
  <c r="J133"/>
  <c r="BK126"/>
  <c r="J118"/>
  <c r="BK91"/>
  <c i="8" r="BK179"/>
  <c r="BK138"/>
  <c r="J99"/>
  <c r="BK90"/>
  <c i="7" r="J131"/>
  <c r="BK117"/>
  <c r="J95"/>
  <c i="6" r="J133"/>
  <c r="BK121"/>
  <c r="BK95"/>
  <c i="5" r="J123"/>
  <c r="BK108"/>
  <c r="BK93"/>
  <c i="4" r="BK172"/>
  <c r="BK152"/>
  <c r="BK147"/>
  <c r="BK142"/>
  <c r="BK133"/>
  <c r="J116"/>
  <c i="3" r="BK120"/>
  <c i="2" r="BK619"/>
  <c r="J603"/>
  <c r="BK580"/>
  <c r="J521"/>
  <c r="J455"/>
  <c r="BK421"/>
  <c r="BK378"/>
  <c r="J341"/>
  <c r="J289"/>
  <c r="BK254"/>
  <c r="BK180"/>
  <c r="BK95"/>
  <c i="18" r="J111"/>
  <c r="BK102"/>
  <c r="BK97"/>
  <c r="BK91"/>
  <c i="17" r="BK115"/>
  <c r="BK103"/>
  <c i="16" r="BK136"/>
  <c r="J118"/>
  <c r="J91"/>
  <c i="15" r="J123"/>
  <c r="BK103"/>
  <c i="14" r="J140"/>
  <c r="J135"/>
  <c r="BK128"/>
  <c r="J101"/>
  <c i="13" r="J285"/>
  <c r="J212"/>
  <c r="J164"/>
  <c r="BK133"/>
  <c i="12" r="BK153"/>
  <c r="BK116"/>
  <c r="J101"/>
  <c r="BK89"/>
  <c i="11" r="J159"/>
  <c r="J137"/>
  <c r="J106"/>
  <c r="BK97"/>
  <c r="J91"/>
  <c i="10" r="BK159"/>
  <c i="2" r="BK326"/>
  <c r="BK271"/>
  <c r="BK93"/>
  <c i="18" r="BK107"/>
  <c r="BK101"/>
  <c r="J93"/>
  <c i="17" r="BK132"/>
  <c r="J125"/>
  <c r="J115"/>
  <c r="BK108"/>
  <c r="J84"/>
  <c i="16" r="BK107"/>
  <c i="15" r="J132"/>
  <c r="BK107"/>
  <c i="14" r="BK145"/>
  <c r="BK132"/>
  <c r="J88"/>
  <c i="13" r="BK294"/>
  <c r="BK249"/>
  <c r="J228"/>
  <c r="J199"/>
  <c r="J174"/>
  <c r="BK109"/>
  <c i="12" r="J159"/>
  <c r="BK138"/>
  <c r="BK130"/>
  <c r="BK101"/>
  <c r="J95"/>
  <c i="11" r="BK149"/>
  <c r="J143"/>
  <c r="J116"/>
  <c r="BK93"/>
  <c r="J84"/>
  <c i="18" r="BK96"/>
  <c i="17" r="J108"/>
  <c i="16" r="J129"/>
  <c r="BK121"/>
  <c r="BK97"/>
  <c i="15" r="J121"/>
  <c r="J103"/>
  <c i="14" r="J149"/>
  <c r="J137"/>
  <c r="BK130"/>
  <c r="J115"/>
  <c r="J98"/>
  <c r="BK88"/>
  <c i="13" r="J206"/>
  <c r="BK181"/>
  <c r="J133"/>
  <c i="12" r="BK134"/>
  <c r="J100"/>
  <c r="J85"/>
  <c i="11" r="J149"/>
  <c r="BK130"/>
  <c r="J100"/>
  <c i="10" r="BK153"/>
  <c r="J149"/>
  <c r="BK145"/>
  <c r="J143"/>
  <c r="J138"/>
  <c r="J134"/>
  <c r="BK110"/>
  <c r="J101"/>
  <c r="J92"/>
  <c r="J86"/>
  <c i="9" r="BK146"/>
  <c r="J139"/>
  <c r="BK136"/>
  <c r="J129"/>
  <c i="8" r="J211"/>
  <c r="BK191"/>
  <c r="BK165"/>
  <c r="BK145"/>
  <c r="BK105"/>
  <c i="7" r="J127"/>
  <c r="J105"/>
  <c i="6" r="BK123"/>
  <c r="BK113"/>
  <c r="BK105"/>
  <c i="5" r="BK126"/>
  <c i="4" r="BK178"/>
  <c r="J156"/>
  <c r="J144"/>
  <c r="J139"/>
  <c r="BK132"/>
  <c r="J109"/>
  <c r="BK93"/>
  <c i="3" r="J116"/>
  <c i="17" r="BK136"/>
  <c r="BK123"/>
  <c i="16" r="BK131"/>
  <c r="BK115"/>
  <c r="BK84"/>
  <c i="15" r="J129"/>
  <c r="BK112"/>
  <c r="J84"/>
  <c i="14" r="J134"/>
  <c r="J119"/>
  <c r="BK109"/>
  <c r="BK98"/>
  <c i="13" r="BK276"/>
  <c r="J196"/>
  <c r="J184"/>
  <c r="J149"/>
  <c i="12" r="J153"/>
  <c r="J137"/>
  <c r="J110"/>
  <c r="J98"/>
  <c r="BK93"/>
  <c r="BK88"/>
  <c i="11" r="BK137"/>
  <c r="BK122"/>
  <c r="BK98"/>
  <c r="J92"/>
  <c r="J89"/>
  <c i="10" r="BK100"/>
  <c r="BK87"/>
  <c i="9" r="J145"/>
  <c r="J138"/>
  <c r="J132"/>
  <c r="BK118"/>
  <c r="BK108"/>
  <c r="J87"/>
  <c i="8" r="J168"/>
  <c r="J145"/>
  <c r="BK95"/>
  <c i="7" r="BK140"/>
  <c r="J113"/>
  <c r="J93"/>
  <c i="6" r="BK133"/>
  <c r="BK127"/>
  <c r="BK99"/>
  <c r="BK84"/>
  <c i="5" r="J136"/>
  <c r="J118"/>
  <c r="J110"/>
  <c r="J93"/>
  <c i="4" r="J164"/>
  <c r="BK149"/>
  <c r="BK144"/>
  <c r="BK139"/>
  <c r="J134"/>
  <c r="J127"/>
  <c r="J112"/>
  <c i="3" r="J101"/>
  <c i="2" r="J612"/>
  <c r="J600"/>
  <c r="BK591"/>
  <c r="BK565"/>
  <c r="J539"/>
  <c r="BK455"/>
  <c r="J427"/>
  <c r="BK383"/>
  <c r="J331"/>
  <c r="BK321"/>
  <c r="BK257"/>
  <c r="J225"/>
  <c r="BK176"/>
  <c i="10" r="J122"/>
  <c r="J100"/>
  <c r="J95"/>
  <c r="BK88"/>
  <c i="9" r="BK162"/>
  <c r="BK145"/>
  <c r="BK129"/>
  <c r="BK115"/>
  <c i="8" r="BK202"/>
  <c r="BK187"/>
  <c r="BK174"/>
  <c r="BK123"/>
  <c r="BK99"/>
  <c i="7" r="J123"/>
  <c r="J114"/>
  <c r="BK89"/>
  <c i="6" r="J125"/>
  <c r="J89"/>
  <c i="5" r="J141"/>
  <c r="J130"/>
  <c r="BK105"/>
  <c i="4" r="BK164"/>
  <c r="J154"/>
  <c r="J142"/>
  <c r="BK127"/>
  <c r="BK96"/>
  <c i="2" r="BK600"/>
  <c r="J593"/>
  <c r="BK568"/>
  <c r="BK549"/>
  <c r="J458"/>
  <c r="J417"/>
  <c r="J383"/>
  <c r="BK341"/>
  <c r="BK289"/>
  <c r="BK225"/>
  <c r="J95"/>
  <c i="10" r="J106"/>
  <c r="J96"/>
  <c r="BK91"/>
  <c i="9" r="J158"/>
  <c r="J147"/>
  <c r="J134"/>
  <c r="BK127"/>
  <c r="J115"/>
  <c r="J93"/>
  <c i="8" r="J187"/>
  <c r="J148"/>
  <c r="J115"/>
  <c i="7" r="J137"/>
  <c r="BK127"/>
  <c r="J118"/>
  <c r="BK99"/>
  <c i="6" r="BK142"/>
  <c r="J131"/>
  <c r="BK118"/>
  <c i="5" r="BK145"/>
  <c r="J117"/>
  <c r="J99"/>
  <c i="4" r="BK176"/>
  <c r="BK162"/>
  <c r="J151"/>
  <c r="J146"/>
  <c r="BK135"/>
  <c r="BK118"/>
  <c r="J102"/>
  <c i="2" r="BK612"/>
  <c r="J598"/>
  <c r="J568"/>
  <c r="J512"/>
  <c r="BK449"/>
  <c r="BK417"/>
  <c r="BK402"/>
  <c r="J351"/>
  <c r="BK276"/>
  <c r="J257"/>
  <c r="BK193"/>
  <c r="J98"/>
  <c i="18" r="J113"/>
  <c r="J107"/>
  <c r="J101"/>
  <c r="BK88"/>
  <c i="17" r="J118"/>
  <c r="J107"/>
  <c r="BK84"/>
  <c i="16" r="J125"/>
  <c r="BK100"/>
  <c i="15" r="BK136"/>
  <c r="BK115"/>
  <c r="BK91"/>
  <c i="14" r="J139"/>
  <c r="BK134"/>
  <c r="BK104"/>
  <c r="BK85"/>
  <c i="13" r="BK253"/>
  <c r="BK228"/>
  <c r="J177"/>
  <c r="BK121"/>
  <c i="12" r="BK145"/>
  <c r="J112"/>
  <c r="BK97"/>
  <c r="BK94"/>
  <c i="11" r="BK159"/>
  <c r="BK138"/>
  <c r="J102"/>
  <c r="J99"/>
  <c r="BK95"/>
  <c r="J88"/>
  <c i="2" r="J376"/>
  <c r="J279"/>
  <c r="J266"/>
  <c r="J109"/>
  <c i="18" r="BK108"/>
  <c r="J103"/>
  <c r="BK99"/>
  <c r="J88"/>
  <c i="17" r="J129"/>
  <c r="BK118"/>
  <c r="BK112"/>
  <c r="J103"/>
  <c i="16" r="J136"/>
  <c r="BK87"/>
  <c i="15" r="BK118"/>
  <c r="J97"/>
  <c i="14" r="BK133"/>
  <c r="BK116"/>
  <c i="13" r="J297"/>
  <c r="BK281"/>
  <c r="BK241"/>
  <c r="J210"/>
  <c r="BK177"/>
  <c r="J157"/>
  <c r="J102"/>
  <c r="J90"/>
  <c i="12" r="J139"/>
  <c r="J127"/>
  <c r="BK99"/>
  <c r="BK91"/>
  <c r="J87"/>
  <c i="11" r="J145"/>
  <c r="J138"/>
  <c r="BK99"/>
  <c r="BK91"/>
  <c i="18" r="J97"/>
  <c r="J91"/>
  <c i="17" r="J97"/>
  <c i="16" r="BK123"/>
  <c r="J100"/>
  <c i="15" r="BK123"/>
  <c r="BK97"/>
  <c i="14" r="J145"/>
  <c r="BK135"/>
  <c r="J122"/>
  <c r="J109"/>
  <c r="BK90"/>
  <c i="13" r="J276"/>
  <c r="BK174"/>
  <c r="J109"/>
  <c i="12" r="J138"/>
  <c r="BK110"/>
  <c r="J91"/>
  <c r="J84"/>
  <c i="11" r="J134"/>
  <c r="J122"/>
  <c r="J97"/>
  <c r="BK86"/>
  <c i="10" r="J153"/>
  <c r="J147"/>
  <c r="BK139"/>
  <c r="BK137"/>
  <c r="BK133"/>
  <c r="BK116"/>
  <c r="BK99"/>
  <c r="BK95"/>
  <c r="J88"/>
  <c i="9" r="J152"/>
  <c r="J140"/>
  <c r="J137"/>
  <c r="BK130"/>
  <c r="BK87"/>
  <c i="8" r="BK196"/>
  <c r="J183"/>
  <c r="J158"/>
  <c r="J128"/>
  <c i="7" r="J140"/>
  <c r="BK114"/>
  <c i="6" r="BK144"/>
  <c r="J121"/>
  <c r="J110"/>
  <c r="J95"/>
  <c i="5" r="BK118"/>
  <c r="BK84"/>
  <c i="4" r="J168"/>
  <c r="BK154"/>
  <c r="J141"/>
  <c r="BK134"/>
  <c r="BK116"/>
  <c r="BK107"/>
  <c r="J88"/>
  <c i="3" r="J87"/>
  <c i="17" r="BK129"/>
  <c r="BK121"/>
  <c i="16" r="J123"/>
  <c r="J108"/>
  <c i="15" r="J136"/>
  <c r="BK125"/>
  <c r="J108"/>
  <c i="14" r="BK149"/>
  <c r="BK138"/>
  <c r="BK122"/>
  <c r="J113"/>
  <c r="BK94"/>
  <c i="13" r="BK285"/>
  <c r="BK206"/>
  <c r="J181"/>
  <c r="BK92"/>
  <c i="12" r="BK149"/>
  <c r="J133"/>
  <c r="J116"/>
  <c r="BK100"/>
  <c r="J96"/>
  <c r="J89"/>
  <c i="11" r="J147"/>
  <c r="J110"/>
  <c r="J101"/>
  <c r="BK94"/>
  <c r="J86"/>
  <c i="10" r="J94"/>
  <c i="9" r="J162"/>
  <c r="BK144"/>
  <c r="J136"/>
  <c r="J131"/>
  <c r="BK114"/>
  <c r="BK97"/>
  <c i="8" r="BK211"/>
  <c r="J165"/>
  <c r="BK148"/>
  <c i="7" r="J146"/>
  <c r="BK142"/>
  <c r="BK118"/>
  <c r="BK95"/>
  <c i="6" r="BK140"/>
  <c r="BK117"/>
  <c r="BK89"/>
  <c i="5" r="J143"/>
  <c r="BK123"/>
  <c r="BK113"/>
  <c r="BK95"/>
  <c r="J84"/>
  <c i="4" r="J152"/>
  <c r="BK146"/>
  <c r="BK140"/>
  <c r="BK136"/>
  <c r="BK131"/>
  <c r="J123"/>
  <c i="3" r="J120"/>
  <c r="J84"/>
  <c i="2" r="BK609"/>
  <c r="BK598"/>
  <c r="BK586"/>
  <c r="BK554"/>
  <c r="BK512"/>
  <c r="BK413"/>
  <c r="J362"/>
  <c r="BK338"/>
  <c r="BK324"/>
  <c r="BK266"/>
  <c r="BK216"/>
  <c r="BK98"/>
  <c i="10" r="BK112"/>
  <c r="J99"/>
  <c r="J91"/>
  <c r="J87"/>
  <c i="9" r="BK165"/>
  <c r="BK143"/>
  <c r="J126"/>
  <c r="BK93"/>
  <c i="8" r="J196"/>
  <c r="BK183"/>
  <c r="J172"/>
  <c r="J138"/>
  <c r="BK115"/>
  <c r="J95"/>
  <c i="7" r="BK131"/>
  <c r="J110"/>
  <c r="BK84"/>
  <c i="6" r="J127"/>
  <c r="J113"/>
  <c r="J87"/>
  <c i="5" r="BK136"/>
  <c r="BK124"/>
  <c i="4" r="J162"/>
  <c r="J155"/>
  <c r="J149"/>
  <c r="J131"/>
  <c r="BK113"/>
  <c r="J91"/>
  <c i="3" r="BK101"/>
  <c i="2" r="J596"/>
  <c r="BK577"/>
  <c r="BK560"/>
  <c r="BK488"/>
  <c r="J448"/>
  <c r="J402"/>
  <c r="BK357"/>
  <c r="BK331"/>
  <c r="BK245"/>
  <c r="BK109"/>
  <c i="10" r="BK122"/>
  <c r="BK101"/>
  <c r="BK92"/>
  <c r="J84"/>
  <c i="9" r="BK154"/>
  <c r="J143"/>
  <c r="BK135"/>
  <c r="J130"/>
  <c r="J120"/>
  <c r="J103"/>
  <c i="8" r="J200"/>
  <c r="BK172"/>
  <c r="J123"/>
  <c i="7" r="BK146"/>
  <c r="BK123"/>
  <c r="BK105"/>
  <c i="6" r="BK146"/>
  <c r="BK125"/>
  <c r="J114"/>
  <c i="5" r="J124"/>
  <c r="J105"/>
  <c r="BK87"/>
  <c i="4" r="BK158"/>
  <c r="J148"/>
  <c r="J143"/>
  <c r="J132"/>
  <c r="BK112"/>
  <c i="2" r="J622"/>
  <c r="J609"/>
  <c r="BK583"/>
  <c r="J546"/>
  <c r="BK458"/>
  <c r="J413"/>
  <c r="BK362"/>
  <c r="J324"/>
  <c r="J260"/>
  <c r="J216"/>
  <c r="J117"/>
  <c i="18" r="J108"/>
  <c r="BK103"/>
  <c r="J96"/>
  <c i="17" r="BK131"/>
  <c r="J112"/>
  <c r="BK91"/>
  <c i="16" r="J131"/>
  <c r="J114"/>
  <c r="J97"/>
  <c i="15" r="J131"/>
  <c r="J114"/>
  <c r="BK87"/>
  <c i="14" r="BK137"/>
  <c r="J133"/>
  <c i="13" r="J288"/>
  <c r="J249"/>
  <c r="BK210"/>
  <c r="BK149"/>
  <c r="BK102"/>
  <c i="12" r="BK147"/>
  <c r="BK122"/>
  <c r="J102"/>
  <c r="J93"/>
  <c i="11" r="BK153"/>
  <c r="BK143"/>
  <c r="J133"/>
  <c r="BK101"/>
  <c r="BK96"/>
  <c r="BK90"/>
  <c r="BK85"/>
  <c i="2" r="J357"/>
  <c r="J276"/>
  <c r="J180"/>
  <c i="1" r="AS54"/>
  <c i="16" r="BK132"/>
  <c r="J103"/>
  <c i="15" r="BK121"/>
  <c i="14" r="BK140"/>
  <c r="J131"/>
  <c i="13" r="BK297"/>
  <c r="BK288"/>
  <c r="BK245"/>
  <c r="BK212"/>
  <c r="J190"/>
  <c r="J144"/>
  <c r="J92"/>
  <c i="12" r="J147"/>
  <c r="J134"/>
  <c r="BK112"/>
  <c r="BK98"/>
  <c r="BK92"/>
  <c r="J88"/>
  <c i="11" r="BK147"/>
  <c r="J127"/>
  <c r="J112"/>
  <c r="BK92"/>
  <c i="10" r="J159"/>
  <c i="17" r="J131"/>
  <c r="J91"/>
  <c i="16" r="BK125"/>
  <c r="BK114"/>
  <c i="15" r="J125"/>
  <c r="BK114"/>
  <c r="J91"/>
  <c i="14" r="J138"/>
  <c r="J132"/>
  <c r="BK119"/>
  <c r="BK108"/>
  <c i="13" r="J294"/>
  <c r="BK203"/>
  <c r="BK171"/>
  <c r="J97"/>
  <c i="12" r="BK137"/>
  <c r="J106"/>
  <c r="BK87"/>
  <c i="11" r="J155"/>
  <c r="BK133"/>
  <c r="J105"/>
  <c r="BK87"/>
  <c i="10" r="J155"/>
  <c r="BK147"/>
  <c r="BK143"/>
  <c r="J139"/>
  <c r="BK134"/>
  <c r="J130"/>
  <c r="BK105"/>
  <c r="BK98"/>
  <c r="BK89"/>
  <c i="9" r="J154"/>
  <c r="J141"/>
  <c r="BK131"/>
  <c r="J97"/>
  <c i="8" r="J202"/>
  <c r="J178"/>
  <c r="BK141"/>
  <c r="J92"/>
  <c i="7" r="BK125"/>
  <c r="BK87"/>
  <c i="6" r="J142"/>
  <c r="J118"/>
  <c r="BK108"/>
  <c i="5" r="J139"/>
  <c r="BK114"/>
  <c i="4" r="J178"/>
  <c r="J158"/>
  <c r="J147"/>
  <c r="J136"/>
  <c r="J125"/>
  <c r="BK102"/>
  <c r="BK91"/>
  <c i="3" r="BK90"/>
  <c i="17" r="J132"/>
  <c r="BK87"/>
  <c i="16" r="J121"/>
  <c r="J115"/>
  <c r="BK103"/>
  <c i="15" r="BK132"/>
  <c r="J115"/>
  <c r="J100"/>
  <c i="14" r="BK139"/>
  <c r="J130"/>
  <c r="BK115"/>
  <c r="J104"/>
  <c i="13" r="BK290"/>
  <c r="J241"/>
  <c r="BK184"/>
  <c i="12" r="J155"/>
  <c r="J143"/>
  <c r="J130"/>
  <c r="BK105"/>
  <c r="J99"/>
  <c r="J92"/>
  <c r="BK85"/>
  <c i="11" r="BK134"/>
  <c r="BK116"/>
  <c r="BK105"/>
  <c r="J96"/>
  <c r="J90"/>
  <c r="BK84"/>
  <c i="10" r="BK93"/>
  <c i="9" r="BK152"/>
  <c r="BK140"/>
  <c r="BK137"/>
  <c r="BK134"/>
  <c r="BK111"/>
  <c r="J91"/>
  <c i="8" r="J204"/>
  <c r="J152"/>
  <c r="J141"/>
  <c i="7" r="J144"/>
  <c r="BK137"/>
  <c r="J108"/>
  <c r="J87"/>
  <c i="6" r="J144"/>
  <c r="J108"/>
  <c r="J93"/>
  <c i="5" r="J145"/>
  <c r="BK139"/>
  <c r="J121"/>
  <c r="J108"/>
  <c r="BK89"/>
  <c i="4" r="BK174"/>
  <c r="BK153"/>
  <c r="J145"/>
  <c r="J138"/>
  <c r="J133"/>
  <c r="BK125"/>
  <c r="J93"/>
  <c i="3" r="J114"/>
  <c i="2" r="J619"/>
  <c r="BK596"/>
  <c r="J577"/>
  <c r="J549"/>
  <c r="BK521"/>
  <c r="J452"/>
  <c r="J396"/>
  <c r="BK351"/>
  <c r="J326"/>
  <c r="BK315"/>
  <c r="J254"/>
  <c r="J193"/>
  <c i="10" r="J127"/>
  <c r="J105"/>
  <c r="BK96"/>
  <c r="BK86"/>
  <c r="BK84"/>
  <c i="9" r="J146"/>
  <c r="BK142"/>
  <c r="J114"/>
  <c r="J88"/>
  <c i="8" r="J191"/>
  <c r="BK178"/>
  <c r="BK161"/>
  <c r="BK128"/>
  <c r="BK112"/>
  <c r="J90"/>
  <c i="7" r="J117"/>
  <c r="BK108"/>
  <c i="6" r="BK114"/>
  <c i="5" r="BK143"/>
  <c r="J126"/>
  <c r="J89"/>
  <c i="4" r="BK157"/>
  <c r="J153"/>
  <c r="BK143"/>
  <c r="J137"/>
  <c r="J119"/>
  <c r="J107"/>
  <c i="3" r="BK116"/>
  <c i="2" r="J606"/>
  <c r="J583"/>
  <c r="J554"/>
  <c r="BK452"/>
  <c r="J421"/>
  <c r="BK396"/>
  <c r="BK346"/>
  <c r="J315"/>
  <c r="J229"/>
  <c r="J104"/>
  <c i="10" r="J116"/>
  <c r="BK102"/>
  <c r="J93"/>
  <c r="J89"/>
  <c i="9" r="BK167"/>
  <c r="J148"/>
  <c r="BK141"/>
  <c r="BK132"/>
  <c r="J124"/>
  <c r="J108"/>
  <c r="BK88"/>
  <c i="8" r="J174"/>
  <c r="J135"/>
  <c r="BK92"/>
  <c i="7" r="J133"/>
  <c r="J125"/>
  <c r="BK110"/>
  <c r="J89"/>
  <c i="6" r="J137"/>
  <c r="J123"/>
  <c r="BK110"/>
  <c i="5" r="J132"/>
  <c r="BK110"/>
  <c r="J95"/>
  <c i="4" r="J174"/>
  <c r="J157"/>
  <c r="J150"/>
  <c r="BK145"/>
  <c r="BK137"/>
  <c r="BK119"/>
  <c r="J113"/>
  <c i="3" r="BK87"/>
  <c i="2" r="BK606"/>
  <c r="J591"/>
  <c r="J560"/>
  <c r="BK427"/>
  <c r="J407"/>
  <c r="BK376"/>
  <c r="J317"/>
  <c r="J271"/>
  <c r="BK196"/>
  <c r="BK104"/>
  <c r="J93"/>
  <c l="1" r="T92"/>
  <c r="R320"/>
  <c r="T345"/>
  <c r="P401"/>
  <c r="P576"/>
  <c r="R590"/>
  <c i="3" r="BK83"/>
  <c r="BK82"/>
  <c r="BK81"/>
  <c r="J81"/>
  <c i="4" r="R86"/>
  <c i="6" r="P83"/>
  <c r="P82"/>
  <c r="P81"/>
  <c i="1" r="AU59"/>
  <c i="7" r="BK83"/>
  <c r="BK82"/>
  <c r="J82"/>
  <c r="J60"/>
  <c i="8" r="T89"/>
  <c r="P164"/>
  <c r="BK199"/>
  <c r="J199"/>
  <c r="J65"/>
  <c r="P199"/>
  <c i="9" r="T86"/>
  <c r="T85"/>
  <c r="R164"/>
  <c r="R163"/>
  <c i="2" r="P92"/>
  <c r="P320"/>
  <c r="R345"/>
  <c r="BK401"/>
  <c r="J401"/>
  <c r="J64"/>
  <c r="T576"/>
  <c r="T590"/>
  <c i="3" r="P83"/>
  <c r="P82"/>
  <c r="P81"/>
  <c i="1" r="AU56"/>
  <c i="4" r="BK86"/>
  <c r="J86"/>
  <c r="J61"/>
  <c r="P173"/>
  <c i="5" r="BK83"/>
  <c r="J83"/>
  <c r="J61"/>
  <c r="R83"/>
  <c r="R82"/>
  <c r="R81"/>
  <c i="6" r="R83"/>
  <c r="R82"/>
  <c r="R81"/>
  <c i="7" r="R83"/>
  <c r="R82"/>
  <c r="R81"/>
  <c i="8" r="BK89"/>
  <c r="J89"/>
  <c r="J61"/>
  <c r="T164"/>
  <c r="T199"/>
  <c i="9" r="P86"/>
  <c r="P85"/>
  <c r="T164"/>
  <c r="T163"/>
  <c i="2" r="BK92"/>
  <c r="J92"/>
  <c r="J61"/>
  <c r="BK320"/>
  <c r="J320"/>
  <c r="J62"/>
  <c r="BK345"/>
  <c r="J345"/>
  <c r="J63"/>
  <c r="T401"/>
  <c r="R576"/>
  <c r="P590"/>
  <c i="3" r="T83"/>
  <c r="T82"/>
  <c r="T81"/>
  <c i="4" r="T86"/>
  <c r="T85"/>
  <c r="T84"/>
  <c r="BK173"/>
  <c r="J173"/>
  <c r="J63"/>
  <c r="T173"/>
  <c i="5" r="P83"/>
  <c r="P82"/>
  <c r="P81"/>
  <c i="1" r="AU58"/>
  <c i="5" r="T83"/>
  <c r="T82"/>
  <c r="T81"/>
  <c i="6" r="BK83"/>
  <c r="J83"/>
  <c r="J61"/>
  <c i="7" r="T83"/>
  <c r="T82"/>
  <c r="T81"/>
  <c i="8" r="R89"/>
  <c r="BK164"/>
  <c r="J164"/>
  <c r="J63"/>
  <c i="9" r="R86"/>
  <c r="R85"/>
  <c r="R84"/>
  <c r="P164"/>
  <c r="P163"/>
  <c i="10" r="R83"/>
  <c r="R82"/>
  <c r="R81"/>
  <c i="11" r="R83"/>
  <c r="R82"/>
  <c r="R81"/>
  <c i="12" r="T83"/>
  <c r="T82"/>
  <c r="T81"/>
  <c i="13" r="BK89"/>
  <c r="J89"/>
  <c r="J61"/>
  <c r="R202"/>
  <c r="R284"/>
  <c i="14" r="R84"/>
  <c r="R83"/>
  <c r="R82"/>
  <c i="15" r="P83"/>
  <c r="P82"/>
  <c r="P81"/>
  <c i="1" r="AU68"/>
  <c i="16" r="P83"/>
  <c r="P82"/>
  <c r="P81"/>
  <c i="1" r="AU69"/>
  <c i="17" r="BK83"/>
  <c r="BK82"/>
  <c r="J82"/>
  <c r="J60"/>
  <c i="2" r="R92"/>
  <c r="T320"/>
  <c r="P345"/>
  <c r="R401"/>
  <c r="BK576"/>
  <c r="J576"/>
  <c r="J67"/>
  <c r="BK590"/>
  <c r="J590"/>
  <c r="J68"/>
  <c i="3" r="R83"/>
  <c r="R82"/>
  <c r="R81"/>
  <c i="4" r="P86"/>
  <c r="P85"/>
  <c r="P84"/>
  <c i="1" r="AU57"/>
  <c i="4" r="R173"/>
  <c i="6" r="T83"/>
  <c r="T82"/>
  <c r="T81"/>
  <c i="7" r="P83"/>
  <c r="P82"/>
  <c r="P81"/>
  <c i="1" r="AU60"/>
  <c i="8" r="P89"/>
  <c r="P88"/>
  <c r="P87"/>
  <c i="1" r="AU61"/>
  <c i="8" r="R164"/>
  <c r="R199"/>
  <c i="9" r="BK86"/>
  <c r="J86"/>
  <c r="J61"/>
  <c r="BK164"/>
  <c r="J164"/>
  <c r="J64"/>
  <c i="10" r="P83"/>
  <c r="P82"/>
  <c r="P81"/>
  <c i="1" r="AU63"/>
  <c i="11" r="P83"/>
  <c r="P82"/>
  <c r="P81"/>
  <c i="1" r="AU64"/>
  <c i="12" r="P83"/>
  <c r="P82"/>
  <c r="P81"/>
  <c i="1" r="AU65"/>
  <c i="13" r="T89"/>
  <c r="T202"/>
  <c r="BK284"/>
  <c r="J284"/>
  <c r="J65"/>
  <c i="14" r="T84"/>
  <c r="T83"/>
  <c r="T82"/>
  <c i="15" r="T83"/>
  <c r="T82"/>
  <c r="T81"/>
  <c i="16" r="BK83"/>
  <c r="BK82"/>
  <c r="J82"/>
  <c r="J60"/>
  <c i="17" r="T83"/>
  <c r="T82"/>
  <c r="T81"/>
  <c i="10" r="T83"/>
  <c r="T82"/>
  <c r="T81"/>
  <c i="11" r="BK83"/>
  <c r="J83"/>
  <c r="J61"/>
  <c i="12" r="R83"/>
  <c r="R82"/>
  <c r="R81"/>
  <c i="13" r="P89"/>
  <c r="P202"/>
  <c r="T284"/>
  <c i="14" r="BK84"/>
  <c r="J84"/>
  <c r="J61"/>
  <c i="15" r="R83"/>
  <c r="R82"/>
  <c r="R81"/>
  <c i="16" r="R83"/>
  <c r="R82"/>
  <c r="R81"/>
  <c i="17" r="R83"/>
  <c r="R82"/>
  <c r="R81"/>
  <c i="10" r="BK83"/>
  <c r="J83"/>
  <c r="J61"/>
  <c i="11" r="T83"/>
  <c r="T82"/>
  <c r="T81"/>
  <c i="12" r="BK83"/>
  <c r="J83"/>
  <c r="J61"/>
  <c i="13" r="R89"/>
  <c r="R88"/>
  <c r="R87"/>
  <c r="BK202"/>
  <c r="J202"/>
  <c r="J63"/>
  <c r="P284"/>
  <c i="14" r="P84"/>
  <c r="P83"/>
  <c r="P82"/>
  <c i="1" r="AU67"/>
  <c i="15" r="BK83"/>
  <c r="J83"/>
  <c r="J61"/>
  <c i="16" r="T83"/>
  <c r="T82"/>
  <c r="T81"/>
  <c i="17" r="P83"/>
  <c r="P82"/>
  <c r="P81"/>
  <c i="1" r="AU70"/>
  <c i="18" r="BK90"/>
  <c r="J90"/>
  <c r="J62"/>
  <c r="P90"/>
  <c r="P85"/>
  <c i="1" r="AU71"/>
  <c i="18" r="R90"/>
  <c r="R85"/>
  <c r="T90"/>
  <c r="T85"/>
  <c i="2" r="E48"/>
  <c r="J55"/>
  <c r="J84"/>
  <c r="BE109"/>
  <c r="BE216"/>
  <c r="BE225"/>
  <c r="BE229"/>
  <c r="BE279"/>
  <c r="BE317"/>
  <c r="BE321"/>
  <c r="BE324"/>
  <c r="BE326"/>
  <c r="BE351"/>
  <c r="BE383"/>
  <c r="BE413"/>
  <c r="BE421"/>
  <c r="BE455"/>
  <c r="BE554"/>
  <c r="BE577"/>
  <c r="BE598"/>
  <c r="BE600"/>
  <c r="BE606"/>
  <c r="BE619"/>
  <c i="3" r="E48"/>
  <c r="J78"/>
  <c r="BE90"/>
  <c r="BE101"/>
  <c r="BE116"/>
  <c i="4" r="F81"/>
  <c r="BE87"/>
  <c r="BE88"/>
  <c r="BE91"/>
  <c r="BE93"/>
  <c r="BE107"/>
  <c r="BE123"/>
  <c r="BE125"/>
  <c r="BE127"/>
  <c r="BE138"/>
  <c r="BE140"/>
  <c r="BE164"/>
  <c r="BE168"/>
  <c r="BK177"/>
  <c r="J177"/>
  <c r="J64"/>
  <c i="5" r="E71"/>
  <c r="J75"/>
  <c r="BE118"/>
  <c r="BE121"/>
  <c r="BE132"/>
  <c r="BE136"/>
  <c r="BE143"/>
  <c r="BE145"/>
  <c i="6" r="BE89"/>
  <c r="BE99"/>
  <c r="BE108"/>
  <c r="BE140"/>
  <c r="BE144"/>
  <c r="BE146"/>
  <c i="7" r="J52"/>
  <c r="J55"/>
  <c r="F78"/>
  <c r="BE84"/>
  <c r="BE113"/>
  <c r="BE121"/>
  <c r="BE137"/>
  <c r="BE144"/>
  <c i="8" r="E48"/>
  <c r="J52"/>
  <c r="J84"/>
  <c r="BE105"/>
  <c r="BE112"/>
  <c r="BE128"/>
  <c r="BE138"/>
  <c r="BE152"/>
  <c r="BE158"/>
  <c r="BE161"/>
  <c r="BE165"/>
  <c r="BE168"/>
  <c r="BE174"/>
  <c r="BE178"/>
  <c r="BE187"/>
  <c r="BE196"/>
  <c r="BE200"/>
  <c r="BE202"/>
  <c r="BE204"/>
  <c i="9" r="J52"/>
  <c r="F55"/>
  <c r="BE93"/>
  <c r="BE108"/>
  <c r="BE111"/>
  <c r="BE131"/>
  <c r="BE134"/>
  <c r="BE136"/>
  <c r="BE143"/>
  <c r="BE148"/>
  <c r="BE158"/>
  <c r="BE165"/>
  <c r="BE167"/>
  <c i="10" r="E48"/>
  <c r="F55"/>
  <c r="J75"/>
  <c r="J78"/>
  <c r="BE90"/>
  <c r="BE95"/>
  <c r="BE98"/>
  <c r="BE101"/>
  <c r="BE105"/>
  <c r="BE106"/>
  <c r="BE116"/>
  <c r="BE130"/>
  <c i="2" r="F55"/>
  <c r="BE95"/>
  <c r="BE117"/>
  <c r="BE180"/>
  <c r="BE196"/>
  <c r="BE254"/>
  <c r="BE260"/>
  <c r="BE266"/>
  <c r="BE315"/>
  <c r="BE346"/>
  <c r="BE390"/>
  <c r="BE396"/>
  <c r="BE402"/>
  <c r="BE417"/>
  <c r="BE448"/>
  <c r="BE449"/>
  <c r="BE512"/>
  <c r="BE521"/>
  <c r="BE546"/>
  <c r="BE560"/>
  <c r="BE565"/>
  <c r="BE568"/>
  <c r="BE586"/>
  <c r="BE603"/>
  <c r="BK564"/>
  <c r="J564"/>
  <c r="J65"/>
  <c i="3" r="F78"/>
  <c r="BE84"/>
  <c i="4" r="BE116"/>
  <c r="BE119"/>
  <c r="BE131"/>
  <c r="BE132"/>
  <c r="BE133"/>
  <c r="BE134"/>
  <c r="BE139"/>
  <c r="BE144"/>
  <c r="BE147"/>
  <c r="BE151"/>
  <c r="BK171"/>
  <c r="J171"/>
  <c r="J62"/>
  <c i="5" r="J55"/>
  <c r="BE84"/>
  <c r="BE89"/>
  <c r="BE99"/>
  <c r="BE108"/>
  <c r="BE110"/>
  <c r="BE113"/>
  <c r="BE139"/>
  <c i="6" r="E48"/>
  <c r="J52"/>
  <c r="J55"/>
  <c r="BE84"/>
  <c r="BE95"/>
  <c r="BE105"/>
  <c r="BE117"/>
  <c r="BE123"/>
  <c r="BE131"/>
  <c r="BE133"/>
  <c r="BE137"/>
  <c i="7" r="BE99"/>
  <c r="BE125"/>
  <c r="BE133"/>
  <c r="BE140"/>
  <c r="BE142"/>
  <c i="8" r="BE90"/>
  <c r="BE92"/>
  <c r="BE141"/>
  <c r="BE145"/>
  <c r="BK160"/>
  <c r="J160"/>
  <c r="J62"/>
  <c i="9" r="E74"/>
  <c r="BE87"/>
  <c r="BE118"/>
  <c r="BE126"/>
  <c r="BE130"/>
  <c r="BE139"/>
  <c r="BE140"/>
  <c r="BE152"/>
  <c r="BE154"/>
  <c i="10" r="BE88"/>
  <c r="BE92"/>
  <c r="BE97"/>
  <c r="BE110"/>
  <c r="BE112"/>
  <c r="BE122"/>
  <c r="BE133"/>
  <c i="2" r="BE93"/>
  <c r="BE104"/>
  <c r="BE193"/>
  <c r="BE271"/>
  <c r="BE276"/>
  <c r="BE376"/>
  <c r="BE407"/>
  <c r="BE427"/>
  <c r="BE452"/>
  <c r="BE458"/>
  <c r="BE488"/>
  <c r="BE539"/>
  <c r="BE549"/>
  <c r="BE580"/>
  <c r="BE583"/>
  <c r="BE591"/>
  <c r="BE593"/>
  <c r="BE596"/>
  <c r="BE609"/>
  <c r="BE612"/>
  <c r="BE622"/>
  <c i="4" r="J52"/>
  <c r="E74"/>
  <c r="BE96"/>
  <c r="BE102"/>
  <c r="BE112"/>
  <c r="BE113"/>
  <c r="BE136"/>
  <c r="BE137"/>
  <c r="BE141"/>
  <c r="BE143"/>
  <c r="BE154"/>
  <c r="BE155"/>
  <c r="BE157"/>
  <c r="BE172"/>
  <c i="5" r="F55"/>
  <c r="BE105"/>
  <c r="BE114"/>
  <c i="6" r="F55"/>
  <c r="BE87"/>
  <c r="BE93"/>
  <c r="BE110"/>
  <c r="BE113"/>
  <c r="BE118"/>
  <c r="BE121"/>
  <c i="7" r="BE87"/>
  <c r="BE89"/>
  <c r="BE93"/>
  <c r="BE110"/>
  <c r="BE114"/>
  <c r="BE123"/>
  <c r="BE127"/>
  <c r="BE146"/>
  <c i="8" r="F84"/>
  <c r="BE99"/>
  <c r="BE115"/>
  <c r="BE135"/>
  <c r="BE179"/>
  <c r="BE183"/>
  <c r="BE191"/>
  <c r="BE208"/>
  <c r="BE211"/>
  <c r="BK195"/>
  <c r="J195"/>
  <c r="J64"/>
  <c r="BK207"/>
  <c r="J207"/>
  <c r="J66"/>
  <c i="9" r="J55"/>
  <c r="BE91"/>
  <c r="BE127"/>
  <c r="BE129"/>
  <c r="BE133"/>
  <c r="BE141"/>
  <c r="BE142"/>
  <c r="BE144"/>
  <c r="BE145"/>
  <c r="BE146"/>
  <c r="BE162"/>
  <c i="10" r="BE85"/>
  <c r="BE86"/>
  <c r="BE87"/>
  <c r="BE89"/>
  <c r="BE96"/>
  <c r="BE99"/>
  <c i="11" r="E71"/>
  <c r="BE89"/>
  <c r="BE93"/>
  <c r="BE101"/>
  <c r="BE112"/>
  <c r="BE130"/>
  <c r="BE133"/>
  <c r="BE145"/>
  <c r="BE149"/>
  <c i="12" r="BE94"/>
  <c r="BE133"/>
  <c r="BE137"/>
  <c r="BE145"/>
  <c r="BE155"/>
  <c i="13" r="J52"/>
  <c r="BE92"/>
  <c r="BE121"/>
  <c r="BE144"/>
  <c r="BE174"/>
  <c r="BE177"/>
  <c r="BE199"/>
  <c r="BE210"/>
  <c r="BE253"/>
  <c r="BK198"/>
  <c r="J198"/>
  <c r="J62"/>
  <c i="14" r="E72"/>
  <c r="BE88"/>
  <c r="BE124"/>
  <c r="BE134"/>
  <c r="BE135"/>
  <c r="BE136"/>
  <c r="BE137"/>
  <c r="BE149"/>
  <c i="15" r="J52"/>
  <c r="J55"/>
  <c r="BE91"/>
  <c r="BE100"/>
  <c r="BE121"/>
  <c r="BE136"/>
  <c i="16" r="F55"/>
  <c r="J78"/>
  <c r="BE97"/>
  <c r="BE112"/>
  <c r="BE114"/>
  <c r="BE136"/>
  <c i="17" r="J52"/>
  <c r="F55"/>
  <c r="BE91"/>
  <c r="BE97"/>
  <c r="BE103"/>
  <c r="BE108"/>
  <c r="BE114"/>
  <c i="2" r="BK567"/>
  <c r="J567"/>
  <c r="J66"/>
  <c r="BK618"/>
  <c r="J618"/>
  <c r="J69"/>
  <c r="BK621"/>
  <c r="J621"/>
  <c r="J70"/>
  <c i="3" r="J52"/>
  <c r="BE87"/>
  <c r="BE114"/>
  <c r="BE120"/>
  <c i="4" r="J55"/>
  <c r="BE109"/>
  <c r="BE118"/>
  <c r="BE129"/>
  <c r="BE135"/>
  <c r="BE142"/>
  <c r="BE145"/>
  <c r="BE146"/>
  <c r="BE148"/>
  <c r="BE149"/>
  <c r="BE150"/>
  <c r="BE152"/>
  <c r="BE153"/>
  <c r="BE156"/>
  <c r="BE158"/>
  <c r="BE162"/>
  <c r="BE174"/>
  <c r="BE176"/>
  <c r="BE178"/>
  <c i="5" r="BE87"/>
  <c r="BE93"/>
  <c r="BE95"/>
  <c r="BE117"/>
  <c r="BE123"/>
  <c r="BE124"/>
  <c r="BE126"/>
  <c r="BE130"/>
  <c r="BE141"/>
  <c i="6" r="BE114"/>
  <c r="BE125"/>
  <c r="BE127"/>
  <c r="BE142"/>
  <c i="7" r="E48"/>
  <c r="BE95"/>
  <c r="BE105"/>
  <c r="BE108"/>
  <c r="BE117"/>
  <c r="BE118"/>
  <c r="BE131"/>
  <c i="8" r="BE95"/>
  <c r="BE123"/>
  <c r="BE148"/>
  <c r="BE172"/>
  <c r="BK210"/>
  <c r="J210"/>
  <c r="J67"/>
  <c i="9" r="BE88"/>
  <c r="BE97"/>
  <c r="BE103"/>
  <c r="BE114"/>
  <c r="BE115"/>
  <c r="BE120"/>
  <c r="BE124"/>
  <c r="BE132"/>
  <c r="BE135"/>
  <c r="BE137"/>
  <c r="BE138"/>
  <c r="BE147"/>
  <c r="BK161"/>
  <c r="J161"/>
  <c r="J62"/>
  <c i="10" r="BE84"/>
  <c r="BE91"/>
  <c r="BE93"/>
  <c r="BE94"/>
  <c r="BE100"/>
  <c r="BE102"/>
  <c r="BE127"/>
  <c r="BE134"/>
  <c r="BE137"/>
  <c r="BE138"/>
  <c r="BE139"/>
  <c r="BE143"/>
  <c r="BE145"/>
  <c r="BE147"/>
  <c r="BE149"/>
  <c r="BE153"/>
  <c i="11" r="J55"/>
  <c r="J75"/>
  <c r="BE84"/>
  <c r="BE91"/>
  <c r="BE92"/>
  <c r="BE94"/>
  <c r="BE97"/>
  <c r="BE98"/>
  <c r="BE100"/>
  <c r="BE106"/>
  <c r="BE138"/>
  <c i="12" r="E48"/>
  <c r="J52"/>
  <c r="J55"/>
  <c r="BE91"/>
  <c r="BE92"/>
  <c r="BE93"/>
  <c r="BE97"/>
  <c r="BE98"/>
  <c r="BE102"/>
  <c r="BE105"/>
  <c r="BE106"/>
  <c r="BE110"/>
  <c r="BE122"/>
  <c r="BE143"/>
  <c r="BE147"/>
  <c r="BE153"/>
  <c i="13" r="E48"/>
  <c r="F55"/>
  <c r="J84"/>
  <c r="BE97"/>
  <c r="BE149"/>
  <c r="BE157"/>
  <c r="BE190"/>
  <c r="BE203"/>
  <c r="BE212"/>
  <c r="BE228"/>
  <c r="BE241"/>
  <c r="BE249"/>
  <c r="BE285"/>
  <c r="BK293"/>
  <c r="J293"/>
  <c r="J66"/>
  <c i="14" r="J52"/>
  <c r="F55"/>
  <c r="BE85"/>
  <c r="BE116"/>
  <c r="BE133"/>
  <c r="BE139"/>
  <c i="15" r="BE87"/>
  <c r="BE103"/>
  <c r="BE118"/>
  <c r="BE125"/>
  <c r="BE129"/>
  <c r="BE131"/>
  <c i="16" r="E48"/>
  <c r="BE84"/>
  <c r="BE87"/>
  <c r="BE107"/>
  <c r="BE115"/>
  <c r="BE131"/>
  <c r="BE132"/>
  <c i="17" r="E71"/>
  <c r="BE100"/>
  <c r="BE112"/>
  <c r="BE115"/>
  <c r="BE118"/>
  <c r="BE121"/>
  <c r="BE123"/>
  <c r="BE129"/>
  <c r="BE136"/>
  <c i="18" r="F82"/>
  <c i="10" r="BE155"/>
  <c i="11" r="F78"/>
  <c r="BE85"/>
  <c r="BE86"/>
  <c r="BE95"/>
  <c r="BE96"/>
  <c r="BE102"/>
  <c r="BE110"/>
  <c r="BE134"/>
  <c r="BE139"/>
  <c r="BE153"/>
  <c i="12" r="F55"/>
  <c r="BE85"/>
  <c r="BE86"/>
  <c r="BE89"/>
  <c r="BE95"/>
  <c r="BE96"/>
  <c r="BE99"/>
  <c r="BE101"/>
  <c r="BE116"/>
  <c r="BE127"/>
  <c r="BE134"/>
  <c i="13" r="BE102"/>
  <c r="BE133"/>
  <c r="BE164"/>
  <c r="BE206"/>
  <c r="BE276"/>
  <c r="BE281"/>
  <c r="BE294"/>
  <c r="BE297"/>
  <c r="BK296"/>
  <c r="J296"/>
  <c r="J67"/>
  <c i="14" r="BE94"/>
  <c r="BE98"/>
  <c r="BE101"/>
  <c r="BE108"/>
  <c r="BE119"/>
  <c r="BE128"/>
  <c r="BE138"/>
  <c i="15" r="E48"/>
  <c r="F78"/>
  <c r="BE84"/>
  <c r="BE108"/>
  <c r="BE114"/>
  <c r="BE115"/>
  <c r="BE123"/>
  <c i="16" r="J52"/>
  <c r="BE118"/>
  <c r="BE121"/>
  <c r="BE123"/>
  <c r="BE125"/>
  <c r="BE129"/>
  <c i="17" r="BE84"/>
  <c r="BE87"/>
  <c i="18" r="E48"/>
  <c r="J55"/>
  <c r="J79"/>
  <c r="BE91"/>
  <c r="BE93"/>
  <c r="BE96"/>
  <c r="BE97"/>
  <c r="BE99"/>
  <c r="BE101"/>
  <c r="BE103"/>
  <c r="BE105"/>
  <c r="BE107"/>
  <c r="BE108"/>
  <c r="BE111"/>
  <c r="BE113"/>
  <c i="2" r="BE98"/>
  <c r="BE176"/>
  <c r="BE245"/>
  <c r="BE257"/>
  <c r="BE289"/>
  <c r="BE331"/>
  <c r="BE338"/>
  <c r="BE341"/>
  <c r="BE357"/>
  <c r="BE362"/>
  <c r="BE378"/>
  <c i="10" r="BE159"/>
  <c i="11" r="BE87"/>
  <c r="BE88"/>
  <c r="BE90"/>
  <c r="BE99"/>
  <c r="BE105"/>
  <c r="BE116"/>
  <c r="BE122"/>
  <c r="BE127"/>
  <c r="BE137"/>
  <c r="BE143"/>
  <c r="BE147"/>
  <c r="BE155"/>
  <c r="BE159"/>
  <c i="12" r="BE84"/>
  <c r="BE87"/>
  <c r="BE88"/>
  <c r="BE90"/>
  <c r="BE100"/>
  <c r="BE112"/>
  <c r="BE130"/>
  <c r="BE138"/>
  <c r="BE139"/>
  <c r="BE149"/>
  <c r="BE159"/>
  <c i="13" r="BE90"/>
  <c r="BE109"/>
  <c r="BE171"/>
  <c r="BE181"/>
  <c r="BE184"/>
  <c r="BE196"/>
  <c r="BE229"/>
  <c r="BE245"/>
  <c r="BE288"/>
  <c r="BE290"/>
  <c r="BK280"/>
  <c r="J280"/>
  <c r="J64"/>
  <c i="14" r="J55"/>
  <c r="BE90"/>
  <c r="BE104"/>
  <c r="BE109"/>
  <c r="BE113"/>
  <c r="BE115"/>
  <c r="BE122"/>
  <c r="BE130"/>
  <c r="BE131"/>
  <c r="BE132"/>
  <c r="BE140"/>
  <c r="BE141"/>
  <c r="BE145"/>
  <c r="BK148"/>
  <c r="J148"/>
  <c r="J62"/>
  <c i="15" r="BE97"/>
  <c r="BE107"/>
  <c r="BE112"/>
  <c r="BE132"/>
  <c i="16" r="BE91"/>
  <c r="BE100"/>
  <c r="BE103"/>
  <c r="BE108"/>
  <c i="17" r="J55"/>
  <c r="BE107"/>
  <c r="BE125"/>
  <c r="BE131"/>
  <c r="BE132"/>
  <c i="18" r="BE88"/>
  <c r="BE95"/>
  <c r="BE102"/>
  <c r="BK87"/>
  <c r="J87"/>
  <c r="J61"/>
  <c r="BK110"/>
  <c r="J110"/>
  <c r="J64"/>
  <c r="BK112"/>
  <c r="J112"/>
  <c r="J65"/>
  <c i="8" r="F35"/>
  <c i="1" r="BB61"/>
  <c i="8" r="J34"/>
  <c i="1" r="AW61"/>
  <c i="3" r="F35"/>
  <c i="1" r="BB56"/>
  <c i="4" r="F35"/>
  <c i="1" r="BB57"/>
  <c i="11" r="F36"/>
  <c i="1" r="BC64"/>
  <c i="10" r="F37"/>
  <c i="1" r="BD63"/>
  <c i="14" r="F37"/>
  <c i="1" r="BD67"/>
  <c i="16" r="J34"/>
  <c i="1" r="AW69"/>
  <c i="2" r="F36"/>
  <c i="1" r="BC55"/>
  <c i="9" r="J34"/>
  <c i="1" r="AW62"/>
  <c i="15" r="F36"/>
  <c i="1" r="BC68"/>
  <c i="13" r="F37"/>
  <c i="1" r="BD66"/>
  <c i="9" r="F35"/>
  <c i="1" r="BB62"/>
  <c i="3" r="F37"/>
  <c i="1" r="BD56"/>
  <c i="6" r="J34"/>
  <c i="1" r="AW59"/>
  <c i="17" r="F36"/>
  <c i="1" r="BC70"/>
  <c i="10" r="F36"/>
  <c i="1" r="BC63"/>
  <c i="14" r="F35"/>
  <c i="1" r="BB67"/>
  <c i="8" r="F36"/>
  <c i="1" r="BC61"/>
  <c i="4" r="F36"/>
  <c i="1" r="BC57"/>
  <c i="7" r="F35"/>
  <c i="1" r="BB60"/>
  <c i="13" r="F36"/>
  <c i="1" r="BC66"/>
  <c i="13" r="F35"/>
  <c i="1" r="BB66"/>
  <c i="4" r="F37"/>
  <c i="1" r="BD57"/>
  <c i="5" r="F37"/>
  <c i="1" r="BD58"/>
  <c i="2" r="J34"/>
  <c i="1" r="AW55"/>
  <c i="12" r="F35"/>
  <c i="1" r="BB65"/>
  <c i="16" r="F34"/>
  <c i="1" r="BA69"/>
  <c i="10" r="J34"/>
  <c i="1" r="AW63"/>
  <c i="7" r="F36"/>
  <c i="1" r="BC60"/>
  <c i="3" r="F36"/>
  <c i="1" r="BC56"/>
  <c i="10" r="F35"/>
  <c i="1" r="BB63"/>
  <c i="15" r="J34"/>
  <c i="1" r="AW68"/>
  <c i="12" r="F37"/>
  <c i="1" r="BD65"/>
  <c i="16" r="F35"/>
  <c i="1" r="BB69"/>
  <c i="11" r="J34"/>
  <c i="1" r="AW64"/>
  <c i="18" r="J34"/>
  <c i="1" r="AW71"/>
  <c i="3" r="J34"/>
  <c i="1" r="AW56"/>
  <c i="4" r="F34"/>
  <c i="1" r="BA57"/>
  <c i="4" r="J34"/>
  <c i="1" r="AW57"/>
  <c i="6" r="F36"/>
  <c i="1" r="BC59"/>
  <c i="5" r="F34"/>
  <c i="1" r="BA58"/>
  <c i="9" r="F34"/>
  <c i="1" r="BA62"/>
  <c i="14" r="F36"/>
  <c i="1" r="BC67"/>
  <c i="8" r="F37"/>
  <c i="1" r="BD61"/>
  <c i="13" r="J34"/>
  <c i="1" r="AW66"/>
  <c i="15" r="F35"/>
  <c i="1" r="BB68"/>
  <c i="2" r="F35"/>
  <c i="1" r="BB55"/>
  <c i="11" r="F37"/>
  <c i="1" r="BD64"/>
  <c i="7" r="F37"/>
  <c i="1" r="BD60"/>
  <c i="12" r="F34"/>
  <c i="1" r="BA65"/>
  <c i="15" r="F37"/>
  <c i="1" r="BD68"/>
  <c i="14" r="F34"/>
  <c i="1" r="BA67"/>
  <c i="18" r="F36"/>
  <c i="1" r="BC71"/>
  <c i="17" r="F35"/>
  <c i="1" r="BB70"/>
  <c i="3" r="J30"/>
  <c i="1" r="AG56"/>
  <c i="7" r="J34"/>
  <c i="1" r="AW60"/>
  <c i="2" r="F34"/>
  <c i="1" r="BA55"/>
  <c i="12" r="J34"/>
  <c i="1" r="AW65"/>
  <c i="17" r="F37"/>
  <c i="1" r="BD70"/>
  <c i="18" r="F37"/>
  <c i="1" r="BD71"/>
  <c i="5" r="F35"/>
  <c i="1" r="BB58"/>
  <c i="3" r="F34"/>
  <c i="1" r="BA56"/>
  <c i="5" r="J34"/>
  <c i="1" r="AW58"/>
  <c i="12" r="F36"/>
  <c i="1" r="BC65"/>
  <c i="17" r="F34"/>
  <c i="1" r="BA70"/>
  <c i="14" r="J34"/>
  <c i="1" r="AW67"/>
  <c i="10" r="F34"/>
  <c i="1" r="BA63"/>
  <c i="18" r="F34"/>
  <c i="1" r="BA71"/>
  <c i="13" r="F34"/>
  <c i="1" r="BA66"/>
  <c i="6" r="F37"/>
  <c i="1" r="BD59"/>
  <c i="9" r="F36"/>
  <c i="1" r="BC62"/>
  <c i="16" r="F37"/>
  <c i="1" r="BD69"/>
  <c i="6" r="F35"/>
  <c i="1" r="BB59"/>
  <c i="11" r="F35"/>
  <c i="1" r="BB64"/>
  <c i="7" r="F34"/>
  <c i="1" r="BA60"/>
  <c i="2" r="F37"/>
  <c i="1" r="BD55"/>
  <c i="6" r="F34"/>
  <c i="1" r="BA59"/>
  <c i="9" r="F37"/>
  <c i="1" r="BD62"/>
  <c i="5" r="F36"/>
  <c i="1" r="BC58"/>
  <c i="8" r="F34"/>
  <c i="1" r="BA61"/>
  <c i="11" r="F34"/>
  <c i="1" r="BA64"/>
  <c i="15" r="F34"/>
  <c i="1" r="BA68"/>
  <c i="17" r="J34"/>
  <c i="1" r="AW70"/>
  <c i="18" r="F35"/>
  <c i="1" r="BB71"/>
  <c i="16" r="F36"/>
  <c i="1" r="BC69"/>
  <c i="8" l="1" r="T88"/>
  <c r="T87"/>
  <c i="4" r="R85"/>
  <c r="R84"/>
  <c i="13" r="T88"/>
  <c r="T87"/>
  <c r="P88"/>
  <c r="P87"/>
  <c i="1" r="AU66"/>
  <c i="2" r="R91"/>
  <c r="R90"/>
  <c i="8" r="R88"/>
  <c r="R87"/>
  <c i="9" r="P84"/>
  <c i="1" r="AU62"/>
  <c i="9" r="T84"/>
  <c i="2" r="P91"/>
  <c r="P90"/>
  <c i="1" r="AU55"/>
  <c i="2" r="T91"/>
  <c r="T90"/>
  <c i="18" r="BK98"/>
  <c r="J98"/>
  <c r="J63"/>
  <c i="3" r="J82"/>
  <c r="J60"/>
  <c r="J83"/>
  <c r="J61"/>
  <c i="5" r="BK82"/>
  <c r="J82"/>
  <c r="J60"/>
  <c i="7" r="J83"/>
  <c r="J61"/>
  <c i="8" r="BK88"/>
  <c r="BK87"/>
  <c r="J87"/>
  <c r="J59"/>
  <c i="4" r="BK85"/>
  <c r="J85"/>
  <c r="J60"/>
  <c i="6" r="BK82"/>
  <c r="J82"/>
  <c r="J60"/>
  <c i="7" r="BK81"/>
  <c r="J81"/>
  <c r="J59"/>
  <c i="9" r="BK85"/>
  <c i="2" r="BK91"/>
  <c r="BK90"/>
  <c r="J90"/>
  <c r="J59"/>
  <c i="3" r="J59"/>
  <c i="13" r="BK88"/>
  <c r="BK87"/>
  <c r="J87"/>
  <c r="J59"/>
  <c i="14" r="BK83"/>
  <c r="J83"/>
  <c r="J60"/>
  <c i="15" r="BK82"/>
  <c r="J82"/>
  <c r="J60"/>
  <c i="17" r="J83"/>
  <c r="J61"/>
  <c i="9" r="BK163"/>
  <c r="J163"/>
  <c r="J63"/>
  <c i="11" r="BK82"/>
  <c r="BK81"/>
  <c r="J81"/>
  <c i="16" r="BK81"/>
  <c r="J81"/>
  <c r="J59"/>
  <c r="J83"/>
  <c r="J61"/>
  <c i="17" r="BK81"/>
  <c r="J81"/>
  <c i="10" r="BK82"/>
  <c r="J82"/>
  <c r="J60"/>
  <c i="12" r="BK82"/>
  <c r="J82"/>
  <c r="J60"/>
  <c i="18" r="BK86"/>
  <c r="J86"/>
  <c r="J60"/>
  <c i="8" r="J33"/>
  <c i="1" r="AV61"/>
  <c r="AT61"/>
  <c i="4" r="F33"/>
  <c i="1" r="AZ57"/>
  <c i="6" r="F33"/>
  <c i="1" r="AZ59"/>
  <c i="17" r="F33"/>
  <c i="1" r="AZ70"/>
  <c i="16" r="J33"/>
  <c i="1" r="AV69"/>
  <c r="AT69"/>
  <c i="11" r="J30"/>
  <c i="1" r="AG64"/>
  <c i="3" r="J33"/>
  <c i="1" r="AV56"/>
  <c r="AT56"/>
  <c i="4" r="J33"/>
  <c i="1" r="AV57"/>
  <c r="AT57"/>
  <c i="6" r="J33"/>
  <c i="1" r="AV59"/>
  <c r="AT59"/>
  <c i="7" r="J33"/>
  <c i="1" r="AV60"/>
  <c r="AT60"/>
  <c i="13" r="J33"/>
  <c i="1" r="AV66"/>
  <c r="AT66"/>
  <c i="17" r="J33"/>
  <c i="1" r="AV70"/>
  <c r="AT70"/>
  <c r="BC54"/>
  <c r="AY54"/>
  <c i="11" r="F33"/>
  <c i="1" r="AZ64"/>
  <c i="12" r="F33"/>
  <c i="1" r="AZ65"/>
  <c i="17" r="J30"/>
  <c i="1" r="AG70"/>
  <c i="18" r="F33"/>
  <c i="1" r="AZ71"/>
  <c i="14" r="J33"/>
  <c i="1" r="AV67"/>
  <c r="AT67"/>
  <c i="2" r="F33"/>
  <c i="1" r="AZ55"/>
  <c i="3" r="F33"/>
  <c i="1" r="AZ56"/>
  <c i="15" r="J33"/>
  <c i="1" r="AV68"/>
  <c r="AT68"/>
  <c i="2" r="J33"/>
  <c i="1" r="AV55"/>
  <c r="AT55"/>
  <c i="11" r="J33"/>
  <c i="1" r="AV64"/>
  <c r="AT64"/>
  <c i="15" r="F33"/>
  <c i="1" r="AZ68"/>
  <c i="14" r="F33"/>
  <c i="1" r="AZ67"/>
  <c i="18" r="J33"/>
  <c i="1" r="AV71"/>
  <c r="AT71"/>
  <c i="9" r="J33"/>
  <c i="1" r="AV62"/>
  <c r="AT62"/>
  <c i="12" r="J33"/>
  <c i="1" r="AV65"/>
  <c r="AT65"/>
  <c i="9" r="F33"/>
  <c i="1" r="AZ62"/>
  <c i="13" r="F33"/>
  <c i="1" r="AZ66"/>
  <c r="BB54"/>
  <c r="W31"/>
  <c i="5" r="F33"/>
  <c i="1" r="AZ58"/>
  <c r="BD54"/>
  <c r="W33"/>
  <c i="10" r="F33"/>
  <c i="1" r="AZ63"/>
  <c i="8" r="F33"/>
  <c i="1" r="AZ61"/>
  <c i="5" r="J33"/>
  <c i="1" r="AV58"/>
  <c r="AT58"/>
  <c i="7" r="F33"/>
  <c i="1" r="AZ60"/>
  <c i="10" r="J33"/>
  <c i="1" r="AV63"/>
  <c r="AT63"/>
  <c i="16" r="F33"/>
  <c i="1" r="AZ69"/>
  <c r="BA54"/>
  <c r="W30"/>
  <c i="9" l="1" r="BK84"/>
  <c r="J84"/>
  <c r="J59"/>
  <c i="11" r="J39"/>
  <c i="17" r="J39"/>
  <c i="2" r="J91"/>
  <c r="J60"/>
  <c i="6" r="BK81"/>
  <c r="J81"/>
  <c r="J59"/>
  <c i="9" r="J85"/>
  <c r="J60"/>
  <c i="4" r="BK84"/>
  <c r="J84"/>
  <c i="8" r="J88"/>
  <c r="J60"/>
  <c i="10" r="BK81"/>
  <c r="J81"/>
  <c i="11" r="J82"/>
  <c r="J60"/>
  <c i="12" r="BK81"/>
  <c r="J81"/>
  <c r="J59"/>
  <c i="3" r="J39"/>
  <c i="5" r="BK81"/>
  <c r="J81"/>
  <c r="J59"/>
  <c i="11" r="J59"/>
  <c i="13" r="J88"/>
  <c r="J60"/>
  <c i="15" r="BK81"/>
  <c r="J81"/>
  <c i="17" r="J59"/>
  <c i="14" r="BK82"/>
  <c r="J82"/>
  <c r="J59"/>
  <c i="18" r="BK85"/>
  <c r="J85"/>
  <c r="J59"/>
  <c i="1" r="AN56"/>
  <c r="AN70"/>
  <c r="AN64"/>
  <c r="AW54"/>
  <c r="AK30"/>
  <c i="2" r="J30"/>
  <c i="1" r="AG55"/>
  <c r="AN55"/>
  <c i="8" r="J30"/>
  <c i="1" r="AG61"/>
  <c r="AN61"/>
  <c r="W32"/>
  <c i="10" r="J30"/>
  <c i="1" r="AG63"/>
  <c r="AN63"/>
  <c i="13" r="J30"/>
  <c i="1" r="AG66"/>
  <c r="AN66"/>
  <c i="4" r="J30"/>
  <c i="1" r="AG57"/>
  <c r="AN57"/>
  <c r="AX54"/>
  <c r="AU54"/>
  <c i="16" r="J30"/>
  <c i="1" r="AG69"/>
  <c r="AN69"/>
  <c i="7" r="J30"/>
  <c i="1" r="AG60"/>
  <c r="AN60"/>
  <c i="15" r="J30"/>
  <c i="1" r="AG68"/>
  <c r="AN68"/>
  <c r="AZ54"/>
  <c r="AV54"/>
  <c r="AK29"/>
  <c i="4" l="1" r="J39"/>
  <c i="7" r="J39"/>
  <c i="8" r="J39"/>
  <c i="4" r="J59"/>
  <c i="13" r="J39"/>
  <c i="10" r="J39"/>
  <c r="J59"/>
  <c i="15" r="J59"/>
  <c i="16" r="J39"/>
  <c i="2" r="J39"/>
  <c i="15" r="J39"/>
  <c i="1" r="W29"/>
  <c i="18" r="J30"/>
  <c i="1" r="AG71"/>
  <c r="AN71"/>
  <c i="12" r="J30"/>
  <c i="1" r="AG65"/>
  <c r="AN65"/>
  <c r="AT54"/>
  <c i="5" r="J30"/>
  <c i="1" r="AG58"/>
  <c r="AN58"/>
  <c i="9" r="J30"/>
  <c i="1" r="AG62"/>
  <c r="AN62"/>
  <c i="6" r="J30"/>
  <c i="1" r="AG59"/>
  <c r="AN59"/>
  <c i="14" r="J30"/>
  <c i="1" r="AG67"/>
  <c r="AN67"/>
  <c i="9" l="1" r="J39"/>
  <c i="5" r="J39"/>
  <c i="6" r="J39"/>
  <c i="14" r="J39"/>
  <c i="18" r="J39"/>
  <c i="12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<sst xmlns="http://schemas.openxmlformats.org/spreadsheetml/2006/main">
  <si>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</si>
  <si>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</si>
  <si>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</si>
  <si>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</si>
  <si>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</si>
  <si>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{b8714aa9-c1ce-4a61-a06e-5aff8bfbcc86}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</si>
  <si>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</si>
  <si>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</si>
  <si>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</si>
  <si>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</si>
  <si>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</si>
  <si>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</si>
  <si>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</si>
  <si>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</si>
  <si>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</si>
  <si>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16025-2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</si>
  <si>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</si>
  <si>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</si>
  <si>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2020/I Společná zařízení v k. ú. Borotín u Boskovic - revitalizace</t>
  </si>
  <si>
    <t>KSO:</t>
  </si>
  <si>
    <t/>
  </si>
  <si>
    <t>CC-CZ:</t>
  </si>
  <si>
    <t>Místo:</t>
  </si>
  <si>
    <t>Borotín</t>
  </si>
  <si>
    <t>Datum:</t>
  </si>
  <si>
    <t>2. 5. 2017</t>
  </si>
  <si>
    <t>Zadavatel:</t>
  </si>
  <si>
    <t>IČ:</t>
  </si>
  <si>
    <t>01312774</t>
  </si>
  <si>
    <t>ČR - SPÚ, KPÚ pro JMK, pobočka Blansko</t>
  </si>
  <si>
    <t>DIČ:</t>
  </si>
  <si>
    <t>CZ01312774</t>
  </si>
  <si>
    <t>Uchazeč:</t>
  </si>
  <si>
    <t>Vyplň údaj</t>
  </si>
  <si>
    <t>Projektant:</t>
  </si>
  <si>
    <t>25576992</t>
  </si>
  <si>
    <t>AGERIS s.r.o.</t>
  </si>
  <si>
    <t>CZ25576992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</si>
  <si>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</si>
  <si>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</si>
  <si>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</si>
  <si>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</si>
  <si>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</si>
  <si>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</si>
  <si>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</si>
  <si>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</si>
  <si>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</si>
  <si>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</si>
  <si>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</si>
  <si>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</si>
  <si>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</si>
  <si>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</si>
  <si>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</si>
  <si>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</si>
  <si>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</si>
  <si>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</si>
  <si>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</si>
  <si>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</si>
  <si>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</si>
  <si>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</si>
  <si>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</si>
  <si>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</si>
  <si>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</si>
  <si>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</si>
  <si>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</si>
  <si>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</si>
  <si>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</si>
  <si>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</si>
  <si>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</si>
  <si>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</si>
  <si>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</si>
  <si>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</si>
  <si>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</si>
  <si>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</si>
  <si>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</si>
  <si>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</si>
  <si>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</si>
  <si>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</si>
  <si>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</si>
  <si>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</si>
  <si>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</si>
  <si>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</si>
  <si>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16025-1.1</t>
  </si>
  <si>
    <t>SO01.1 Vodohospodářská opatření LBC1</t>
  </si>
  <si>
    <t>STA</t>
  </si>
  <si>
    <t>{b2cf83af-feaa-421b-89da-cc8858a5f89b}</t>
  </si>
  <si>
    <t>2</t>
  </si>
  <si>
    <t>16025-1.2</t>
  </si>
  <si>
    <t>SO01.2 Vegetační úpravy LBC1 - kácení</t>
  </si>
  <si>
    <t>{dc5f3e0e-5260-4c33-b150-4b57f9d907eb}</t>
  </si>
  <si>
    <t>16025-1.3</t>
  </si>
  <si>
    <t>SO01.3 Vegetační úpravy LBC1</t>
  </si>
  <si>
    <t>{a659a826-fc51-4e6d-81a1-51060bcccd2a}</t>
  </si>
  <si>
    <t>16025-1.4</t>
  </si>
  <si>
    <t>SO01.4 Vegetační úpravy LBC1 - následná péče 1. rok</t>
  </si>
  <si>
    <t>{cf06bb47-4c2d-4978-bcbf-b5689cf95047}</t>
  </si>
  <si>
    <t>16025-1.5</t>
  </si>
  <si>
    <t>SO01.5 Vegetační úpravy LBC1 - následná péče 2. rok</t>
  </si>
  <si>
    <t>{80d7f254-4d35-426c-8afd-8ceda4910d8a}</t>
  </si>
  <si>
    <t>16025-1.6</t>
  </si>
  <si>
    <t>SO01.6 Vegetační úpravy LBC1 - následná péče 3. rok</t>
  </si>
  <si>
    <t>{45259814-f1e1-4919-bc13-541c4ba88847}</t>
  </si>
  <si>
    <t>16025-2.1</t>
  </si>
  <si>
    <t>SO02.1 Vodohospodářská opatření LBC2</t>
  </si>
  <si>
    <t>{f50d8d73-11d4-4508-b9ed-c5ac34dca707}</t>
  </si>
  <si>
    <t>16025-2.2</t>
  </si>
  <si>
    <t>SO02.2 Vegetační úpravy LBC2</t>
  </si>
  <si>
    <t>{c95da41a-eb56-49fe-b95e-0471852558fe}</t>
  </si>
  <si>
    <t>16025-2.3</t>
  </si>
  <si>
    <t>Vegetační úpravy LBC2 - následná péče 1. rok</t>
  </si>
  <si>
    <t>{f172fe80-a72f-4ba0-b68a-c1c86216b78c}</t>
  </si>
  <si>
    <t>16025-2.4</t>
  </si>
  <si>
    <t>Vegetační úpravy LBC2 - následná péče 2. rok</t>
  </si>
  <si>
    <t>{a5c15c06-b9d3-409e-baf5-c9978890a789}</t>
  </si>
  <si>
    <t>16025-2.5</t>
  </si>
  <si>
    <t>Vegetační úpravy LBC2 - následná péče 3. rok</t>
  </si>
  <si>
    <t>{c0a0b007-c5d9-4166-b4fc-ef1dc5c3f31e}</t>
  </si>
  <si>
    <t>16025-3.1</t>
  </si>
  <si>
    <t>SO03.1 Vodohospodářská opatření LBK2</t>
  </si>
  <si>
    <t>{61e98dd2-cf34-4bbc-bfad-82b35bbd547e}</t>
  </si>
  <si>
    <t>16025-3.2</t>
  </si>
  <si>
    <t>SO03.2 Vegetační úpravy LBK2</t>
  </si>
  <si>
    <t>{66975254-b27e-4b64-991a-df48ff1a5c1b}</t>
  </si>
  <si>
    <t>16025-3.3</t>
  </si>
  <si>
    <t>Vegetační úpravy LBK2 - následná péče 1. rok</t>
  </si>
  <si>
    <t>{f09e3e6d-2627-4038-b206-6ff8cf4bcdc6}</t>
  </si>
  <si>
    <t>16025-3.4</t>
  </si>
  <si>
    <t>Vegetační úpravy LBK2 - následná péče 2. rok</t>
  </si>
  <si>
    <t>{3463183e-6f40-4685-ba74-49de2c9712ec}</t>
  </si>
  <si>
    <t>16025-3.5</t>
  </si>
  <si>
    <t>Vegetační úpravy LBK2 - následná péče 3. rok</t>
  </si>
  <si>
    <t>{721f464d-cb56-452b-948d-38b6192d7e1a}</t>
  </si>
  <si>
    <t>16025-4</t>
  </si>
  <si>
    <t>Vedlejší a ostatní náklady</t>
  </si>
  <si>
    <t>{688d0a28-9830-43b8-94a6-9a912ef37a00}</t>
  </si>
  <si>
    <t>KRYCÍ LIST SOUPISU PRACÍ</t>
  </si>
  <si>
    <t>Objekt:</t>
  </si>
  <si>
    <t>16025-1.1 - SO01.1 Vodohospodářská opatření LBC1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</si>
  <si>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</si>
  <si>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</si>
  <si>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</si>
  <si>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</si>
  <si>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</si>
  <si>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</si>
  <si>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</si>
  <si>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</si>
  <si>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</si>
  <si>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</si>
  <si>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</si>
  <si>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</si>
  <si>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</si>
  <si>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</si>
  <si>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</si>
  <si>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</si>
  <si>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</si>
  <si>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</si>
  <si>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</si>
  <si>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</si>
  <si>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</si>
  <si>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</si>
  <si>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</si>
  <si>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</si>
  <si>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</si>
  <si>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</si>
  <si>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</si>
  <si>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</si>
  <si>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</si>
  <si>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</si>
  <si>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</si>
  <si>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</si>
  <si>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</si>
  <si>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1150011R</t>
  </si>
  <si>
    <t>Převedení vody dle zvolené technologie dodavatele po celou dobu výstavby vč. čerpání vody</t>
  </si>
  <si>
    <t>soubor</t>
  </si>
  <si>
    <t>4</t>
  </si>
  <si>
    <t>263615652</t>
  </si>
  <si>
    <t>P</t>
  </si>
  <si>
    <t>Poznámka k položce:_x000d_
Zajištění převedení vody pro celou stavbu. Není povoleno zbudování obtokového koryta či rýhy ve stávajícím korytě._x000d_
Předpoklad stavebních prací, které nelze realizovat v tekoucí vodě:_x000d_
- trubní propustek v km 2,183 Borotínského potoka_x000d_
- kamenné pasy v Borotínském potoce v km 1,746; 1,911; 2,045; 2,095_x000d_
- stabilizace v korytě Borotínského potoka v km 1,788_x000d_
- stabilizace výtoku propustku v km 1,863_x000d_
- skluzový stupeň v km 2,127 - 2,134 70_x000d_
_x000d_
Položka zahrnuje čerpání vody, záložní zdroj čerpání, zbudování jílových hrázek pro zahrazení toku při použití převáděcího potrubí, podpůrné konstrukce potrubí atd._x000d_
_x000d_
- čerpání do výšky až 10 m s průměrným přítokem do 1000 l/min_x000d_
- pohotovostní čerpací soustavy dimenzovanou na požadovanou čerpací výšku a průtok_x000d_
- včetně zbudování zemních hrázek ze zemin vhodných do hrázek a dostatečně těsnících, jímkovaní, soustředění převáděné vody, rozebrání hrázek_x000d_
- včetně dodávky , montáže a demontáže odvodňovacího potrubí o průměru dle zvolené technologie zhotovitele</t>
  </si>
  <si>
    <t>121151125</t>
  </si>
  <si>
    <t>Sejmutí ornice strojně při souvislé ploše přes 500 m2, tl. vrstvy přes 250 do 300 mm</t>
  </si>
  <si>
    <t>m2</t>
  </si>
  <si>
    <t>CS ÚRS 2020 01</t>
  </si>
  <si>
    <t>22011462</t>
  </si>
  <si>
    <t>PSC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</si>
  <si>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</si>
  <si>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VV</t>
  </si>
  <si>
    <t>15212,7 "ornice v tl. 0,3 m"</t>
  </si>
  <si>
    <t>3</t>
  </si>
  <si>
    <t>124153102</t>
  </si>
  <si>
    <t>Vykopávky pro koryta vodotečí strojně v hornině třídy těžitelnosti I skupiny 1 a 2 přes 1 000 do 5 000 m3</t>
  </si>
  <si>
    <t>m3</t>
  </si>
  <si>
    <t>-201698804</t>
  </si>
  <si>
    <t xml:space="preserve">Poznámka k souboru cen:_x000d_
1. Ceny lze použít i pro nezapažené odkopávky a prokopávky při úpravě území kolem vodotečí vně svislých ploch proložených projektovanými břehovými čarami souvisejí-li tyto odkopávky a prokopávky s prováděnými vykopávkami pro koryta vodotečí._x000d_
2. V cenách jsou započteny i náklady na přehození výkopku na vzdálenost do 3 m nebo naložení na dopravní prostředek._x000d_
3. Ceny nelze použít pro:_x000d_
a) vykopávky koryt vodotečí, které jsou dle projektu pod úrovní pracovní hladiny vody; tyto zemní práce se oceňují cenami souboru cen 127 . 5-.1 Vykopávky pod vodou strojně,_x000d_
b) vykopávky koryt vodotečí v prostorách s rozepřeným nebo vzepřeným pažením; tyto zemní práce se oceňují cenami souboru cen 131 . 5-.20. Hloubení zapažených jam a zářezů části A 03 tohoto katalogu. Štětová stěna vzepřená nebo rozepřená se z hlediska ocenění považuje za vzepřené nebo rozepřené pažení,_x000d_
c) vykopávky pod obrysem výkopu pro koryta vodotečí (pro opěrné zdi, patky, apod.); tyto zemní práce se oceňují podle své povahy cenami souboru cen 131 . 5-.20. Hloubení nezapažených jam, 131 . 5-.1. Hloubení zapažených jam, 132 . 5-.1. Hloubení rýh do 800 mm, 132 . 5-.2. Hloubení rýh do 2000 mm, 132 . 5 Hloubená vykopávka pod základy ručně 133 . 5- .10. Hloubení zapažených i nezapažených šachet části A03,_x000d_
d) hloubení zatrubněných nebo zastropených koryt vodotečí; tyto práce se oceňují cenami souboru cen 123 . 5-.1 Vykopávky zářezů se šikmými stěnami pro podzemní vedení._x000d_
</t>
  </si>
  <si>
    <t>972,4 "nové revitalizační koryto v km 0,039 - 0,209; planimetrováno z výkresu D.1.19 Příčné řezy revitalizačním korytem"</t>
  </si>
  <si>
    <t>1,42*52,0 "přívodní koryto tůně T6, délka 52,0 m"</t>
  </si>
  <si>
    <t>1,42*78,0 "odpadní revitalizeční koryto tůně T6, délka 78,0 m"</t>
  </si>
  <si>
    <t>Součet</t>
  </si>
  <si>
    <t>66</t>
  </si>
  <si>
    <t>125153101</t>
  </si>
  <si>
    <t>Vykopávky melioračních kanálů přívodních (závlahových) nebo odpadních pro jakoukoliv šířku kanálu, jeho hloubku a množství vykopávky pro zemědělské meliorace v hornině třídy těžitelnosti I skupiny 1 a 2</t>
  </si>
  <si>
    <t>-2042213529</t>
  </si>
  <si>
    <t xml:space="preserve">Poznámka k souboru cen:_x000d_
1. Ceny lze použít i pro nezapažené odkopávky a prokopávky při úpravě území kolem melioračních kanálů vně svislých ploch proložených projektovanými břehovými čarami, souvisejí-li tyto odkopávky a prokopávky se zároveň prováděnými vykopávkami pro meliorační kanály._x000d_
2. V cenách jsou započteny i náklady na přehození výkopku na vzdálenost do 3 m nebo naložení na dopravní prostředek._x000d_
3. V cenách jsou započteny i náklady na ztížené podmínky při křížení melioračních kanálů se stávajícími koryty._x000d_
4. Ceny pro zemědělské meliorace lze použít i tehdy, provádí-li se vykopávka melioračních kanálů pro zemědělské meliorace v určitých místech na lesních půdách a pro lesnicko-technické meliorace v určitých místech na zemědělských půdách._x000d_
</t>
  </si>
  <si>
    <t>(6,3+3)*0,4*2+8*0,8*0,2+8*1,0*1 "propustek DN600"</t>
  </si>
  <si>
    <t>(7,8+3)*0,4*2+10*2,0*0,2+10*1,170*1 "propustek v km 2,183"</t>
  </si>
  <si>
    <t>132151401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</si>
  <si>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 skupiny 1 a 2</t>
  </si>
  <si>
    <t>795911759</t>
  </si>
  <si>
    <t xml:space="preserve">Poznámka k souboru cen:_x000d_
1. Ceny lze použít pro hloubení rýh při průměrné rychlosti vody do 1,5 m/sec, měřeno v proudnici toku._x000d_
2. V cenách jsou započteny i náklady na svislé přemístěním výkopku nad hladinu a odhození výkopku do vzdálenosti do 3 m nebo naložení na dopravní prostředek._x000d_
</t>
  </si>
  <si>
    <t>2*(2,1+0,72) "propustek DN600"</t>
  </si>
  <si>
    <t>2*0,84 "stabilizační prahy propustku v km 2,183"</t>
  </si>
  <si>
    <t>2*2,5 "výztužné pasy propustku v km 2,183"</t>
  </si>
  <si>
    <t>kamenné pasy</t>
  </si>
  <si>
    <t>1,0*2,94*4 "Borotínský potok v km 1,746; 1,911; 2,045 a 2,095 - 4 ks"</t>
  </si>
  <si>
    <t>5</t>
  </si>
  <si>
    <t>131151106</t>
  </si>
  <si>
    <t>Hloubení nezapažených jam a zářezů strojně s urovnáním dna do předepsaného profilu a spádu v hornině třídy těžitelnosti I skupiny 1 a 2 přes 1 000 do 5 000 m3</t>
  </si>
  <si>
    <t>-1807181689</t>
  </si>
  <si>
    <t xml:space="preserve">Poznámka k souboru cen:_x000d_
1. Hloubení nezapažených jam hloubky přes 16 m se oceňuje individuálně._x000d_
2. V cenách jsou započteny i náklady na případné nutné přemístění výkopku ve výkopišti a na přehození výkopku na přilehlém terénu na vzdálenost do 3 m od okraje jámy nebo naložení na dopravní prostředek._x000d_
</t>
  </si>
  <si>
    <t>vyústění hl. revitalizačního koryta do Borotínského potoka v km 1,968</t>
  </si>
  <si>
    <t>1,0*3,75*2 "pasy P1 a P3"</t>
  </si>
  <si>
    <t>1,0*3,75 "pas P2"</t>
  </si>
  <si>
    <t>1,48*5,35 "výkop pro kamenný zához v délce 5,35"</t>
  </si>
  <si>
    <t>3,25*4,2 "výkop pro kamenný zához v hl. revitalizačním korytě v délce 4,2 m"</t>
  </si>
  <si>
    <t>Mezisoučet</t>
  </si>
  <si>
    <t>stavidlo, výkres D.1.11</t>
  </si>
  <si>
    <t>1,0*8,94 "ŽB základ a dřík"</t>
  </si>
  <si>
    <t>2,0*(0,93+1,79) "výkop pro dlažbu na vtoku"</t>
  </si>
  <si>
    <t>2,0*(0,93+1,79) "výkop pro dlažbu na výtoku"</t>
  </si>
  <si>
    <t>0,8*0,5*4,0 "práh na vtoku"</t>
  </si>
  <si>
    <t>0,8*0,5*4,0 "práh na výtoku"</t>
  </si>
  <si>
    <t>úprava stávající historické hráze</t>
  </si>
  <si>
    <t>0,3*2,39*0,3 "opevnění vtoku do požeráku záhozem"</t>
  </si>
  <si>
    <t>((0,6/2*2,2*0,3)+(0,9*1,17*0,3))*2 "opevnění záhozem levého a pravého břehu, tloušťka 0,3 m"</t>
  </si>
  <si>
    <t>6,51*10,89 "výkop pro potrubí, vč. rozšíření o 0,6 m na obě strany"</t>
  </si>
  <si>
    <t>4,6*0,8*1,8 "čelo výpusti"</t>
  </si>
  <si>
    <t>5,0*0,89 "výkop pro rovnaninu na výtoku"</t>
  </si>
  <si>
    <t>1,0*0,74 "stabilizační pás na výtoku"</t>
  </si>
  <si>
    <t>požerák</t>
  </si>
  <si>
    <t>1,1*1,2*1,0 "základový blok pro požerák"</t>
  </si>
  <si>
    <t>opevnění vtoku do tůně T6 pro rovnaninu do 80 kg, tl. 0,3 m</t>
  </si>
  <si>
    <t>1,0*0,97 "břeh nádrže a dna"</t>
  </si>
  <si>
    <t>1,0*1,3*0,6 "dno přívodního koryta v délce 1,3 m"</t>
  </si>
  <si>
    <t>0,72*1,3*0,3*2 "opevnění L a P břehu koryta na šikmou výšku 0,72 m"</t>
  </si>
  <si>
    <t>0,5*0,3*2 "opevnění L a P břehu nádrže"</t>
  </si>
  <si>
    <t>stabilizace v korytě Borotínského potoka v km 1,788</t>
  </si>
  <si>
    <t>1,48*4,38 "koryto v délce 4,38 m"</t>
  </si>
  <si>
    <t>1,48*2,7 "odpadní revitalizační koryto v délce 2,7 m"</t>
  </si>
  <si>
    <t>1,78*5,0 "stabilizace výtoku z propustku v km 1,863 v délce 5,0 m, šikmá výška 1,0 m"</t>
  </si>
  <si>
    <t>skluzový stupeň v km 2,127 - 2,134 70</t>
  </si>
  <si>
    <t>1,0*1,6 "úrovňový výztužný pas"</t>
  </si>
  <si>
    <t>0,7*(2,27+3,1) "zdivo z lomového kamene"</t>
  </si>
  <si>
    <t>4,54*0,08 "filtrační vrstva ze ŠP"</t>
  </si>
  <si>
    <t>1,0*3,75*2 "úrovňový pas P1 a P2"</t>
  </si>
  <si>
    <t>4,0*(1,32+2,22)/2 "opevnění břehů a dna mezi pasy"</t>
  </si>
  <si>
    <t>7,25*(1,32+2,22)/2 "opevnění břehů a dna mezi pasy"</t>
  </si>
  <si>
    <t>4,5*1,32 "opevnění nového revitalizačního koryta"</t>
  </si>
  <si>
    <t>tůně</t>
  </si>
  <si>
    <t>90,0 "tůň T1"</t>
  </si>
  <si>
    <t>118,0 "tůň T2"</t>
  </si>
  <si>
    <t>20,0 "tůň T3"</t>
  </si>
  <si>
    <t>363,0 "tůň T4"</t>
  </si>
  <si>
    <t>637,0 "tůň T5"</t>
  </si>
  <si>
    <t>1960,0 "tůň T6"</t>
  </si>
  <si>
    <t>2,5 "prohlubeň hl. 0,5 m - odpadní revitalizační koryto"</t>
  </si>
  <si>
    <t>6</t>
  </si>
  <si>
    <t>132151251</t>
  </si>
  <si>
    <t>Hloubení nezapažených rýh šířky přes 800 do 2 000 mm strojně s urovnáním dna do předepsaného profilu a spádu v hornině třídy těžitelnosti I skupiny 1 a 2 do 20 m3</t>
  </si>
  <si>
    <t>-1841015054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</si>
  <si>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prostředek._x000d_
</t>
  </si>
  <si>
    <t>1,0*1,4*9 "nové revitalizační koryto v km 0,063; 0,081; 0,095; 0,108; 0,120; 0,133; 0,150; 0,171 a 0,192 - 9 ks"</t>
  </si>
  <si>
    <t>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</si>
  <si>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</si>
  <si>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</si>
  <si>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-1413763654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</si>
  <si>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</si>
  <si>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4563,81/2 "vodorovné přemístění ornice na dočasnou skládku"</t>
  </si>
  <si>
    <t>4563,81/2 "vodorovné přemístění ornice z dočasné skládky"</t>
  </si>
  <si>
    <t>753,90 "vodorovné přemístění výkopů na dočasnou skládku"</t>
  </si>
  <si>
    <t>753,90 "vodorovné přemístění výkopů z dočasné skládky"</t>
  </si>
  <si>
    <t>3403,92 "vodorovné přemístění jam na dočasnou skládku"</t>
  </si>
  <si>
    <t>3403,92 "vodorovné přemístění jam z dočasné skládky"</t>
  </si>
  <si>
    <t>11,76 "vodorovné přemístění rýh hloubených pod vodou na dočasnou skládku"</t>
  </si>
  <si>
    <t>11,76 "vodorovné přemístění rýh hloubených pod vodou z dočasné skládky"</t>
  </si>
  <si>
    <t>12,60 "vodorovné přemístění rýh na dočasnou skládku"</t>
  </si>
  <si>
    <t>12,60 "vodorovné přemístění rýh z dočasné skládky"</t>
  </si>
  <si>
    <t>8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</si>
  <si>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</si>
  <si>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</si>
  <si>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1366553415</t>
  </si>
  <si>
    <t>1220,78 "odvoz přebytečné ornice z dočasné skládky na okolní pole"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</si>
  <si>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</si>
  <si>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</si>
  <si>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</si>
  <si>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1081739707</t>
  </si>
  <si>
    <t>Poznámka k položce:_x000d_
PD počítá s odvozem přebytečného materiálu do vzdálenosti 10 km od stavby. V případě, že dodavatel stavby bude odvoz realizovat na vzdálenost větší než 10 km, zohlední tuto skutečnost v jednotkové ceně této položky.</t>
  </si>
  <si>
    <t>1157,0 "výkopy v hornině 1 a 2"</t>
  </si>
  <si>
    <t>25,06 "propustek v km 2,183"</t>
  </si>
  <si>
    <t>11,76 "rýhy pod vodou"</t>
  </si>
  <si>
    <t>3403,92 "jámy v hornině 1 a 2"</t>
  </si>
  <si>
    <t>12,60 "rýhy do 2,0 m"</t>
  </si>
  <si>
    <t>-162,64 "násyp stávající hráze / tělesa polní cesty Pv11"</t>
  </si>
  <si>
    <t>-5,58*10,89 "zpětný zásyp kolem potrubí v hrázi"</t>
  </si>
  <si>
    <t>-3080,00 "navýšení terénu - terénní úpravy"</t>
  </si>
  <si>
    <t>10</t>
  </si>
  <si>
    <t>167151111</t>
  </si>
  <si>
    <t>Nakládání, skládání a překládání neulehlého výkopku nebo sypaniny strojně nakládání, množství přes 100 m3, z hornin třídy těžitelnosti I, skupiny 1 až 3</t>
  </si>
  <si>
    <t>-1779058595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</si>
  <si>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</si>
  <si>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4563,81 "nakládání ornice na dočasné skládce"</t>
  </si>
  <si>
    <t>1157,0 "nakládání vykopávek na dočasné skládce"</t>
  </si>
  <si>
    <t>11,76 "nakládání rýh hloubených pod vodou na skládce"</t>
  </si>
  <si>
    <t>3403,92 "nakládání výkopků z hloubení jam na skládce"</t>
  </si>
  <si>
    <t>12,60 "nakládání rýh na skládce"</t>
  </si>
  <si>
    <t>1220,78 "nakládání přebytku ornice na dočasné skládce"</t>
  </si>
  <si>
    <t>11</t>
  </si>
  <si>
    <t>171103201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</si>
  <si>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</si>
  <si>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1227413305</t>
  </si>
  <si>
    <t xml:space="preserve">Poznámka k souboru cen:_x000d_
1. Ceny nelze použít pro rozšíření návodního nebo vzdušného líce zemních hrází, jehož šířka je menší než 3 m; toto rozšíření se ocení cenou 172 15-3102 Zřízení těsnícího jádra nebo šířky těsnící vrstvy přes 1 do 3 m._x000d_
</t>
  </si>
  <si>
    <t>Poznámka k položce:_x000d_
násyp z jílu CI a CL - z tůní, bude prováděn geologický dohled; jednotlivé vrstvy CI hutnit po max 200 mm v šířce min 1,5 m, dle použité mechanizace</t>
  </si>
  <si>
    <t>53,5*3,04 "násyp z jílu - stávající historická hráz"</t>
  </si>
  <si>
    <t>68</t>
  </si>
  <si>
    <t>171201102R</t>
  </si>
  <si>
    <t>Poplatek za uložení sypaniny na skládce (skládkovné)</t>
  </si>
  <si>
    <t>t</t>
  </si>
  <si>
    <t>554886680</t>
  </si>
  <si>
    <t>(6,3+3)*0,4*2+8*1,8*0,2+8*1,170*1 "propustek DN600"</t>
  </si>
  <si>
    <t xml:space="preserve">2*(2,1+0,72) "propustek DN600  pasy + prahy"</t>
  </si>
  <si>
    <t>1338,21*2 'Přepočtené koeficientem množství</t>
  </si>
  <si>
    <t>12</t>
  </si>
  <si>
    <t>171251101</t>
  </si>
  <si>
    <t>Uložení sypanin do násypů s rozprostřením sypaniny ve vrstvách a s hrubým urovnáním nezhutněných jakékoliv třídy těžitelnosti</t>
  </si>
  <si>
    <t>-1699165057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</si>
  <si>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</t>
  </si>
  <si>
    <t>679,5*0,1 "úprava terénu - navýšení o 0,1 m"</t>
  </si>
  <si>
    <t>1556,8*0,2 "úprava terénu - navýšení o 0,2 m"</t>
  </si>
  <si>
    <t>3092,5 *0,3 "úprava terénu - navýšení o 0,3 m"</t>
  </si>
  <si>
    <t>1009,7*0,4 "úprava terénu - navýšení o 0,4 m"</t>
  </si>
  <si>
    <t>1588,6*0,4 "úprava terénu - navýšení po 403,6 - 405,3; průměrně o 0,4 m"</t>
  </si>
  <si>
    <t>(932,7+290,0)*0,6 "úprava terénu - navýšení po 403,6; průměrně o 0,6 m"</t>
  </si>
  <si>
    <t>14</t>
  </si>
  <si>
    <t>171201201</t>
  </si>
  <si>
    <t>Uložení sypaniny na skládky nebo meziskládky bez hutnění s upravením uložené sypaniny do předepsaného tvaru</t>
  </si>
  <si>
    <t>1111253449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</si>
  <si>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</si>
  <si>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4563,81 "uložení ornice na dočasnou skládku"</t>
  </si>
  <si>
    <t>174101101</t>
  </si>
  <si>
    <t>Zásyp sypaninou z jakékoliv horniny strojně s uložením výkopku ve vrstvách se zhutněním jam, šachet, rýh nebo kolem objektů v těchto vykopávkách</t>
  </si>
  <si>
    <t>-1208286943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</si>
  <si>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</si>
  <si>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5,58*10,89 "zpětný zásyp kolem potrubí v hrázi"</t>
  </si>
  <si>
    <t>69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</si>
  <si>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</si>
  <si>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</si>
  <si>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-796727312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</si>
  <si>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</si>
  <si>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 xml:space="preserve">Poznámka k položce:_x000d_
ŠP f 0 - 32, hutněno symetricky po vrstvách 100 mm na min  97% PS. Zásyp pod potrubím hutnit ručně.</t>
  </si>
  <si>
    <t>((5+8)/2*1,8-(0,75*8)) "propustek DN600"</t>
  </si>
  <si>
    <t>((6+9)/2*2,170-(0,8*9)) "propustek v km 2,183"</t>
  </si>
  <si>
    <t>70</t>
  </si>
  <si>
    <t>M</t>
  </si>
  <si>
    <t>58337344</t>
  </si>
  <si>
    <t>štěrkopísek frakce 0/32</t>
  </si>
  <si>
    <t>1703947510</t>
  </si>
  <si>
    <t>14,78*2 'Přepočtené koeficientem množství</t>
  </si>
  <si>
    <t>16</t>
  </si>
  <si>
    <t>181351113</t>
  </si>
  <si>
    <t>Rozprostření a urovnání ornice v rovině nebo ve svahu sklonu do 1:5 strojně při souvislé ploše přes 500 m2, tl. vrstvy do 200 mm</t>
  </si>
  <si>
    <t>1251636027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</si>
  <si>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</si>
  <si>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(0,52+0,75+2,08)*53,5 "ohumusování stávající historické hráze tůně T6, tl 0,1 m"</t>
  </si>
  <si>
    <t>1443,7 "ohumusování nového revitalizačního koryta v km 0,039 - 0,209"</t>
  </si>
  <si>
    <t>17</t>
  </si>
  <si>
    <t>181301112</t>
  </si>
  <si>
    <t>1424024321</t>
  </si>
  <si>
    <t>(4563,81-(1622,93*0,1+10461,8*0,3))/0,1 "rozhrnutí přebytečné ornice na okolních polích v tl 0,1 m"</t>
  </si>
  <si>
    <t>18</t>
  </si>
  <si>
    <t>181301115</t>
  </si>
  <si>
    <t>Rozprostření a urovnání ornice v rovině nebo ve svahu sklonu do 1:5 strojně při souvislé ploše přes 500 m2, tl. vrstvy přes 250 do 300 mm</t>
  </si>
  <si>
    <t>2063145534</t>
  </si>
  <si>
    <t>1312,0 "ohumusování skládky"</t>
  </si>
  <si>
    <t>679,5 "na ploše - úprava terénu o 0,1 m"</t>
  </si>
  <si>
    <t>1556,80 "na ploše - úprava terénu o 0,2 m"</t>
  </si>
  <si>
    <t>3092,50"na ploše - úprava terénu o 0,3 m"</t>
  </si>
  <si>
    <t>1009,70 "na ploše - úprava terénu o 0,4 m"</t>
  </si>
  <si>
    <t>1588,60 "na ploše - úprava terénu v rozmezí 403,6 - 405,3"</t>
  </si>
  <si>
    <t>932,70+290,00 "na ploše - úprava terénu po 403,6"</t>
  </si>
  <si>
    <t>19</t>
  </si>
  <si>
    <t>183405211</t>
  </si>
  <si>
    <t>Výsev trávníku hydroosevem na ornici</t>
  </si>
  <si>
    <t>-1480914424</t>
  </si>
  <si>
    <t xml:space="preserve">Poznámka k souboru cen:_x000d_
1. V cenách jsou započteny náklady potřebné pro provedení hydroosevu, s výjimkou travního semene._x000d_
2. V cenách nejsou započteny náklady na:_x000d_
a) dodání travního semene, toto se oceňuje ve specifikaci,_x000d_
b) zálivku; tato se oceňuje cenami části C02 souboru cen 185 80-43 Zalití rostlin vodou,_x000d_
c) pokosení; toto se oceňuje cenami části C02 souboru cen 111 10-41 Pokosení trávníku._x000d_
</t>
  </si>
  <si>
    <t>8 "propustek v km 2,183"</t>
  </si>
  <si>
    <t>1443,7 "osetí nového revitalizačního koryta v km 0,039 - 0,209"</t>
  </si>
  <si>
    <t>5,0*1,1*2 "osetí výtoku v délce 5,0 m - stávající historická hráz tůně T6"</t>
  </si>
  <si>
    <t>(1,23+0,35+0,95)*1,0 "L a P svah úrovňového pasu"</t>
  </si>
  <si>
    <t>(1,23+0,85)/2*4,0 "L svah mezi úrovňovým pasem a zdivem z LK"</t>
  </si>
  <si>
    <t>((0,35+0,95)+1,73)/2*4,0 "P svah mezi úrovňovým pasem a zdivem z LK"</t>
  </si>
  <si>
    <t>(0,85+1,73)*0,7 "L a P svah u zdiva z LK"</t>
  </si>
  <si>
    <t>(0,85+1,73)/2*7,25 "L svah mezi zdivem z LK a pasem P1"</t>
  </si>
  <si>
    <t>(0,66+0,67)*1,0 "L a P svah pasu P1"</t>
  </si>
  <si>
    <t>(0,66+0,67)*1,0 "L a P svah pasu P2"</t>
  </si>
  <si>
    <t>0,66*5,8 "L svah mezi pásy P2 a P1 na novém hlavním revitalizačním korytě"</t>
  </si>
  <si>
    <t>0,67*1,12 "P svah mezi pasem P2 a opevněním na novém hlavním revitalizačním korytě"</t>
  </si>
  <si>
    <t>1,73*1,54 "L svah mezi zdivem z LK a opevněním na novém hlavním revitalizačním korytě"</t>
  </si>
  <si>
    <t>kamenné pasy v novém revitalizačním korytě v km 0,063; 0,081; 0,095; 0,108; 0,120; 0,133; 0,150; 0,171; 0,192 - 9 ks</t>
  </si>
  <si>
    <t>(0,67+1,39)*1,0*2*9</t>
  </si>
  <si>
    <t>kamenné pasy v Borotínském potoce v km 1,746; 1,911; 2,045; 2,095 - 4 ks</t>
  </si>
  <si>
    <t>(0,81+1,5)*1,0*2*4</t>
  </si>
  <si>
    <t>20</t>
  </si>
  <si>
    <t>005724900</t>
  </si>
  <si>
    <t>Travní osivo luční, směs do normálních či vlhčích poloh</t>
  </si>
  <si>
    <t>kg</t>
  </si>
  <si>
    <t>-1696720200</t>
  </si>
  <si>
    <t>1552,07*0,025 'Přepočtené koeficientem množství</t>
  </si>
  <si>
    <t>184406003</t>
  </si>
  <si>
    <t>Výsadba s vyhloubením štěrbiny v půdách nezabuřeněných i zabuřeněných drnů</t>
  </si>
  <si>
    <t>kus</t>
  </si>
  <si>
    <t>830843997</t>
  </si>
  <si>
    <t>Poznámka k položce:_x000d_
Bažinné rostliny vhodné k vegetační ochraně břehů. Jedná se o sladkovodní rákosiny (Phragmition australis), které budou transferovány z okolních ploch (5 ks drnů na 1 m2). Transfer drnů je součástí dodávky._x000d_
V případě, že transfer nebude možné provést, bažinné rostliny budou, po domluvě s investorem a projektantem, nakoupeny.</t>
  </si>
  <si>
    <t>1,1*42,7*5 "š 1,1 m; dl 42,7 m; 5 ks/m2 - stávající historická hráz tůně T6"</t>
  </si>
  <si>
    <t>Zakládání</t>
  </si>
  <si>
    <t>22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</si>
  <si>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</si>
  <si>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</si>
  <si>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m</t>
  </si>
  <si>
    <t>1924247572</t>
  </si>
  <si>
    <t xml:space="preserve">Poznámka k souboru cen:_x000d_
1. V cenách souboru cen nejsou započteny náklady na:_x000d_
a) montáž a dodávku tvarovek, které se oceňují cenami souboru 877 ..-52.1 Montáž tvarovek na kanalizačním potrubí z trub z plastu, části A03,_x000d_
b) opláštění potrubí geotextílií, které se oceňuje cenami souboru 211 97-11.. Zřízení opláštění výplně z geotextilie odvodňovacích žeber nebo trativodů v rýze nebo zářezu se stěnami katalogu 800-2 Zvláštní zakládání objektů, části A 01._x000d_
</t>
  </si>
  <si>
    <t>4,0 "drenáž uložená za čelem na výtoku - stávající historická hráz tůně T6"</t>
  </si>
  <si>
    <t>23</t>
  </si>
  <si>
    <t>28613032</t>
  </si>
  <si>
    <t>trubka drenážní korugovaná sendvičová HD-PE SN 4 neperforovaná pro liniové stavby DN 100</t>
  </si>
  <si>
    <t>-653370752</t>
  </si>
  <si>
    <t>0,7 "trubka přes čelo na výtoku - stávající historická hráz tůně T6"</t>
  </si>
  <si>
    <t>71</t>
  </si>
  <si>
    <t>270210111</t>
  </si>
  <si>
    <t>Zdivo základové z lomového kamene na hloubku do 5 m, v prostoru zapaženém nebo nezapaženém s odstraněním napadávky, bez úpravy povrchu základové spáry, s dodáním všech hmot výplňové z kamene tříděného nelícované, jakékoliv tloušťky na maltu cementovou MC 10</t>
  </si>
  <si>
    <t>-607119098</t>
  </si>
  <si>
    <t xml:space="preserve">Poznámka k souboru cen:_x000d_
1. Objem se stanoví v m3 zdiva; objem dutin jednotlivě do 0,20 m3 se od celkového objemu neodečítá._x000d_
</t>
  </si>
  <si>
    <t>2*(2,5+0,84) "propustek v km 2,183"</t>
  </si>
  <si>
    <t>24</t>
  </si>
  <si>
    <t>270210113</t>
  </si>
  <si>
    <t>Zdivo základové z lomového kamene na hloubku do 5 m, v prostoru zapaženém nebo nezapaženém s odstraněním napadávky, bez úpravy povrchu základové spáry, s dodáním všech hmot výplňové z kamene tříděného nelícované, jakékoliv tloušťky na maltu cementovou MC 25</t>
  </si>
  <si>
    <t>-1715563603</t>
  </si>
  <si>
    <t>0,8*0,5*4,0 "práh na vtoku - ruční stavidlo"</t>
  </si>
  <si>
    <t>0,8*0,5*4,0 "práh na výtoku - ruční stavidlo"</t>
  </si>
  <si>
    <t>4,6*0,8*0,8 "základ čela výpusti - stávající historická hráz tůně T6"</t>
  </si>
  <si>
    <t>0,7*2,27 "skluzový stupeň v km 2,127 - 2,134 70"</t>
  </si>
  <si>
    <t>25</t>
  </si>
  <si>
    <t>275315224</t>
  </si>
  <si>
    <t>Základové konstrukce z betonu bloky prostého bez zvýšených nároků na prostředí tř. C 16/20</t>
  </si>
  <si>
    <t>667376261</t>
  </si>
  <si>
    <t xml:space="preserve">Poznámka k souboru cen:_x000d_
1. Ceny lze použít i pro beton pod dlažbou dna vývaru._x000d_
2. Pro výpočet přesunu hmot se u položek -5122 až -5124 pro konstrukce z betonu prokládaného kamenem celková hmotnost položky sníží o hmotnost betonu, příp. i kamene, pokud jsou dodávány přímo na místo zabudování nebo do prostoru technologické manipulace._x000d_
</t>
  </si>
  <si>
    <t>0,5*1,1*0,9 "bloček pro opření lávky požeráku - stávající historická hráz tůně T6"</t>
  </si>
  <si>
    <t>26</t>
  </si>
  <si>
    <t>275315412</t>
  </si>
  <si>
    <t>Základové konstrukce z betonu bloky prostého se zvýšenými nároky na prostředí tř. C 25/30</t>
  </si>
  <si>
    <t>-1157969568</t>
  </si>
  <si>
    <t xml:space="preserve">Poznámka k položce:_x000d_
Základový blok, beton C25/30 XC2, XF3, XA2._x000d_
</t>
  </si>
  <si>
    <t>1,2*1,1*1,0 "základový blok pod dřevěný požerák"</t>
  </si>
  <si>
    <t>Svislé a kompletní konstrukce</t>
  </si>
  <si>
    <t>27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</si>
  <si>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</si>
  <si>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</si>
  <si>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68490584</t>
  </si>
  <si>
    <t xml:space="preserve">Poznámka k souboru cen:_x000d_
1. Ceny -3235, -3345, -3445 lze použít i pro dlažby z lomového kamene o sklonu přes 1:1._x000d_
2. Ceny -4511, -4591 lze použít i pro rovnaninu z lomového kamene o sklonu přes 1:1._x000d_
3. Objem se stanoví v m3 zdiva; objem dutin do 0,20 m3 jednotlivě se od celkového objemu neodečítá._x000d_
</t>
  </si>
  <si>
    <t>4,6*0,6*1,0 "čelo výpusti - stávající historická hráz tůně T6"</t>
  </si>
  <si>
    <t>0,7*3,5 "skluzový stupeň v km 2,127 - 2,134 70"</t>
  </si>
  <si>
    <t>28</t>
  </si>
  <si>
    <t>321321115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</si>
  <si>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</si>
  <si>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-1856891253</t>
  </si>
  <si>
    <t xml:space="preserve">Poznámka k souboru cen:_x000d_
1. Ceny lze použít i pro:_x000d_
a) konstrukce těsnících ostruh, vývarů, patek, dotlačných klínů, vtoků hrází a vodních elektráren, injekčních, revizních a komunikačních štol a základových výpustí hrází, podklad pod dlažbu dna vývaru,_x000d_
b) betony nevodostavebné a nemrazuvzdorné, pokud jsou výjimečně použity v částech konstrukcí._x000d_
2. Ceny neplatí pro:_x000d_
a) předsádkový beton; tento se oceňuje cenami souboru cen 313 43- .1 Předsádkový beton konstrukcí vodních staveb,_x000d_
b) betonový podklad pod dlažbu; tento se oceňuje cenami souboru cen 451 31-51 Podkladní a výplňové vrstvy z betonu prostého pod dlažbu,_x000d_
c) betonovou těsnící nebo opevňovací vrstvu; tato se oceňuje cenami souboru cen 457 31- Těsnicí vrstva z betonu odolného proti agresivnímu prostředí,_x000d_
d) betonové zálivky kotevních šroubů, ocelových konstrukcí, různých dutin apod.; tyto se oceňují cenami souboru cen 936 45-71 Zálivka kotevních šroubů, ocelových konstrukcí, různých dutin apod.._x000d_
3. V cenách jsou započteny i náklady na :_x000d_
a) úpravu, opracování a ošetření pracovních spár tlakovou vodou, vzduchem nebo odstraněním betonové vrstvy,_x000d_
b) spojovací vrstvu na pracovních spárách,_x000d_
c) ošetření a ochranu čerstvého betonu proti povětrnostním vlivům a proti vysýchání,_x000d_
d) odstranění drátů z líce konstrukce a na úpravu líce v místě po odstraněných drátech,_x000d_
e) osazení kotevních želez při betonování konstrukce,_x000d_
f) ztížení práce u drážek otvorů, kapes, injekčních trubek apod.._x000d_
4. V cenách z betonu pro konstrukce bílých van 321 32-12 nejsou započteny náklady na těsnění dilatačních a pracovních spar, tyto se oceňují cenami souborů cen 953 33 části A08 katalogu 801-1 Budovy a haly - zděné a monolitické._x000d_
5. Objem se stanoví v m3 betonové konstrukce; objem dutin jednotlivě do 0,20 m3 se od celkového objemu neodečítá._x000d_
</t>
  </si>
  <si>
    <t xml:space="preserve">Poznámka k položce:_x000d_
železobetonový dřík a základ z vodostavebního betonu C25/30 - XC4, XF1 (CZ, F.2) CL 0,40 - D//max 22 mm S4 dle ČSN EN 206-1 Změna Z3_x000d_
_x000d_
</t>
  </si>
  <si>
    <t>1,0*0,64*6,59 "železobetonový základ pro ruční stavidlo"</t>
  </si>
  <si>
    <t>0,4*1,01*6,59 "železobetonový dřík pro ruční stavidlo"</t>
  </si>
  <si>
    <t>29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</si>
  <si>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</si>
  <si>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</si>
  <si>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705393993</t>
  </si>
  <si>
    <t>Poznámka k položce:_x000d_
beton C30/37 XC4, XF1, XA1 (CZ, F.2) CL 0,4 D/max = 22 mm S4</t>
  </si>
  <si>
    <t>stávající historická hráz tůně T6</t>
  </si>
  <si>
    <t>(0,88/3)*(2,87+((2,87*2,2)^0,5)+2,2) "zavazovací žebro: v = 0,88 m; S1 = 2,93 m x 0,98 m; S2 =2,75 m x 0,8 m; V = v/3*(S1 + ((S1 x S2)^0,5) + S2"</t>
  </si>
  <si>
    <t>30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</si>
  <si>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</si>
  <si>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</si>
  <si>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861197989</t>
  </si>
  <si>
    <t xml:space="preserve">Poznámka k souboru cen:_x000d_
1. Ceny jsou určeny pro:_x000d_
a) bednění prováděné v prostorách zapažených nebo nezapažených,_x000d_
b) bednění ploch vodorovných, svislých nebo skloněných,_x000d_
c) bednění v prostoru bez výztuže nebo s výztuží jakékoliv hustoty,_x000d_
d) bednění prováděné taženou lištou, taženým bedněním, prefabrikovaným bedněním apod., kromě betonového prefabrikovaného bednění._x000d_
2. Ceny neplatí pro:_x000d_
a) bednění pohledových betonů. Tyto náklady se oceňují individuálně;_x000d_
b) bednění konstrukcí spirál a savek. Tyto náklady se oceňují cenami souboru cen 321 35-6111 až -6940 Obednění a odbednění spirál a savek._x000d_
c) bednění základových pasů, tyto práce lze ocenit cenami 27.35 katalogu 801-1._x000d_
3. V cenách jsou započteny i náklady na:_x000d_
a) podíl bednění otvorů, kapes, rýh, prostupů, výklenků apod. objemu jednotlivě do 1 m3,_x000d_
b) bednění v provedení, které nevyžaduje další úpravu betonových a železobetonových konstrukcí._x000d_
4. V cenách nejsou započteny náklady na podpěrné konstrukce; tyto se oceňují cenami katalogu 800-3 Lešení._x000d_
5. Plocha se stanoví v m2 rozvinuté plochy obedňované konstrukce._x000d_
6. Při výpočtu rozvinuté plochy obedňované konstrukce se neberou v úvahu otvory, kapsy, rýhy, prostupy, výklenky apod. objemu jednotlivě do 1 m3 ._x000d_
</t>
  </si>
  <si>
    <t>0,64*6,59*2 "bednění základu ručního stavidla"</t>
  </si>
  <si>
    <t>1,01*6,59*2 "bednění dříku ručního stavidla"</t>
  </si>
  <si>
    <t>(2*1,82+2*0,6+2,9+2,2) "zavazovací žebro - stávající historická hráz tůně T6"</t>
  </si>
  <si>
    <t>4,6*0,8*2 "čelo výpusti - stávající historická hráz tůně T6"</t>
  </si>
  <si>
    <t>4,6*1,0*2 "základ čela výpusti - stávající historická hráz tůně T6"</t>
  </si>
  <si>
    <t>2*1,1*1,0+2*1,2*1,0 "základový blok požeráku - stávající historická hráz tůně T6"</t>
  </si>
  <si>
    <t>2*2,27 "základové zdivo - skluzový stupeň v km 2,127 - 2,134 70"</t>
  </si>
  <si>
    <t>2*3,5 "nadzákladové zdivo - skluzový stupeň v km 2,127 - 2,134 70"</t>
  </si>
  <si>
    <t>31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</si>
  <si>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</si>
  <si>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</si>
  <si>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-1026928004</t>
  </si>
  <si>
    <t>32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</si>
  <si>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</si>
  <si>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</si>
  <si>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-1751826664</t>
  </si>
  <si>
    <t xml:space="preserve">Poznámka k souboru cen:_x000d_
1. Ceny lze použít i pro:_x000d_
a) výztuž prováděnou v obedněných prostorách,_x000d_
b) výztuž koster obalených sítí; potažení kostry hustým pletivem se oceňuje individuálně,_x000d_
c) výztuž z armokošů._x000d_
2. V cenách jsou započteny i náklady na bodové svařování nahrazující vázaní drátem._x000d_
3. V cenách nejsou započteny náklady na provedení nosných svarů a na provedení svarů přenášejících tahová napětí při přepravě a montáži výztuže z vyztužených koster; tyto se oceňují cenami souboru cen 320 36-0 Svařované nosné spoje._x000d_
4. Množství jednotek se stanoví v t hmotnosti výztuže bez prostřihu._x000d_
</t>
  </si>
  <si>
    <t>2,91*26*0,222/1000 "A: 26Ø6/250; L = 2 910 mm; 0,222 kg/m"</t>
  </si>
  <si>
    <t>5,49*14*0,617/1000 "B: 14Ø10; L = 5 490 mm; 0,0,617 kg/m"</t>
  </si>
  <si>
    <t>33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</si>
  <si>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</si>
  <si>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</si>
  <si>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1226418454</t>
  </si>
  <si>
    <t>6,66*2*7,903/1000 "výztuž dříku ručního stavidla - KARI síť 8 mm, KY85, oko 100 x 100 mm, rozměr 6,0 x 2,4 m; 113,8 kg/ks; 7,903 kg/m2"</t>
  </si>
  <si>
    <t>0,58*10,8*4,44/1000 "výztuž obetonování potrubí - KARI síť 6 mm, AQ60, oko 100 x 100 mm, rozměr 6,0 x 2,4 m; 63,94 kg/ks; 4,44 kg/m2"</t>
  </si>
  <si>
    <t>(2*1,82+2*0,6+2,9+2,2)*5,38/1000 "výztuž zavazovacího žebra - KARI síť 8x8 mm, Q335A, oko 150 x 150 mm, rozměr 6,0 x 2,3 m; 74,30 kg/ks; 5,38 kg/m2"</t>
  </si>
  <si>
    <t>34</t>
  </si>
  <si>
    <t>321222111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</si>
  <si>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na maltu cementovou tl. od 250 do 450 mm</t>
  </si>
  <si>
    <t>136558280</t>
  </si>
  <si>
    <t xml:space="preserve">Poznámka k souboru cen:_x000d_
1. Ceny -2311, -2312 lze použít i pro:_x000d_
a) osazení kamenných desek největší tl. přes 300 mm,_x000d_
b) zdivo kvádrové z šablonových kvádrů._x000d_
2. Ceny neplatí pro obklady zdí kamennými deskami; tyto se oceňují cenami katalogu 800-782 – Obklady z kamene._x000d_
3. Pro volbu cen -2311 a -2312 je rozhodující objem nejmenšího pravoúhlého rovnoběžnostěnu opsaného jednotlivým šablonovým kvádrům._x000d_
4. V cenách jsou započteny i náklady na vypracování lícních ploch._x000d_
5. Objem se stanoví:_x000d_
a) u ceny -2111 v m3 zdiva s tím, že objem dutin do 0,20 m3 jednotlivě se neodečítá,_x000d_
b) u cen -2311, -2312 v m3 součinem skutečného objemu kvádru a součinitele 1,057._x000d_
6. V cenách nejsou započteny náklady na dodávku kamene a kvádrů. Tyto se oceňují ve specifikaci. Ztratné lze dohodnout u řádkového zdiva hrubého ve výši 8 %, u řádkového zdiva čistého ve výši 10 % a u zdiva kvádrového ve výši 0,75 %._x000d_
</t>
  </si>
  <si>
    <t>4,37*0,25 "kamenný obklad na vtoku, tl. 0,25 m na CM17"</t>
  </si>
  <si>
    <t>4,87*0,25 "kamenný obklad na výtoku, tl. 0,25 m na CM17"</t>
  </si>
  <si>
    <t>0,4*6,59*0,25 "kamenný obklad koruny dříku, tl. 0,25 m na CM17"</t>
  </si>
  <si>
    <t>35</t>
  </si>
  <si>
    <t>58381090</t>
  </si>
  <si>
    <t>kopák hrubý (1t=1,3m2)</t>
  </si>
  <si>
    <t>-1107101722</t>
  </si>
  <si>
    <t>4,37 "kamenný obklad na vtoku, tl. 0,25 m"</t>
  </si>
  <si>
    <t>4,87 "kamenný obklad na výtoku, tl. 0,25 m"</t>
  </si>
  <si>
    <t>0,4*6,59 "kamenný obklad koruny dříku, tl. 0,25 m"</t>
  </si>
  <si>
    <t>Vodorovné konstrukce</t>
  </si>
  <si>
    <t>72</t>
  </si>
  <si>
    <t>451312111</t>
  </si>
  <si>
    <t>Podklad pod dlažbu z betonu prostého bez zvýšených nároků na prostředí tř. C 16/20 tl. přes 100 do 150 mm</t>
  </si>
  <si>
    <t>1466746547</t>
  </si>
  <si>
    <t xml:space="preserve">Poznámka k souboru cen:_x000d_
1. Ceny nelze použít pro beton pod dlažbu dna vývaru; tento beton se oceňuje cenami souboru cen 27 . 31- . . Základové pásy z betonu prostého._x000d_
2. V cenách jsou započteny i náklady na zvětšení objemu betonu způsobené nerovností podloží._x000d_
</t>
  </si>
  <si>
    <t>(2,9*2) "propustek DN600"</t>
  </si>
  <si>
    <t>(3,9*2) "propustek v km 2,183"</t>
  </si>
  <si>
    <t>73</t>
  </si>
  <si>
    <t>451573111</t>
  </si>
  <si>
    <t>Lože pod potrubí, stoky a drobné objekty v otevřeném výkopu z písku a štěrkopísku f 0 - 20</t>
  </si>
  <si>
    <t>1508181834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</si>
  <si>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</si>
  <si>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Poznámka k položce:_x000d_
Zhutněno na 98% PS, tl. 150 mm, 5 cm pode dnem potrubí nehutnit!</t>
  </si>
  <si>
    <t>(8*1,80*0,15) "propustek v km 2,183"</t>
  </si>
  <si>
    <t>(10*2,170*0,15) "propustek v km 2,183"</t>
  </si>
  <si>
    <t>74</t>
  </si>
  <si>
    <t>GMT.0020408.URS</t>
  </si>
  <si>
    <t>Trojosá monolitická geomříž – Tensar TriAx TX170 50x4,00m</t>
  </si>
  <si>
    <t>231695730</t>
  </si>
  <si>
    <t>(4,5*1,8) "propustek DN600"</t>
  </si>
  <si>
    <t>(6*2,170) "propustek v km 2,183"</t>
  </si>
  <si>
    <t>38</t>
  </si>
  <si>
    <t>452311141</t>
  </si>
  <si>
    <t>Podkladní a zajišťovací konstrukce z betonu prostého v otevřeném výkopu desky pod potrubí, stoky a drobné objekty z betonu tř. C 16/20</t>
  </si>
  <si>
    <t>-1011610033</t>
  </si>
  <si>
    <t xml:space="preserve">Poznámka k souboru cen:_x000d_
1. Ceny -1121 až -1191 a -1192 lze použít i pro ochrannou vrstvu pod železobetonové konstrukce._x000d_
2. Ceny -2121 až -2191 a -2192 jsou určeny pro jakékoliv úkosy sedel._x000d_
</t>
  </si>
  <si>
    <t>Poznámka k položce:_x000d_
podkladní beton C16/20 XC2, XA1, tl. 200 mm</t>
  </si>
  <si>
    <t>10,8*1,26*0,2 "podkladní beton pod potrubí PP Pragma - stávající historická hráz tůně T6"</t>
  </si>
  <si>
    <t>39</t>
  </si>
  <si>
    <t>451314212</t>
  </si>
  <si>
    <t>Podklad pod dlažbu z betonu prostého bez zvýšených nároků na prostředí tř. C 25/30 tl. přes 100 do 150 mm</t>
  </si>
  <si>
    <t>-1580214094</t>
  </si>
  <si>
    <t>Poznámka k položce:_x000d_
lože pod dlažbu břehů a dna z betonu C25/30 XC4, XF1 (CZ, F.2), tl. 150 mm</t>
  </si>
  <si>
    <t>2,0*0,93 " dlažba na vtoku - ruční stavidlo"</t>
  </si>
  <si>
    <t xml:space="preserve">2,0*0,93 "dlažba na výtoku  - ruční stavidlo"</t>
  </si>
  <si>
    <t>40</t>
  </si>
  <si>
    <t>451971111</t>
  </si>
  <si>
    <t>Položení podkladní vrstvy z geotextilie v rovině nebo ve svahu, s přesahem jednotlivých pásů 150 mm, s uchycením v terénu sponami z bet. oceli a za plůtky hřeby</t>
  </si>
  <si>
    <t>-168988666</t>
  </si>
  <si>
    <t xml:space="preserve">Poznámka k souboru cen:_x000d_
1. V cenách jsou započteny i náklady na dodání spon a hřebů._x000d_
2. V cenách jsou započteny i náklady na technologickou manipulaci vodorovně na vzdálenost do 30 m._x000d_
3. V cenách nejsou započteny náklady na dodání geotextilie; tato se oceňuje ve specifikaci. Ztratné lze dohodnout ve výši 2 %._x000d_
</t>
  </si>
  <si>
    <t>7,9*1,0*2 "pasy P1 a P3"</t>
  </si>
  <si>
    <t>7,9*1,0 "pas P2"</t>
  </si>
  <si>
    <t>5,0*1,0*9 "nové revitalizační koryto v km 0,063; 0,081; 0,095; 0,108; 0,120; 0,133; 0,150; 0,171; 0,192 - 9 ks"</t>
  </si>
  <si>
    <t>7,03*1,0*4 "Borotínský potok v km 1,746; 1,911; 2,045; 2,095 - 4 ks"</t>
  </si>
  <si>
    <t>1,0*5,3 "úrovňový pas"</t>
  </si>
  <si>
    <t>0,7*4,84 "pod vrstvou ŠP"</t>
  </si>
  <si>
    <t>7,86*1,0*2 "pasy P1 a P2"</t>
  </si>
  <si>
    <t>7,34*(0,42+((1,0+1,64)/2)+0,42) "mezi úrovňovým pasem a zdivem z LK"</t>
  </si>
  <si>
    <t>41</t>
  </si>
  <si>
    <t>69311082</t>
  </si>
  <si>
    <t>geotextilie netkaná separační, ochranná, filtrační, drenážní PP 500g/m2</t>
  </si>
  <si>
    <t>-954619883</t>
  </si>
  <si>
    <t>42</t>
  </si>
  <si>
    <t>457572111</t>
  </si>
  <si>
    <t>Filtrační vrstvy jakékoliv tloušťky a sklonu ze štěrkopísků se zhutněním do 10 pojezdů/m3, frakce od 0-8 do 0-32 mm</t>
  </si>
  <si>
    <t>532992267</t>
  </si>
  <si>
    <t xml:space="preserve">Poznámka k souboru cen:_x000d_
1. Ceny jsou určeny při jakémkoliv množství filtračních vrstev._x000d_
2. Ceny neplatí, je-li předepsáno mísení více frakcí kameniva v jedné vrstvě; tyto práce se oceňují individuálně._x000d_
3. V cenách jsou započteny i náklady na:_x000d_
a) průměrné množství kameniva zatlačeného do podloží,_x000d_
b) urovnání líce vrstvy._x000d_
4. Objem se stanoví v m3 filtrační vrstvy._x000d_
5. Příplatek k cenám je určen pro položky -1111 až -2111._x000d_
</t>
  </si>
  <si>
    <t>4,54*0,08 "filtrační vrstva tl. 0,1 m - skluzový stupeň v km 2,127 - 2,134 70"</t>
  </si>
  <si>
    <t>43</t>
  </si>
  <si>
    <t>462511161</t>
  </si>
  <si>
    <t>Zához z lomového kamene neupraveného provedený ze břehu nebo z lešení, do sucha nebo do vody tříděného, hmotnost jednotlivých kamenů do 80 kg bez výplně mezer</t>
  </si>
  <si>
    <t>1143213223</t>
  </si>
  <si>
    <t xml:space="preserve">Poznámka k souboru cen:_x000d_
1. V příplatcích jsou započteny náklady na urovnání líce záhozu do projektovaného profilu._x000d_
</t>
  </si>
  <si>
    <t>42,7*1,12 "návodní strana stávající hráze"</t>
  </si>
  <si>
    <t>44</t>
  </si>
  <si>
    <t>462511169</t>
  </si>
  <si>
    <t>Zához z lomového kamene neupraveného provedený ze břehu nebo z lešení, do sucha nebo do vody tříděného, hmotnost jednotlivých kamenů do 80 kg Příplatek k cenám za urovnání líce záhozu</t>
  </si>
  <si>
    <t>873925390</t>
  </si>
  <si>
    <t>42,7*(3,48+0,33) "návodní strana stávající hráze"</t>
  </si>
  <si>
    <t>45</t>
  </si>
  <si>
    <t>462512161</t>
  </si>
  <si>
    <t>Zához z lomového kamene neupraveného provedený ze břehu nebo z lešení, do sucha nebo do vody záhozového, hmotnost jednotlivých kamenů do 200 kg bez výplně mezer</t>
  </si>
  <si>
    <t>-888767725</t>
  </si>
  <si>
    <t>3,75*1,0*2 "pasy P1 a P3"</t>
  </si>
  <si>
    <t>3,75*1,0 "pas P2"</t>
  </si>
  <si>
    <t>1,48*5,35 "koryto Borotínského potoka v délce 5,35 m"</t>
  </si>
  <si>
    <t>3,25*4,2 "hlavní revitalizační koryto, délka 4,2 m"</t>
  </si>
  <si>
    <t>stávající historická hráz</t>
  </si>
  <si>
    <t>0,3*2,39*0,3 "vtok do požeráku - dno"</t>
  </si>
  <si>
    <t>((0,6/2*2,2*0,3)+(0,9*1,17*0,3))*2 "levý a pravý břeh na vtoku do požeráku"</t>
  </si>
  <si>
    <t>1,0*0,74 "stabilizační pás"</t>
  </si>
  <si>
    <t>1,0*1,4*9 "nové revitalizační koryto v km 0,063; 0,081; 0,095; 0,108; 0,120; 0,133; 0,150; 0,171; 0,192 - 9 ks"</t>
  </si>
  <si>
    <t>1,0*2,94*4 "Borotínský potok v km 1,746; 1,911; 2,045; 2,095 - 4 ks"</t>
  </si>
  <si>
    <t>1,48*4,38 "koryto Borotínského potoka, délka 4,38 m"</t>
  </si>
  <si>
    <t>1,48*2,7 "odpadní revitalizační koryto, délka 2,7 m"</t>
  </si>
  <si>
    <t>(4,0*(1,32+2,22)/2)+(7,25*(1,32+2,22)/2) "opevnění dna a břehů mezi pasy"</t>
  </si>
  <si>
    <t>46</t>
  </si>
  <si>
    <t>462512169</t>
  </si>
  <si>
    <t>Zához z lomového kamene neupraveného provedený ze břehu nebo z lešení, do sucha nebo do vody záhozového, hmotnost jednotlivých kamenů do 200 kg Příplatek k ceně za urovnání líce záhozu</t>
  </si>
  <si>
    <t>-1398480621</t>
  </si>
  <si>
    <t>2,5*(1,0+5,35+1,0+4,2+1,0)</t>
  </si>
  <si>
    <t>3,29*42,7+2,39*2,1 "vtok do požeráku - dno a břehy"</t>
  </si>
  <si>
    <t>1,0*(0,7+0,3+0,7) "stabilizačí pás"</t>
  </si>
  <si>
    <t>(1,0+0,5+1,0)*1,0*9 "nové revitalizační koryto v km 0,063; 0,081; 0,095; 0,108; 0,120; 0,133; 0,150; 0,171; 0,192 - 9 ks"</t>
  </si>
  <si>
    <t>(1,0+0,5+1,0)*1,0*4 "Borotínský potok v km 1,746; 1,911; 2,045; 2,095 - 4 ks"</t>
  </si>
  <si>
    <t>(0,75+1,0+0,75)*(1,0+4,38+1,0+2,7+1,0)</t>
  </si>
  <si>
    <t>skluzový stupeň</t>
  </si>
  <si>
    <t>(0,42+1,0+0,42)*1,0 "úrovňový výztužný pas"</t>
  </si>
  <si>
    <t>(0,75+1,0+0,75)*1,0*2 "úrovňový pas P1 a P2)</t>
  </si>
  <si>
    <t>(0,42+((1,0+1,64)/2)+0,42)*4,0 "Borotínský potok mezi úrovňovým výztužným pasem a zdivem z LK - zához bude prosypán zeminou"</t>
  </si>
  <si>
    <t>(((0,42+0,75)/2)+((1,0+1,64)/2)+((0,42+0,75)/2))*7,25 "Borotínský potok mezi zdivem z LK a pasem P1 - zához bude prosypán zeminou"</t>
  </si>
  <si>
    <t>(0,75+1,0+0,75)*4,5 "nové revitalizační koryto"</t>
  </si>
  <si>
    <t>47</t>
  </si>
  <si>
    <t>462513161</t>
  </si>
  <si>
    <t>Zához z lomového kamene neupraveného provedený ze břehu nebo z lešení, do sucha nebo do vody záhozového, hmotnost jednotlivých kamenů přes 200 do 500 kg bez výplně mezer</t>
  </si>
  <si>
    <t>-1569442320</t>
  </si>
  <si>
    <t>kameny na dně tůní o hmotnosti cca 500 kg</t>
  </si>
  <si>
    <t>3,0 "tůň T1"</t>
  </si>
  <si>
    <t>4,0 "tůň T2"</t>
  </si>
  <si>
    <t>0,7 "tůň T3"</t>
  </si>
  <si>
    <t>8,0 "tůň T4"</t>
  </si>
  <si>
    <t>17,0 "tůň T5"</t>
  </si>
  <si>
    <t>48</t>
  </si>
  <si>
    <t>463211151</t>
  </si>
  <si>
    <t>Rovnanina z lomového kamene neupraveného pro podélné i příčné objekty objemu přes 3 m3 z kamene tříděného, s urovnáním líce a vyklínováním spár úlomky kamene hmotnost jednotlivých kamenů do 80 kg</t>
  </si>
  <si>
    <t>839975635</t>
  </si>
  <si>
    <t xml:space="preserve">Poznámka k souboru cen:_x000d_
1. V cenách -1144, -1145, -1146, -1154, -1155, -1156 a - 1157 jsou započteny i náklady na uložení klestu a na vykopávku hlíny a její přemístění ze vzdálenosti do 20 m._x000d_
</t>
  </si>
  <si>
    <t>Poznámka k položce:_x000d_
80 % bude o hmotnosti 80 kg. Rovnanina bude v hloubce 0,3 - 0,5 m prosypána zeminou z výkopů!!!</t>
  </si>
  <si>
    <t>2,5*2,0 "zpevnění nátoku a výtoku z tůně T1, tl 0,3 m"</t>
  </si>
  <si>
    <t>2,5*2,0 "zpevnění nátoku a výtoku z tůně T2, tl 0,3 m"</t>
  </si>
  <si>
    <t>21,0*0,3 "zpevnění nátoku a výtoku z tůně T4, tl 0,3 m"</t>
  </si>
  <si>
    <t>2,0*0,3 "zpevnění propojení tůní T2 a T3, tl 0,3 m"</t>
  </si>
  <si>
    <t>24,0*0,3 "zpevnění propojení z tůně T2 do nového revitalizačního koryta, tl 0,3 m"</t>
  </si>
  <si>
    <t>9,0*0,3 "zpevnění břehu tůně T5 do propustku"</t>
  </si>
  <si>
    <t>14,0*0,3 "zpevnění břehu tůně T5 do přívodního koryta"</t>
  </si>
  <si>
    <t>opevnění vtoku do tůně T6, tl 0,3 m</t>
  </si>
  <si>
    <t>1,0*0,97 "břeh nádrže a dno"</t>
  </si>
  <si>
    <t>1,0*1,3*0,6 "dno koryta v délce 1,3 m"</t>
  </si>
  <si>
    <t>0,72*1,3*0,3*2 "opevnění břehů na šikmou výšku 0,72 m"</t>
  </si>
  <si>
    <t>0,5*0,3*2 "opevnění břehů nádrže"</t>
  </si>
  <si>
    <t>49</t>
  </si>
  <si>
    <t>463211152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</si>
  <si>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</si>
  <si>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455678323</t>
  </si>
  <si>
    <t>(6,3+3)*0,4*2 "propustek DN600"</t>
  </si>
  <si>
    <t>(7,8+3)*0,4*2 "propustek v km 2,183"</t>
  </si>
  <si>
    <t>5,0*0,89 "výtok - stávající historická hráz tůně T6"</t>
  </si>
  <si>
    <t>1,78*5,0 "stabilizace výtoku propustku v km 1,863; dl. 5,0 m; šikmá výška 1,0 m"</t>
  </si>
  <si>
    <t>50</t>
  </si>
  <si>
    <t>464531112</t>
  </si>
  <si>
    <t>Pohoz dna nebo svahů jakékoliv tloušťky z hrubého drceného kameniva, z terénu, frakce 63 - 125 mm</t>
  </si>
  <si>
    <t>569510658</t>
  </si>
  <si>
    <t xml:space="preserve">Poznámka k souboru cen:_x000d_
1. Ceny neplatí pro zpevnění dna nebo svahů drceným kamenivem 63-125 mm prolévaným cementovou maltou s uzavírací vrstvou tl.do 50 mm z betonu, na povrchu uhlazenou; tyto práce se oceňují cenami souboru cen 469 52-1 . Zpevnění drceným kamenivem 63-125 mm prolévaným cementovou maltou._x000d_
2. V cenách jsou započteny i náklady na úpravu jednotlivých kamenů hmotnosti přes 500 kg dodatečným rozpojením na místě uložení._x000d_
3. Objem se stanoví v m3 pohozu._x000d_
</t>
  </si>
  <si>
    <t>1,68*42,7*0,3 "pohoz z kameniva, dl. 42,7 m, tl. 0,3 m - stávající historická hráz tůně T6"</t>
  </si>
  <si>
    <t>51</t>
  </si>
  <si>
    <t>465511512</t>
  </si>
  <si>
    <t>Dlažba z lomového kamene upraveného vodorovná nebo plocha ve sklonu do 1:2 s dodáním hmot do cementové malty, s vyplněním spár a s vyspárováním cementovou maltou v ploše do 20 m2, tl. 250 mm</t>
  </si>
  <si>
    <t>1545632784</t>
  </si>
  <si>
    <t>Poznámka k položce:_x000d_
Spárování bude provedeno průmyslově vyráběnou sprárovací hmotou pro přírodní kámen a venkovní použití!!!</t>
  </si>
  <si>
    <t>76</t>
  </si>
  <si>
    <t>465513227</t>
  </si>
  <si>
    <t>Dlažba z lomového kamene lomařsky upraveného na cementovou maltu, s vyspárováním cementovou maltou, tl. kamene 250 mm</t>
  </si>
  <si>
    <t>1638722004</t>
  </si>
  <si>
    <t xml:space="preserve">Poznámka k souboru cen:_x000d_
1. Ceny neplatí pro:_x000d_
a) dlažby o sklonu přes 1:1; tyto se oceňují příslušnými cenami souboru cen 326 21-1 . Zdivo nadzákladové z lomového kamene upraveného._x000d_
2. V cenách nejsou započteny náklady na:_x000d_
a) podkladní betonové lože; toto se oceňuje cenami souboru cen 451 31-51 Podkladní a výplňové vrstvy z betonu prostého,_x000d_
b) lože z kameniva; toto se oceňuje cenami souboru cen 451 . . - . . Lože z kameniva._x000d_
3. Plocha se stanoví v m2 rozvinuté lícní plochy dlažby._x000d_
</t>
  </si>
  <si>
    <t>Poznámka k položce:_x000d_
Lem kolem nátoku a výtoku potrubí s vyspárováním průmyslově vyráběnou spárovací hmotou pro přírodní kámen a venkovní použití.</t>
  </si>
  <si>
    <t>52</t>
  </si>
  <si>
    <t>466956151R</t>
  </si>
  <si>
    <t>Výhon zápletový jednoduchý z řady kůlů z tyčoviny D od 100 do 120 mm, zaražených na hl. od 1,0 do 1,5 m, průměrné vzájemné vzdálenosti 0,7 m, propletených vrbovým klestem, s klestovou podestýlkou tl. do 100 mm, výšky výhonu do 1,4 m</t>
  </si>
  <si>
    <t>-902040610</t>
  </si>
  <si>
    <t xml:space="preserve">Poznámka k souboru cen:_x000d_
1. V cenách jsou započteny i náklady na vykopávku rýhy nebo jámy s odhozením horniny na povrchu do_x000d_
 vzdálenosti 3 m nebo s naložením na dopravní prostředek, dodání klestu, urovnání dna, provedení_x000d_
 podestýlky a přibití latí s přitesáním a usazením, provedení kamenné výplně, vrbové krytiny a_x000d_
 laťového plůtku._x000d_
2. Délka výhonu se měří v ose řady pilot nebo kůlů. Výška výhonu rozhodující pro volbu ceny se měří_x000d_
 v místě horní břehové hrany._x000d_
3. Směrné výkresy - příloha č. 3._x000d_
</t>
  </si>
  <si>
    <t>Poznámka k položce:_x000d_
Součástí položky je kompletní dodávka veškerého potřebného materiálu._x000d_
Oživené záplety - kůly o Ø 8 - 10 cm ve vzdálenosti do 60 cm. Mezi kůly, dl. 1,4 m, se provádí vrbový záplet o Ø 2 - 4 cm.</t>
  </si>
  <si>
    <t>42,7*2 "délka lavice - stávající historická hráz tůně T6"</t>
  </si>
  <si>
    <t>Komunikace pozemní</t>
  </si>
  <si>
    <t>53</t>
  </si>
  <si>
    <t>564861111</t>
  </si>
  <si>
    <t>Podklad ze štěrkodrti ŠD s rozprostřením a zhutněním, po zhutnění tl. 200 mm</t>
  </si>
  <si>
    <t>-710554299</t>
  </si>
  <si>
    <t>3,58*42,7 "podsyp ze ŠD 0-45, tl. 0,2 m - stávající historická hráz tůně T6"</t>
  </si>
  <si>
    <t>Úpravy povrchů, podlahy a osazování výplní</t>
  </si>
  <si>
    <t>54</t>
  </si>
  <si>
    <t>62863 R</t>
  </si>
  <si>
    <t>Příplatek za průmyslově vyráběnou spárovací hmotu pro přírodní kámen a venkovní použití</t>
  </si>
  <si>
    <t>-828708580</t>
  </si>
  <si>
    <t>Poznámka k položce:_x000d_
Epoxidová spárovací hmota_x000d_
Spáry vytěsnit cementovou maltou (např. Ceresit CX15), při větších tl. spáry se dá materiál nastavit křemitým pískem._x000d_
Následně budou spáry zaspárovány epoxidou spárovací hmotou (např. Ceresit CE79), tl. sprár 2 - 6 mm._x000d_
_x000d_
Bude dodržen technologický postup výrobce!!!</t>
  </si>
  <si>
    <t>4,37 "kamenný obklad na vtoku"</t>
  </si>
  <si>
    <t>4,87 "kamenný obklad na výtoku"</t>
  </si>
  <si>
    <t>0,4*6,59 "kamenný obklad koruny dříku"</t>
  </si>
  <si>
    <t>Trubní vedení</t>
  </si>
  <si>
    <t>55</t>
  </si>
  <si>
    <t>862238112R</t>
  </si>
  <si>
    <t>Osazení trubky PP DN75, vč. dodávky materiálu</t>
  </si>
  <si>
    <t>CS ÚRS 2017 01</t>
  </si>
  <si>
    <t>-1102092128</t>
  </si>
  <si>
    <t xml:space="preserve">Poznámka k souboru cen:_x000d_
1. Ceny lze použít i pro regenerační trubky._x000d_
2. V cenách jsou započteny i náklady na:_x000d_
 a) dočasné uzavření trubek proti znečištění,_x000d_
 b) tvarovky,_x000d_
 c) přeseknutí nebo přeřezání trubky k docílení tvaru konstrukce._x000d_
3. Délka se stanoví v m konstrukce z trubek._x000d_
</t>
  </si>
  <si>
    <t>0,7 "osazení trubky do tělesa kluzového stupně v km 2,127 - 2,134 70 Borotínskéhopotoka, pro zajištění minimálního zůstatkového průtoku 3,4 l/s"</t>
  </si>
  <si>
    <t>56</t>
  </si>
  <si>
    <t>871371141</t>
  </si>
  <si>
    <t>Montáž vodovodního potrubí z plastů v otevřeném výkopu z polyetylenu PE 100 svařovaných na tupo SDR 11/PN16 D 315 x 28,6 mm</t>
  </si>
  <si>
    <t>-232559656</t>
  </si>
  <si>
    <t xml:space="preserve">Poznámka k souboru cen:_x000d_
1. V cenách potrubí nejsou započteny náklady na:_x000d_
a) dodání potrubí; potrubí se oceňuje ve specifikaci; ztratné lze dohodnout u trub polyetylénových ve výši 1,5 %; u trub z tvrdého PVC ve výši 3 %,_x000d_
b) dodání tvarovek; tvarovky se oceňují ve specifikaci._x000d_
2. Ceny -1211 jsou určeny i pro plošné kolektory primárních okruhů tepelných čerpadel._x000d_
</t>
  </si>
  <si>
    <t>11,7 "potrubí PP-HM PRAGMA+ID 10-300/6; DN300, SN10 - stávající historická hráz tůně T6"</t>
  </si>
  <si>
    <t>57</t>
  </si>
  <si>
    <t>28614382</t>
  </si>
  <si>
    <t>trubka kanalizační PP korugovaná DN 300x3000mm s hrdlem SN8</t>
  </si>
  <si>
    <t>-1670828399</t>
  </si>
  <si>
    <t>Poznámka k položce:_x000d_
potrubí PP-HM PRAGMA+ID 10-300/6; DN300, SN10</t>
  </si>
  <si>
    <t>1*12 'Přepočtené koeficientem množství</t>
  </si>
  <si>
    <t>58</t>
  </si>
  <si>
    <t>899623161</t>
  </si>
  <si>
    <t>Obetonování potrubí nebo zdiva stok betonem prostým v otevřeném výkopu, beton tř. C 20/25</t>
  </si>
  <si>
    <t>1069098320</t>
  </si>
  <si>
    <t xml:space="preserve">Poznámka k souboru cen:_x000d_
1. Obetonování zdiva stok ve štole se oceňuje cenami souboru cen 359 31-02 Výplň za rubem cihelného zdiva stok části A 03 tohoto katalogu._x000d_
</t>
  </si>
  <si>
    <t>Poznámka k položce:_x000d_
obetonování betonem C20/25 XC4, XF3</t>
  </si>
  <si>
    <t>0,58*10,8 "obetonování potrubí PP Pragma - stávající historická hráz tůně T6"</t>
  </si>
  <si>
    <t>Ostatní konstrukce a práce-bourání</t>
  </si>
  <si>
    <t>81</t>
  </si>
  <si>
    <t>919551114</t>
  </si>
  <si>
    <t>Zřízení propustku z trub plastových polyetylenových rýhovaných se spojkami nebo s hrdlem DN 600 mm</t>
  </si>
  <si>
    <t>652331131</t>
  </si>
  <si>
    <t xml:space="preserve">Poznámka k souboru cen:_x000d_
1. V cenách nejsou započteny náklady na:_x000d_
a) zhotovení otevřené stavební jámy, zemní konstrukce přesýpaného objektu ze vhodných zemin hutněných po vrstvách 150 až 200 mm, které se oceňují podle katalogu 800-1 Zemní práce,_x000d_
b) podkladní a vyrovnávací vrstvy, které se oceňují souborem cen 4515··1·· Lože pod potrubí, stoky a drobné objekty nebo souborem cen 4523··1·· Podkladní a zajišťovací konstrukce z betonu, části A01 katalogu 827-1 Vedení trubní, dálková a přípojná – vodovod a kanalizace,_x000d_
c) dodávku trub a spojek, které se oceňují zvlášť ve specifikaci, ztratné lze dohodnout ve směrné výši 1,5 %. Součástí dodávky trub je i jejich úprava podle konkrétních podmínek stavby (seříznutí, zkosení, vytvoření otvorů, apod.)._x000d_
</t>
  </si>
  <si>
    <t>77</t>
  </si>
  <si>
    <t>919551118</t>
  </si>
  <si>
    <t>Zřízení propustku z trub plastových polyetylenových rýhovaných se spojkami nebo s hrdlem DN 1 000 mm</t>
  </si>
  <si>
    <t>-2012953574</t>
  </si>
  <si>
    <t>10 "propustek v km 2,183"</t>
  </si>
  <si>
    <t>78</t>
  </si>
  <si>
    <t>28617274R</t>
  </si>
  <si>
    <t>HDPE potrubí PECOR OPTIMA DN 1000 SN8</t>
  </si>
  <si>
    <t>253974631</t>
  </si>
  <si>
    <t>9,85221674876847*1,015 'Přepočtené koeficientem množství</t>
  </si>
  <si>
    <t>82</t>
  </si>
  <si>
    <t>28617274R01</t>
  </si>
  <si>
    <t>HDPE potrubí PECOR OPTIMA DN 600 SN8</t>
  </si>
  <si>
    <t>1031172700</t>
  </si>
  <si>
    <t>7,88177339901478*1,015 'Přepočtené koeficientem množství</t>
  </si>
  <si>
    <t>61</t>
  </si>
  <si>
    <t>931994107R</t>
  </si>
  <si>
    <t>Těsnění spáry betonové konstrukce pásy, profily, tmely těsnicím pásem vnitřním, spáry dilatační</t>
  </si>
  <si>
    <t>299859229</t>
  </si>
  <si>
    <t xml:space="preserve">Poznámka k souboru cen:_x000d_
1. V cenách těsnění spár pásy těsnicími jsou započteny náklady na rozměření délky pásu v konstrukci, nastříhaní a lepení pásu na požadovaný rozměr, uchycení hřebenu pásu k výztuži a k bednění tak, aby nedošlo u povrchových pásů k posunutí a u vnitřních k volnému pohybu během betonáže, a náklady uložení pásů pro svislou nebo vodorovnou ochranu spáry._x000d_
2. V cenách těsnění styčné spáry profilem jsou započteny náklady na nastříhání, vložení a nalepení profilové pryže z nevodotěsného mikrotenového profilu nebo vodotěsného vodoubobtnajícího profilu do drážky styčné spáry mezi prefa dílci během montáže konstrukce zejména přesýpaných objektů._x000d_
3. Těsnění tmelem se používá převážně u pohledových pracovních a dilatačních spár v profilu vytvořeném lištami o ploše do 1,5 cm2 u pracovních spár a 4 cm2 u dilatačních spár. V ceně jsou započteny náklady na penetraci pro lepší přilnavost k betonu, u dilatačních spár osazení separační vložky tmelu pro oddělení polystyrenové výplně dilatační spáry a uhlazení tmelu._x000d_
4. Těsnění spárovým profilem ze silikonu nebo uretanu jako náhrada za pohledové výplně obsahuje nastříhaní a slepení pásů na potřebnou délku, vložení do spáry vytvořené lištami, zkosení čela spáry do 20/20 mm nebo do 40/40 mm._x000d_
5. Těsnění smrštitelné (pseudo) spáry obsahuje těsnění lícové tmelem a rubové povrchovým pásem dilatačním, vložení extrudovaného polystyrenu v 1/3 plochy tloušťky betonové stěny._x000d_
6. V cenách nejsou započteny náklady na:_x000d_
a) bednění pracovních a dilatačních čel, bednění podpěr těsnicího pásu svisle uložených, tyto se oceňují cenou 327 35-3112,_x000d_
b) bednění podpěr těsnicího pásu vodorovně uložených, tyto se oceňují cenou 421 35-3112,_x000d_
c) vložení polystyrenu do dilatačních spár, tyto se oceňují souborem cen 931 99-21 Výplň dilatačních spár z polystyrenu,_x000d_
d) u cen -4171 a -4172 na tmelení spáry pod izolačním pásem, tyto se oceňují cenami -4131 až -4142,_x000d_
e) u cen -4171 a -4172 na penetrační nátěr betonu, tyto se oceňují cenami katalogu 800-711 Izolace proti vodě, vlhkosti a plynům._x000d_
</t>
  </si>
  <si>
    <t>1,0 "těsnění dilatační spáry základového bloku pod dřevěným požerákem; gumový pás tl. 20 mm; š 200 mm; dl 1,0 m"</t>
  </si>
  <si>
    <t>62</t>
  </si>
  <si>
    <t>934956200R</t>
  </si>
  <si>
    <t>Dvojitý dřevěný požerák s uzamykatelným poklopem</t>
  </si>
  <si>
    <t>komplet</t>
  </si>
  <si>
    <t>1978651630</t>
  </si>
  <si>
    <t xml:space="preserve">Poznámka k položce:_x000d_
Součástí dodávky je také veškerý potřebný montážní materiál._x000d_
Dvojitý dřevěný požerák s uzamykatelným poklopem (např. www.drevenepozeraky.cz) vč. dřevěné lávky s oboustranným zábradlím dl. 4,5 m. Požerák je usazen na zabetonované dosedací dubové hranoly. Prostupy potrubí do požeráku jsou utěsněny MS polymerem._x000d_
</t>
  </si>
  <si>
    <t>1 "stávající historická hráz tůně T6"</t>
  </si>
  <si>
    <t>63</t>
  </si>
  <si>
    <t>934956223R</t>
  </si>
  <si>
    <t>Nástěnné stavislo z pozinkované oceli VMC DN300</t>
  </si>
  <si>
    <t>-49956523</t>
  </si>
  <si>
    <t>Poznámka k položce:_x000d_
Součástí položky je dovoz a montáž, veškerý montážní materiál, prodlužovací tyč pro stavidla do 7 000 mm, vč. konzol, čtyřhran 30 x 30 mm a ovládací "T" kus pro stavidla.</t>
  </si>
  <si>
    <t>1 "nástěnné stavidlo VMC DN300; vxš 836 x 580 mm - dodavatel např. G Trade spol. s r.o."</t>
  </si>
  <si>
    <t>79</t>
  </si>
  <si>
    <t>966008113</t>
  </si>
  <si>
    <t>Bourání trubního propustku s odklizením a uložením vybouraného materiálu na skládku na vzdálenost do 3 m nebo s naložením na dopravní prostředek z trub DN přes 500 do 800 mm</t>
  </si>
  <si>
    <t>-1936745143</t>
  </si>
  <si>
    <t xml:space="preserve">Poznámka k souboru cen:_x000d_
1. Ceny lze použít i pro bourání hospodářských přejezdů a propustků z trub obetonovaných._x000d_
2. V cenách jsou započteny i náklady na případné bourání betonového lože nebo prahů pod troubami propustku._x000d_
3. V cenách nejsou započteny náklady na:_x000d_
a) zemní práce nutné při rozebírání propustků, které se oceňují cenami části A 01 katalogu 800-1 Zemní práce,_x000d_
b) bourání čel, které se oceňuje cenami části B 01 katalogu 821-1 Mosty._x000d_
4. Množství měrných jednotek se určuje délkou mezi rubovými stěnami čel (v podélné ose propustku)._x000d_
5. Přemístění vybouraného materiálu na vzdálenost přes 3 m se oceňuje cenami souborů cen 997 22-1 Vodorovné přemístění vybouraných hmot._x000d_
</t>
  </si>
  <si>
    <t>6 "stávající propustek v km 2,183"</t>
  </si>
  <si>
    <t>64</t>
  </si>
  <si>
    <t>985111 R</t>
  </si>
  <si>
    <t>Obroušení lícní plochy OZ z betonu brusným kotoučem</t>
  </si>
  <si>
    <t>1207252390</t>
  </si>
  <si>
    <t>Poznámka k položce:_x000d_
Zdrsnění povrchu lícní strany stupňů před provedením obkladního zdiva</t>
  </si>
  <si>
    <t>4,37 "vtoková strana - ruční stavidlo"</t>
  </si>
  <si>
    <t>4,87 "výtoková strana - ruční stavidlo"</t>
  </si>
  <si>
    <t>0,4*6,59 "koruna dříku - ruční stavidlo"</t>
  </si>
  <si>
    <t>998</t>
  </si>
  <si>
    <t>Přesun hmot</t>
  </si>
  <si>
    <t>65</t>
  </si>
  <si>
    <t>998312011</t>
  </si>
  <si>
    <t>Přesun hmot pro sanace území, hrazení a úpravy bystřin jakéhokoliv rozsahu pro dopravní vzdálenost 50 m</t>
  </si>
  <si>
    <t>953701222</t>
  </si>
  <si>
    <t xml:space="preserve">Poznámka k souboru cen:_x000d_
1. Ceny jsou určeny pro opevnění svahu nebo dna._x000d_
2. Ceny neplatí pro břehové a ochranné porosty, tento přesun se oceňuje cenou 998 31-5011 Břehové a ochranné porosty._x000d_
</t>
  </si>
  <si>
    <t>OST</t>
  </si>
  <si>
    <t>Ostatní</t>
  </si>
  <si>
    <t>80</t>
  </si>
  <si>
    <t>R002</t>
  </si>
  <si>
    <t xml:space="preserve">Likvidace vybouraných hmot a suti v souladu se zk. O odpadech č 185/2001 Sb. v platném znění. Suť._x000d_
</t>
  </si>
  <si>
    <t>512</t>
  </si>
  <si>
    <t>81996344</t>
  </si>
  <si>
    <t>Poznámka k položce:_x000d_
"Součástí položky jsou přesuny, doprava a potřebná manipulace se sutí, včetně případných poplatků za uložení na skládku.
Předpokládaná odvozní vzdálenost na skládku 10 km. V případě, že dodavatel stavby bude odvoz realizovat na vzdálenost větší než 10 km, zohlední tuto skutečnost v jednotkové ceně této položky."</t>
  </si>
  <si>
    <t>(1,13+8) "propustek v km 0,622"</t>
  </si>
  <si>
    <t>16025-1.2 - SO01.2 Vegetační úpravy LBC1 - kácení</t>
  </si>
  <si>
    <t>R004</t>
  </si>
  <si>
    <t xml:space="preserve">Kompletní likvidace dřevních zbytků, větví a pařezů v souladu se zk. O odpadech č 185/2001 Sb. v platném znění._x000d_
_x000d_
</t>
  </si>
  <si>
    <t>-934442437</t>
  </si>
  <si>
    <t xml:space="preserve">Poznámka k položce:_x000d_
Obsahuje všechny druhy likvidace dřevin - uložení na skládku, spálení nebo štěpkování. Součástí položky je možná doprava, potřebná manipulace a poplatky za uložení na skládku._x000d_
</t>
  </si>
  <si>
    <t>(948+823+147*3)*0,1</t>
  </si>
  <si>
    <t>111203201</t>
  </si>
  <si>
    <t>Odstranění křovin a stromů s ponecháním kořenů průměru kmene do 100 mm, při jakémkoliv sklonu terénu mimo LTM, při celkové ploše do 1 000 m2</t>
  </si>
  <si>
    <t>-585775615</t>
  </si>
  <si>
    <t xml:space="preserve">Poznámka k souboru cen:_x000d_
1. Cenu -3201 lze použít i pro LTM při jakékoliv celkové ploše jednotlivě přes 30 m2._x000d_
2. Ceny jsou určeny pro případy, kdy se kořeny (pařezy) ponechají v půdě z důvodu stabilizace území._x000d_
3. V cenách jsou započteny i náklady na případné nutné odklizení na hromady do vzdálenosti 50 m nebo naložení na dopravní prostředek._x000d_
4. V cenách nejsou započteny náklady na další manipulaci s porostem, tyto práce se oceňují cenou souboru cen 162 3.. Vodorovné přemístění smýcených křovin, katalogu 800-1 Zemní práce._x000d_
5. Množství jednotek se určí samostatně za každý objekt v m2 plochy rovné součtu půdorysných ploch omezených obalovými křivkami korun jednotlivých křovin a stromů, popř. jejich skupin, jejichž koruny se půdorysně překrývají; je-li tento součet ploch větší než půdorysná plocha staveniště, počítá se pouze s plochou staveniště._x000d_
6. Ponechané pařezy a kořeny nesmějí přesahovat výšku 150 mm nad přilehlým terénem; v této výšce se také měří průměr kmene._x000d_
</t>
  </si>
  <si>
    <t>948 "segment kácení č. 1"</t>
  </si>
  <si>
    <t>111212321</t>
  </si>
  <si>
    <t>Odstranění nevhodných dřevin průměru kmene do 100 mm výšky přes 1 m bez odstranění pařezu přes 500 m2 v rovině nebo na svahu do 1:5</t>
  </si>
  <si>
    <t>-501548178</t>
  </si>
  <si>
    <t xml:space="preserve">Poznámka k souboru cen:_x000d_
1. V cenách jsou započteny i náklady na odklizení vytěžené dřevní hmoty na vzdálenost do 50 m, se složením na hromady nebo s naložením na dopravní prostředek a případnou úpravu terénu se zhutněním po odstranění dřevin._x000d_
2. V cenách nejsou započteny náklady na uložení shrabu na skládku._x000d_
3. Ceny jsou určeny pouze pro pěstební zásahy a rekonstrukce v sadovnických a krajinářských úpravách._x000d_
4. Ceny nelze použít:_x000d_
a) pro úplnou likvidaci porostu při přípravě staveniště apod.; tyto práce se oceňují cenami katalogu 800-1 Zemní práce,_x000d_
b) pro odstranění kořenových výmladků; tyto práce se oceňují individuálně,_x000d_
c) -1221 až -1223 a -1331 až -1333 pro jednoleté semenáče dřevin, náletů v bylinném stavu; tyto práce se oceňují cenami souborů cen 185 80-42 Vypletí nebo 183 41-13 Odplevelení výsadeb._x000d_
5. Průměr kmene stromů nebo keřů se měří 0,15 m nad terénem._x000d_
6. Množství jednotek se stanoví samostatně za keřovou skupinu v m2 souvislé plochy rovné součtu půdorysných ploch omezených obalovými křivkami korun jednotlivých stromů a keřů, jejichž koruny se půdorysně překrývají. Jestliže by byl zmíněný součet ploch větší než půdorysná plocha staveniště (upravované plochy), uvažuje se pouze tato plocha._x000d_
7. V cenách o sklonu svahu přes 1:1 jsou uvažovány podmínky pro svahy běžně schůdné; bez použití lezeckých technik. V případě použití lezeckých technik se tyto náklady oceňují individuálně._x000d_
</t>
  </si>
  <si>
    <t>50 "segment kácení č. 3"</t>
  </si>
  <si>
    <t>60 "segment kácení č. 4"</t>
  </si>
  <si>
    <t>36 "segment kácení č. 5"</t>
  </si>
  <si>
    <t>19 "segment kácení č. 6"</t>
  </si>
  <si>
    <t>20 "segment kácení č. 7; 8; 9 a 10"</t>
  </si>
  <si>
    <t>37 "segment kácení č. 11"</t>
  </si>
  <si>
    <t>521 "segment kácení č. 12"</t>
  </si>
  <si>
    <t>80 "segment kácení č. 13"</t>
  </si>
  <si>
    <t>112101121</t>
  </si>
  <si>
    <t>Odstranění stromů s odřezáním kmene a s odvětvením jehličnatých bez odkornění, průměru kmene přes 100 do 300 mm</t>
  </si>
  <si>
    <t>-440352375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</si>
  <si>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</si>
  <si>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7 "segment kácení č. 1"</t>
  </si>
  <si>
    <t>30 "segment kácení č. 2"</t>
  </si>
  <si>
    <t>5 "segment kácení č. 3"</t>
  </si>
  <si>
    <t>8 "segment kácení č. 4"</t>
  </si>
  <si>
    <t>38 "segment kácení č. 5"</t>
  </si>
  <si>
    <t>15 "segment kácení č. 6"</t>
  </si>
  <si>
    <t>4 "segment kácení č. 7; 8; 9 a 10"</t>
  </si>
  <si>
    <t>15 "segment kácení č. 11"</t>
  </si>
  <si>
    <t>5 "segment kácení č. 12"</t>
  </si>
  <si>
    <t>20 "segment kácení č. 13"</t>
  </si>
  <si>
    <t>171201103R</t>
  </si>
  <si>
    <t>Likvidace fragmentů starého oplocení s odvozem a likvidací materiálu (ekodvůr, zběrné suroviny) souladu se zákonem O odpadech č 185/2001 Sb. v platném znění.</t>
  </si>
  <si>
    <t>1876230382</t>
  </si>
  <si>
    <t>Poznámka k položce:_x000d_
Součástí likvidace je odvoz, uložení a poplatek za uložení na skládce.</t>
  </si>
  <si>
    <t>171201107R</t>
  </si>
  <si>
    <t>Odstranění pláví z koryta toku, transport materiálu do 50 m.</t>
  </si>
  <si>
    <t>-678572792</t>
  </si>
  <si>
    <t>57,6 "segment pláví č. 1"</t>
  </si>
  <si>
    <t>58,0 "segment pláví č. 2"</t>
  </si>
  <si>
    <t>184818236</t>
  </si>
  <si>
    <t>Ochrana kmene bedněním výšky do 2 m (poloha dřeviny specifikována v osazovacím plánu)</t>
  </si>
  <si>
    <t>318821307</t>
  </si>
  <si>
    <t>16025-1.3 - SO01.3 Vegetační úpravy LBC1</t>
  </si>
  <si>
    <t xml:space="preserve">    VRN1 - Průzkumné, geodetické a projektové práce</t>
  </si>
  <si>
    <t>VRN - Vedlejší rozpočtové náklady</t>
  </si>
  <si>
    <t>119003200</t>
  </si>
  <si>
    <t>Standartní drátěná opocenka, výška 160 cm (materiál a realizace, včetně jednoho uzavíratelného vjezdu)</t>
  </si>
  <si>
    <t>1560451062</t>
  </si>
  <si>
    <t>181451121</t>
  </si>
  <si>
    <t>Založení trávníku na půdě předem připravené plochy přes 1000 m2 výsevem včetně utažení lučního v rovině nebo na svahu do 1:5</t>
  </si>
  <si>
    <t>1760240464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</si>
  <si>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</si>
  <si>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Poznámka k položce:_x000d_
Součástí založení trávníku je také: výsev, zapravení vysetého semene do povrchové vrstvy půdy, utužení oseté půdy válením, první pokos.</t>
  </si>
  <si>
    <t>1915545550</t>
  </si>
  <si>
    <t>0,01*9406</t>
  </si>
  <si>
    <t>183101113</t>
  </si>
  <si>
    <t>Hloubení jamek pro vysazování rostlin v zemině tř.1 až 4 bez výměny půdy v rovině nebo na svahu do 1:5, objemu přes 0,02 do 0,05 m3</t>
  </si>
  <si>
    <t>1265756622</t>
  </si>
  <si>
    <t xml:space="preserve">Poznámka k souboru cen:_x000d_
1. V cenách jsou započteny i náklady na případné naložení přebytečných výkopků na dopravní prostředek, odvoz na vzdálenost do 20 km a složení výkopků._x000d_
2. V cenách nejsou započteny náklady na uložení odpadu na skládku._x000d_
3. V cenách o sklonu svahu přes 1:1 jsou uvažovány podmínky pro svahy běžně schůdné; bez použití lezeckých technik. V případě použití lezeckých technik se tyto náklady oceňují individuálně._x000d_
</t>
  </si>
  <si>
    <t>Poznámka k položce:_x000d_
Jamky pro sazenice keřů</t>
  </si>
  <si>
    <t>183101114</t>
  </si>
  <si>
    <t>Hloubení jamek pro vysazování rostlin v zemině tř.1 až 4 bez výměny půdy v rovině nebo na svahu do 1:5, objemu přes 0,05 do 0,125 m3</t>
  </si>
  <si>
    <t>-1951186457</t>
  </si>
  <si>
    <t>Poznámka k položce:_x000d_
Jamky pro sazenice stromových dřevin</t>
  </si>
  <si>
    <t>591 "jamky pro sazenice stromových dřevin"</t>
  </si>
  <si>
    <t>100 "jamky pro odrostky"</t>
  </si>
  <si>
    <t>184004412</t>
  </si>
  <si>
    <t>Výsadba sazenic bez vykopání jamek a bez donesení hlíny stromů (odrostků) v. přes 1500 do 3000 mm, jamky o průměru 500 mm, hl. 500 mm</t>
  </si>
  <si>
    <t>-1835346667</t>
  </si>
  <si>
    <t xml:space="preserve">Poznámka k souboru cen:_x000d_
1. V příplatcích k ceně za donesení hlíny ze vzdálenosti do 10 m (ceny 184 00-4911 až 184 00-4917) jsou započteny i náklady na sloupnutí drnu, odstranění nevyhovující zeminy, nakopání, naložení a donesení hlíny ze vzdálenosti do 10 m._x000d_
</t>
  </si>
  <si>
    <t>591 "Výsadba sazenic stromů s balem"</t>
  </si>
  <si>
    <t>100 "Výsadba sazenic stromů s balem"</t>
  </si>
  <si>
    <t>184004511</t>
  </si>
  <si>
    <t>Výsadba sazenic bez vykopání jamek a bez donesení hlíny stromů nebo keřů s kořenovým balem v rašelinocelulozových kelímcích do jamky o průměru 250 mm, hl. 250 mm, o průměru kelímku do 110 mm</t>
  </si>
  <si>
    <t>-1287027398</t>
  </si>
  <si>
    <t>184215111</t>
  </si>
  <si>
    <t>Ukotvení dřeviny kůly jedním kůlem, délky do 1 m</t>
  </si>
  <si>
    <t>-30138068</t>
  </si>
  <si>
    <t xml:space="preserve">Poznámka k souboru cen:_x000d_
1. V cenách jsou započteny i náklady na ochranu proti poškození kmene v místě vzepření._x000d_
2. V cenách nejsou započteny náklady na dodání kůlů, tyto se oceňují ve specifikaci._x000d_
3. Ceny jsou určeny pro ukotvení dřevin kůly o průměru do 100 mm._x000d_
</t>
  </si>
  <si>
    <t>Poznámka k položce:_x000d_
Osazení sazenic (keřové druhy) vyznačovacími kolíky. Zaražení kolíku do hloubky 0,15 m, délka kolíku 1 m.</t>
  </si>
  <si>
    <t>60591251</t>
  </si>
  <si>
    <t>kůl vyvazovací dřevěný impregnovaný D 8cm dl 1,5m</t>
  </si>
  <si>
    <t>-1404004383</t>
  </si>
  <si>
    <t>184215112</t>
  </si>
  <si>
    <t>Ukotvení dřeviny kůly jedním kůlem, délky přes 1 do 2 m</t>
  </si>
  <si>
    <t>1282134018</t>
  </si>
  <si>
    <t>Poznámka k položce:_x000d_
Ukotvení poloodrostku stabilizačním kůlem, zaražení kůlu do hloubky 0,2 m, délka kůlu 1,5 m, vyvázání úvazkem a jeho zajištění na kůlu proti sklouznutí (sešívací koníkové svorky)</t>
  </si>
  <si>
    <t>194513334</t>
  </si>
  <si>
    <t>591 + 2*100</t>
  </si>
  <si>
    <t>60591253</t>
  </si>
  <si>
    <t>kůl vyvazovací dřevěný impregnovaný D 8cm dl 2m</t>
  </si>
  <si>
    <t>-866928969</t>
  </si>
  <si>
    <t>13</t>
  </si>
  <si>
    <t>184215122</t>
  </si>
  <si>
    <t>Ukotvení dřeviny kůly dvěma kůly, délky přes 1 do 2 m</t>
  </si>
  <si>
    <t>-743565371</t>
  </si>
  <si>
    <t>Poznámka k položce:_x000d_
Ukotvení sazenice (stromové) stabilizačním dvojkůlem, zaražení kůlu do hloubky 0,3 m, délka kůlu 1,5 m, vyvázání úvazkem a jeho zajištění na kůlu proti sklouznutí (sešívací koníkové svorky)</t>
  </si>
  <si>
    <t>100+100</t>
  </si>
  <si>
    <t>-565424111</t>
  </si>
  <si>
    <t>100*2 'Přepočtené koeficientem množství</t>
  </si>
  <si>
    <t>-2057656988</t>
  </si>
  <si>
    <t>184501200</t>
  </si>
  <si>
    <t>Individulání ochrana sazenice proti okusu zvěří chráničem z rákosu včetně upevnění k sazenici</t>
  </si>
  <si>
    <t>1879126226</t>
  </si>
  <si>
    <t>Poznámka k položce:_x000d_
100 – 18 = 82 ks neboť 18 ks je sazeno v oplocence a bude tedy bez individuální ochrany</t>
  </si>
  <si>
    <t>184911200</t>
  </si>
  <si>
    <t>Bavlněný úvazek 0,4 m, Materiál k zafixování úvazku na stabilizačním kůlu proti sklouznutí</t>
  </si>
  <si>
    <t>ks</t>
  </si>
  <si>
    <t>-137590121</t>
  </si>
  <si>
    <t>591+100</t>
  </si>
  <si>
    <t>026503581</t>
  </si>
  <si>
    <t>Dub letní (Quercus robur) 80 - 120 cm, KK</t>
  </si>
  <si>
    <t>1464869697</t>
  </si>
  <si>
    <t>026505121</t>
  </si>
  <si>
    <t>Lípa malolistá (Tilia cordata) 51 - 80 cm, K3</t>
  </si>
  <si>
    <t>-777475667</t>
  </si>
  <si>
    <t>026524243</t>
  </si>
  <si>
    <t>Třešeň ptačí - Prunus avium, OK 10-12 cm, s balem, alejový sttom</t>
  </si>
  <si>
    <t>2079797342</t>
  </si>
  <si>
    <t>026504822</t>
  </si>
  <si>
    <t>Vrba křehká (Salix auxina), 81-120 cm, KK nebo KO</t>
  </si>
  <si>
    <t>1568687433</t>
  </si>
  <si>
    <t>026505221</t>
  </si>
  <si>
    <t>Lípa velkolistá (Tilia platyphyllos) 51 - 80 cm, K3</t>
  </si>
  <si>
    <t>-547696293</t>
  </si>
  <si>
    <t>026503871</t>
  </si>
  <si>
    <t>Jilm vaz (Ulmus leavis) 50 - 80 cm, K3</t>
  </si>
  <si>
    <t>-1793496202</t>
  </si>
  <si>
    <t>026026504200</t>
  </si>
  <si>
    <t>Jasan ztepilý (Fraxinus excelsior), 51-80 cm K3</t>
  </si>
  <si>
    <t>-1350206545</t>
  </si>
  <si>
    <t>026026557500</t>
  </si>
  <si>
    <t>kalina obecná - Viburnum lantana, kont., v. 50-80 cm</t>
  </si>
  <si>
    <t>736533799</t>
  </si>
  <si>
    <t>026557501</t>
  </si>
  <si>
    <t>-1198278148</t>
  </si>
  <si>
    <t>026504821</t>
  </si>
  <si>
    <t>134241004</t>
  </si>
  <si>
    <t>026524279</t>
  </si>
  <si>
    <t>Pyrus pynaster - hrušeň polnička,v. nad 120cm, obalovaná satźenice, prům. balu 30cm</t>
  </si>
  <si>
    <t>809163944</t>
  </si>
  <si>
    <t>026557900</t>
  </si>
  <si>
    <t>Jabloň (Malus), 81-120 cm, KK nebo KO</t>
  </si>
  <si>
    <t>-1685782556</t>
  </si>
  <si>
    <t>026503421</t>
  </si>
  <si>
    <t>Habr obecný /Carpinus betulus/ 51 - 80 cm, K3</t>
  </si>
  <si>
    <t>988572504</t>
  </si>
  <si>
    <t>026523401</t>
  </si>
  <si>
    <t>krušina olšová - Frangula alnus, kont., 50-80 cm, KK nebo KO</t>
  </si>
  <si>
    <t>2025278926</t>
  </si>
  <si>
    <t>026557600</t>
  </si>
  <si>
    <t>Střemcha hroznovitá (Padus avium), v. 50-80 cm, KK nebo KO</t>
  </si>
  <si>
    <t>549165064</t>
  </si>
  <si>
    <t>026503131</t>
  </si>
  <si>
    <t>Javor klen /Acer pseudoplatanus/ 80 - 120 cm, KK</t>
  </si>
  <si>
    <t>-354727801</t>
  </si>
  <si>
    <t>026504001</t>
  </si>
  <si>
    <t>Javor mleč /Acer platanoides/ 80 - 120 cm, PK</t>
  </si>
  <si>
    <t>-1442997107</t>
  </si>
  <si>
    <t>026523501</t>
  </si>
  <si>
    <t>Frafinus excelsior - jasan ztepilý, OK 6-8 cm, v. nad 150 cm, kont. nebo bal prům. 40 cm</t>
  </si>
  <si>
    <t>251123679</t>
  </si>
  <si>
    <t>36</t>
  </si>
  <si>
    <t>026503281</t>
  </si>
  <si>
    <t>Olše lepkavá /Alnus glutinosa/ 80 - 120 cm, KK</t>
  </si>
  <si>
    <t>948647029</t>
  </si>
  <si>
    <t>37</t>
  </si>
  <si>
    <t>026504055</t>
  </si>
  <si>
    <t>Javor babyka (Acer campestre), v. 50-80 cm, KK nebo KO</t>
  </si>
  <si>
    <t>1437210350</t>
  </si>
  <si>
    <t>026504056</t>
  </si>
  <si>
    <t>1311081838</t>
  </si>
  <si>
    <t>026557401</t>
  </si>
  <si>
    <t>Kalina obecná - Viburnum lantana, v. 50-80 cm, KK nebo KO</t>
  </si>
  <si>
    <t>-691804787</t>
  </si>
  <si>
    <t>026557402</t>
  </si>
  <si>
    <t>2140662628</t>
  </si>
  <si>
    <t>026557403</t>
  </si>
  <si>
    <t>274334113</t>
  </si>
  <si>
    <t>026557700</t>
  </si>
  <si>
    <t>Brslen evropský (Euonimus europaea), v. 50-80 cm, KK nebo KO</t>
  </si>
  <si>
    <t>331491481</t>
  </si>
  <si>
    <t>026557800</t>
  </si>
  <si>
    <t>Ptačí zob obecný (Ligustrum vulgare), v. 50-80 cm, KK nebo KO</t>
  </si>
  <si>
    <t>-789076662</t>
  </si>
  <si>
    <t>026503951</t>
  </si>
  <si>
    <t>Jilm habrolistý (Ulmus minor) 50 - 80 cm, K3</t>
  </si>
  <si>
    <t>370301416</t>
  </si>
  <si>
    <t>184911421</t>
  </si>
  <si>
    <t>Mulčování vysazených rostlin mulčovací kůrou, tl. do 100 mm v rovině nebo na svahu do 1:5</t>
  </si>
  <si>
    <t>-1445570509</t>
  </si>
  <si>
    <t xml:space="preserve">Poznámka k souboru cen:_x000d_
1. V cenách jsou započteny i náklady na naložení odpadu na dopravní prostředek, odvoz do 20 km a_x000d_
 složení odpadu._x000d_
2. V cenách nejsou započteny náklady na:_x000d_
 a) stabilizaci mulče proti erozi a přísady proti vznícení mulče. Tyto práce se oceňují_x000d_
 individuálně,_x000d_
 b) mulčovací kůru, tato se oceňuje ve specifikaci,_x000d_
 c) uložení odpadu na skládku._x000d_
3. Tloušťka mulčovací kůry se měří v nakypřeném stavu._x000d_
</t>
  </si>
  <si>
    <t>Poznámka k položce:_x000d_
Mulčování 20 cm od báze sazenice, výška slehlého mulče 100 mm.</t>
  </si>
  <si>
    <t>591+198+100+79</t>
  </si>
  <si>
    <t>103911000</t>
  </si>
  <si>
    <t>kůra mulčovací VL</t>
  </si>
  <si>
    <t>-1113179213</t>
  </si>
  <si>
    <t>968,0*0,02 "k jedné sazenici cca 0,02 m3"</t>
  </si>
  <si>
    <t>185851121</t>
  </si>
  <si>
    <t>Dovoz vody pro zálivku rostlin na vzdálenost do 1000 m</t>
  </si>
  <si>
    <t>-416352279</t>
  </si>
  <si>
    <t xml:space="preserve">Poznámka k souboru cen:_x000d_
1. Ceny lze použít pouze tehdy, když není voda dostupná z vodovodního řádu._x000d_
2. V cenách jsou započteny i náklady na čerpání vody do cisterny._x000d_
3. V cenách nejsou započteny náklady na dodání vody. Tyto náklady se oceňují individuálně._x000d_
</t>
  </si>
  <si>
    <t>Poznámka k položce:_x000d_
Zálivka všech vysazovaných sazenic 4x během roku, 10 l/sazenice.</t>
  </si>
  <si>
    <t>4*(198+591+100)*0,01</t>
  </si>
  <si>
    <t>185851129</t>
  </si>
  <si>
    <t>Dovoz vody pro zálivku rostlin Příplatek k ceně za každých dalších i započatých 1000 m</t>
  </si>
  <si>
    <t>-1891313576</t>
  </si>
  <si>
    <t>2*35,56</t>
  </si>
  <si>
    <t>998231311</t>
  </si>
  <si>
    <t>Přesun hmot pro sadovnické a krajinářské úpravy - strojně dopravní vzdálenost do 5000 m</t>
  </si>
  <si>
    <t>2014087740</t>
  </si>
  <si>
    <t>VRN1</t>
  </si>
  <si>
    <t>Průzkumné, geodetické a projektové práce</t>
  </si>
  <si>
    <t>012002000</t>
  </si>
  <si>
    <t>Hlavní tituly průvodních činností a nákladů průzkumné, geodetické a projektové práce geodetické práce</t>
  </si>
  <si>
    <t>1024</t>
  </si>
  <si>
    <t>-49196173</t>
  </si>
  <si>
    <t>Poznámka k položce:_x000d_
Geodetické zaměření vytyčovacích bodů (včetně stabilizace kolíkem)</t>
  </si>
  <si>
    <t>583881130</t>
  </si>
  <si>
    <t>hraničník základní 300x300 l=1800 mm</t>
  </si>
  <si>
    <t>1373920005</t>
  </si>
  <si>
    <t>VRN</t>
  </si>
  <si>
    <t>Vedlejší rozpočtové náklady</t>
  </si>
  <si>
    <t>184818244</t>
  </si>
  <si>
    <t>Ochrana kmene bedněním před poškozením stavebním provozem zřízení včetně odstranění výšky bednění přes 2 do 3 m průměru kmene přes 700 do 900 mm</t>
  </si>
  <si>
    <t>1317037165</t>
  </si>
  <si>
    <t>Poznámka k položce:_x000d_
"Ochrana kmenů a náběhů stromů na ploše staveniště dočasným prkeným obedněním. V případě průběžně přemísťované ochrany je uvažováno s 20 kusy stromů průměru 20 - 90 cm.
 V ceně kompletní dodávka a montáž. 
Stromy budou nejprve obaleny geotextilií nebo jinou tkaninou a následně zřízeno obednění exponovaných částí kmene a kořenových náběhů prkny min. tl. 25 mm na výšku min. 2,5 m (dle zavětvení a podmínek). Uchycení bude provedeno ovázáním např. drátem, provazem případně jiným způsobem nepoškozující kmen."</t>
  </si>
  <si>
    <t>16025-1.4 - SO01.4 Vegetační úpravy LBC1 - následná péče 1. rok</t>
  </si>
  <si>
    <t>Cena za opravy výsadeb je účtována procentickým odhadem a bude účtována na základě skutečného stavu a potřeby opatření. Odhadován je každoroční úhyn 8 % sadebního materiálu, 5 % dosev zatravňovaných ploch po 1 ks od každého druhu z vysazovaných odrostků, oprava oplocenek na 5 % délky. Součástí následné péče je kosení založených lučních porostů 2 x ročně a zálivka výsadeb čtyřikrát ročně.</t>
  </si>
  <si>
    <t>111151231</t>
  </si>
  <si>
    <t>Pokosení trávníku při souvislé ploše přes 1000 do 10000 m2 lučního v rovině nebo svahu do 1:5</t>
  </si>
  <si>
    <t>1581642656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</si>
  <si>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</si>
  <si>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2*9406 "2 x ročně, vč. likvidace"</t>
  </si>
  <si>
    <t>1011652278</t>
  </si>
  <si>
    <t>0,05*345,0 "oprava 5 % celkové délky 345,0 m)</t>
  </si>
  <si>
    <t>-526541508</t>
  </si>
  <si>
    <t>9406*0,05</t>
  </si>
  <si>
    <t>1590535598</t>
  </si>
  <si>
    <t>0,01*9406*0,05</t>
  </si>
  <si>
    <t>-1131768938</t>
  </si>
  <si>
    <t>0,08*198 "8 % ze 198 - jamky pro sazenice keřů"</t>
  </si>
  <si>
    <t>950315197</t>
  </si>
  <si>
    <t>0,08*591 "8 % z 591 - jamky pro sazenice stromových dřevin"</t>
  </si>
  <si>
    <t>0,08*100 "8 % ze 100 - jamky pro odrostky"</t>
  </si>
  <si>
    <t>-2056473161</t>
  </si>
  <si>
    <t>47,28+8</t>
  </si>
  <si>
    <t>-135461347</t>
  </si>
  <si>
    <t>-676944794</t>
  </si>
  <si>
    <t>-532726915</t>
  </si>
  <si>
    <t>765706214</t>
  </si>
  <si>
    <t>92848536</t>
  </si>
  <si>
    <t>1830014610</t>
  </si>
  <si>
    <t>950018855</t>
  </si>
  <si>
    <t>8*2 'Přepočtené koeficientem množství</t>
  </si>
  <si>
    <t>1259479548</t>
  </si>
  <si>
    <t>-2120049308</t>
  </si>
  <si>
    <t>-245533523</t>
  </si>
  <si>
    <t>47+16</t>
  </si>
  <si>
    <t>977035123</t>
  </si>
  <si>
    <t>63,0*0,02 "k jedné sazenici cca 0,02 m3"</t>
  </si>
  <si>
    <t>1394471763</t>
  </si>
  <si>
    <t>272903615</t>
  </si>
  <si>
    <t>026502000</t>
  </si>
  <si>
    <t>Sazenice stromových druhů, 51 - 80 cm K3</t>
  </si>
  <si>
    <t>76600969</t>
  </si>
  <si>
    <t>Poznámka k položce:_x000d_
Náhrady budou probíhat dle reálného úhynu jednotlivých druhů, avšak pro potřeby nacenění srovnatelného rozpočtu uvažujeme Jilm vaz (Ulmus leavis)</t>
  </si>
  <si>
    <t>026502001</t>
  </si>
  <si>
    <t>Sazenice stromových druhů, 80 - 120 cm K3</t>
  </si>
  <si>
    <t>-1386208899</t>
  </si>
  <si>
    <t>Poznámka k položce:_x000d_
Náhrady budou probíhat dle reálného úhynu jednotlivých druhů, avšak pro potřeby nacenění srovnatelného rozpočtu uvažujeme Dub letní (Quercus robur).</t>
  </si>
  <si>
    <t>026501000</t>
  </si>
  <si>
    <t>Sazenice keřových druhů, v. 50 - 80 cm, KK nebo KO</t>
  </si>
  <si>
    <t>-330541</t>
  </si>
  <si>
    <t>Poznámka k položce:_x000d_
Náhrady budou probíhat dle reálného úhynu jednotlivých druhů, avšak pro potřeby nacenění srovnatelného rozpočtu uvažujeme Krušina olšová - Frangula alnus.</t>
  </si>
  <si>
    <t>605912522</t>
  </si>
  <si>
    <t>kůl vyvazovací dřevěný délka 200 cm průměr 8 cm</t>
  </si>
  <si>
    <t>-2104154369</t>
  </si>
  <si>
    <t>16025-1.5 - SO01.5 Vegetační úpravy LBC1 - následná péče 2. rok</t>
  </si>
  <si>
    <t>1902454011</t>
  </si>
  <si>
    <t>-714388327</t>
  </si>
  <si>
    <t>Poznámka k položce:_x000d_
97 – 18 = 79 ks neboť 18 ks je sazeno v oplocence a bude tedy bez individuální ochrany</t>
  </si>
  <si>
    <t>1296373872</t>
  </si>
  <si>
    <t>1932882642</t>
  </si>
  <si>
    <t>Poznámka k položce:_x000d_
Náhrady budou probíhat dle reálného úhynu jednotlivých druhů, avšak pro potřeby nacenění srovnatelného rozpočtu uvažujeme Jilm vaz (Ulmus leavis).</t>
  </si>
  <si>
    <t>Sazenice stromových druhů, 81 - 120 cm K3</t>
  </si>
  <si>
    <t>16025-1.6 - SO01.6 Vegetační úpravy LBC1 - následná péče 3. rok</t>
  </si>
  <si>
    <t>-1220479666</t>
  </si>
  <si>
    <t>-2133880113</t>
  </si>
  <si>
    <t>-1550691891</t>
  </si>
  <si>
    <t>-564941035</t>
  </si>
  <si>
    <t>16025-2.1 - SO02.1 Vodohospodářská opatření LBC2</t>
  </si>
  <si>
    <t>2121031673</t>
  </si>
  <si>
    <t>Poznámka k položce:_x000d_
Zajištění převedení vody pro celou stavbu. Není povoleno zbudování obtokového koryta či rýhy ve stávajícím korytě._x000d_
Předpoklad stavebních prací, které nelze realizovat v tekoucí vodě:_x000d_
- trubní propustek v km 0,622 Borotínského potoka_x000d_
- kamenný pas v Borotínském potoce v km 0,660_x000d_
_x000d_
Položka zahrnuje čerpání vody, záložní zdroj čerpání, zbudování jílových hrázek pro zahrazení toku při použití převáděcího potrubí, podpůrné konstrukce potrubí atd._x000d_
_x000d_
- čerpání do výšky až 10 m s průměrným přítokem do 1000 l/min_x000d_
- pohotovostní čerpací soustavy dimenzovanou na požadovanou čerpací výšku a průtok_x000d_
- včetně zbudování zemních hrázek ze zemin vhodných do hrázek a dostatečně těsnících, jímkovaní, soustředění převáděné vody, rozebrání hrázek_x000d_
- včetně dodávky , montáže a demontáže odvodňovacího potrubí o průměru dle zvolené technologie zhotovitele</t>
  </si>
  <si>
    <t>121151123</t>
  </si>
  <si>
    <t>Sejmutí ornice strojně při souvislé ploše přes 500 m2, tl. vrstvy do 200 mm</t>
  </si>
  <si>
    <t>-867719599</t>
  </si>
  <si>
    <t>634,50 "ornice v tl. 0,2 m"</t>
  </si>
  <si>
    <t>1740464213</t>
  </si>
  <si>
    <t>(7,8+3)*0,4*2+12*2,0*0,2+12*1,170*1 "propustek v km 0,622"</t>
  </si>
  <si>
    <t>164490027</t>
  </si>
  <si>
    <t>2*2,5 "výztužné pasy propustku v km 0,622"</t>
  </si>
  <si>
    <t>2*0,84 "stabilizační prahy propustku v km 0,622"</t>
  </si>
  <si>
    <t>1,0*2,94 "kamenný pas v km 0,660"</t>
  </si>
  <si>
    <t>-1870749897</t>
  </si>
  <si>
    <t>126,9 "vodorovné přemístění ornice na dočasnou skládku"</t>
  </si>
  <si>
    <t>126,9 "vodorovné přemístění ornice z dočasné skládky"</t>
  </si>
  <si>
    <t>2,94 "vodorovné přemístění rýh hloubených pod vodou na dočasnou skládku"</t>
  </si>
  <si>
    <t>2,94 "vodorovné přemístění rýh hloubených pod vodou z dočasné skládky"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</si>
  <si>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</si>
  <si>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</si>
  <si>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755710571</t>
  </si>
  <si>
    <t>634,5*0,05 "dovoz ornice z dočasné skládky SO01 LBC1 - navýšení terénu o 5 cm"</t>
  </si>
  <si>
    <t>-299546924</t>
  </si>
  <si>
    <t>2*2,5 "výztužné pasy propustku v km ,0622"</t>
  </si>
  <si>
    <t>1221859401</t>
  </si>
  <si>
    <t>126,9+(634,5*0,05) "nakládání ornice na dočasné skládce"</t>
  </si>
  <si>
    <t>2,94 "nakládání rýh hloubených pod pod vodou na dočasné skládce"</t>
  </si>
  <si>
    <t>-1451728902</t>
  </si>
  <si>
    <t>(7,8+3)*0,4*2+12*2,0*0,2+12*1,170*1 "propustek v km 0,622</t>
  </si>
  <si>
    <t>2*2,5 "propustek v km 0,622"</t>
  </si>
  <si>
    <t>2*0,84 "propustek v km 0,622"</t>
  </si>
  <si>
    <t>37,1*2 'Přepočtené koeficientem množství</t>
  </si>
  <si>
    <t>1299142637</t>
  </si>
  <si>
    <t>634,5*0,05 "úprava terénu - navýšení o 0,05 m"</t>
  </si>
  <si>
    <t>171251201</t>
  </si>
  <si>
    <t>-1898292048</t>
  </si>
  <si>
    <t>126,9 "uložení ornice na dočasnou skládku"</t>
  </si>
  <si>
    <t>438216174</t>
  </si>
  <si>
    <t>((7+11)/2*2,170-(0,8*9)) "propustek v km 0,622"</t>
  </si>
  <si>
    <t>2144161021</t>
  </si>
  <si>
    <t>12,33 "propustek v km 0,622"</t>
  </si>
  <si>
    <t>12,33*2 'Přepočtené koeficientem množství</t>
  </si>
  <si>
    <t>181301114</t>
  </si>
  <si>
    <t>Rozprostření a urovnání ornice v rovině nebo ve svahu sklonu do 1:5 strojně při souvislé ploše přes 500 m2, tl. vrstvy přes 200 do 250 mm</t>
  </si>
  <si>
    <t>-1672179123</t>
  </si>
  <si>
    <t>Poznámka k položce:_x000d_
Navýšení terénu o 5 cm bude provedeno rozprostřením ornice v tl. 25 cm.</t>
  </si>
  <si>
    <t>634,5 "na ploše - úprava terénu o 0,05 m"</t>
  </si>
  <si>
    <t>314928309</t>
  </si>
  <si>
    <t>8 "propustek v km 0,622"</t>
  </si>
  <si>
    <t>kamenný pas v Borotínském potoce v km 0,660</t>
  </si>
  <si>
    <t>(0,81+1,5)*1,0*2</t>
  </si>
  <si>
    <t>1463568647</t>
  </si>
  <si>
    <t>12,62*0,025 'Přepočtené koeficientem množství</t>
  </si>
  <si>
    <t>594617092</t>
  </si>
  <si>
    <t>2*(2,5+0,84) "propustek v km 0,622"</t>
  </si>
  <si>
    <t>1423080787</t>
  </si>
  <si>
    <t>8,7 "propustek v km 0,622"</t>
  </si>
  <si>
    <t>2020018072</t>
  </si>
  <si>
    <t>(12*2,170*0,15) "propustek v km 0,622"</t>
  </si>
  <si>
    <t>-724955405</t>
  </si>
  <si>
    <t>(7*2,170) "propustek v km 0,622"</t>
  </si>
  <si>
    <t>1121539724</t>
  </si>
  <si>
    <t>kamenný pas</t>
  </si>
  <si>
    <t>7,03*1,0 "Borotínský potok v km 0,660"</t>
  </si>
  <si>
    <t>1743853960</t>
  </si>
  <si>
    <t>1431185247</t>
  </si>
  <si>
    <t>1,0*2,94 "Borotínský potok v km 0,660"</t>
  </si>
  <si>
    <t>-796552364</t>
  </si>
  <si>
    <t>(1,0+0,5+1,0)*1,0 "Borotínský potok v km 0,660"</t>
  </si>
  <si>
    <t>-730101433</t>
  </si>
  <si>
    <t>Poznámka k položce:_x000d_
Propustek</t>
  </si>
  <si>
    <t>(7,8+3)*0,4*2</t>
  </si>
  <si>
    <t>-124172907</t>
  </si>
  <si>
    <t>(3,9*2) "propustek v km 0,622"</t>
  </si>
  <si>
    <t>-1518359799</t>
  </si>
  <si>
    <t>-1830434876</t>
  </si>
  <si>
    <t>193497212</t>
  </si>
  <si>
    <t>11,8226600985222*1,015 'Přepočtené koeficientem množství</t>
  </si>
  <si>
    <t>1357918828</t>
  </si>
  <si>
    <t>6 "stávající propustek v km 0,622"</t>
  </si>
  <si>
    <t>2121252633</t>
  </si>
  <si>
    <t>224634379</t>
  </si>
  <si>
    <t>(1,42+8) "propustek v km 0,622"</t>
  </si>
  <si>
    <t>16025-2.2 - SO02.2 Vegetační úpravy LBC2</t>
  </si>
  <si>
    <t>-1660625942</t>
  </si>
  <si>
    <t>1098415052</t>
  </si>
  <si>
    <t>2114483417</t>
  </si>
  <si>
    <t>0,01*3614</t>
  </si>
  <si>
    <t>-1981320571</t>
  </si>
  <si>
    <t>249 "jamky pro sazenice keřů"</t>
  </si>
  <si>
    <t>1260149765</t>
  </si>
  <si>
    <t>745 "jamky pro sazenice stromových dřevin"</t>
  </si>
  <si>
    <t>12 "jamky pro odrostky mimo oplocenky"</t>
  </si>
  <si>
    <t>931960418</t>
  </si>
  <si>
    <t>745 "Výsadba sazenic stromů s balem"</t>
  </si>
  <si>
    <t>12 "Výsadba sazenic stromů s balem mimo oplocenku"</t>
  </si>
  <si>
    <t>2023466747</t>
  </si>
  <si>
    <t>249 "Výsadba sazenic keřů s balem"</t>
  </si>
  <si>
    <t>-196036402</t>
  </si>
  <si>
    <t>-351012059</t>
  </si>
  <si>
    <t>1693375891</t>
  </si>
  <si>
    <t>827410490</t>
  </si>
  <si>
    <t>745</t>
  </si>
  <si>
    <t>-957918374</t>
  </si>
  <si>
    <t>120417814</t>
  </si>
  <si>
    <t>12*2 'Přepočtené koeficientem množství</t>
  </si>
  <si>
    <t>-1845935709</t>
  </si>
  <si>
    <t>-2117730901</t>
  </si>
  <si>
    <t>745+12</t>
  </si>
  <si>
    <t>17184835</t>
  </si>
  <si>
    <t>026503571</t>
  </si>
  <si>
    <t>Dub letní (Quercus robur) 51 - 80 cm, PK</t>
  </si>
  <si>
    <t>-163281227</t>
  </si>
  <si>
    <t>888335849</t>
  </si>
  <si>
    <t>026553042</t>
  </si>
  <si>
    <t xml:space="preserve">dřeviny okrasné listnaté PK = prostokořenné ZB = zemní bal K = kontejner QP,ROOT = krytokořenná sadba pěstovaná ve specielních sadbovačích prost, podřez. = prostokořenná sadba,  kořeny upraveny podřezáváním výška/obvod kmínku/ - kořenový systém Lípa velkolistá (Tilia platyphyllos) Lípa srdčitá - Tilia cordata, OK 6-8 cm, kont. nebo bal prům. 40 cm</t>
  </si>
  <si>
    <t>-85920747</t>
  </si>
  <si>
    <t>-1930625986</t>
  </si>
  <si>
    <t>379636197</t>
  </si>
  <si>
    <t>-258409986</t>
  </si>
  <si>
    <t>-1566079676</t>
  </si>
  <si>
    <t>1709574049</t>
  </si>
  <si>
    <t>-1905944596</t>
  </si>
  <si>
    <t>-494126305</t>
  </si>
  <si>
    <t>-1422618007</t>
  </si>
  <si>
    <t>216274359</t>
  </si>
  <si>
    <t>-1443077146</t>
  </si>
  <si>
    <t>801991651</t>
  </si>
  <si>
    <t>967547947</t>
  </si>
  <si>
    <t>-1625865423</t>
  </si>
  <si>
    <t>-682798084</t>
  </si>
  <si>
    <t>1293713346</t>
  </si>
  <si>
    <t>28931034</t>
  </si>
  <si>
    <t>745+249+12</t>
  </si>
  <si>
    <t>813659279</t>
  </si>
  <si>
    <t>1006,0*0,02 "k jedné sazenici cca 0,02 m3"</t>
  </si>
  <si>
    <t>-261973028</t>
  </si>
  <si>
    <t>4*(745+249+12)*0,01</t>
  </si>
  <si>
    <t>-942224091</t>
  </si>
  <si>
    <t>2*40,24</t>
  </si>
  <si>
    <t>1363475960</t>
  </si>
  <si>
    <t>332507645</t>
  </si>
  <si>
    <t>-3243039</t>
  </si>
  <si>
    <t>16025-2.3 - Vegetační úpravy LBC2 - následná péče 1. rok</t>
  </si>
  <si>
    <t>1609307386</t>
  </si>
  <si>
    <t>-1362898618</t>
  </si>
  <si>
    <t>-1384261324</t>
  </si>
  <si>
    <t>1724502137</t>
  </si>
  <si>
    <t>-2060544653</t>
  </si>
  <si>
    <t>-7356278</t>
  </si>
  <si>
    <t>-7191905</t>
  </si>
  <si>
    <t>1242021031</t>
  </si>
  <si>
    <t>1332642308</t>
  </si>
  <si>
    <t>-1472023019</t>
  </si>
  <si>
    <t>-741423213</t>
  </si>
  <si>
    <t>-1326161957</t>
  </si>
  <si>
    <t>-1771722467</t>
  </si>
  <si>
    <t>-708322563</t>
  </si>
  <si>
    <t>185886012</t>
  </si>
  <si>
    <t>2146427542</t>
  </si>
  <si>
    <t>-882633806</t>
  </si>
  <si>
    <t>-2020610870</t>
  </si>
  <si>
    <t>-1456484439</t>
  </si>
  <si>
    <t>2*3614 "2 x ročně, vč. likvidace"</t>
  </si>
  <si>
    <t>-501393686</t>
  </si>
  <si>
    <t>-1495589544</t>
  </si>
  <si>
    <t>3614*0,05</t>
  </si>
  <si>
    <t>251572614</t>
  </si>
  <si>
    <t>0,01*3614*0,05</t>
  </si>
  <si>
    <t>-106640556</t>
  </si>
  <si>
    <t>20 "jamky pro sazenice keřů"</t>
  </si>
  <si>
    <t>839629957</t>
  </si>
  <si>
    <t>60 "jamky pro sazenice stromových dřevin"</t>
  </si>
  <si>
    <t>4 "jamky pro odrostky"</t>
  </si>
  <si>
    <t>1733771249</t>
  </si>
  <si>
    <t>60 "Výsadba sazenic stromů s balem"</t>
  </si>
  <si>
    <t>4 "Výsadba sazenic stromů s balem mimo oplocenku"</t>
  </si>
  <si>
    <t>597389588</t>
  </si>
  <si>
    <t>20 "Výsadba sazenic keřů s balem"</t>
  </si>
  <si>
    <t>-2078784021</t>
  </si>
  <si>
    <t>-1067162192</t>
  </si>
  <si>
    <t>33450319</t>
  </si>
  <si>
    <t>-695083537</t>
  </si>
  <si>
    <t>-1662572456</t>
  </si>
  <si>
    <t>18490715</t>
  </si>
  <si>
    <t>-1398663640</t>
  </si>
  <si>
    <t>4*2 'Přepočtené koeficientem množství</t>
  </si>
  <si>
    <t>-2066777976</t>
  </si>
  <si>
    <t>934376811</t>
  </si>
  <si>
    <t>60+4</t>
  </si>
  <si>
    <t>-501988526</t>
  </si>
  <si>
    <t>60+20+4</t>
  </si>
  <si>
    <t>-1351595305</t>
  </si>
  <si>
    <t>84,0*0,02 "k jedné sazenici cca 0,02 m3"</t>
  </si>
  <si>
    <t>-1322308464</t>
  </si>
  <si>
    <t>-1757772525</t>
  </si>
  <si>
    <t>16025-2.4 - Vegetační úpravy LBC2 - následná péče 2. rok</t>
  </si>
  <si>
    <t>-404720423</t>
  </si>
  <si>
    <t>-1808613454</t>
  </si>
  <si>
    <t>16025-2.5 - Vegetační úpravy LBC2 - následná péče 3. rok</t>
  </si>
  <si>
    <t>1415676159</t>
  </si>
  <si>
    <t>-664209802</t>
  </si>
  <si>
    <t>16025-3.1 - SO03.1 Vodohospodářská opatření LBK2</t>
  </si>
  <si>
    <t>-1380827175</t>
  </si>
  <si>
    <t xml:space="preserve">Poznámka k položce:_x000d_
Zajištění převedení vody pro celou stavbu. Není povoleno zbudování obtokového koryta či rýhy ve stávajícím korytě._x000d_
Předpoklad stavebních prací, které nelze realizovat v tekoucí vodě:_x000d_
- trubní propustek v km 1,215 Borotínského potoka_x000d_
- trubní propustek v km 1,632 Borotínského potoka_x000d_
- kamenné pasy v Borotínském potoce v km 0,696; 0,756; 0,821; 0,865; 0,915; 0,961; 1,015;   1,061; 1,115; 1,161; 1,258; 1,308; 1,358; 1,398; 1,458; 1,498; 1,548; 1,598_x000d_
_x000d_
Položka zahrnuje čerpání vody, záložní zdroj čerpání, zbudování jílových hrázek pro zahrazení toku při použití převáděcího potrubí, podpůrné konstrukce potrubí atd._x000d_
_x000d_
- čerpání do výšky až 10 m s průměrným přítokem do 1000 l/min_x000d_
- pohotovostní čerpací soustavy dimenzovanou na požadovanou čerpací výšku a průtok_x000d_
- včetně zbudování zemních hrázek ze zemin vhodných do hrázek a dostatečně těsnících, jímkovaní, soustředění převáděné vody, rozebrání hrázek_x000d_
- včetně dodávky , montáže a demontáže odvodňovacího potrubí o průměru dle zvolené technologie zhotovitele</t>
  </si>
  <si>
    <t>-160538164</t>
  </si>
  <si>
    <t>2357,76 "ornice v tl. 0,2 m"</t>
  </si>
  <si>
    <t>3978,65 "ornice v tl. 0,2 m"</t>
  </si>
  <si>
    <t>984268034</t>
  </si>
  <si>
    <t>(7,8+3)*0,4*2+12*2,0*0,2+12*1,170*1 "propustek v km 1,215"</t>
  </si>
  <si>
    <t>(7,8+3)*0,4*2+12*2,0*0,2+12*1,170*1 "propustek v km 1,632"</t>
  </si>
  <si>
    <t>-2011270292</t>
  </si>
  <si>
    <t>kamenné pasy v Borotínském potoce</t>
  </si>
  <si>
    <t>1,0*2,94*18 "km 0,696; 0,756; 0,821; 0,865; 0,915; 0,961; 1,015; 1,061; 1,115; 1,161; 1,258; 1,308; 1,358; 1,398; 1,458; 1,498; 1,548; 1,598 - 18 ks"</t>
  </si>
  <si>
    <t>2*2,5*2 "výztužné pasy propustku v km 1,215 a 1,632"</t>
  </si>
  <si>
    <t>2*0,84*2 "stabilizační prahy propustku v km 1,215 a 1,632"</t>
  </si>
  <si>
    <t>131151104</t>
  </si>
  <si>
    <t>Hloubení nezapažených jam a zářezů strojně s urovnáním dna do předepsaného profilu a spádu v hornině třídy těžitelnosti I skupiny 1 a 2 přes 100 do 500 m3</t>
  </si>
  <si>
    <t>768063201</t>
  </si>
  <si>
    <t>20,0 "tůň v km 0,696"</t>
  </si>
  <si>
    <t>20,0 "tůň v km 0,821"</t>
  </si>
  <si>
    <t>20,0 "tůň v km 0,961"</t>
  </si>
  <si>
    <t>20,0 "tůň v km 1,061"</t>
  </si>
  <si>
    <t>20,0 "tůň v km 1,161"</t>
  </si>
  <si>
    <t>20,0 "tůň v km 1,298"</t>
  </si>
  <si>
    <t>10,0 "tůň v km 1,358"</t>
  </si>
  <si>
    <t>10,0 "tůň v km 1,458"</t>
  </si>
  <si>
    <t>3977410</t>
  </si>
  <si>
    <t>drenážní žebra tůní</t>
  </si>
  <si>
    <t>1,0*1,0 "tůň v km 0,696"</t>
  </si>
  <si>
    <t>1,0*1,0 "tůň v km 0,821"</t>
  </si>
  <si>
    <t>1,0*1,0 "tůň v km 0,961"</t>
  </si>
  <si>
    <t>1,0*1,0 "tůň v km 1,061"</t>
  </si>
  <si>
    <t>1,0*1,0 "tůň v km 1,161"</t>
  </si>
  <si>
    <t>1,0*1,0 "tůň v km 1,298"</t>
  </si>
  <si>
    <t>1,0*1,0 "tůň v km 1,358"</t>
  </si>
  <si>
    <t>1,0*1,0 "tůň v km 1,458"</t>
  </si>
  <si>
    <t>873434284</t>
  </si>
  <si>
    <t>1900,93 "vodorovné přemístění ornice na dočasnou skládku"</t>
  </si>
  <si>
    <t>1900,93 "vodorovné přemístění ornice z dočasné skládky"</t>
  </si>
  <si>
    <t>140,0 "vodorovné přemístění výkopů na dočasnou skládku"</t>
  </si>
  <si>
    <t>140,0 "vodorovné přemístění výkopů z dočasné skládky"</t>
  </si>
  <si>
    <t>52,92 "vodorovné přemístění rýh hloubených pod vodou na dočasnou skládku"</t>
  </si>
  <si>
    <t>52,92 "vodorovné přemístění rýh hloubených pod vodou z dočasné skládky"</t>
  </si>
  <si>
    <t>8,0 "vodorovné přemístění rýh na dočasnou skládku"</t>
  </si>
  <si>
    <t>8,0 "vodorovné přemístění rýh z dočasné skládky"</t>
  </si>
  <si>
    <t>429993688</t>
  </si>
  <si>
    <t>52,92+140,0+8,0 "dovoz vykopané zeminy z dočasné skládky SO01 LBC1"</t>
  </si>
  <si>
    <t>(1940,29+3748,18)*0,05 "dovoz ornice z dočasné skládky SO01 LBC1 - navýšení terénu o 5 cm"</t>
  </si>
  <si>
    <t>2004763654</t>
  </si>
  <si>
    <t>-626482436</t>
  </si>
  <si>
    <t>1267,28+((1940,29+3748,18)*0,05) "nakládání ornice na dočasné skládce"</t>
  </si>
  <si>
    <t>52,92 "nakládání rýh hloubených pod vodou na dočasné skládce"</t>
  </si>
  <si>
    <t>140,0 "nakládání jam na dočasné skládce"</t>
  </si>
  <si>
    <t>8,0 "nakládání rýh na dočasné skládce"</t>
  </si>
  <si>
    <t>313689240</t>
  </si>
  <si>
    <t>68,32*2 'Přepočtené koeficientem množství</t>
  </si>
  <si>
    <t>-1242237590</t>
  </si>
  <si>
    <t>200,92 "úprava terénu - navýšení o 0,03 m"</t>
  </si>
  <si>
    <t>-1318810672</t>
  </si>
  <si>
    <t>1267,28 "uložení ornice na dočasnou skládku"</t>
  </si>
  <si>
    <t>1205570931</t>
  </si>
  <si>
    <t>((7+11)/2*2,170-(0,8*9))*2 "propustky v km 1,215 a 1,632"</t>
  </si>
  <si>
    <t>-2027409767</t>
  </si>
  <si>
    <t>12,33*2"propustky v km 1,215 a 1,632"</t>
  </si>
  <si>
    <t>24,66*2 'Přepočtené koeficientem množství</t>
  </si>
  <si>
    <t>1204143768</t>
  </si>
  <si>
    <t>1940,29 "na ploše - úprava terénu o 0,05 m"</t>
  </si>
  <si>
    <t>3748,18 "na ploše - úprava terénu o 0,05 m"</t>
  </si>
  <si>
    <t>517243304</t>
  </si>
  <si>
    <t xml:space="preserve">8*2   "propustky v km 1,215 a 1,632"</t>
  </si>
  <si>
    <t>kamenné pasy v Borotínském potoce - 18 ks</t>
  </si>
  <si>
    <t>(0,81+1,5)*1,0*2*18 "km 0,696; 0,756; 0,821; 0,865; 0,915; 0,961; 1,015; 1,061; 1,115; 1,161; 1,258; 1,308; 1,358; 1,398; 1,458; 1,498; 1,548; 1,598"</t>
  </si>
  <si>
    <t>-1873618884</t>
  </si>
  <si>
    <t>99,16*0,025 'Přepočtené koeficientem množství</t>
  </si>
  <si>
    <t>-168134327</t>
  </si>
  <si>
    <t>2*(2,5+0,84)*2 "propustky v km 1,215 a 1,632"</t>
  </si>
  <si>
    <t>-2019902370</t>
  </si>
  <si>
    <t>8,7*2 "propustky v km 1,215 a 1,632"</t>
  </si>
  <si>
    <t>-144834641</t>
  </si>
  <si>
    <t>(12*2,170*0,15)*2 "propustky v km 1,215 a 1,632"</t>
  </si>
  <si>
    <t>-1552514817</t>
  </si>
  <si>
    <t>(7*2,170)*2 "propustky v km 1,215 a 1,632"</t>
  </si>
  <si>
    <t>-1797586221</t>
  </si>
  <si>
    <t>kamenné pasy Borotínský potok 18 ks</t>
  </si>
  <si>
    <t>7,03*1,0*18 "km 0,696; 0,756; 0,821; 0,865; 0,915; 0,961; 1,015; 1,061; 1,115; 1,161; 1,258; 1,308; 1,358; 1,398; 1,458; 1,498; 1,548; 1,598"</t>
  </si>
  <si>
    <t>žebra tůní</t>
  </si>
  <si>
    <t>7,2*1,0 "tůň v km 0,696"</t>
  </si>
  <si>
    <t>7,2*1,0 "tůň v km 0,821"</t>
  </si>
  <si>
    <t>7,2*1,0 "tůň v km 0,961"</t>
  </si>
  <si>
    <t>7,2*1,0 "tůň v km 1,061"</t>
  </si>
  <si>
    <t>7,2*1,0 "tůň v km 1,161"</t>
  </si>
  <si>
    <t>7,2*1,0 "tůň v km 1,298"</t>
  </si>
  <si>
    <t>7,2*1,0 "tůň v km 1,358"</t>
  </si>
  <si>
    <t>7,2*1,0 "tůň v km 1,458"</t>
  </si>
  <si>
    <t>-2099772881</t>
  </si>
  <si>
    <t>457571214</t>
  </si>
  <si>
    <t>Filtrační vrstvy jakékoliv tloušťky a sklonu z hrubého těženého kameniva bez zhutnění, frakce od 16-63 do 32-63 mm</t>
  </si>
  <si>
    <t>2044981833</t>
  </si>
  <si>
    <t>923412023</t>
  </si>
  <si>
    <t>kamenné pasy Borotínský potok - 18 ks</t>
  </si>
  <si>
    <t>1,0*2,94*18 "km 0,696; 0,756; 0,821; 0,865; 0,915; 0,961; 1,015; 1,061; 1,115; 1,161; 1,258; 1,308; 1,358; 1,398; 1,458; 1,498; 1,548; 1,598"</t>
  </si>
  <si>
    <t>1442892117</t>
  </si>
  <si>
    <t>kamenné pasy - Borotínský potok - 18 ks</t>
  </si>
  <si>
    <t>(1,0+0,5+1,0)*1,0*18 "km 0,696; 0,756; 0,821; 0,865; 0,915; 0,961; 1,015; 1,061; 1,115; 1,161; 1,258; 1,308; 1,358; 1,398; 1,458; 1,498; 1,548; 1,598"</t>
  </si>
  <si>
    <t>1581113662</t>
  </si>
  <si>
    <t>(7,8+3)*0,4*2*2 "propustky v km 1,215 a 1,632"</t>
  </si>
  <si>
    <t>464571126</t>
  </si>
  <si>
    <t>Pohoz dna nebo svahů jakékoliv tloušťky z kameniva těženého hrubého, z terénu, frakce do 250 mm</t>
  </si>
  <si>
    <t>1263642734</t>
  </si>
  <si>
    <t xml:space="preserve">Poznámka k souboru cen:_x000d_
1. Ceny neplatí pro zpevnění dna nebo svahů drceným kamenivem 63-125 mm prolévaným cementovou_x000d_
 maltou s uzavírací vrstvou tl.do 50 mm z betonu, na povrchu uhlazenou; tyto práce se oceňují cenami_x000d_
 souboru cen 469 52-1 . Zpevnění drceným kamenivem 63-125 mm prolévaným cementovou maltou._x000d_
2. V cenách jsou započteny i náklady na úpravu jednotlivých kamenů hmotnosti přes 500 kg dodatečným_x000d_
 rozpojením na místě uložení._x000d_
3. Objem se stanoví v m3 pohozu._x000d_
</t>
  </si>
  <si>
    <t>pohoz dna tůní lomovým kamenem f 0-250, tl 0,25 m</t>
  </si>
  <si>
    <t>2,1*0,25 "tůň v km 0,696"</t>
  </si>
  <si>
    <t>2,1*0,25 "tůň v km 0,821"</t>
  </si>
  <si>
    <t>2,1*0,25 "tůň v km 0,961"</t>
  </si>
  <si>
    <t>2,1*0,25 "tůň v km 1,061"</t>
  </si>
  <si>
    <t>2,1*0,25 "tůň v km 1,161"</t>
  </si>
  <si>
    <t>2,1*0,25 "tůň v km 1,298"</t>
  </si>
  <si>
    <t>0,2*0,25 "tůň v km 1,358"</t>
  </si>
  <si>
    <t>0,2*0,25 "tůň v km 1,458"</t>
  </si>
  <si>
    <t>opevnění břehů tůní na šikmou výšku 1,3 m, tl 0,25 m</t>
  </si>
  <si>
    <t>1,3*8,0*0,25 "tůň v km 0,696, délka opevnění 8,0 m"</t>
  </si>
  <si>
    <t>1,3*8,0*0,25 "tůň v km 0,821, délka opevnění 8,0 m"</t>
  </si>
  <si>
    <t>1,3*8,0*0,25 "tůň v km 0,961, délka opevnění 8,0 m"</t>
  </si>
  <si>
    <t>1,3*8,0*0,25 "tůň v km 1,061, délka opevnění 8,0 m"</t>
  </si>
  <si>
    <t>1,3*8,0*0,25 "tůň v km 1,161, délka opevnění 8,0 m"</t>
  </si>
  <si>
    <t>1,3*8,0*0,25 "tůň v km 1,298, délka opevnění 8,0 m"</t>
  </si>
  <si>
    <t>1,3*4,0*0,25 "tůň v km 1,358, délka opevnění 4,0 m"</t>
  </si>
  <si>
    <t>1,3*4,0*0,25 "tůň v km 1,458, délka opevnění 4,0 m"</t>
  </si>
  <si>
    <t>1132658289</t>
  </si>
  <si>
    <t>(3,9*2)*2 "propustky v km 1,215 a 1,632"</t>
  </si>
  <si>
    <t>-1351139290</t>
  </si>
  <si>
    <t>892997458</t>
  </si>
  <si>
    <t>12*2 "propustky v km 1,215 a 1,632"</t>
  </si>
  <si>
    <t>1704705571</t>
  </si>
  <si>
    <t>23,6453201970443*1,015 'Přepočtené koeficientem množství</t>
  </si>
  <si>
    <t>-569861138</t>
  </si>
  <si>
    <t>2*6 " stávající propustky v km 1,215 a 1,632"</t>
  </si>
  <si>
    <t>-503342867</t>
  </si>
  <si>
    <t>1847729553</t>
  </si>
  <si>
    <t>(1,42+8)*2 "stávající propustky v km 1,215 a 1,632"</t>
  </si>
  <si>
    <t>16025-3.2 - SO03.2 Vegetační úpravy LBK2</t>
  </si>
  <si>
    <t>-653458169</t>
  </si>
  <si>
    <t>-1069443880</t>
  </si>
  <si>
    <t>0,01*5209</t>
  </si>
  <si>
    <t>-1388517608</t>
  </si>
  <si>
    <t>Poznámka k položce:_x000d_
Jamky pro sazenice vrb</t>
  </si>
  <si>
    <t>132 "jamky pro sazenice vrb"</t>
  </si>
  <si>
    <t>1527005831</t>
  </si>
  <si>
    <t>89 "jamky pro sazenice stromových dřevin"</t>
  </si>
  <si>
    <t>-1446999679</t>
  </si>
  <si>
    <t>89 "Výsadba sazenic stromů s balem"</t>
  </si>
  <si>
    <t>-2101065626</t>
  </si>
  <si>
    <t>132 "Výsadba sazenic keřů s balem"</t>
  </si>
  <si>
    <t>998711765</t>
  </si>
  <si>
    <t>Poznámka k položce:_x000d_
Osazení sazenic (keřové vrby) vyznačovacími kolíky. Zaražení kolíku do hloubky 0,15 m, délka kolíku 1 m.</t>
  </si>
  <si>
    <t>132 "keřové vrby"</t>
  </si>
  <si>
    <t>984397370</t>
  </si>
  <si>
    <t>912211432</t>
  </si>
  <si>
    <t>89</t>
  </si>
  <si>
    <t>-1446598071</t>
  </si>
  <si>
    <t>89*2 'Přepočtené koeficientem množství</t>
  </si>
  <si>
    <t>1592074132</t>
  </si>
  <si>
    <t>184808211</t>
  </si>
  <si>
    <t>Ochrana sazenic proti škodám zvěří nátěrem nebo postřikem ochranným prostředkem</t>
  </si>
  <si>
    <t>2044925671</t>
  </si>
  <si>
    <t xml:space="preserve">Poznámka k souboru cen:_x000d_
1. V ceně 184 80-8211 nejsou započteny náklady na ochranný prostředek; tento se oceňuje ve specifikaci. Ztratné lze dohodnout ve výši 5 %._x000d_
</t>
  </si>
  <si>
    <t>132 "sazenice keřových vrb"</t>
  </si>
  <si>
    <t>026500000</t>
  </si>
  <si>
    <t>Repelentní přípravek k letní a zimní ochraně lesních i okrasných kultur proti okusu zvěří a proti poškození kmínků hlodavci</t>
  </si>
  <si>
    <t>-166154647</t>
  </si>
  <si>
    <t>Poznámka k položce:_x000d_
Repelentní přípravek k letní a zimní ochraně lesních i okrasných kultur proti okusu zvěří a proti poškození kmínků hlodavci. Přípravek odpuzuje zvěř pachem, barevným lesklým povrchem natřených částí větviček a mechanicky přítomnou minerální složkou, která skřípe mezi zuby. Aplikace postřikem, nátěrem nebo máčením sazenic před výsadbou.</t>
  </si>
  <si>
    <t>2,0 "ochrana 89 ks sazenic keřových vrb"</t>
  </si>
  <si>
    <t>1635179192</t>
  </si>
  <si>
    <t>-1058362225</t>
  </si>
  <si>
    <t>89+132</t>
  </si>
  <si>
    <t>-560364789</t>
  </si>
  <si>
    <t>221,0*0,02 "k jedné sazenici cca 0,02 m3"</t>
  </si>
  <si>
    <t>1387033666</t>
  </si>
  <si>
    <t>026502002</t>
  </si>
  <si>
    <t>-713062827</t>
  </si>
  <si>
    <t>026505131</t>
  </si>
  <si>
    <t>Lípa malolistá (Tilia cordata) 80 - 120 cm, K3</t>
  </si>
  <si>
    <t>-1889586014</t>
  </si>
  <si>
    <t>-714732810</t>
  </si>
  <si>
    <t>Javor klen /Acer pseudoplatanus/ 80 - 120 cm, KK nebo KO</t>
  </si>
  <si>
    <t>-748383481</t>
  </si>
  <si>
    <t>026558000</t>
  </si>
  <si>
    <t>Vrba křehká (Salix euxina), v. 81-120 cm, KK nebo KO</t>
  </si>
  <si>
    <t>1324311432</t>
  </si>
  <si>
    <t>026558100</t>
  </si>
  <si>
    <t>801121789</t>
  </si>
  <si>
    <t>Javor mleč /Acer platanoides/ 80 - 120 cm, KK nebo KO</t>
  </si>
  <si>
    <t>1086099142</t>
  </si>
  <si>
    <t>026505231</t>
  </si>
  <si>
    <t>Lípa velkolistá (Tilia platyphyllos) 80 - 120 cm, K3</t>
  </si>
  <si>
    <t>1632201369</t>
  </si>
  <si>
    <t>2100294743</t>
  </si>
  <si>
    <t>Olše lepkavá /Alnus glutinosa/ 80 - 120 cm, KK nebo KO</t>
  </si>
  <si>
    <t>-228080280</t>
  </si>
  <si>
    <t>820974623</t>
  </si>
  <si>
    <t>4*(89+132)*0,01</t>
  </si>
  <si>
    <t>408662649</t>
  </si>
  <si>
    <t>2*8,84</t>
  </si>
  <si>
    <t>640802504</t>
  </si>
  <si>
    <t>16025-3.3 - Vegetační úpravy LBK2 - následná péče 1. rok</t>
  </si>
  <si>
    <t>Cena za opravy výsadeb je účtována procentickým odhadem a bude účtována na základě skutečného stavu a potřeby opatření. Odhadován je každoroční úhyn 8 % sadebního materiálu, 5 % dosev zatravňovaných ploch po 1 ks od každého druhu z vysazovaných odrostků. Součástí následné péče je kosení založených lučních porostů 2 x ročně a zálivka výsadeb čtyřikrát ročně.</t>
  </si>
  <si>
    <t>-376352881</t>
  </si>
  <si>
    <t>2*(5209+772) "2 x ročně, vč. likvidace"</t>
  </si>
  <si>
    <t>254290916</t>
  </si>
  <si>
    <t>13 "jamky pro sazenice vrb"</t>
  </si>
  <si>
    <t>-1094952472</t>
  </si>
  <si>
    <t>0 "jamky pro odrostky"</t>
  </si>
  <si>
    <t>-1718569108</t>
  </si>
  <si>
    <t>9 "Výsadba sazenic stromů s balem"</t>
  </si>
  <si>
    <t>-1868496795</t>
  </si>
  <si>
    <t>13 "Výsadba sazenic keřů s balem"</t>
  </si>
  <si>
    <t>513190229</t>
  </si>
  <si>
    <t>13 "keřové vrby"</t>
  </si>
  <si>
    <t>-1318817165</t>
  </si>
  <si>
    <t>-1695932891</t>
  </si>
  <si>
    <t>1391523287</t>
  </si>
  <si>
    <t>9*2 'Přepočtené koeficientem množství</t>
  </si>
  <si>
    <t>-2105994107</t>
  </si>
  <si>
    <t>1896700787</t>
  </si>
  <si>
    <t>13 "sazenice keřových vrb"</t>
  </si>
  <si>
    <t>1699319131</t>
  </si>
  <si>
    <t>0,3 "ochrana 13 ks sazenic keřových vrb"</t>
  </si>
  <si>
    <t>465770455</t>
  </si>
  <si>
    <t>9 "náhrada stromových sazenic"</t>
  </si>
  <si>
    <t>902830773</t>
  </si>
  <si>
    <t>-2019484368</t>
  </si>
  <si>
    <t>9+13</t>
  </si>
  <si>
    <t>-1130742396</t>
  </si>
  <si>
    <t>22,0*0,02 "k jedné sazenici cca 0,02 m3"</t>
  </si>
  <si>
    <t>-626729195</t>
  </si>
  <si>
    <t>110268711</t>
  </si>
  <si>
    <t>1668522584</t>
  </si>
  <si>
    <t>16025-3.4 - Vegetační úpravy LBK2 - následná péče 2. rok</t>
  </si>
  <si>
    <t>16025-3.5 - Vegetační úpravy LBK2 - následná péče 3. rok</t>
  </si>
  <si>
    <t>16025-4 - Vedlejší a ostatní náklady</t>
  </si>
  <si>
    <t xml:space="preserve">    9 - Ostatní konstrukce a práce, bourání</t>
  </si>
  <si>
    <t xml:space="preserve">    VRN4 - Inženýrská činnost</t>
  </si>
  <si>
    <t>Ostatní konstrukce a práce, bourání</t>
  </si>
  <si>
    <t>938908411</t>
  </si>
  <si>
    <t>Čištění vozovek splachováním vodou povrchu podkladu nebo krytu živičného, betonového nebo dlážděného</t>
  </si>
  <si>
    <t>761350786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</si>
  <si>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</si>
  <si>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800800001</t>
  </si>
  <si>
    <t>Náklady spojené se zajištěním a realizací prací</t>
  </si>
  <si>
    <t>1326325529</t>
  </si>
  <si>
    <t>Poznámka k položce:_x000d_
Uvedení pozemků do původního stavu, údržba vozovek během stavby.</t>
  </si>
  <si>
    <t>800800006</t>
  </si>
  <si>
    <t>Zpracování a předání dokumentace skutečného provedení_x000d_
 stavby objednateli a zaměření skutečného provedení stavby - geodetická část _x000d_
dokumentace v rozsahu _x000d_
odpovídajícím příslušným právním předpisům, pořízení fotodokumentace stavby</t>
  </si>
  <si>
    <t>-1589384896</t>
  </si>
  <si>
    <t>Poznámka k položce:_x000d_
Dokumentace skutečného provedení stavby: 3 paré + 1 v elektronické formě._x000d_
Geodetická část dokumentace: 3 paré + 1 v elektronické formě.</t>
  </si>
  <si>
    <t>800800008</t>
  </si>
  <si>
    <t>Protokolární předání stavbou dotčených pozemků a _x000d_
komunikací, uvedených do původního stavu, zpět jejich_x000d_
 vlastníkům</t>
  </si>
  <si>
    <t>-1007886986</t>
  </si>
  <si>
    <t>800800015</t>
  </si>
  <si>
    <t>Zajištění a zabezpečení staveniště, zřízení a likvidace zařízení staveniště, včetně případných přípojek, přístupů, _x000d_
deponií apod.</t>
  </si>
  <si>
    <t>2006931779</t>
  </si>
  <si>
    <t>800800018</t>
  </si>
  <si>
    <t>Vytyčení inženýrských sítí a zařízení, včetně zajištění případné aktualizace vyjádření správců sítí, která pozbudou platnosti v období mezi předáním staveniště a vytyčením sítí a případné protokolární zpětné předání jejich správcům.</t>
  </si>
  <si>
    <t>-1603336738</t>
  </si>
  <si>
    <t>02 R</t>
  </si>
  <si>
    <t>Zajištění a provedení zkoušek, rozborů a atestů nutných pro řádné provádění a dokončení díla, uvedených v projektové dokumentaci včetně předání jejich výsledků objednateli, jakož i provedení následujích zkoušek a rozborů.</t>
  </si>
  <si>
    <t>1866127432</t>
  </si>
  <si>
    <t>Poznámka k položce:_x000d_
Náklady zhotovitele, související s prováděním zkoušek a revizí předepsaných technickými normami, a které jsou pro provedení díla nezbytné, vč. stanovení receptury pro zvýšení únosnosti podloží._x000d_
Zajištění a provedení zkoušek, rozborů a atestů nutných pro řádné provádění a dokončení díla, uvedených v projektové dokumentaci včetně předání jejich výsledků objednateli, jakož i provedení následujích zkoušek a rozborů.</t>
  </si>
  <si>
    <t>03 R</t>
  </si>
  <si>
    <t>Vytyčení stavby (případně pozemků nebo provedení jiných geodetických prací*) odborně způsobilou osobou v oboru zeměměřictví.</t>
  </si>
  <si>
    <t>-461685076</t>
  </si>
  <si>
    <t>09 R</t>
  </si>
  <si>
    <t>Projednání a zajištění zvláštního užívání komunikací a veřejných ploch, včetně zajištění dopravního značení, a to v rozsahu nezbytném pro řádné a bezpečné provádění stavby.</t>
  </si>
  <si>
    <t>846451631</t>
  </si>
  <si>
    <t>20 R</t>
  </si>
  <si>
    <t>Zajištění a provedení zkoušek betonu</t>
  </si>
  <si>
    <t>1497462066</t>
  </si>
  <si>
    <t>Poznámka k položce:_x000d_
Náklady zhotovitele, související s prováděním zkoušek betonu._x000d_
Zajištění a provedení zkoušek betonu: 3 zkoušky pevnosti, mrazuvzdornosti a průsaku vody (voděodolnosti).</t>
  </si>
  <si>
    <t>21 R</t>
  </si>
  <si>
    <t xml:space="preserve">Náklady spojené s povinnou publicitou zahrnuje náklady na propagační cedule - dočasné. Na stavbě budou osazeny informační plechové cedule. Každá bude osazena na AL sloupku. Součástí také budou šrouby, objímky a kotvící prvky. </t>
  </si>
  <si>
    <t>1258468774</t>
  </si>
  <si>
    <t>Poznámka k položce:_x000d_
Náklady spojené s povinnou publicitou zahrnuje náklady na propagační cedule - dočasné. Na stavbě budou osazeny informační plechové cedule - dočasné. Každá bude osazena na AL sloupku. Součástí také budou šrouby, objímky a kotvící prvky. Materiál cedule bude voděodolný._x000d_
Zajištění umístění štítku o povolení stavby._x000d_
Cena včetně grafického zpracování a potisku.</t>
  </si>
  <si>
    <t>29 R</t>
  </si>
  <si>
    <t>Finanční náhrada škody vzniklé na porostu okolních pozemků po dobu výstavby</t>
  </si>
  <si>
    <t>-1829322668</t>
  </si>
  <si>
    <t>30 R</t>
  </si>
  <si>
    <t>Náklady spojené s povinnou publicitou zahrnuje náklady na propagační cedule - trvalé. Na stavbě budou osazeny 2 informační plechové cedule velikosti A3. Každá bude osazena na AL sloupku. Součástí také budou šrouby, objímky a kotvící prvky.</t>
  </si>
  <si>
    <t>-1413019067</t>
  </si>
  <si>
    <t>Poznámka k položce:_x000d_
Náklady spojené s povinnou publicitou zahrnuje náklady na propagační cedule - trvalé. Na stavbě budou osazeny 2 informační plechové cedule velikosti A3. Každá bude osazena na AL sloupku. Součástí také budou šrouby, objímky a kotvící prvky. Materiál cedule bude voděodolný.	_x000d_
Cena včetně grafického zpracování a potisku.</t>
  </si>
  <si>
    <t>011324000</t>
  </si>
  <si>
    <t>Archeologický průzkum</t>
  </si>
  <si>
    <t>…</t>
  </si>
  <si>
    <t>-2041266824</t>
  </si>
  <si>
    <t>VRN4</t>
  </si>
  <si>
    <t>Inženýrská činnost</t>
  </si>
  <si>
    <t>041903000</t>
  </si>
  <si>
    <t>Dozor jiné osoby</t>
  </si>
  <si>
    <t>1155599074</t>
  </si>
  <si>
    <t>Poznámka k položce:_x000d_
Geologický dohled během realizace stavby.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</si>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</sst>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4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4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1.777344" style="1" customWidth="1"/>
    <col min="5" max="5" width="1.777344" style="1" customWidth="1"/>
    <col min="6" max="6" width="1.777344" style="1" customWidth="1"/>
    <col min="7" max="7" width="1.777344" style="1" customWidth="1"/>
    <col min="8" max="8" width="1.777344" style="1" customWidth="1"/>
    <col min="9" max="9" width="1.777344" style="1" customWidth="1"/>
    <col min="10" max="10" width="1.777344" style="1" customWidth="1"/>
    <col min="11" max="11" width="1.777344" style="1" customWidth="1"/>
    <col min="12" max="12" width="1.777344" style="1" customWidth="1"/>
    <col min="13" max="13" width="1.777344" style="1" customWidth="1"/>
    <col min="14" max="14" width="1.777344" style="1" customWidth="1"/>
    <col min="15" max="15" width="1.777344" style="1" customWidth="1"/>
    <col min="16" max="16" width="1.777344" style="1" customWidth="1"/>
    <col min="17" max="17" width="1.777344" style="1" customWidth="1"/>
    <col min="18" max="18" width="1.777344" style="1" customWidth="1"/>
    <col min="19" max="19" width="1.777344" style="1" customWidth="1"/>
    <col min="20" max="20" width="1.777344" style="1" customWidth="1"/>
    <col min="21" max="21" width="1.777344" style="1" customWidth="1"/>
    <col min="22" max="22" width="1.777344" style="1" customWidth="1"/>
    <col min="23" max="23" width="1.777344" style="1" customWidth="1"/>
    <col min="24" max="24" width="1.777344" style="1" customWidth="1"/>
    <col min="25" max="25" width="1.777344" style="1" customWidth="1"/>
    <col min="26" max="26" width="1.777344" style="1" customWidth="1"/>
    <col min="27" max="27" width="1.777344" style="1" customWidth="1"/>
    <col min="28" max="28" width="1.777344" style="1" customWidth="1"/>
    <col min="29" max="29" width="1.777344" style="1" customWidth="1"/>
    <col min="30" max="30" width="1.777344" style="1" customWidth="1"/>
    <col min="31" max="31" width="1.777344" style="1" customWidth="1"/>
    <col min="32" max="32" width="1.777344" style="1" customWidth="1"/>
    <col min="33" max="33" width="1.777344" style="1" customWidth="1"/>
    <col min="34" max="34" width="2.214844" style="1" customWidth="1"/>
    <col min="35" max="35" width="21.10547" style="1" customWidth="1"/>
    <col min="36" max="36" width="1.667969" style="1" customWidth="1"/>
    <col min="37" max="37" width="1.667969" style="1" customWidth="1"/>
    <col min="38" max="38" width="5.554688" style="1" customWidth="1"/>
    <col min="39" max="39" width="2.214844" style="1" customWidth="1"/>
    <col min="40" max="40" width="8.886719" style="1" customWidth="1"/>
    <col min="41" max="41" width="4.996094" style="1" customWidth="1"/>
    <col min="42" max="42" width="2.777344" style="1" customWidth="1"/>
    <col min="43" max="43" width="10.44531" style="1" customWidth="1"/>
    <col min="44" max="44" width="9.105469" style="1" customWidth="1"/>
    <col min="45" max="45" width="17.21484" style="1" hidden="1" customWidth="1"/>
    <col min="46" max="46" width="17.21484" style="1" hidden="1" customWidth="1"/>
    <col min="47" max="47" width="17.21484" style="1" hidden="1" customWidth="1"/>
    <col min="48" max="48" width="14.44531" style="1" hidden="1" customWidth="1"/>
    <col min="49" max="49" width="14.44531" style="1" hidden="1" customWidth="1"/>
    <col min="50" max="50" width="16.66406" style="1" hidden="1" customWidth="1"/>
    <col min="51" max="51" width="16.66406" style="1" hidden="1" customWidth="1"/>
    <col min="52" max="52" width="14.44531" style="1" hidden="1" customWidth="1"/>
    <col min="53" max="53" width="12.77734" style="1" hidden="1" customWidth="1"/>
    <col min="54" max="54" width="16.66406" style="1" hidden="1" customWidth="1"/>
    <col min="55" max="55" width="14.44531" style="1" hidden="1" customWidth="1"/>
    <col min="56" max="56" width="12.77734" style="1" hidden="1" customWidth="1"/>
    <col min="57" max="57" width="44.33594" style="1" customWidth="1"/>
    <col min="71" max="71" width="8.886719" style="1" hidden="1"/>
    <col min="72" max="72" width="8.886719" style="1" hidden="1"/>
    <col min="73" max="73" width="8.886719" style="1" hidden="1"/>
    <col min="74" max="74" width="8.886719" style="1" hidden="1"/>
    <col min="75" max="75" width="8.886719" style="1" hidden="1"/>
    <col min="76" max="76" width="8.886719" style="1" hidden="1"/>
    <col min="77" max="77" width="8.886719" style="1" hidden="1"/>
    <col min="78" max="78" width="8.886719" style="1" hidden="1"/>
    <col min="79" max="79" width="8.886719" style="1" hidden="1"/>
    <col min="80" max="80" width="8.886719" style="1" hidden="1"/>
    <col min="81" max="81" width="8.886719" style="1" hidden="1"/>
    <col min="82" max="82" width="8.886719" style="1" hidden="1"/>
    <col min="83" max="83" width="8.886719" style="1" hidden="1"/>
    <col min="84" max="84" width="8.886719" style="1" hidden="1"/>
    <col min="85" max="85" width="8.886719" style="1" hidden="1"/>
    <col min="86" max="86" width="8.886719" style="1" hidden="1"/>
    <col min="87" max="87" width="8.886719" style="1" hidden="1"/>
    <col min="88" max="88" width="8.886719" style="1" hidden="1"/>
    <col min="89" max="89" width="8.886719" style="1" hidden="1"/>
    <col min="90" max="90" width="8.886719" style="1" hidden="1"/>
    <col min="91" max="91" width="8.886719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8</v>
      </c>
      <c r="BT3" s="19" t="s">
        <v>9</v>
      </c>
    </row>
    <row r="4" s="1" customFormat="1" ht="24.96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11</v>
      </c>
      <c r="BE4" s="27" t="s">
        <v>12</v>
      </c>
      <c r="BS4" s="19" t="s">
        <v>13</v>
      </c>
    </row>
    <row r="5" s="1" customFormat="1" ht="12" customHeight="1">
      <c r="B5" s="23"/>
      <c r="C5" s="24"/>
      <c r="D5" s="28" t="s">
        <v>14</v>
      </c>
      <c r="E5" s="24"/>
      <c r="F5" s="24"/>
      <c r="G5" s="24"/>
      <c r="H5" s="24"/>
      <c r="I5" s="24"/>
      <c r="J5" s="24"/>
      <c r="K5" s="29" t="s">
        <v>15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16</v>
      </c>
      <c r="BS5" s="19" t="s">
        <v>6</v>
      </c>
    </row>
    <row r="6" s="1" customFormat="1" ht="36.96" customHeight="1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32" t="s">
        <v>18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20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37</v>
      </c>
      <c r="AO17" s="24"/>
      <c r="AP17" s="24"/>
      <c r="AQ17" s="24"/>
      <c r="AR17" s="22"/>
      <c r="BE17" s="33"/>
      <c r="BS17" s="19" t="s">
        <v>38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8</v>
      </c>
    </row>
    <row r="19" s="1" customFormat="1" ht="12" customHeight="1">
      <c r="B19" s="23"/>
      <c r="C19" s="24"/>
      <c r="D19" s="34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20</v>
      </c>
      <c r="AO19" s="24"/>
      <c r="AP19" s="24"/>
      <c r="AQ19" s="24"/>
      <c r="AR19" s="22"/>
      <c r="BE19" s="33"/>
      <c r="BS19" s="19" t="s">
        <v>13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20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68.5" customHeight="1">
      <c r="B23" s="23"/>
      <c r="C23" s="24"/>
      <c r="D23" s="24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ROUND(AG54,0)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47</v>
      </c>
      <c r="E29" s="49"/>
      <c r="F29" s="34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0)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0)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0)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0)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0)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0)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0)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56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14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16025-2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17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2020/I Společná zařízení v k. ú. Borotín u Boskovic - revitalizace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Borotín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2. 5. 2017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4.9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ČR - SPÚ, KPÚ pro JMK, pobočka Blansko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AGERIS s.r.o.</v>
      </c>
      <c r="AN49" s="66"/>
      <c r="AO49" s="66"/>
      <c r="AP49" s="66"/>
      <c r="AQ49" s="42"/>
      <c r="AR49" s="46"/>
      <c r="AS49" s="76" t="s">
        <v>57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4.9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39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58</v>
      </c>
      <c r="D52" s="89"/>
      <c r="E52" s="89"/>
      <c r="F52" s="89"/>
      <c r="G52" s="89"/>
      <c r="H52" s="90"/>
      <c r="I52" s="91" t="s">
        <v>59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60</v>
      </c>
      <c r="AH52" s="89"/>
      <c r="AI52" s="89"/>
      <c r="AJ52" s="89"/>
      <c r="AK52" s="89"/>
      <c r="AL52" s="89"/>
      <c r="AM52" s="89"/>
      <c r="AN52" s="91" t="s">
        <v>61</v>
      </c>
      <c r="AO52" s="89"/>
      <c r="AP52" s="89"/>
      <c r="AQ52" s="93" t="s">
        <v>62</v>
      </c>
      <c r="AR52" s="46"/>
      <c r="AS52" s="94" t="s">
        <v>63</v>
      </c>
      <c r="AT52" s="95" t="s">
        <v>64</v>
      </c>
      <c r="AU52" s="95" t="s">
        <v>65</v>
      </c>
      <c r="AV52" s="95" t="s">
        <v>66</v>
      </c>
      <c r="AW52" s="95" t="s">
        <v>67</v>
      </c>
      <c r="AX52" s="95" t="s">
        <v>68</v>
      </c>
      <c r="AY52" s="95" t="s">
        <v>69</v>
      </c>
      <c r="AZ52" s="95" t="s">
        <v>70</v>
      </c>
      <c r="BA52" s="95" t="s">
        <v>71</v>
      </c>
      <c r="BB52" s="95" t="s">
        <v>72</v>
      </c>
      <c r="BC52" s="95" t="s">
        <v>73</v>
      </c>
      <c r="BD52" s="96" t="s">
        <v>74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0001" customHeight="1">
      <c r="A54" s="6"/>
      <c r="B54" s="100"/>
      <c r="C54" s="101" t="s">
        <v>75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ROUND(SUM(AG55:AG71),0)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20</v>
      </c>
      <c r="AR54" s="106"/>
      <c r="AS54" s="107">
        <f>ROUND(SUM(AS55:AS71),0)</f>
        <v>0</v>
      </c>
      <c r="AT54" s="108">
        <f>ROUND(SUM(AV54:AW54),2)</f>
        <v>0</v>
      </c>
      <c r="AU54" s="109">
        <f>ROUND(SUM(AU55:AU71),5)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ROUND(SUM(AZ55:AZ71),0)</f>
        <v>0</v>
      </c>
      <c r="BA54" s="108">
        <f>ROUND(SUM(BA55:BA71),0)</f>
        <v>0</v>
      </c>
      <c r="BB54" s="108">
        <f>ROUND(SUM(BB55:BB71),0)</f>
        <v>0</v>
      </c>
      <c r="BC54" s="108">
        <f>ROUND(SUM(BC55:BC71),0)</f>
        <v>0</v>
      </c>
      <c r="BD54" s="110">
        <f>ROUND(SUM(BD55:BD71),0)</f>
        <v>0</v>
      </c>
      <c r="BE54" s="6"/>
      <c r="BS54" s="111" t="s">
        <v>76</v>
      </c>
      <c r="BT54" s="111" t="s">
        <v>77</v>
      </c>
      <c r="BU54" s="112" t="s">
        <v>78</v>
      </c>
      <c r="BV54" s="111" t="s">
        <v>79</v>
      </c>
      <c r="BW54" s="111" t="s">
        <v>5</v>
      </c>
      <c r="BX54" s="111" t="s">
        <v>80</v>
      </c>
      <c r="CL54" s="111" t="s">
        <v>20</v>
      </c>
    </row>
    <row r="55" s="7" customFormat="1" ht="26" customHeight="1">
      <c r="A55" s="113" t="s">
        <v>81</v>
      </c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'16025-1.1 - SO01.1 Vodoho...'!J30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84</v>
      </c>
      <c r="AR55" s="120"/>
      <c r="AS55" s="121">
        <v>0</v>
      </c>
      <c r="AT55" s="122">
        <f>ROUND(SUM(AV55:AW55),2)</f>
        <v>0</v>
      </c>
      <c r="AU55" s="123">
        <f>'16025-1.1 - SO01.1 Vodoho...'!P90</f>
        <v>0</v>
      </c>
      <c r="AV55" s="122">
        <f>'16025-1.1 - SO01.1 Vodoho...'!J33</f>
        <v>0</v>
      </c>
      <c r="AW55" s="122">
        <f>'16025-1.1 - SO01.1 Vodoho...'!J34</f>
        <v>0</v>
      </c>
      <c r="AX55" s="122">
        <f>'16025-1.1 - SO01.1 Vodoho...'!J35</f>
        <v>0</v>
      </c>
      <c r="AY55" s="122">
        <f>'16025-1.1 - SO01.1 Vodoho...'!J36</f>
        <v>0</v>
      </c>
      <c r="AZ55" s="122">
        <f>'16025-1.1 - SO01.1 Vodoho...'!F33</f>
        <v>0</v>
      </c>
      <c r="BA55" s="122">
        <f>'16025-1.1 - SO01.1 Vodoho...'!F34</f>
        <v>0</v>
      </c>
      <c r="BB55" s="122">
        <f>'16025-1.1 - SO01.1 Vodoho...'!F35</f>
        <v>0</v>
      </c>
      <c r="BC55" s="122">
        <f>'16025-1.1 - SO01.1 Vodoho...'!F36</f>
        <v>0</v>
      </c>
      <c r="BD55" s="124">
        <f>'16025-1.1 - SO01.1 Vodoho...'!F37</f>
        <v>0</v>
      </c>
      <c r="BE55" s="7"/>
      <c r="BT55" s="125" t="s">
        <v>8</v>
      </c>
      <c r="BV55" s="125" t="s">
        <v>79</v>
      </c>
      <c r="BW55" s="125" t="s">
        <v>85</v>
      </c>
      <c r="BX55" s="125" t="s">
        <v>5</v>
      </c>
      <c r="CL55" s="125" t="s">
        <v>20</v>
      </c>
      <c r="CM55" s="125" t="s">
        <v>86</v>
      </c>
    </row>
    <row r="56" s="7" customFormat="1" ht="26" customHeight="1">
      <c r="A56" s="113" t="s">
        <v>81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'16025-1.2 - SO01.2 Vegeta...'!J30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84</v>
      </c>
      <c r="AR56" s="120"/>
      <c r="AS56" s="121">
        <v>0</v>
      </c>
      <c r="AT56" s="122">
        <f>ROUND(SUM(AV56:AW56),2)</f>
        <v>0</v>
      </c>
      <c r="AU56" s="123">
        <f>'16025-1.2 - SO01.2 Vegeta...'!P81</f>
        <v>0</v>
      </c>
      <c r="AV56" s="122">
        <f>'16025-1.2 - SO01.2 Vegeta...'!J33</f>
        <v>0</v>
      </c>
      <c r="AW56" s="122">
        <f>'16025-1.2 - SO01.2 Vegeta...'!J34</f>
        <v>0</v>
      </c>
      <c r="AX56" s="122">
        <f>'16025-1.2 - SO01.2 Vegeta...'!J35</f>
        <v>0</v>
      </c>
      <c r="AY56" s="122">
        <f>'16025-1.2 - SO01.2 Vegeta...'!J36</f>
        <v>0</v>
      </c>
      <c r="AZ56" s="122">
        <f>'16025-1.2 - SO01.2 Vegeta...'!F33</f>
        <v>0</v>
      </c>
      <c r="BA56" s="122">
        <f>'16025-1.2 - SO01.2 Vegeta...'!F34</f>
        <v>0</v>
      </c>
      <c r="BB56" s="122">
        <f>'16025-1.2 - SO01.2 Vegeta...'!F35</f>
        <v>0</v>
      </c>
      <c r="BC56" s="122">
        <f>'16025-1.2 - SO01.2 Vegeta...'!F36</f>
        <v>0</v>
      </c>
      <c r="BD56" s="124">
        <f>'16025-1.2 - SO01.2 Vegeta...'!F37</f>
        <v>0</v>
      </c>
      <c r="BE56" s="7"/>
      <c r="BT56" s="125" t="s">
        <v>8</v>
      </c>
      <c r="BV56" s="125" t="s">
        <v>79</v>
      </c>
      <c r="BW56" s="125" t="s">
        <v>89</v>
      </c>
      <c r="BX56" s="125" t="s">
        <v>5</v>
      </c>
      <c r="CL56" s="125" t="s">
        <v>20</v>
      </c>
      <c r="CM56" s="125" t="s">
        <v>86</v>
      </c>
    </row>
    <row r="57" s="7" customFormat="1" ht="26" customHeight="1">
      <c r="A57" s="113" t="s">
        <v>81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'16025-1.3 - SO01.3 Vegeta...'!J30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84</v>
      </c>
      <c r="AR57" s="120"/>
      <c r="AS57" s="121">
        <v>0</v>
      </c>
      <c r="AT57" s="122">
        <f>ROUND(SUM(AV57:AW57),2)</f>
        <v>0</v>
      </c>
      <c r="AU57" s="123">
        <f>'16025-1.3 - SO01.3 Vegeta...'!P84</f>
        <v>0</v>
      </c>
      <c r="AV57" s="122">
        <f>'16025-1.3 - SO01.3 Vegeta...'!J33</f>
        <v>0</v>
      </c>
      <c r="AW57" s="122">
        <f>'16025-1.3 - SO01.3 Vegeta...'!J34</f>
        <v>0</v>
      </c>
      <c r="AX57" s="122">
        <f>'16025-1.3 - SO01.3 Vegeta...'!J35</f>
        <v>0</v>
      </c>
      <c r="AY57" s="122">
        <f>'16025-1.3 - SO01.3 Vegeta...'!J36</f>
        <v>0</v>
      </c>
      <c r="AZ57" s="122">
        <f>'16025-1.3 - SO01.3 Vegeta...'!F33</f>
        <v>0</v>
      </c>
      <c r="BA57" s="122">
        <f>'16025-1.3 - SO01.3 Vegeta...'!F34</f>
        <v>0</v>
      </c>
      <c r="BB57" s="122">
        <f>'16025-1.3 - SO01.3 Vegeta...'!F35</f>
        <v>0</v>
      </c>
      <c r="BC57" s="122">
        <f>'16025-1.3 - SO01.3 Vegeta...'!F36</f>
        <v>0</v>
      </c>
      <c r="BD57" s="124">
        <f>'16025-1.3 - SO01.3 Vegeta...'!F37</f>
        <v>0</v>
      </c>
      <c r="BE57" s="7"/>
      <c r="BT57" s="125" t="s">
        <v>8</v>
      </c>
      <c r="BV57" s="125" t="s">
        <v>79</v>
      </c>
      <c r="BW57" s="125" t="s">
        <v>92</v>
      </c>
      <c r="BX57" s="125" t="s">
        <v>5</v>
      </c>
      <c r="CL57" s="125" t="s">
        <v>20</v>
      </c>
      <c r="CM57" s="125" t="s">
        <v>86</v>
      </c>
    </row>
    <row r="58" s="7" customFormat="1" ht="39" customHeight="1">
      <c r="A58" s="113" t="s">
        <v>81</v>
      </c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'16025-1.4 - SO01.4 Vegeta...'!J30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84</v>
      </c>
      <c r="AR58" s="120"/>
      <c r="AS58" s="121">
        <v>0</v>
      </c>
      <c r="AT58" s="122">
        <f>ROUND(SUM(AV58:AW58),2)</f>
        <v>0</v>
      </c>
      <c r="AU58" s="123">
        <f>'16025-1.4 - SO01.4 Vegeta...'!P81</f>
        <v>0</v>
      </c>
      <c r="AV58" s="122">
        <f>'16025-1.4 - SO01.4 Vegeta...'!J33</f>
        <v>0</v>
      </c>
      <c r="AW58" s="122">
        <f>'16025-1.4 - SO01.4 Vegeta...'!J34</f>
        <v>0</v>
      </c>
      <c r="AX58" s="122">
        <f>'16025-1.4 - SO01.4 Vegeta...'!J35</f>
        <v>0</v>
      </c>
      <c r="AY58" s="122">
        <f>'16025-1.4 - SO01.4 Vegeta...'!J36</f>
        <v>0</v>
      </c>
      <c r="AZ58" s="122">
        <f>'16025-1.4 - SO01.4 Vegeta...'!F33</f>
        <v>0</v>
      </c>
      <c r="BA58" s="122">
        <f>'16025-1.4 - SO01.4 Vegeta...'!F34</f>
        <v>0</v>
      </c>
      <c r="BB58" s="122">
        <f>'16025-1.4 - SO01.4 Vegeta...'!F35</f>
        <v>0</v>
      </c>
      <c r="BC58" s="122">
        <f>'16025-1.4 - SO01.4 Vegeta...'!F36</f>
        <v>0</v>
      </c>
      <c r="BD58" s="124">
        <f>'16025-1.4 - SO01.4 Vegeta...'!F37</f>
        <v>0</v>
      </c>
      <c r="BE58" s="7"/>
      <c r="BT58" s="125" t="s">
        <v>8</v>
      </c>
      <c r="BV58" s="125" t="s">
        <v>79</v>
      </c>
      <c r="BW58" s="125" t="s">
        <v>95</v>
      </c>
      <c r="BX58" s="125" t="s">
        <v>5</v>
      </c>
      <c r="CL58" s="125" t="s">
        <v>20</v>
      </c>
      <c r="CM58" s="125" t="s">
        <v>86</v>
      </c>
    </row>
    <row r="59" s="7" customFormat="1" ht="39" customHeight="1">
      <c r="A59" s="113" t="s">
        <v>81</v>
      </c>
      <c r="B59" s="114"/>
      <c r="C59" s="115"/>
      <c r="D59" s="116" t="s">
        <v>96</v>
      </c>
      <c r="E59" s="116"/>
      <c r="F59" s="116"/>
      <c r="G59" s="116"/>
      <c r="H59" s="116"/>
      <c r="I59" s="117"/>
      <c r="J59" s="116" t="s">
        <v>97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'16025-1.5 - SO01.5 Vegeta...'!J30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84</v>
      </c>
      <c r="AR59" s="120"/>
      <c r="AS59" s="121">
        <v>0</v>
      </c>
      <c r="AT59" s="122">
        <f>ROUND(SUM(AV59:AW59),2)</f>
        <v>0</v>
      </c>
      <c r="AU59" s="123">
        <f>'16025-1.5 - SO01.5 Vegeta...'!P81</f>
        <v>0</v>
      </c>
      <c r="AV59" s="122">
        <f>'16025-1.5 - SO01.5 Vegeta...'!J33</f>
        <v>0</v>
      </c>
      <c r="AW59" s="122">
        <f>'16025-1.5 - SO01.5 Vegeta...'!J34</f>
        <v>0</v>
      </c>
      <c r="AX59" s="122">
        <f>'16025-1.5 - SO01.5 Vegeta...'!J35</f>
        <v>0</v>
      </c>
      <c r="AY59" s="122">
        <f>'16025-1.5 - SO01.5 Vegeta...'!J36</f>
        <v>0</v>
      </c>
      <c r="AZ59" s="122">
        <f>'16025-1.5 - SO01.5 Vegeta...'!F33</f>
        <v>0</v>
      </c>
      <c r="BA59" s="122">
        <f>'16025-1.5 - SO01.5 Vegeta...'!F34</f>
        <v>0</v>
      </c>
      <c r="BB59" s="122">
        <f>'16025-1.5 - SO01.5 Vegeta...'!F35</f>
        <v>0</v>
      </c>
      <c r="BC59" s="122">
        <f>'16025-1.5 - SO01.5 Vegeta...'!F36</f>
        <v>0</v>
      </c>
      <c r="BD59" s="124">
        <f>'16025-1.5 - SO01.5 Vegeta...'!F37</f>
        <v>0</v>
      </c>
      <c r="BE59" s="7"/>
      <c r="BT59" s="125" t="s">
        <v>8</v>
      </c>
      <c r="BV59" s="125" t="s">
        <v>79</v>
      </c>
      <c r="BW59" s="125" t="s">
        <v>98</v>
      </c>
      <c r="BX59" s="125" t="s">
        <v>5</v>
      </c>
      <c r="CL59" s="125" t="s">
        <v>20</v>
      </c>
      <c r="CM59" s="125" t="s">
        <v>86</v>
      </c>
    </row>
    <row r="60" s="7" customFormat="1" ht="39" customHeight="1">
      <c r="A60" s="113" t="s">
        <v>81</v>
      </c>
      <c r="B60" s="114"/>
      <c r="C60" s="115"/>
      <c r="D60" s="116" t="s">
        <v>99</v>
      </c>
      <c r="E60" s="116"/>
      <c r="F60" s="116"/>
      <c r="G60" s="116"/>
      <c r="H60" s="116"/>
      <c r="I60" s="117"/>
      <c r="J60" s="116" t="s">
        <v>100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'16025-1.6 - SO01.6 Vegeta...'!J30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84</v>
      </c>
      <c r="AR60" s="120"/>
      <c r="AS60" s="121">
        <v>0</v>
      </c>
      <c r="AT60" s="122">
        <f>ROUND(SUM(AV60:AW60),2)</f>
        <v>0</v>
      </c>
      <c r="AU60" s="123">
        <f>'16025-1.6 - SO01.6 Vegeta...'!P81</f>
        <v>0</v>
      </c>
      <c r="AV60" s="122">
        <f>'16025-1.6 - SO01.6 Vegeta...'!J33</f>
        <v>0</v>
      </c>
      <c r="AW60" s="122">
        <f>'16025-1.6 - SO01.6 Vegeta...'!J34</f>
        <v>0</v>
      </c>
      <c r="AX60" s="122">
        <f>'16025-1.6 - SO01.6 Vegeta...'!J35</f>
        <v>0</v>
      </c>
      <c r="AY60" s="122">
        <f>'16025-1.6 - SO01.6 Vegeta...'!J36</f>
        <v>0</v>
      </c>
      <c r="AZ60" s="122">
        <f>'16025-1.6 - SO01.6 Vegeta...'!F33</f>
        <v>0</v>
      </c>
      <c r="BA60" s="122">
        <f>'16025-1.6 - SO01.6 Vegeta...'!F34</f>
        <v>0</v>
      </c>
      <c r="BB60" s="122">
        <f>'16025-1.6 - SO01.6 Vegeta...'!F35</f>
        <v>0</v>
      </c>
      <c r="BC60" s="122">
        <f>'16025-1.6 - SO01.6 Vegeta...'!F36</f>
        <v>0</v>
      </c>
      <c r="BD60" s="124">
        <f>'16025-1.6 - SO01.6 Vegeta...'!F37</f>
        <v>0</v>
      </c>
      <c r="BE60" s="7"/>
      <c r="BT60" s="125" t="s">
        <v>8</v>
      </c>
      <c r="BV60" s="125" t="s">
        <v>79</v>
      </c>
      <c r="BW60" s="125" t="s">
        <v>101</v>
      </c>
      <c r="BX60" s="125" t="s">
        <v>5</v>
      </c>
      <c r="CL60" s="125" t="s">
        <v>20</v>
      </c>
      <c r="CM60" s="125" t="s">
        <v>86</v>
      </c>
    </row>
    <row r="61" s="7" customFormat="1" ht="26" customHeight="1">
      <c r="A61" s="113" t="s">
        <v>81</v>
      </c>
      <c r="B61" s="114"/>
      <c r="C61" s="115"/>
      <c r="D61" s="116" t="s">
        <v>102</v>
      </c>
      <c r="E61" s="116"/>
      <c r="F61" s="116"/>
      <c r="G61" s="116"/>
      <c r="H61" s="116"/>
      <c r="I61" s="117"/>
      <c r="J61" s="116" t="s">
        <v>103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'16025-2.1 - SO02.1 Vodoho...'!J30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84</v>
      </c>
      <c r="AR61" s="120"/>
      <c r="AS61" s="121">
        <v>0</v>
      </c>
      <c r="AT61" s="122">
        <f>ROUND(SUM(AV61:AW61),2)</f>
        <v>0</v>
      </c>
      <c r="AU61" s="123">
        <f>'16025-2.1 - SO02.1 Vodoho...'!P87</f>
        <v>0</v>
      </c>
      <c r="AV61" s="122">
        <f>'16025-2.1 - SO02.1 Vodoho...'!J33</f>
        <v>0</v>
      </c>
      <c r="AW61" s="122">
        <f>'16025-2.1 - SO02.1 Vodoho...'!J34</f>
        <v>0</v>
      </c>
      <c r="AX61" s="122">
        <f>'16025-2.1 - SO02.1 Vodoho...'!J35</f>
        <v>0</v>
      </c>
      <c r="AY61" s="122">
        <f>'16025-2.1 - SO02.1 Vodoho...'!J36</f>
        <v>0</v>
      </c>
      <c r="AZ61" s="122">
        <f>'16025-2.1 - SO02.1 Vodoho...'!F33</f>
        <v>0</v>
      </c>
      <c r="BA61" s="122">
        <f>'16025-2.1 - SO02.1 Vodoho...'!F34</f>
        <v>0</v>
      </c>
      <c r="BB61" s="122">
        <f>'16025-2.1 - SO02.1 Vodoho...'!F35</f>
        <v>0</v>
      </c>
      <c r="BC61" s="122">
        <f>'16025-2.1 - SO02.1 Vodoho...'!F36</f>
        <v>0</v>
      </c>
      <c r="BD61" s="124">
        <f>'16025-2.1 - SO02.1 Vodoho...'!F37</f>
        <v>0</v>
      </c>
      <c r="BE61" s="7"/>
      <c r="BT61" s="125" t="s">
        <v>8</v>
      </c>
      <c r="BV61" s="125" t="s">
        <v>79</v>
      </c>
      <c r="BW61" s="125" t="s">
        <v>104</v>
      </c>
      <c r="BX61" s="125" t="s">
        <v>5</v>
      </c>
      <c r="CL61" s="125" t="s">
        <v>20</v>
      </c>
      <c r="CM61" s="125" t="s">
        <v>86</v>
      </c>
    </row>
    <row r="62" s="7" customFormat="1" ht="26" customHeight="1">
      <c r="A62" s="113" t="s">
        <v>81</v>
      </c>
      <c r="B62" s="114"/>
      <c r="C62" s="115"/>
      <c r="D62" s="116" t="s">
        <v>105</v>
      </c>
      <c r="E62" s="116"/>
      <c r="F62" s="116"/>
      <c r="G62" s="116"/>
      <c r="H62" s="116"/>
      <c r="I62" s="117"/>
      <c r="J62" s="116" t="s">
        <v>106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'16025-2.2 - SO02.2 Vegeta...'!J30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84</v>
      </c>
      <c r="AR62" s="120"/>
      <c r="AS62" s="121">
        <v>0</v>
      </c>
      <c r="AT62" s="122">
        <f>ROUND(SUM(AV62:AW62),2)</f>
        <v>0</v>
      </c>
      <c r="AU62" s="123">
        <f>'16025-2.2 - SO02.2 Vegeta...'!P84</f>
        <v>0</v>
      </c>
      <c r="AV62" s="122">
        <f>'16025-2.2 - SO02.2 Vegeta...'!J33</f>
        <v>0</v>
      </c>
      <c r="AW62" s="122">
        <f>'16025-2.2 - SO02.2 Vegeta...'!J34</f>
        <v>0</v>
      </c>
      <c r="AX62" s="122">
        <f>'16025-2.2 - SO02.2 Vegeta...'!J35</f>
        <v>0</v>
      </c>
      <c r="AY62" s="122">
        <f>'16025-2.2 - SO02.2 Vegeta...'!J36</f>
        <v>0</v>
      </c>
      <c r="AZ62" s="122">
        <f>'16025-2.2 - SO02.2 Vegeta...'!F33</f>
        <v>0</v>
      </c>
      <c r="BA62" s="122">
        <f>'16025-2.2 - SO02.2 Vegeta...'!F34</f>
        <v>0</v>
      </c>
      <c r="BB62" s="122">
        <f>'16025-2.2 - SO02.2 Vegeta...'!F35</f>
        <v>0</v>
      </c>
      <c r="BC62" s="122">
        <f>'16025-2.2 - SO02.2 Vegeta...'!F36</f>
        <v>0</v>
      </c>
      <c r="BD62" s="124">
        <f>'16025-2.2 - SO02.2 Vegeta...'!F37</f>
        <v>0</v>
      </c>
      <c r="BE62" s="7"/>
      <c r="BT62" s="125" t="s">
        <v>8</v>
      </c>
      <c r="BV62" s="125" t="s">
        <v>79</v>
      </c>
      <c r="BW62" s="125" t="s">
        <v>107</v>
      </c>
      <c r="BX62" s="125" t="s">
        <v>5</v>
      </c>
      <c r="CL62" s="125" t="s">
        <v>20</v>
      </c>
      <c r="CM62" s="125" t="s">
        <v>86</v>
      </c>
    </row>
    <row r="63" s="7" customFormat="1" ht="26" customHeight="1">
      <c r="A63" s="113" t="s">
        <v>81</v>
      </c>
      <c r="B63" s="114"/>
      <c r="C63" s="115"/>
      <c r="D63" s="116" t="s">
        <v>108</v>
      </c>
      <c r="E63" s="116"/>
      <c r="F63" s="116"/>
      <c r="G63" s="116"/>
      <c r="H63" s="116"/>
      <c r="I63" s="117"/>
      <c r="J63" s="116" t="s">
        <v>109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'16025-2.3 - Vegetační úpr...'!J30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84</v>
      </c>
      <c r="AR63" s="120"/>
      <c r="AS63" s="121">
        <v>0</v>
      </c>
      <c r="AT63" s="122">
        <f>ROUND(SUM(AV63:AW63),2)</f>
        <v>0</v>
      </c>
      <c r="AU63" s="123">
        <f>'16025-2.3 - Vegetační úpr...'!P81</f>
        <v>0</v>
      </c>
      <c r="AV63" s="122">
        <f>'16025-2.3 - Vegetační úpr...'!J33</f>
        <v>0</v>
      </c>
      <c r="AW63" s="122">
        <f>'16025-2.3 - Vegetační úpr...'!J34</f>
        <v>0</v>
      </c>
      <c r="AX63" s="122">
        <f>'16025-2.3 - Vegetační úpr...'!J35</f>
        <v>0</v>
      </c>
      <c r="AY63" s="122">
        <f>'16025-2.3 - Vegetační úpr...'!J36</f>
        <v>0</v>
      </c>
      <c r="AZ63" s="122">
        <f>'16025-2.3 - Vegetační úpr...'!F33</f>
        <v>0</v>
      </c>
      <c r="BA63" s="122">
        <f>'16025-2.3 - Vegetační úpr...'!F34</f>
        <v>0</v>
      </c>
      <c r="BB63" s="122">
        <f>'16025-2.3 - Vegetační úpr...'!F35</f>
        <v>0</v>
      </c>
      <c r="BC63" s="122">
        <f>'16025-2.3 - Vegetační úpr...'!F36</f>
        <v>0</v>
      </c>
      <c r="BD63" s="124">
        <f>'16025-2.3 - Vegetační úpr...'!F37</f>
        <v>0</v>
      </c>
      <c r="BE63" s="7"/>
      <c r="BT63" s="125" t="s">
        <v>8</v>
      </c>
      <c r="BV63" s="125" t="s">
        <v>79</v>
      </c>
      <c r="BW63" s="125" t="s">
        <v>110</v>
      </c>
      <c r="BX63" s="125" t="s">
        <v>5</v>
      </c>
      <c r="CL63" s="125" t="s">
        <v>20</v>
      </c>
      <c r="CM63" s="125" t="s">
        <v>86</v>
      </c>
    </row>
    <row r="64" s="7" customFormat="1" ht="26" customHeight="1">
      <c r="A64" s="113" t="s">
        <v>81</v>
      </c>
      <c r="B64" s="114"/>
      <c r="C64" s="115"/>
      <c r="D64" s="116" t="s">
        <v>111</v>
      </c>
      <c r="E64" s="116"/>
      <c r="F64" s="116"/>
      <c r="G64" s="116"/>
      <c r="H64" s="116"/>
      <c r="I64" s="117"/>
      <c r="J64" s="116" t="s">
        <v>112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'16025-2.4 - Vegetační úpr...'!J30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84</v>
      </c>
      <c r="AR64" s="120"/>
      <c r="AS64" s="121">
        <v>0</v>
      </c>
      <c r="AT64" s="122">
        <f>ROUND(SUM(AV64:AW64),2)</f>
        <v>0</v>
      </c>
      <c r="AU64" s="123">
        <f>'16025-2.4 - Vegetační úpr...'!P81</f>
        <v>0</v>
      </c>
      <c r="AV64" s="122">
        <f>'16025-2.4 - Vegetační úpr...'!J33</f>
        <v>0</v>
      </c>
      <c r="AW64" s="122">
        <f>'16025-2.4 - Vegetační úpr...'!J34</f>
        <v>0</v>
      </c>
      <c r="AX64" s="122">
        <f>'16025-2.4 - Vegetační úpr...'!J35</f>
        <v>0</v>
      </c>
      <c r="AY64" s="122">
        <f>'16025-2.4 - Vegetační úpr...'!J36</f>
        <v>0</v>
      </c>
      <c r="AZ64" s="122">
        <f>'16025-2.4 - Vegetační úpr...'!F33</f>
        <v>0</v>
      </c>
      <c r="BA64" s="122">
        <f>'16025-2.4 - Vegetační úpr...'!F34</f>
        <v>0</v>
      </c>
      <c r="BB64" s="122">
        <f>'16025-2.4 - Vegetační úpr...'!F35</f>
        <v>0</v>
      </c>
      <c r="BC64" s="122">
        <f>'16025-2.4 - Vegetační úpr...'!F36</f>
        <v>0</v>
      </c>
      <c r="BD64" s="124">
        <f>'16025-2.4 - Vegetační úpr...'!F37</f>
        <v>0</v>
      </c>
      <c r="BE64" s="7"/>
      <c r="BT64" s="125" t="s">
        <v>8</v>
      </c>
      <c r="BV64" s="125" t="s">
        <v>79</v>
      </c>
      <c r="BW64" s="125" t="s">
        <v>113</v>
      </c>
      <c r="BX64" s="125" t="s">
        <v>5</v>
      </c>
      <c r="CL64" s="125" t="s">
        <v>20</v>
      </c>
      <c r="CM64" s="125" t="s">
        <v>86</v>
      </c>
    </row>
    <row r="65" s="7" customFormat="1" ht="26" customHeight="1">
      <c r="A65" s="113" t="s">
        <v>81</v>
      </c>
      <c r="B65" s="114"/>
      <c r="C65" s="115"/>
      <c r="D65" s="116" t="s">
        <v>114</v>
      </c>
      <c r="E65" s="116"/>
      <c r="F65" s="116"/>
      <c r="G65" s="116"/>
      <c r="H65" s="116"/>
      <c r="I65" s="117"/>
      <c r="J65" s="116" t="s">
        <v>115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'16025-2.5 - Vegetační úpr...'!J30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84</v>
      </c>
      <c r="AR65" s="120"/>
      <c r="AS65" s="121">
        <v>0</v>
      </c>
      <c r="AT65" s="122">
        <f>ROUND(SUM(AV65:AW65),2)</f>
        <v>0</v>
      </c>
      <c r="AU65" s="123">
        <f>'16025-2.5 - Vegetační úpr...'!P81</f>
        <v>0</v>
      </c>
      <c r="AV65" s="122">
        <f>'16025-2.5 - Vegetační úpr...'!J33</f>
        <v>0</v>
      </c>
      <c r="AW65" s="122">
        <f>'16025-2.5 - Vegetační úpr...'!J34</f>
        <v>0</v>
      </c>
      <c r="AX65" s="122">
        <f>'16025-2.5 - Vegetační úpr...'!J35</f>
        <v>0</v>
      </c>
      <c r="AY65" s="122">
        <f>'16025-2.5 - Vegetační úpr...'!J36</f>
        <v>0</v>
      </c>
      <c r="AZ65" s="122">
        <f>'16025-2.5 - Vegetační úpr...'!F33</f>
        <v>0</v>
      </c>
      <c r="BA65" s="122">
        <f>'16025-2.5 - Vegetační úpr...'!F34</f>
        <v>0</v>
      </c>
      <c r="BB65" s="122">
        <f>'16025-2.5 - Vegetační úpr...'!F35</f>
        <v>0</v>
      </c>
      <c r="BC65" s="122">
        <f>'16025-2.5 - Vegetační úpr...'!F36</f>
        <v>0</v>
      </c>
      <c r="BD65" s="124">
        <f>'16025-2.5 - Vegetační úpr...'!F37</f>
        <v>0</v>
      </c>
      <c r="BE65" s="7"/>
      <c r="BT65" s="125" t="s">
        <v>8</v>
      </c>
      <c r="BV65" s="125" t="s">
        <v>79</v>
      </c>
      <c r="BW65" s="125" t="s">
        <v>116</v>
      </c>
      <c r="BX65" s="125" t="s">
        <v>5</v>
      </c>
      <c r="CL65" s="125" t="s">
        <v>20</v>
      </c>
      <c r="CM65" s="125" t="s">
        <v>86</v>
      </c>
    </row>
    <row r="66" s="7" customFormat="1" ht="26" customHeight="1">
      <c r="A66" s="113" t="s">
        <v>81</v>
      </c>
      <c r="B66" s="114"/>
      <c r="C66" s="115"/>
      <c r="D66" s="116" t="s">
        <v>117</v>
      </c>
      <c r="E66" s="116"/>
      <c r="F66" s="116"/>
      <c r="G66" s="116"/>
      <c r="H66" s="116"/>
      <c r="I66" s="117"/>
      <c r="J66" s="116" t="s">
        <v>118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'16025-3.1 - SO03.1 Vodoho...'!J30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84</v>
      </c>
      <c r="AR66" s="120"/>
      <c r="AS66" s="121">
        <v>0</v>
      </c>
      <c r="AT66" s="122">
        <f>ROUND(SUM(AV66:AW66),2)</f>
        <v>0</v>
      </c>
      <c r="AU66" s="123">
        <f>'16025-3.1 - SO03.1 Vodoho...'!P87</f>
        <v>0</v>
      </c>
      <c r="AV66" s="122">
        <f>'16025-3.1 - SO03.1 Vodoho...'!J33</f>
        <v>0</v>
      </c>
      <c r="AW66" s="122">
        <f>'16025-3.1 - SO03.1 Vodoho...'!J34</f>
        <v>0</v>
      </c>
      <c r="AX66" s="122">
        <f>'16025-3.1 - SO03.1 Vodoho...'!J35</f>
        <v>0</v>
      </c>
      <c r="AY66" s="122">
        <f>'16025-3.1 - SO03.1 Vodoho...'!J36</f>
        <v>0</v>
      </c>
      <c r="AZ66" s="122">
        <f>'16025-3.1 - SO03.1 Vodoho...'!F33</f>
        <v>0</v>
      </c>
      <c r="BA66" s="122">
        <f>'16025-3.1 - SO03.1 Vodoho...'!F34</f>
        <v>0</v>
      </c>
      <c r="BB66" s="122">
        <f>'16025-3.1 - SO03.1 Vodoho...'!F35</f>
        <v>0</v>
      </c>
      <c r="BC66" s="122">
        <f>'16025-3.1 - SO03.1 Vodoho...'!F36</f>
        <v>0</v>
      </c>
      <c r="BD66" s="124">
        <f>'16025-3.1 - SO03.1 Vodoho...'!F37</f>
        <v>0</v>
      </c>
      <c r="BE66" s="7"/>
      <c r="BT66" s="125" t="s">
        <v>8</v>
      </c>
      <c r="BV66" s="125" t="s">
        <v>79</v>
      </c>
      <c r="BW66" s="125" t="s">
        <v>119</v>
      </c>
      <c r="BX66" s="125" t="s">
        <v>5</v>
      </c>
      <c r="CL66" s="125" t="s">
        <v>20</v>
      </c>
      <c r="CM66" s="125" t="s">
        <v>86</v>
      </c>
    </row>
    <row r="67" s="7" customFormat="1" ht="26" customHeight="1">
      <c r="A67" s="113" t="s">
        <v>81</v>
      </c>
      <c r="B67" s="114"/>
      <c r="C67" s="115"/>
      <c r="D67" s="116" t="s">
        <v>120</v>
      </c>
      <c r="E67" s="116"/>
      <c r="F67" s="116"/>
      <c r="G67" s="116"/>
      <c r="H67" s="116"/>
      <c r="I67" s="117"/>
      <c r="J67" s="116" t="s">
        <v>121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'16025-3.2 - SO03.2 Vegeta...'!J30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84</v>
      </c>
      <c r="AR67" s="120"/>
      <c r="AS67" s="121">
        <v>0</v>
      </c>
      <c r="AT67" s="122">
        <f>ROUND(SUM(AV67:AW67),2)</f>
        <v>0</v>
      </c>
      <c r="AU67" s="123">
        <f>'16025-3.2 - SO03.2 Vegeta...'!P82</f>
        <v>0</v>
      </c>
      <c r="AV67" s="122">
        <f>'16025-3.2 - SO03.2 Vegeta...'!J33</f>
        <v>0</v>
      </c>
      <c r="AW67" s="122">
        <f>'16025-3.2 - SO03.2 Vegeta...'!J34</f>
        <v>0</v>
      </c>
      <c r="AX67" s="122">
        <f>'16025-3.2 - SO03.2 Vegeta...'!J35</f>
        <v>0</v>
      </c>
      <c r="AY67" s="122">
        <f>'16025-3.2 - SO03.2 Vegeta...'!J36</f>
        <v>0</v>
      </c>
      <c r="AZ67" s="122">
        <f>'16025-3.2 - SO03.2 Vegeta...'!F33</f>
        <v>0</v>
      </c>
      <c r="BA67" s="122">
        <f>'16025-3.2 - SO03.2 Vegeta...'!F34</f>
        <v>0</v>
      </c>
      <c r="BB67" s="122">
        <f>'16025-3.2 - SO03.2 Vegeta...'!F35</f>
        <v>0</v>
      </c>
      <c r="BC67" s="122">
        <f>'16025-3.2 - SO03.2 Vegeta...'!F36</f>
        <v>0</v>
      </c>
      <c r="BD67" s="124">
        <f>'16025-3.2 - SO03.2 Vegeta...'!F37</f>
        <v>0</v>
      </c>
      <c r="BE67" s="7"/>
      <c r="BT67" s="125" t="s">
        <v>8</v>
      </c>
      <c r="BV67" s="125" t="s">
        <v>79</v>
      </c>
      <c r="BW67" s="125" t="s">
        <v>122</v>
      </c>
      <c r="BX67" s="125" t="s">
        <v>5</v>
      </c>
      <c r="CL67" s="125" t="s">
        <v>20</v>
      </c>
      <c r="CM67" s="125" t="s">
        <v>86</v>
      </c>
    </row>
    <row r="68" s="7" customFormat="1" ht="26" customHeight="1">
      <c r="A68" s="113" t="s">
        <v>81</v>
      </c>
      <c r="B68" s="114"/>
      <c r="C68" s="115"/>
      <c r="D68" s="116" t="s">
        <v>123</v>
      </c>
      <c r="E68" s="116"/>
      <c r="F68" s="116"/>
      <c r="G68" s="116"/>
      <c r="H68" s="116"/>
      <c r="I68" s="117"/>
      <c r="J68" s="116" t="s">
        <v>124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'16025-3.3 - Vegetační úpr...'!J30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84</v>
      </c>
      <c r="AR68" s="120"/>
      <c r="AS68" s="121">
        <v>0</v>
      </c>
      <c r="AT68" s="122">
        <f>ROUND(SUM(AV68:AW68),2)</f>
        <v>0</v>
      </c>
      <c r="AU68" s="123">
        <f>'16025-3.3 - Vegetační úpr...'!P81</f>
        <v>0</v>
      </c>
      <c r="AV68" s="122">
        <f>'16025-3.3 - Vegetační úpr...'!J33</f>
        <v>0</v>
      </c>
      <c r="AW68" s="122">
        <f>'16025-3.3 - Vegetační úpr...'!J34</f>
        <v>0</v>
      </c>
      <c r="AX68" s="122">
        <f>'16025-3.3 - Vegetační úpr...'!J35</f>
        <v>0</v>
      </c>
      <c r="AY68" s="122">
        <f>'16025-3.3 - Vegetační úpr...'!J36</f>
        <v>0</v>
      </c>
      <c r="AZ68" s="122">
        <f>'16025-3.3 - Vegetační úpr...'!F33</f>
        <v>0</v>
      </c>
      <c r="BA68" s="122">
        <f>'16025-3.3 - Vegetační úpr...'!F34</f>
        <v>0</v>
      </c>
      <c r="BB68" s="122">
        <f>'16025-3.3 - Vegetační úpr...'!F35</f>
        <v>0</v>
      </c>
      <c r="BC68" s="122">
        <f>'16025-3.3 - Vegetační úpr...'!F36</f>
        <v>0</v>
      </c>
      <c r="BD68" s="124">
        <f>'16025-3.3 - Vegetační úpr...'!F37</f>
        <v>0</v>
      </c>
      <c r="BE68" s="7"/>
      <c r="BT68" s="125" t="s">
        <v>8</v>
      </c>
      <c r="BV68" s="125" t="s">
        <v>79</v>
      </c>
      <c r="BW68" s="125" t="s">
        <v>125</v>
      </c>
      <c r="BX68" s="125" t="s">
        <v>5</v>
      </c>
      <c r="CL68" s="125" t="s">
        <v>20</v>
      </c>
      <c r="CM68" s="125" t="s">
        <v>86</v>
      </c>
    </row>
    <row r="69" s="7" customFormat="1" ht="26" customHeight="1">
      <c r="A69" s="113" t="s">
        <v>81</v>
      </c>
      <c r="B69" s="114"/>
      <c r="C69" s="115"/>
      <c r="D69" s="116" t="s">
        <v>126</v>
      </c>
      <c r="E69" s="116"/>
      <c r="F69" s="116"/>
      <c r="G69" s="116"/>
      <c r="H69" s="116"/>
      <c r="I69" s="117"/>
      <c r="J69" s="116" t="s">
        <v>127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'16025-3.4 - Vegetační úpr...'!J30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84</v>
      </c>
      <c r="AR69" s="120"/>
      <c r="AS69" s="121">
        <v>0</v>
      </c>
      <c r="AT69" s="122">
        <f>ROUND(SUM(AV69:AW69),2)</f>
        <v>0</v>
      </c>
      <c r="AU69" s="123">
        <f>'16025-3.4 - Vegetační úpr...'!P81</f>
        <v>0</v>
      </c>
      <c r="AV69" s="122">
        <f>'16025-3.4 - Vegetační úpr...'!J33</f>
        <v>0</v>
      </c>
      <c r="AW69" s="122">
        <f>'16025-3.4 - Vegetační úpr...'!J34</f>
        <v>0</v>
      </c>
      <c r="AX69" s="122">
        <f>'16025-3.4 - Vegetační úpr...'!J35</f>
        <v>0</v>
      </c>
      <c r="AY69" s="122">
        <f>'16025-3.4 - Vegetační úpr...'!J36</f>
        <v>0</v>
      </c>
      <c r="AZ69" s="122">
        <f>'16025-3.4 - Vegetační úpr...'!F33</f>
        <v>0</v>
      </c>
      <c r="BA69" s="122">
        <f>'16025-3.4 - Vegetační úpr...'!F34</f>
        <v>0</v>
      </c>
      <c r="BB69" s="122">
        <f>'16025-3.4 - Vegetační úpr...'!F35</f>
        <v>0</v>
      </c>
      <c r="BC69" s="122">
        <f>'16025-3.4 - Vegetační úpr...'!F36</f>
        <v>0</v>
      </c>
      <c r="BD69" s="124">
        <f>'16025-3.4 - Vegetační úpr...'!F37</f>
        <v>0</v>
      </c>
      <c r="BE69" s="7"/>
      <c r="BT69" s="125" t="s">
        <v>8</v>
      </c>
      <c r="BV69" s="125" t="s">
        <v>79</v>
      </c>
      <c r="BW69" s="125" t="s">
        <v>128</v>
      </c>
      <c r="BX69" s="125" t="s">
        <v>5</v>
      </c>
      <c r="CL69" s="125" t="s">
        <v>20</v>
      </c>
      <c r="CM69" s="125" t="s">
        <v>86</v>
      </c>
    </row>
    <row r="70" s="7" customFormat="1" ht="26" customHeight="1">
      <c r="A70" s="113" t="s">
        <v>81</v>
      </c>
      <c r="B70" s="114"/>
      <c r="C70" s="115"/>
      <c r="D70" s="116" t="s">
        <v>129</v>
      </c>
      <c r="E70" s="116"/>
      <c r="F70" s="116"/>
      <c r="G70" s="116"/>
      <c r="H70" s="116"/>
      <c r="I70" s="117"/>
      <c r="J70" s="116" t="s">
        <v>130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'16025-3.5 - Vegetační úpr...'!J30</f>
        <v>0</v>
      </c>
      <c r="AH70" s="117"/>
      <c r="AI70" s="117"/>
      <c r="AJ70" s="117"/>
      <c r="AK70" s="117"/>
      <c r="AL70" s="117"/>
      <c r="AM70" s="117"/>
      <c r="AN70" s="118">
        <f>SUM(AG70,AT70)</f>
        <v>0</v>
      </c>
      <c r="AO70" s="117"/>
      <c r="AP70" s="117"/>
      <c r="AQ70" s="119" t="s">
        <v>84</v>
      </c>
      <c r="AR70" s="120"/>
      <c r="AS70" s="121">
        <v>0</v>
      </c>
      <c r="AT70" s="122">
        <f>ROUND(SUM(AV70:AW70),2)</f>
        <v>0</v>
      </c>
      <c r="AU70" s="123">
        <f>'16025-3.5 - Vegetační úpr...'!P81</f>
        <v>0</v>
      </c>
      <c r="AV70" s="122">
        <f>'16025-3.5 - Vegetační úpr...'!J33</f>
        <v>0</v>
      </c>
      <c r="AW70" s="122">
        <f>'16025-3.5 - Vegetační úpr...'!J34</f>
        <v>0</v>
      </c>
      <c r="AX70" s="122">
        <f>'16025-3.5 - Vegetační úpr...'!J35</f>
        <v>0</v>
      </c>
      <c r="AY70" s="122">
        <f>'16025-3.5 - Vegetační úpr...'!J36</f>
        <v>0</v>
      </c>
      <c r="AZ70" s="122">
        <f>'16025-3.5 - Vegetační úpr...'!F33</f>
        <v>0</v>
      </c>
      <c r="BA70" s="122">
        <f>'16025-3.5 - Vegetační úpr...'!F34</f>
        <v>0</v>
      </c>
      <c r="BB70" s="122">
        <f>'16025-3.5 - Vegetační úpr...'!F35</f>
        <v>0</v>
      </c>
      <c r="BC70" s="122">
        <f>'16025-3.5 - Vegetační úpr...'!F36</f>
        <v>0</v>
      </c>
      <c r="BD70" s="124">
        <f>'16025-3.5 - Vegetační úpr...'!F37</f>
        <v>0</v>
      </c>
      <c r="BE70" s="7"/>
      <c r="BT70" s="125" t="s">
        <v>8</v>
      </c>
      <c r="BV70" s="125" t="s">
        <v>79</v>
      </c>
      <c r="BW70" s="125" t="s">
        <v>131</v>
      </c>
      <c r="BX70" s="125" t="s">
        <v>5</v>
      </c>
      <c r="CL70" s="125" t="s">
        <v>20</v>
      </c>
      <c r="CM70" s="125" t="s">
        <v>86</v>
      </c>
    </row>
    <row r="71" s="7" customFormat="1" ht="26" customHeight="1">
      <c r="A71" s="113" t="s">
        <v>81</v>
      </c>
      <c r="B71" s="114"/>
      <c r="C71" s="115"/>
      <c r="D71" s="116" t="s">
        <v>132</v>
      </c>
      <c r="E71" s="116"/>
      <c r="F71" s="116"/>
      <c r="G71" s="116"/>
      <c r="H71" s="116"/>
      <c r="I71" s="117"/>
      <c r="J71" s="116" t="s">
        <v>133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'16025-4 - Vedlejší a osta...'!J30</f>
        <v>0</v>
      </c>
      <c r="AH71" s="117"/>
      <c r="AI71" s="117"/>
      <c r="AJ71" s="117"/>
      <c r="AK71" s="117"/>
      <c r="AL71" s="117"/>
      <c r="AM71" s="117"/>
      <c r="AN71" s="118">
        <f>SUM(AG71,AT71)</f>
        <v>0</v>
      </c>
      <c r="AO71" s="117"/>
      <c r="AP71" s="117"/>
      <c r="AQ71" s="119" t="s">
        <v>84</v>
      </c>
      <c r="AR71" s="120"/>
      <c r="AS71" s="126">
        <v>0</v>
      </c>
      <c r="AT71" s="127">
        <f>ROUND(SUM(AV71:AW71),2)</f>
        <v>0</v>
      </c>
      <c r="AU71" s="128">
        <f>'16025-4 - Vedlejší a osta...'!P85</f>
        <v>0</v>
      </c>
      <c r="AV71" s="127">
        <f>'16025-4 - Vedlejší a osta...'!J33</f>
        <v>0</v>
      </c>
      <c r="AW71" s="127">
        <f>'16025-4 - Vedlejší a osta...'!J34</f>
        <v>0</v>
      </c>
      <c r="AX71" s="127">
        <f>'16025-4 - Vedlejší a osta...'!J35</f>
        <v>0</v>
      </c>
      <c r="AY71" s="127">
        <f>'16025-4 - Vedlejší a osta...'!J36</f>
        <v>0</v>
      </c>
      <c r="AZ71" s="127">
        <f>'16025-4 - Vedlejší a osta...'!F33</f>
        <v>0</v>
      </c>
      <c r="BA71" s="127">
        <f>'16025-4 - Vedlejší a osta...'!F34</f>
        <v>0</v>
      </c>
      <c r="BB71" s="127">
        <f>'16025-4 - Vedlejší a osta...'!F35</f>
        <v>0</v>
      </c>
      <c r="BC71" s="127">
        <f>'16025-4 - Vedlejší a osta...'!F36</f>
        <v>0</v>
      </c>
      <c r="BD71" s="129">
        <f>'16025-4 - Vedlejší a osta...'!F37</f>
        <v>0</v>
      </c>
      <c r="BE71" s="7"/>
      <c r="BT71" s="125" t="s">
        <v>8</v>
      </c>
      <c r="BV71" s="125" t="s">
        <v>79</v>
      </c>
      <c r="BW71" s="125" t="s">
        <v>134</v>
      </c>
      <c r="BX71" s="125" t="s">
        <v>5</v>
      </c>
      <c r="CL71" s="125" t="s">
        <v>20</v>
      </c>
      <c r="CM71" s="125" t="s">
        <v>86</v>
      </c>
    </row>
    <row r="72" s="2" customFormat="1" ht="30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6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46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</row>
  </sheetData>
  <sheetProtection sheet="1" formatColumns="0" formatRows="0" objects="1" scenarios="1" spinCount="100000" saltValue="v7YtUeA9BAI0lUzS4lXpmi40rRIs+OGXw78YCENDcN+6ylSbtR/jCyb7c4mrTb5+SGMa6QqmP0WYZU+5ZFok8A==" hashValue="0ZmoMAZbiV980DyyhGr4RIfGcx3uUZqwDJAhknaISBLXTziUa571HznWsYbgFfhGqk3OKfW5vx1Mq2MauaEHXg==" algorithmName="SHA-512" password="CC35"/>
  <mergeCells count="10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5" location="'16025-1.1 - SO01.1 Vodoho...'!C2" display="/"/>
    <hyperlink ref="A56" location="'16025-1.2 - SO01.2 Vegeta...'!C2" display="/"/>
    <hyperlink ref="A57" location="'16025-1.3 - SO01.3 Vegeta...'!C2" display="/"/>
    <hyperlink ref="A58" location="'16025-1.4 - SO01.4 Vegeta...'!C2" display="/"/>
    <hyperlink ref="A59" location="'16025-1.5 - SO01.5 Vegeta...'!C2" display="/"/>
    <hyperlink ref="A60" location="'16025-1.6 - SO01.6 Vegeta...'!C2" display="/"/>
    <hyperlink ref="A61" location="'16025-2.1 - SO02.1 Vodoho...'!C2" display="/"/>
    <hyperlink ref="A62" location="'16025-2.2 - SO02.2 Vegeta...'!C2" display="/"/>
    <hyperlink ref="A63" location="'16025-2.3 - Vegetační úpr...'!C2" display="/"/>
    <hyperlink ref="A64" location="'16025-2.4 - Vegetační úpr...'!C2" display="/"/>
    <hyperlink ref="A65" location="'16025-2.5 - Vegetační úpr...'!C2" display="/"/>
    <hyperlink ref="A66" location="'16025-3.1 - SO03.1 Vodoho...'!C2" display="/"/>
    <hyperlink ref="A67" location="'16025-3.2 - SO03.2 Vegeta...'!C2" display="/"/>
    <hyperlink ref="A68" location="'16025-3.3 - Vegetační úpr...'!C2" display="/"/>
    <hyperlink ref="A69" location="'16025-3.4 - Vegetační úpr...'!C2" display="/"/>
    <hyperlink ref="A70" location="'16025-3.5 - Vegetační úpr...'!C2" display="/"/>
    <hyperlink ref="A71" location="'16025-4 - Vedlejší a o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137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ROUND(J90,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ROUND((SUM(BE90:BE624)),  0)</f>
        <v>0</v>
      </c>
      <c r="G33" s="40"/>
      <c r="H33" s="40"/>
      <c r="I33" s="157">
        <v>0.20999999999999999</v>
      </c>
      <c r="J33" s="156">
        <f>ROUND(((SUM(BE90:BE624))*I33),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ROUND((SUM(BF90:BF624)),  0)</f>
        <v>0</v>
      </c>
      <c r="G34" s="40"/>
      <c r="H34" s="40"/>
      <c r="I34" s="157">
        <v>0.14999999999999999</v>
      </c>
      <c r="J34" s="156">
        <f>ROUND(((SUM(BF90:BF624))*I34),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ROUND((SUM(BG90:BG624)),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ROUND((SUM(BH90:BH624)),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ROUND((SUM(BI90:BI624)),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16025-1.1 - SO01.1 Vodohospodářská opatření LBC1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J90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J91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J92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144</v>
      </c>
      <c r="E62" s="188"/>
      <c r="F62" s="188"/>
      <c r="G62" s="188"/>
      <c r="H62" s="188"/>
      <c r="I62" s="189"/>
      <c r="J62" s="190">
        <f>J320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145</v>
      </c>
      <c r="E63" s="188"/>
      <c r="F63" s="188"/>
      <c r="G63" s="188"/>
      <c r="H63" s="188"/>
      <c r="I63" s="189"/>
      <c r="J63" s="190">
        <f>J345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146</v>
      </c>
      <c r="E64" s="188"/>
      <c r="F64" s="188"/>
      <c r="G64" s="188"/>
      <c r="H64" s="188"/>
      <c r="I64" s="189"/>
      <c r="J64" s="190">
        <f>J401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147</v>
      </c>
      <c r="E65" s="188"/>
      <c r="F65" s="188"/>
      <c r="G65" s="188"/>
      <c r="H65" s="188"/>
      <c r="I65" s="189"/>
      <c r="J65" s="190">
        <f>J564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148</v>
      </c>
      <c r="E66" s="188"/>
      <c r="F66" s="188"/>
      <c r="G66" s="188"/>
      <c r="H66" s="188"/>
      <c r="I66" s="189"/>
      <c r="J66" s="190">
        <f>J567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149</v>
      </c>
      <c r="E67" s="188"/>
      <c r="F67" s="188"/>
      <c r="G67" s="188"/>
      <c r="H67" s="188"/>
      <c r="I67" s="189"/>
      <c r="J67" s="190">
        <f>J576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150</v>
      </c>
      <c r="E68" s="188"/>
      <c r="F68" s="188"/>
      <c r="G68" s="188"/>
      <c r="H68" s="188"/>
      <c r="I68" s="189"/>
      <c r="J68" s="190">
        <f>J590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151</v>
      </c>
      <c r="E69" s="188"/>
      <c r="F69" s="188"/>
      <c r="G69" s="188"/>
      <c r="H69" s="188"/>
      <c r="I69" s="189"/>
      <c r="J69" s="190">
        <f>J618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152</v>
      </c>
      <c r="E70" s="181"/>
      <c r="F70" s="181"/>
      <c r="G70" s="181"/>
      <c r="H70" s="181"/>
      <c r="I70" s="182"/>
      <c r="J70" s="183">
        <f>J621</f>
        <v>0</v>
      </c>
      <c r="K70" s="179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168"/>
      <c r="J72" s="62"/>
      <c r="K72" s="6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171"/>
      <c r="J76" s="64"/>
      <c r="K76" s="64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153</v>
      </c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17</v>
      </c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4.5" customHeight="1">
      <c r="A80" s="40"/>
      <c r="B80" s="41"/>
      <c r="C80" s="42"/>
      <c r="D80" s="42"/>
      <c r="E80" s="172" t="str">
        <f>E7</f>
        <v>2020/I Společná zařízení v k. ú. Borotín u Boskovic - revitalizace</v>
      </c>
      <c r="F80" s="34"/>
      <c r="G80" s="34"/>
      <c r="H80" s="34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136</v>
      </c>
      <c r="D81" s="42"/>
      <c r="E81" s="42"/>
      <c r="F81" s="42"/>
      <c r="G81" s="42"/>
      <c r="H81" s="42"/>
      <c r="I81" s="138"/>
      <c r="J81" s="42"/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4.5" customHeight="1">
      <c r="A82" s="40"/>
      <c r="B82" s="41"/>
      <c r="C82" s="42"/>
      <c r="D82" s="42"/>
      <c r="E82" s="71" t="str">
        <f>E9</f>
        <v>16025-1.1 - SO01.1 Vodohospodářská opatření LBC1</v>
      </c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38"/>
      <c r="J83" s="42"/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Borotín</v>
      </c>
      <c r="G84" s="42"/>
      <c r="H84" s="42"/>
      <c r="I84" s="142" t="s">
        <v>24</v>
      </c>
      <c r="J84" s="74" t="str">
        <f>IF(J12="","",J12)</f>
        <v>2. 5. 2017</v>
      </c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" customHeight="1">
      <c r="A86" s="40"/>
      <c r="B86" s="41"/>
      <c r="C86" s="34" t="s">
        <v>26</v>
      </c>
      <c r="D86" s="42"/>
      <c r="E86" s="42"/>
      <c r="F86" s="29" t="str">
        <f>E15</f>
        <v>ČR - SPÚ, KPÚ pro JMK, pobočka Blansko</v>
      </c>
      <c r="G86" s="42"/>
      <c r="H86" s="42"/>
      <c r="I86" s="142" t="s">
        <v>34</v>
      </c>
      <c r="J86" s="38" t="str">
        <f>E21</f>
        <v>AGERIS s.r.o.</v>
      </c>
      <c r="K86" s="4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4.9" customHeight="1">
      <c r="A87" s="40"/>
      <c r="B87" s="41"/>
      <c r="C87" s="34" t="s">
        <v>32</v>
      </c>
      <c r="D87" s="42"/>
      <c r="E87" s="42"/>
      <c r="F87" s="29" t="str">
        <f>IF(E18="","",E18)</f>
        <v>Vyplň údaj</v>
      </c>
      <c r="G87" s="42"/>
      <c r="H87" s="42"/>
      <c r="I87" s="142" t="s">
        <v>39</v>
      </c>
      <c r="J87" s="38" t="str">
        <f>E24</f>
        <v xml:space="preserve"> </v>
      </c>
      <c r="K87" s="42"/>
      <c r="L87" s="1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138"/>
      <c r="J88" s="42"/>
      <c r="K88" s="42"/>
      <c r="L88" s="13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92"/>
      <c r="B89" s="193"/>
      <c r="C89" s="194" t="s">
        <v>154</v>
      </c>
      <c r="D89" s="195" t="s">
        <v>62</v>
      </c>
      <c r="E89" s="195" t="s">
        <v>58</v>
      </c>
      <c r="F89" s="195" t="s">
        <v>59</v>
      </c>
      <c r="G89" s="195" t="s">
        <v>155</v>
      </c>
      <c r="H89" s="195" t="s">
        <v>156</v>
      </c>
      <c r="I89" s="196" t="s">
        <v>157</v>
      </c>
      <c r="J89" s="195" t="s">
        <v>140</v>
      </c>
      <c r="K89" s="197" t="s">
        <v>158</v>
      </c>
      <c r="L89" s="198"/>
      <c r="M89" s="94" t="s">
        <v>20</v>
      </c>
      <c r="N89" s="95" t="s">
        <v>47</v>
      </c>
      <c r="O89" s="95" t="s">
        <v>159</v>
      </c>
      <c r="P89" s="95" t="s">
        <v>160</v>
      </c>
      <c r="Q89" s="95" t="s">
        <v>161</v>
      </c>
      <c r="R89" s="95" t="s">
        <v>162</v>
      </c>
      <c r="S89" s="95" t="s">
        <v>163</v>
      </c>
      <c r="T89" s="96" t="s">
        <v>164</v>
      </c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</row>
    <row r="90" s="2" customFormat="1" ht="22.8" customHeight="1">
      <c r="A90" s="40"/>
      <c r="B90" s="41"/>
      <c r="C90" s="101" t="s">
        <v>165</v>
      </c>
      <c r="D90" s="42"/>
      <c r="E90" s="42"/>
      <c r="F90" s="42"/>
      <c r="G90" s="42"/>
      <c r="H90" s="42"/>
      <c r="I90" s="138"/>
      <c r="J90" s="199">
        <f>BK90</f>
        <v>0</v>
      </c>
      <c r="K90" s="42"/>
      <c r="L90" s="46"/>
      <c r="M90" s="97"/>
      <c r="N90" s="200"/>
      <c r="O90" s="98"/>
      <c r="P90" s="201">
        <f>P91+P621</f>
        <v>0</v>
      </c>
      <c r="Q90" s="98"/>
      <c r="R90" s="201">
        <f>R91+R621</f>
        <v>819.12842291519883</v>
      </c>
      <c r="S90" s="98"/>
      <c r="T90" s="202">
        <f>T91+T621</f>
        <v>12.330000000000002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76</v>
      </c>
      <c r="AU90" s="19" t="s">
        <v>141</v>
      </c>
      <c r="BK90" s="203">
        <f>BK91+BK621</f>
        <v>0</v>
      </c>
    </row>
    <row r="91" s="12" customFormat="1" ht="25.92" customHeight="1">
      <c r="A91" s="12"/>
      <c r="B91" s="204"/>
      <c r="C91" s="205"/>
      <c r="D91" s="206" t="s">
        <v>76</v>
      </c>
      <c r="E91" s="207" t="s">
        <v>166</v>
      </c>
      <c r="F91" s="207" t="s">
        <v>167</v>
      </c>
      <c r="G91" s="205"/>
      <c r="H91" s="205"/>
      <c r="I91" s="208"/>
      <c r="J91" s="209">
        <f>BK91</f>
        <v>0</v>
      </c>
      <c r="K91" s="205"/>
      <c r="L91" s="210"/>
      <c r="M91" s="211"/>
      <c r="N91" s="212"/>
      <c r="O91" s="212"/>
      <c r="P91" s="213">
        <f>P92+P320+P345+P401+P564+P567+P576+P590+P618</f>
        <v>0</v>
      </c>
      <c r="Q91" s="212"/>
      <c r="R91" s="213">
        <f>R92+R320+R345+R401+R564+R567+R576+R590+R618</f>
        <v>819.12842291519883</v>
      </c>
      <c r="S91" s="212"/>
      <c r="T91" s="214">
        <f>T92+T320+T345+T401+T564+T567+T576+T590+T618</f>
        <v>12.330000000000002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5" t="s">
        <v>8</v>
      </c>
      <c r="AT91" s="216" t="s">
        <v>76</v>
      </c>
      <c r="AU91" s="216" t="s">
        <v>77</v>
      </c>
      <c r="AY91" s="215" t="s">
        <v>168</v>
      </c>
      <c r="BK91" s="217">
        <f>BK92+BK320+BK345+BK401+BK564+BK567+BK576+BK590+BK618</f>
        <v>0</v>
      </c>
    </row>
    <row r="92" s="12" customFormat="1" ht="22.8" customHeight="1">
      <c r="A92" s="12"/>
      <c r="B92" s="204"/>
      <c r="C92" s="205"/>
      <c r="D92" s="206" t="s">
        <v>76</v>
      </c>
      <c r="E92" s="218" t="s">
        <v>8</v>
      </c>
      <c r="F92" s="218" t="s">
        <v>169</v>
      </c>
      <c r="G92" s="205"/>
      <c r="H92" s="205"/>
      <c r="I92" s="208"/>
      <c r="J92" s="219">
        <f>BK92</f>
        <v>0</v>
      </c>
      <c r="K92" s="205"/>
      <c r="L92" s="210"/>
      <c r="M92" s="211"/>
      <c r="N92" s="212"/>
      <c r="O92" s="212"/>
      <c r="P92" s="213">
        <f>SUM(P93:P319)</f>
        <v>0</v>
      </c>
      <c r="Q92" s="212"/>
      <c r="R92" s="213">
        <f>SUM(R93:R319)</f>
        <v>31.574119488999997</v>
      </c>
      <c r="S92" s="212"/>
      <c r="T92" s="214">
        <f>SUM(T93:T319)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5" t="s">
        <v>8</v>
      </c>
      <c r="AT92" s="216" t="s">
        <v>76</v>
      </c>
      <c r="AU92" s="216" t="s">
        <v>8</v>
      </c>
      <c r="AY92" s="215" t="s">
        <v>168</v>
      </c>
      <c r="BK92" s="217">
        <f>SUM(BK93:BK319)</f>
        <v>0</v>
      </c>
    </row>
    <row r="93" s="2" customFormat="1" ht="20.5" customHeight="1">
      <c r="A93" s="40"/>
      <c r="B93" s="41"/>
      <c r="C93" s="220" t="s">
        <v>8</v>
      </c>
      <c r="D93" s="220" t="s">
        <v>170</v>
      </c>
      <c r="E93" s="221" t="s">
        <v>171</v>
      </c>
      <c r="F93" s="222" t="s">
        <v>172</v>
      </c>
      <c r="G93" s="223" t="s">
        <v>173</v>
      </c>
      <c r="H93" s="224">
        <v>1</v>
      </c>
      <c r="I93" s="225"/>
      <c r="J93" s="224">
        <f>ROUND(I93*H93,0)</f>
        <v>0</v>
      </c>
      <c r="K93" s="222" t="s">
        <v>20</v>
      </c>
      <c r="L93" s="46"/>
      <c r="M93" s="226" t="s">
        <v>20</v>
      </c>
      <c r="N93" s="227" t="s">
        <v>48</v>
      </c>
      <c r="O93" s="86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174</v>
      </c>
      <c r="AT93" s="230" t="s">
        <v>170</v>
      </c>
      <c r="AU93" s="230" t="s">
        <v>86</v>
      </c>
      <c r="AY93" s="19" t="s">
        <v>168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174</v>
      </c>
      <c r="BM93" s="230" t="s">
        <v>175</v>
      </c>
    </row>
    <row r="94" s="2" customFormat="1">
      <c r="A94" s="40"/>
      <c r="B94" s="41"/>
      <c r="C94" s="42"/>
      <c r="D94" s="232" t="s">
        <v>176</v>
      </c>
      <c r="E94" s="42"/>
      <c r="F94" s="233" t="s">
        <v>177</v>
      </c>
      <c r="G94" s="42"/>
      <c r="H94" s="42"/>
      <c r="I94" s="138"/>
      <c r="J94" s="42"/>
      <c r="K94" s="42"/>
      <c r="L94" s="46"/>
      <c r="M94" s="234"/>
      <c r="N94" s="23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176</v>
      </c>
      <c r="AU94" s="19" t="s">
        <v>86</v>
      </c>
    </row>
    <row r="95" s="2" customFormat="1" ht="20.5" customHeight="1">
      <c r="A95" s="40"/>
      <c r="B95" s="41"/>
      <c r="C95" s="220" t="s">
        <v>86</v>
      </c>
      <c r="D95" s="220" t="s">
        <v>170</v>
      </c>
      <c r="E95" s="221" t="s">
        <v>178</v>
      </c>
      <c r="F95" s="222" t="s">
        <v>179</v>
      </c>
      <c r="G95" s="223" t="s">
        <v>180</v>
      </c>
      <c r="H95" s="224">
        <v>15212.700000000001</v>
      </c>
      <c r="I95" s="225"/>
      <c r="J95" s="224">
        <f>ROUND(I95*H95,0)</f>
        <v>0</v>
      </c>
      <c r="K95" s="222" t="s">
        <v>181</v>
      </c>
      <c r="L95" s="46"/>
      <c r="M95" s="226" t="s">
        <v>20</v>
      </c>
      <c r="N95" s="227" t="s">
        <v>48</v>
      </c>
      <c r="O95" s="86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174</v>
      </c>
      <c r="AT95" s="230" t="s">
        <v>170</v>
      </c>
      <c r="AU95" s="230" t="s">
        <v>86</v>
      </c>
      <c r="AY95" s="19" t="s">
        <v>168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174</v>
      </c>
      <c r="BM95" s="230" t="s">
        <v>182</v>
      </c>
    </row>
    <row r="96" s="2" customFormat="1">
      <c r="A96" s="40"/>
      <c r="B96" s="41"/>
      <c r="C96" s="42"/>
      <c r="D96" s="232" t="s">
        <v>183</v>
      </c>
      <c r="E96" s="42"/>
      <c r="F96" s="233" t="s">
        <v>184</v>
      </c>
      <c r="G96" s="42"/>
      <c r="H96" s="42"/>
      <c r="I96" s="138"/>
      <c r="J96" s="42"/>
      <c r="K96" s="42"/>
      <c r="L96" s="46"/>
      <c r="M96" s="234"/>
      <c r="N96" s="23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183</v>
      </c>
      <c r="AU96" s="19" t="s">
        <v>86</v>
      </c>
    </row>
    <row r="97" s="13" customFormat="1">
      <c r="A97" s="13"/>
      <c r="B97" s="236"/>
      <c r="C97" s="237"/>
      <c r="D97" s="232" t="s">
        <v>185</v>
      </c>
      <c r="E97" s="238" t="s">
        <v>20</v>
      </c>
      <c r="F97" s="239" t="s">
        <v>186</v>
      </c>
      <c r="G97" s="237"/>
      <c r="H97" s="240">
        <v>15212.700000000001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185</v>
      </c>
      <c r="AU97" s="246" t="s">
        <v>86</v>
      </c>
      <c r="AV97" s="13" t="s">
        <v>86</v>
      </c>
      <c r="AW97" s="13" t="s">
        <v>38</v>
      </c>
      <c r="AX97" s="13" t="s">
        <v>8</v>
      </c>
      <c r="AY97" s="246" t="s">
        <v>168</v>
      </c>
    </row>
    <row r="98" s="2" customFormat="1" ht="20.5" customHeight="1">
      <c r="A98" s="40"/>
      <c r="B98" s="41"/>
      <c r="C98" s="220" t="s">
        <v>187</v>
      </c>
      <c r="D98" s="220" t="s">
        <v>170</v>
      </c>
      <c r="E98" s="221" t="s">
        <v>188</v>
      </c>
      <c r="F98" s="222" t="s">
        <v>189</v>
      </c>
      <c r="G98" s="223" t="s">
        <v>190</v>
      </c>
      <c r="H98" s="224">
        <v>1157</v>
      </c>
      <c r="I98" s="225"/>
      <c r="J98" s="224">
        <f>ROUND(I98*H98,0)</f>
        <v>0</v>
      </c>
      <c r="K98" s="222" t="s">
        <v>181</v>
      </c>
      <c r="L98" s="46"/>
      <c r="M98" s="226" t="s">
        <v>20</v>
      </c>
      <c r="N98" s="227" t="s">
        <v>48</v>
      </c>
      <c r="O98" s="86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0" t="s">
        <v>174</v>
      </c>
      <c r="AT98" s="230" t="s">
        <v>170</v>
      </c>
      <c r="AU98" s="230" t="s">
        <v>86</v>
      </c>
      <c r="AY98" s="19" t="s">
        <v>168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9" t="s">
        <v>8</v>
      </c>
      <c r="BK98" s="231">
        <f>ROUND(I98*H98,0)</f>
        <v>0</v>
      </c>
      <c r="BL98" s="19" t="s">
        <v>174</v>
      </c>
      <c r="BM98" s="230" t="s">
        <v>191</v>
      </c>
    </row>
    <row r="99" s="2" customFormat="1">
      <c r="A99" s="40"/>
      <c r="B99" s="41"/>
      <c r="C99" s="42"/>
      <c r="D99" s="232" t="s">
        <v>183</v>
      </c>
      <c r="E99" s="42"/>
      <c r="F99" s="233" t="s">
        <v>192</v>
      </c>
      <c r="G99" s="42"/>
      <c r="H99" s="42"/>
      <c r="I99" s="138"/>
      <c r="J99" s="42"/>
      <c r="K99" s="42"/>
      <c r="L99" s="46"/>
      <c r="M99" s="234"/>
      <c r="N99" s="23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183</v>
      </c>
      <c r="AU99" s="19" t="s">
        <v>86</v>
      </c>
    </row>
    <row r="100" s="13" customFormat="1">
      <c r="A100" s="13"/>
      <c r="B100" s="236"/>
      <c r="C100" s="237"/>
      <c r="D100" s="232" t="s">
        <v>185</v>
      </c>
      <c r="E100" s="238" t="s">
        <v>20</v>
      </c>
      <c r="F100" s="239" t="s">
        <v>193</v>
      </c>
      <c r="G100" s="237"/>
      <c r="H100" s="240">
        <v>972.39999999999998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185</v>
      </c>
      <c r="AU100" s="246" t="s">
        <v>86</v>
      </c>
      <c r="AV100" s="13" t="s">
        <v>86</v>
      </c>
      <c r="AW100" s="13" t="s">
        <v>38</v>
      </c>
      <c r="AX100" s="13" t="s">
        <v>77</v>
      </c>
      <c r="AY100" s="246" t="s">
        <v>168</v>
      </c>
    </row>
    <row r="101" s="13" customFormat="1">
      <c r="A101" s="13"/>
      <c r="B101" s="236"/>
      <c r="C101" s="237"/>
      <c r="D101" s="232" t="s">
        <v>185</v>
      </c>
      <c r="E101" s="238" t="s">
        <v>20</v>
      </c>
      <c r="F101" s="239" t="s">
        <v>194</v>
      </c>
      <c r="G101" s="237"/>
      <c r="H101" s="240">
        <v>73.840000000000003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185</v>
      </c>
      <c r="AU101" s="246" t="s">
        <v>86</v>
      </c>
      <c r="AV101" s="13" t="s">
        <v>86</v>
      </c>
      <c r="AW101" s="13" t="s">
        <v>38</v>
      </c>
      <c r="AX101" s="13" t="s">
        <v>77</v>
      </c>
      <c r="AY101" s="246" t="s">
        <v>168</v>
      </c>
    </row>
    <row r="102" s="13" customFormat="1">
      <c r="A102" s="13"/>
      <c r="B102" s="236"/>
      <c r="C102" s="237"/>
      <c r="D102" s="232" t="s">
        <v>185</v>
      </c>
      <c r="E102" s="238" t="s">
        <v>20</v>
      </c>
      <c r="F102" s="239" t="s">
        <v>195</v>
      </c>
      <c r="G102" s="237"/>
      <c r="H102" s="240">
        <v>110.76000000000001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185</v>
      </c>
      <c r="AU102" s="246" t="s">
        <v>86</v>
      </c>
      <c r="AV102" s="13" t="s">
        <v>86</v>
      </c>
      <c r="AW102" s="13" t="s">
        <v>38</v>
      </c>
      <c r="AX102" s="13" t="s">
        <v>77</v>
      </c>
      <c r="AY102" s="246" t="s">
        <v>168</v>
      </c>
    </row>
    <row r="103" s="14" customFormat="1">
      <c r="A103" s="14"/>
      <c r="B103" s="247"/>
      <c r="C103" s="248"/>
      <c r="D103" s="232" t="s">
        <v>185</v>
      </c>
      <c r="E103" s="249" t="s">
        <v>20</v>
      </c>
      <c r="F103" s="250" t="s">
        <v>196</v>
      </c>
      <c r="G103" s="248"/>
      <c r="H103" s="251">
        <v>1157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185</v>
      </c>
      <c r="AU103" s="257" t="s">
        <v>86</v>
      </c>
      <c r="AV103" s="14" t="s">
        <v>174</v>
      </c>
      <c r="AW103" s="14" t="s">
        <v>38</v>
      </c>
      <c r="AX103" s="14" t="s">
        <v>8</v>
      </c>
      <c r="AY103" s="257" t="s">
        <v>168</v>
      </c>
    </row>
    <row r="104" s="2" customFormat="1" ht="31" customHeight="1">
      <c r="A104" s="40"/>
      <c r="B104" s="41"/>
      <c r="C104" s="220" t="s">
        <v>197</v>
      </c>
      <c r="D104" s="220" t="s">
        <v>170</v>
      </c>
      <c r="E104" s="221" t="s">
        <v>198</v>
      </c>
      <c r="F104" s="222" t="s">
        <v>199</v>
      </c>
      <c r="G104" s="223" t="s">
        <v>190</v>
      </c>
      <c r="H104" s="224">
        <v>41.060000000000002</v>
      </c>
      <c r="I104" s="225"/>
      <c r="J104" s="224">
        <f>ROUND(I104*H104,0)</f>
        <v>0</v>
      </c>
      <c r="K104" s="222" t="s">
        <v>181</v>
      </c>
      <c r="L104" s="46"/>
      <c r="M104" s="226" t="s">
        <v>20</v>
      </c>
      <c r="N104" s="227" t="s">
        <v>48</v>
      </c>
      <c r="O104" s="86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0" t="s">
        <v>174</v>
      </c>
      <c r="AT104" s="230" t="s">
        <v>170</v>
      </c>
      <c r="AU104" s="230" t="s">
        <v>86</v>
      </c>
      <c r="AY104" s="19" t="s">
        <v>168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9" t="s">
        <v>8</v>
      </c>
      <c r="BK104" s="231">
        <f>ROUND(I104*H104,0)</f>
        <v>0</v>
      </c>
      <c r="BL104" s="19" t="s">
        <v>174</v>
      </c>
      <c r="BM104" s="230" t="s">
        <v>200</v>
      </c>
    </row>
    <row r="105" s="2" customFormat="1">
      <c r="A105" s="40"/>
      <c r="B105" s="41"/>
      <c r="C105" s="42"/>
      <c r="D105" s="232" t="s">
        <v>183</v>
      </c>
      <c r="E105" s="42"/>
      <c r="F105" s="233" t="s">
        <v>201</v>
      </c>
      <c r="G105" s="42"/>
      <c r="H105" s="42"/>
      <c r="I105" s="138"/>
      <c r="J105" s="42"/>
      <c r="K105" s="42"/>
      <c r="L105" s="46"/>
      <c r="M105" s="234"/>
      <c r="N105" s="23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183</v>
      </c>
      <c r="AU105" s="19" t="s">
        <v>86</v>
      </c>
    </row>
    <row r="106" s="13" customFormat="1">
      <c r="A106" s="13"/>
      <c r="B106" s="236"/>
      <c r="C106" s="237"/>
      <c r="D106" s="232" t="s">
        <v>185</v>
      </c>
      <c r="E106" s="238" t="s">
        <v>20</v>
      </c>
      <c r="F106" s="239" t="s">
        <v>202</v>
      </c>
      <c r="G106" s="237"/>
      <c r="H106" s="240">
        <v>16.719999999999999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185</v>
      </c>
      <c r="AU106" s="246" t="s">
        <v>86</v>
      </c>
      <c r="AV106" s="13" t="s">
        <v>86</v>
      </c>
      <c r="AW106" s="13" t="s">
        <v>38</v>
      </c>
      <c r="AX106" s="13" t="s">
        <v>77</v>
      </c>
      <c r="AY106" s="246" t="s">
        <v>168</v>
      </c>
    </row>
    <row r="107" s="13" customFormat="1">
      <c r="A107" s="13"/>
      <c r="B107" s="236"/>
      <c r="C107" s="237"/>
      <c r="D107" s="232" t="s">
        <v>185</v>
      </c>
      <c r="E107" s="238" t="s">
        <v>20</v>
      </c>
      <c r="F107" s="239" t="s">
        <v>203</v>
      </c>
      <c r="G107" s="237"/>
      <c r="H107" s="240">
        <v>24.34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185</v>
      </c>
      <c r="AU107" s="246" t="s">
        <v>86</v>
      </c>
      <c r="AV107" s="13" t="s">
        <v>86</v>
      </c>
      <c r="AW107" s="13" t="s">
        <v>38</v>
      </c>
      <c r="AX107" s="13" t="s">
        <v>77</v>
      </c>
      <c r="AY107" s="246" t="s">
        <v>168</v>
      </c>
    </row>
    <row r="108" s="14" customFormat="1">
      <c r="A108" s="14"/>
      <c r="B108" s="247"/>
      <c r="C108" s="248"/>
      <c r="D108" s="232" t="s">
        <v>185</v>
      </c>
      <c r="E108" s="249" t="s">
        <v>20</v>
      </c>
      <c r="F108" s="250" t="s">
        <v>196</v>
      </c>
      <c r="G108" s="248"/>
      <c r="H108" s="251">
        <v>41.060000000000002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185</v>
      </c>
      <c r="AU108" s="257" t="s">
        <v>86</v>
      </c>
      <c r="AV108" s="14" t="s">
        <v>174</v>
      </c>
      <c r="AW108" s="14" t="s">
        <v>38</v>
      </c>
      <c r="AX108" s="14" t="s">
        <v>8</v>
      </c>
      <c r="AY108" s="257" t="s">
        <v>168</v>
      </c>
    </row>
    <row r="109" s="2" customFormat="1" ht="41.5" customHeight="1">
      <c r="A109" s="40"/>
      <c r="B109" s="41"/>
      <c r="C109" s="220" t="s">
        <v>174</v>
      </c>
      <c r="D109" s="220" t="s">
        <v>170</v>
      </c>
      <c r="E109" s="221" t="s">
        <v>204</v>
      </c>
      <c r="F109" s="222" t="s">
        <v>205</v>
      </c>
      <c r="G109" s="223" t="s">
        <v>190</v>
      </c>
      <c r="H109" s="224">
        <v>24.079999999999998</v>
      </c>
      <c r="I109" s="225"/>
      <c r="J109" s="224">
        <f>ROUND(I109*H109,0)</f>
        <v>0</v>
      </c>
      <c r="K109" s="222" t="s">
        <v>181</v>
      </c>
      <c r="L109" s="46"/>
      <c r="M109" s="226" t="s">
        <v>20</v>
      </c>
      <c r="N109" s="227" t="s">
        <v>48</v>
      </c>
      <c r="O109" s="86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0" t="s">
        <v>174</v>
      </c>
      <c r="AT109" s="230" t="s">
        <v>170</v>
      </c>
      <c r="AU109" s="230" t="s">
        <v>86</v>
      </c>
      <c r="AY109" s="19" t="s">
        <v>168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</v>
      </c>
      <c r="BK109" s="231">
        <f>ROUND(I109*H109,0)</f>
        <v>0</v>
      </c>
      <c r="BL109" s="19" t="s">
        <v>174</v>
      </c>
      <c r="BM109" s="230" t="s">
        <v>206</v>
      </c>
    </row>
    <row r="110" s="2" customFormat="1">
      <c r="A110" s="40"/>
      <c r="B110" s="41"/>
      <c r="C110" s="42"/>
      <c r="D110" s="232" t="s">
        <v>183</v>
      </c>
      <c r="E110" s="42"/>
      <c r="F110" s="233" t="s">
        <v>207</v>
      </c>
      <c r="G110" s="42"/>
      <c r="H110" s="42"/>
      <c r="I110" s="138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183</v>
      </c>
      <c r="AU110" s="19" t="s">
        <v>86</v>
      </c>
    </row>
    <row r="111" s="13" customFormat="1">
      <c r="A111" s="13"/>
      <c r="B111" s="236"/>
      <c r="C111" s="237"/>
      <c r="D111" s="232" t="s">
        <v>185</v>
      </c>
      <c r="E111" s="238" t="s">
        <v>20</v>
      </c>
      <c r="F111" s="239" t="s">
        <v>208</v>
      </c>
      <c r="G111" s="237"/>
      <c r="H111" s="240">
        <v>5.6399999999999997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185</v>
      </c>
      <c r="AU111" s="246" t="s">
        <v>86</v>
      </c>
      <c r="AV111" s="13" t="s">
        <v>86</v>
      </c>
      <c r="AW111" s="13" t="s">
        <v>38</v>
      </c>
      <c r="AX111" s="13" t="s">
        <v>77</v>
      </c>
      <c r="AY111" s="246" t="s">
        <v>168</v>
      </c>
    </row>
    <row r="112" s="13" customFormat="1">
      <c r="A112" s="13"/>
      <c r="B112" s="236"/>
      <c r="C112" s="237"/>
      <c r="D112" s="232" t="s">
        <v>185</v>
      </c>
      <c r="E112" s="238" t="s">
        <v>20</v>
      </c>
      <c r="F112" s="239" t="s">
        <v>209</v>
      </c>
      <c r="G112" s="237"/>
      <c r="H112" s="240">
        <v>1.6799999999999999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185</v>
      </c>
      <c r="AU112" s="246" t="s">
        <v>86</v>
      </c>
      <c r="AV112" s="13" t="s">
        <v>86</v>
      </c>
      <c r="AW112" s="13" t="s">
        <v>38</v>
      </c>
      <c r="AX112" s="13" t="s">
        <v>77</v>
      </c>
      <c r="AY112" s="246" t="s">
        <v>168</v>
      </c>
    </row>
    <row r="113" s="13" customFormat="1">
      <c r="A113" s="13"/>
      <c r="B113" s="236"/>
      <c r="C113" s="237"/>
      <c r="D113" s="232" t="s">
        <v>185</v>
      </c>
      <c r="E113" s="238" t="s">
        <v>20</v>
      </c>
      <c r="F113" s="239" t="s">
        <v>210</v>
      </c>
      <c r="G113" s="237"/>
      <c r="H113" s="240">
        <v>5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185</v>
      </c>
      <c r="AU113" s="246" t="s">
        <v>86</v>
      </c>
      <c r="AV113" s="13" t="s">
        <v>86</v>
      </c>
      <c r="AW113" s="13" t="s">
        <v>38</v>
      </c>
      <c r="AX113" s="13" t="s">
        <v>77</v>
      </c>
      <c r="AY113" s="246" t="s">
        <v>168</v>
      </c>
    </row>
    <row r="114" s="15" customFormat="1">
      <c r="A114" s="15"/>
      <c r="B114" s="258"/>
      <c r="C114" s="259"/>
      <c r="D114" s="232" t="s">
        <v>185</v>
      </c>
      <c r="E114" s="260" t="s">
        <v>20</v>
      </c>
      <c r="F114" s="261" t="s">
        <v>211</v>
      </c>
      <c r="G114" s="259"/>
      <c r="H114" s="260" t="s">
        <v>20</v>
      </c>
      <c r="I114" s="262"/>
      <c r="J114" s="259"/>
      <c r="K114" s="259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185</v>
      </c>
      <c r="AU114" s="267" t="s">
        <v>86</v>
      </c>
      <c r="AV114" s="15" t="s">
        <v>8</v>
      </c>
      <c r="AW114" s="15" t="s">
        <v>38</v>
      </c>
      <c r="AX114" s="15" t="s">
        <v>77</v>
      </c>
      <c r="AY114" s="267" t="s">
        <v>168</v>
      </c>
    </row>
    <row r="115" s="13" customFormat="1">
      <c r="A115" s="13"/>
      <c r="B115" s="236"/>
      <c r="C115" s="237"/>
      <c r="D115" s="232" t="s">
        <v>185</v>
      </c>
      <c r="E115" s="238" t="s">
        <v>20</v>
      </c>
      <c r="F115" s="239" t="s">
        <v>212</v>
      </c>
      <c r="G115" s="237"/>
      <c r="H115" s="240">
        <v>11.76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185</v>
      </c>
      <c r="AU115" s="246" t="s">
        <v>86</v>
      </c>
      <c r="AV115" s="13" t="s">
        <v>86</v>
      </c>
      <c r="AW115" s="13" t="s">
        <v>38</v>
      </c>
      <c r="AX115" s="13" t="s">
        <v>77</v>
      </c>
      <c r="AY115" s="246" t="s">
        <v>168</v>
      </c>
    </row>
    <row r="116" s="14" customFormat="1">
      <c r="A116" s="14"/>
      <c r="B116" s="247"/>
      <c r="C116" s="248"/>
      <c r="D116" s="232" t="s">
        <v>185</v>
      </c>
      <c r="E116" s="249" t="s">
        <v>20</v>
      </c>
      <c r="F116" s="250" t="s">
        <v>196</v>
      </c>
      <c r="G116" s="248"/>
      <c r="H116" s="251">
        <v>24.079999999999998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185</v>
      </c>
      <c r="AU116" s="257" t="s">
        <v>86</v>
      </c>
      <c r="AV116" s="14" t="s">
        <v>174</v>
      </c>
      <c r="AW116" s="14" t="s">
        <v>38</v>
      </c>
      <c r="AX116" s="14" t="s">
        <v>8</v>
      </c>
      <c r="AY116" s="257" t="s">
        <v>168</v>
      </c>
    </row>
    <row r="117" s="2" customFormat="1" ht="31" customHeight="1">
      <c r="A117" s="40"/>
      <c r="B117" s="41"/>
      <c r="C117" s="220" t="s">
        <v>213</v>
      </c>
      <c r="D117" s="220" t="s">
        <v>170</v>
      </c>
      <c r="E117" s="221" t="s">
        <v>214</v>
      </c>
      <c r="F117" s="222" t="s">
        <v>215</v>
      </c>
      <c r="G117" s="223" t="s">
        <v>190</v>
      </c>
      <c r="H117" s="224">
        <v>3403.9200000000001</v>
      </c>
      <c r="I117" s="225"/>
      <c r="J117" s="224">
        <f>ROUND(I117*H117,0)</f>
        <v>0</v>
      </c>
      <c r="K117" s="222" t="s">
        <v>181</v>
      </c>
      <c r="L117" s="46"/>
      <c r="M117" s="226" t="s">
        <v>20</v>
      </c>
      <c r="N117" s="227" t="s">
        <v>48</v>
      </c>
      <c r="O117" s="86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0" t="s">
        <v>174</v>
      </c>
      <c r="AT117" s="230" t="s">
        <v>170</v>
      </c>
      <c r="AU117" s="230" t="s">
        <v>86</v>
      </c>
      <c r="AY117" s="19" t="s">
        <v>168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9" t="s">
        <v>8</v>
      </c>
      <c r="BK117" s="231">
        <f>ROUND(I117*H117,0)</f>
        <v>0</v>
      </c>
      <c r="BL117" s="19" t="s">
        <v>174</v>
      </c>
      <c r="BM117" s="230" t="s">
        <v>216</v>
      </c>
    </row>
    <row r="118" s="2" customFormat="1">
      <c r="A118" s="40"/>
      <c r="B118" s="41"/>
      <c r="C118" s="42"/>
      <c r="D118" s="232" t="s">
        <v>183</v>
      </c>
      <c r="E118" s="42"/>
      <c r="F118" s="233" t="s">
        <v>217</v>
      </c>
      <c r="G118" s="42"/>
      <c r="H118" s="42"/>
      <c r="I118" s="138"/>
      <c r="J118" s="42"/>
      <c r="K118" s="42"/>
      <c r="L118" s="46"/>
      <c r="M118" s="234"/>
      <c r="N118" s="23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183</v>
      </c>
      <c r="AU118" s="19" t="s">
        <v>86</v>
      </c>
    </row>
    <row r="119" s="15" customFormat="1">
      <c r="A119" s="15"/>
      <c r="B119" s="258"/>
      <c r="C119" s="259"/>
      <c r="D119" s="232" t="s">
        <v>185</v>
      </c>
      <c r="E119" s="260" t="s">
        <v>20</v>
      </c>
      <c r="F119" s="261" t="s">
        <v>218</v>
      </c>
      <c r="G119" s="259"/>
      <c r="H119" s="260" t="s">
        <v>20</v>
      </c>
      <c r="I119" s="262"/>
      <c r="J119" s="259"/>
      <c r="K119" s="259"/>
      <c r="L119" s="263"/>
      <c r="M119" s="264"/>
      <c r="N119" s="265"/>
      <c r="O119" s="265"/>
      <c r="P119" s="265"/>
      <c r="Q119" s="265"/>
      <c r="R119" s="265"/>
      <c r="S119" s="265"/>
      <c r="T119" s="26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7" t="s">
        <v>185</v>
      </c>
      <c r="AU119" s="267" t="s">
        <v>86</v>
      </c>
      <c r="AV119" s="15" t="s">
        <v>8</v>
      </c>
      <c r="AW119" s="15" t="s">
        <v>38</v>
      </c>
      <c r="AX119" s="15" t="s">
        <v>77</v>
      </c>
      <c r="AY119" s="267" t="s">
        <v>168</v>
      </c>
    </row>
    <row r="120" s="13" customFormat="1">
      <c r="A120" s="13"/>
      <c r="B120" s="236"/>
      <c r="C120" s="237"/>
      <c r="D120" s="232" t="s">
        <v>185</v>
      </c>
      <c r="E120" s="238" t="s">
        <v>20</v>
      </c>
      <c r="F120" s="239" t="s">
        <v>219</v>
      </c>
      <c r="G120" s="237"/>
      <c r="H120" s="240">
        <v>7.5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185</v>
      </c>
      <c r="AU120" s="246" t="s">
        <v>86</v>
      </c>
      <c r="AV120" s="13" t="s">
        <v>86</v>
      </c>
      <c r="AW120" s="13" t="s">
        <v>38</v>
      </c>
      <c r="AX120" s="13" t="s">
        <v>77</v>
      </c>
      <c r="AY120" s="246" t="s">
        <v>168</v>
      </c>
    </row>
    <row r="121" s="13" customFormat="1">
      <c r="A121" s="13"/>
      <c r="B121" s="236"/>
      <c r="C121" s="237"/>
      <c r="D121" s="232" t="s">
        <v>185</v>
      </c>
      <c r="E121" s="238" t="s">
        <v>20</v>
      </c>
      <c r="F121" s="239" t="s">
        <v>220</v>
      </c>
      <c r="G121" s="237"/>
      <c r="H121" s="240">
        <v>3.75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185</v>
      </c>
      <c r="AU121" s="246" t="s">
        <v>86</v>
      </c>
      <c r="AV121" s="13" t="s">
        <v>86</v>
      </c>
      <c r="AW121" s="13" t="s">
        <v>38</v>
      </c>
      <c r="AX121" s="13" t="s">
        <v>77</v>
      </c>
      <c r="AY121" s="246" t="s">
        <v>168</v>
      </c>
    </row>
    <row r="122" s="13" customFormat="1">
      <c r="A122" s="13"/>
      <c r="B122" s="236"/>
      <c r="C122" s="237"/>
      <c r="D122" s="232" t="s">
        <v>185</v>
      </c>
      <c r="E122" s="238" t="s">
        <v>20</v>
      </c>
      <c r="F122" s="239" t="s">
        <v>221</v>
      </c>
      <c r="G122" s="237"/>
      <c r="H122" s="240">
        <v>7.9199999999999999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185</v>
      </c>
      <c r="AU122" s="246" t="s">
        <v>86</v>
      </c>
      <c r="AV122" s="13" t="s">
        <v>86</v>
      </c>
      <c r="AW122" s="13" t="s">
        <v>38</v>
      </c>
      <c r="AX122" s="13" t="s">
        <v>77</v>
      </c>
      <c r="AY122" s="246" t="s">
        <v>168</v>
      </c>
    </row>
    <row r="123" s="13" customFormat="1">
      <c r="A123" s="13"/>
      <c r="B123" s="236"/>
      <c r="C123" s="237"/>
      <c r="D123" s="232" t="s">
        <v>185</v>
      </c>
      <c r="E123" s="238" t="s">
        <v>20</v>
      </c>
      <c r="F123" s="239" t="s">
        <v>222</v>
      </c>
      <c r="G123" s="237"/>
      <c r="H123" s="240">
        <v>13.65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185</v>
      </c>
      <c r="AU123" s="246" t="s">
        <v>86</v>
      </c>
      <c r="AV123" s="13" t="s">
        <v>86</v>
      </c>
      <c r="AW123" s="13" t="s">
        <v>38</v>
      </c>
      <c r="AX123" s="13" t="s">
        <v>77</v>
      </c>
      <c r="AY123" s="246" t="s">
        <v>168</v>
      </c>
    </row>
    <row r="124" s="16" customFormat="1">
      <c r="A124" s="16"/>
      <c r="B124" s="268"/>
      <c r="C124" s="269"/>
      <c r="D124" s="232" t="s">
        <v>185</v>
      </c>
      <c r="E124" s="270" t="s">
        <v>20</v>
      </c>
      <c r="F124" s="271" t="s">
        <v>223</v>
      </c>
      <c r="G124" s="269"/>
      <c r="H124" s="272">
        <v>32.82</v>
      </c>
      <c r="I124" s="273"/>
      <c r="J124" s="269"/>
      <c r="K124" s="269"/>
      <c r="L124" s="274"/>
      <c r="M124" s="275"/>
      <c r="N124" s="276"/>
      <c r="O124" s="276"/>
      <c r="P124" s="276"/>
      <c r="Q124" s="276"/>
      <c r="R124" s="276"/>
      <c r="S124" s="276"/>
      <c r="T124" s="277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8" t="s">
        <v>185</v>
      </c>
      <c r="AU124" s="278" t="s">
        <v>86</v>
      </c>
      <c r="AV124" s="16" t="s">
        <v>187</v>
      </c>
      <c r="AW124" s="16" t="s">
        <v>38</v>
      </c>
      <c r="AX124" s="16" t="s">
        <v>77</v>
      </c>
      <c r="AY124" s="278" t="s">
        <v>168</v>
      </c>
    </row>
    <row r="125" s="15" customFormat="1">
      <c r="A125" s="15"/>
      <c r="B125" s="258"/>
      <c r="C125" s="259"/>
      <c r="D125" s="232" t="s">
        <v>185</v>
      </c>
      <c r="E125" s="260" t="s">
        <v>20</v>
      </c>
      <c r="F125" s="261" t="s">
        <v>224</v>
      </c>
      <c r="G125" s="259"/>
      <c r="H125" s="260" t="s">
        <v>20</v>
      </c>
      <c r="I125" s="262"/>
      <c r="J125" s="259"/>
      <c r="K125" s="259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185</v>
      </c>
      <c r="AU125" s="267" t="s">
        <v>86</v>
      </c>
      <c r="AV125" s="15" t="s">
        <v>8</v>
      </c>
      <c r="AW125" s="15" t="s">
        <v>38</v>
      </c>
      <c r="AX125" s="15" t="s">
        <v>77</v>
      </c>
      <c r="AY125" s="267" t="s">
        <v>168</v>
      </c>
    </row>
    <row r="126" s="13" customFormat="1">
      <c r="A126" s="13"/>
      <c r="B126" s="236"/>
      <c r="C126" s="237"/>
      <c r="D126" s="232" t="s">
        <v>185</v>
      </c>
      <c r="E126" s="238" t="s">
        <v>20</v>
      </c>
      <c r="F126" s="239" t="s">
        <v>225</v>
      </c>
      <c r="G126" s="237"/>
      <c r="H126" s="240">
        <v>8.9399999999999995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185</v>
      </c>
      <c r="AU126" s="246" t="s">
        <v>86</v>
      </c>
      <c r="AV126" s="13" t="s">
        <v>86</v>
      </c>
      <c r="AW126" s="13" t="s">
        <v>38</v>
      </c>
      <c r="AX126" s="13" t="s">
        <v>77</v>
      </c>
      <c r="AY126" s="246" t="s">
        <v>168</v>
      </c>
    </row>
    <row r="127" s="13" customFormat="1">
      <c r="A127" s="13"/>
      <c r="B127" s="236"/>
      <c r="C127" s="237"/>
      <c r="D127" s="232" t="s">
        <v>185</v>
      </c>
      <c r="E127" s="238" t="s">
        <v>20</v>
      </c>
      <c r="F127" s="239" t="s">
        <v>226</v>
      </c>
      <c r="G127" s="237"/>
      <c r="H127" s="240">
        <v>5.4400000000000004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185</v>
      </c>
      <c r="AU127" s="246" t="s">
        <v>86</v>
      </c>
      <c r="AV127" s="13" t="s">
        <v>86</v>
      </c>
      <c r="AW127" s="13" t="s">
        <v>38</v>
      </c>
      <c r="AX127" s="13" t="s">
        <v>77</v>
      </c>
      <c r="AY127" s="246" t="s">
        <v>168</v>
      </c>
    </row>
    <row r="128" s="13" customFormat="1">
      <c r="A128" s="13"/>
      <c r="B128" s="236"/>
      <c r="C128" s="237"/>
      <c r="D128" s="232" t="s">
        <v>185</v>
      </c>
      <c r="E128" s="238" t="s">
        <v>20</v>
      </c>
      <c r="F128" s="239" t="s">
        <v>227</v>
      </c>
      <c r="G128" s="237"/>
      <c r="H128" s="240">
        <v>5.4400000000000004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185</v>
      </c>
      <c r="AU128" s="246" t="s">
        <v>86</v>
      </c>
      <c r="AV128" s="13" t="s">
        <v>86</v>
      </c>
      <c r="AW128" s="13" t="s">
        <v>38</v>
      </c>
      <c r="AX128" s="13" t="s">
        <v>77</v>
      </c>
      <c r="AY128" s="246" t="s">
        <v>168</v>
      </c>
    </row>
    <row r="129" s="13" customFormat="1">
      <c r="A129" s="13"/>
      <c r="B129" s="236"/>
      <c r="C129" s="237"/>
      <c r="D129" s="232" t="s">
        <v>185</v>
      </c>
      <c r="E129" s="238" t="s">
        <v>20</v>
      </c>
      <c r="F129" s="239" t="s">
        <v>228</v>
      </c>
      <c r="G129" s="237"/>
      <c r="H129" s="240">
        <v>1.6000000000000001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185</v>
      </c>
      <c r="AU129" s="246" t="s">
        <v>86</v>
      </c>
      <c r="AV129" s="13" t="s">
        <v>86</v>
      </c>
      <c r="AW129" s="13" t="s">
        <v>38</v>
      </c>
      <c r="AX129" s="13" t="s">
        <v>77</v>
      </c>
      <c r="AY129" s="246" t="s">
        <v>168</v>
      </c>
    </row>
    <row r="130" s="13" customFormat="1">
      <c r="A130" s="13"/>
      <c r="B130" s="236"/>
      <c r="C130" s="237"/>
      <c r="D130" s="232" t="s">
        <v>185</v>
      </c>
      <c r="E130" s="238" t="s">
        <v>20</v>
      </c>
      <c r="F130" s="239" t="s">
        <v>229</v>
      </c>
      <c r="G130" s="237"/>
      <c r="H130" s="240">
        <v>1.6000000000000001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185</v>
      </c>
      <c r="AU130" s="246" t="s">
        <v>86</v>
      </c>
      <c r="AV130" s="13" t="s">
        <v>86</v>
      </c>
      <c r="AW130" s="13" t="s">
        <v>38</v>
      </c>
      <c r="AX130" s="13" t="s">
        <v>77</v>
      </c>
      <c r="AY130" s="246" t="s">
        <v>168</v>
      </c>
    </row>
    <row r="131" s="16" customFormat="1">
      <c r="A131" s="16"/>
      <c r="B131" s="268"/>
      <c r="C131" s="269"/>
      <c r="D131" s="232" t="s">
        <v>185</v>
      </c>
      <c r="E131" s="270" t="s">
        <v>20</v>
      </c>
      <c r="F131" s="271" t="s">
        <v>223</v>
      </c>
      <c r="G131" s="269"/>
      <c r="H131" s="272">
        <v>23.02</v>
      </c>
      <c r="I131" s="273"/>
      <c r="J131" s="269"/>
      <c r="K131" s="269"/>
      <c r="L131" s="274"/>
      <c r="M131" s="275"/>
      <c r="N131" s="276"/>
      <c r="O131" s="276"/>
      <c r="P131" s="276"/>
      <c r="Q131" s="276"/>
      <c r="R131" s="276"/>
      <c r="S131" s="276"/>
      <c r="T131" s="277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8" t="s">
        <v>185</v>
      </c>
      <c r="AU131" s="278" t="s">
        <v>86</v>
      </c>
      <c r="AV131" s="16" t="s">
        <v>187</v>
      </c>
      <c r="AW131" s="16" t="s">
        <v>38</v>
      </c>
      <c r="AX131" s="16" t="s">
        <v>77</v>
      </c>
      <c r="AY131" s="278" t="s">
        <v>168</v>
      </c>
    </row>
    <row r="132" s="15" customFormat="1">
      <c r="A132" s="15"/>
      <c r="B132" s="258"/>
      <c r="C132" s="259"/>
      <c r="D132" s="232" t="s">
        <v>185</v>
      </c>
      <c r="E132" s="260" t="s">
        <v>20</v>
      </c>
      <c r="F132" s="261" t="s">
        <v>230</v>
      </c>
      <c r="G132" s="259"/>
      <c r="H132" s="260" t="s">
        <v>20</v>
      </c>
      <c r="I132" s="262"/>
      <c r="J132" s="259"/>
      <c r="K132" s="259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185</v>
      </c>
      <c r="AU132" s="267" t="s">
        <v>86</v>
      </c>
      <c r="AV132" s="15" t="s">
        <v>8</v>
      </c>
      <c r="AW132" s="15" t="s">
        <v>38</v>
      </c>
      <c r="AX132" s="15" t="s">
        <v>77</v>
      </c>
      <c r="AY132" s="267" t="s">
        <v>168</v>
      </c>
    </row>
    <row r="133" s="13" customFormat="1">
      <c r="A133" s="13"/>
      <c r="B133" s="236"/>
      <c r="C133" s="237"/>
      <c r="D133" s="232" t="s">
        <v>185</v>
      </c>
      <c r="E133" s="238" t="s">
        <v>20</v>
      </c>
      <c r="F133" s="239" t="s">
        <v>231</v>
      </c>
      <c r="G133" s="237"/>
      <c r="H133" s="240">
        <v>0.22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185</v>
      </c>
      <c r="AU133" s="246" t="s">
        <v>86</v>
      </c>
      <c r="AV133" s="13" t="s">
        <v>86</v>
      </c>
      <c r="AW133" s="13" t="s">
        <v>38</v>
      </c>
      <c r="AX133" s="13" t="s">
        <v>77</v>
      </c>
      <c r="AY133" s="246" t="s">
        <v>168</v>
      </c>
    </row>
    <row r="134" s="13" customFormat="1">
      <c r="A134" s="13"/>
      <c r="B134" s="236"/>
      <c r="C134" s="237"/>
      <c r="D134" s="232" t="s">
        <v>185</v>
      </c>
      <c r="E134" s="238" t="s">
        <v>20</v>
      </c>
      <c r="F134" s="239" t="s">
        <v>232</v>
      </c>
      <c r="G134" s="237"/>
      <c r="H134" s="240">
        <v>1.03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185</v>
      </c>
      <c r="AU134" s="246" t="s">
        <v>86</v>
      </c>
      <c r="AV134" s="13" t="s">
        <v>86</v>
      </c>
      <c r="AW134" s="13" t="s">
        <v>38</v>
      </c>
      <c r="AX134" s="13" t="s">
        <v>77</v>
      </c>
      <c r="AY134" s="246" t="s">
        <v>168</v>
      </c>
    </row>
    <row r="135" s="13" customFormat="1">
      <c r="A135" s="13"/>
      <c r="B135" s="236"/>
      <c r="C135" s="237"/>
      <c r="D135" s="232" t="s">
        <v>185</v>
      </c>
      <c r="E135" s="238" t="s">
        <v>20</v>
      </c>
      <c r="F135" s="239" t="s">
        <v>233</v>
      </c>
      <c r="G135" s="237"/>
      <c r="H135" s="240">
        <v>70.890000000000001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185</v>
      </c>
      <c r="AU135" s="246" t="s">
        <v>86</v>
      </c>
      <c r="AV135" s="13" t="s">
        <v>86</v>
      </c>
      <c r="AW135" s="13" t="s">
        <v>38</v>
      </c>
      <c r="AX135" s="13" t="s">
        <v>77</v>
      </c>
      <c r="AY135" s="246" t="s">
        <v>168</v>
      </c>
    </row>
    <row r="136" s="13" customFormat="1">
      <c r="A136" s="13"/>
      <c r="B136" s="236"/>
      <c r="C136" s="237"/>
      <c r="D136" s="232" t="s">
        <v>185</v>
      </c>
      <c r="E136" s="238" t="s">
        <v>20</v>
      </c>
      <c r="F136" s="239" t="s">
        <v>234</v>
      </c>
      <c r="G136" s="237"/>
      <c r="H136" s="240">
        <v>6.6200000000000001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185</v>
      </c>
      <c r="AU136" s="246" t="s">
        <v>86</v>
      </c>
      <c r="AV136" s="13" t="s">
        <v>86</v>
      </c>
      <c r="AW136" s="13" t="s">
        <v>38</v>
      </c>
      <c r="AX136" s="13" t="s">
        <v>77</v>
      </c>
      <c r="AY136" s="246" t="s">
        <v>168</v>
      </c>
    </row>
    <row r="137" s="13" customFormat="1">
      <c r="A137" s="13"/>
      <c r="B137" s="236"/>
      <c r="C137" s="237"/>
      <c r="D137" s="232" t="s">
        <v>185</v>
      </c>
      <c r="E137" s="238" t="s">
        <v>20</v>
      </c>
      <c r="F137" s="239" t="s">
        <v>235</v>
      </c>
      <c r="G137" s="237"/>
      <c r="H137" s="240">
        <v>4.4500000000000002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185</v>
      </c>
      <c r="AU137" s="246" t="s">
        <v>86</v>
      </c>
      <c r="AV137" s="13" t="s">
        <v>86</v>
      </c>
      <c r="AW137" s="13" t="s">
        <v>38</v>
      </c>
      <c r="AX137" s="13" t="s">
        <v>77</v>
      </c>
      <c r="AY137" s="246" t="s">
        <v>168</v>
      </c>
    </row>
    <row r="138" s="13" customFormat="1">
      <c r="A138" s="13"/>
      <c r="B138" s="236"/>
      <c r="C138" s="237"/>
      <c r="D138" s="232" t="s">
        <v>185</v>
      </c>
      <c r="E138" s="238" t="s">
        <v>20</v>
      </c>
      <c r="F138" s="239" t="s">
        <v>236</v>
      </c>
      <c r="G138" s="237"/>
      <c r="H138" s="240">
        <v>0.73999999999999999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185</v>
      </c>
      <c r="AU138" s="246" t="s">
        <v>86</v>
      </c>
      <c r="AV138" s="13" t="s">
        <v>86</v>
      </c>
      <c r="AW138" s="13" t="s">
        <v>38</v>
      </c>
      <c r="AX138" s="13" t="s">
        <v>77</v>
      </c>
      <c r="AY138" s="246" t="s">
        <v>168</v>
      </c>
    </row>
    <row r="139" s="16" customFormat="1">
      <c r="A139" s="16"/>
      <c r="B139" s="268"/>
      <c r="C139" s="269"/>
      <c r="D139" s="232" t="s">
        <v>185</v>
      </c>
      <c r="E139" s="270" t="s">
        <v>20</v>
      </c>
      <c r="F139" s="271" t="s">
        <v>223</v>
      </c>
      <c r="G139" s="269"/>
      <c r="H139" s="272">
        <v>83.950000000000003</v>
      </c>
      <c r="I139" s="273"/>
      <c r="J139" s="269"/>
      <c r="K139" s="269"/>
      <c r="L139" s="274"/>
      <c r="M139" s="275"/>
      <c r="N139" s="276"/>
      <c r="O139" s="276"/>
      <c r="P139" s="276"/>
      <c r="Q139" s="276"/>
      <c r="R139" s="276"/>
      <c r="S139" s="276"/>
      <c r="T139" s="277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8" t="s">
        <v>185</v>
      </c>
      <c r="AU139" s="278" t="s">
        <v>86</v>
      </c>
      <c r="AV139" s="16" t="s">
        <v>187</v>
      </c>
      <c r="AW139" s="16" t="s">
        <v>38</v>
      </c>
      <c r="AX139" s="16" t="s">
        <v>77</v>
      </c>
      <c r="AY139" s="278" t="s">
        <v>168</v>
      </c>
    </row>
    <row r="140" s="15" customFormat="1">
      <c r="A140" s="15"/>
      <c r="B140" s="258"/>
      <c r="C140" s="259"/>
      <c r="D140" s="232" t="s">
        <v>185</v>
      </c>
      <c r="E140" s="260" t="s">
        <v>20</v>
      </c>
      <c r="F140" s="261" t="s">
        <v>237</v>
      </c>
      <c r="G140" s="259"/>
      <c r="H140" s="260" t="s">
        <v>20</v>
      </c>
      <c r="I140" s="262"/>
      <c r="J140" s="259"/>
      <c r="K140" s="259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185</v>
      </c>
      <c r="AU140" s="267" t="s">
        <v>86</v>
      </c>
      <c r="AV140" s="15" t="s">
        <v>8</v>
      </c>
      <c r="AW140" s="15" t="s">
        <v>38</v>
      </c>
      <c r="AX140" s="15" t="s">
        <v>77</v>
      </c>
      <c r="AY140" s="267" t="s">
        <v>168</v>
      </c>
    </row>
    <row r="141" s="13" customFormat="1">
      <c r="A141" s="13"/>
      <c r="B141" s="236"/>
      <c r="C141" s="237"/>
      <c r="D141" s="232" t="s">
        <v>185</v>
      </c>
      <c r="E141" s="238" t="s">
        <v>20</v>
      </c>
      <c r="F141" s="239" t="s">
        <v>238</v>
      </c>
      <c r="G141" s="237"/>
      <c r="H141" s="240">
        <v>1.3200000000000001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185</v>
      </c>
      <c r="AU141" s="246" t="s">
        <v>86</v>
      </c>
      <c r="AV141" s="13" t="s">
        <v>86</v>
      </c>
      <c r="AW141" s="13" t="s">
        <v>38</v>
      </c>
      <c r="AX141" s="13" t="s">
        <v>77</v>
      </c>
      <c r="AY141" s="246" t="s">
        <v>168</v>
      </c>
    </row>
    <row r="142" s="16" customFormat="1">
      <c r="A142" s="16"/>
      <c r="B142" s="268"/>
      <c r="C142" s="269"/>
      <c r="D142" s="232" t="s">
        <v>185</v>
      </c>
      <c r="E142" s="270" t="s">
        <v>20</v>
      </c>
      <c r="F142" s="271" t="s">
        <v>223</v>
      </c>
      <c r="G142" s="269"/>
      <c r="H142" s="272">
        <v>1.3200000000000001</v>
      </c>
      <c r="I142" s="273"/>
      <c r="J142" s="269"/>
      <c r="K142" s="269"/>
      <c r="L142" s="274"/>
      <c r="M142" s="275"/>
      <c r="N142" s="276"/>
      <c r="O142" s="276"/>
      <c r="P142" s="276"/>
      <c r="Q142" s="276"/>
      <c r="R142" s="276"/>
      <c r="S142" s="276"/>
      <c r="T142" s="277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8" t="s">
        <v>185</v>
      </c>
      <c r="AU142" s="278" t="s">
        <v>86</v>
      </c>
      <c r="AV142" s="16" t="s">
        <v>187</v>
      </c>
      <c r="AW142" s="16" t="s">
        <v>38</v>
      </c>
      <c r="AX142" s="16" t="s">
        <v>77</v>
      </c>
      <c r="AY142" s="278" t="s">
        <v>168</v>
      </c>
    </row>
    <row r="143" s="15" customFormat="1">
      <c r="A143" s="15"/>
      <c r="B143" s="258"/>
      <c r="C143" s="259"/>
      <c r="D143" s="232" t="s">
        <v>185</v>
      </c>
      <c r="E143" s="260" t="s">
        <v>20</v>
      </c>
      <c r="F143" s="261" t="s">
        <v>239</v>
      </c>
      <c r="G143" s="259"/>
      <c r="H143" s="260" t="s">
        <v>20</v>
      </c>
      <c r="I143" s="262"/>
      <c r="J143" s="259"/>
      <c r="K143" s="259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185</v>
      </c>
      <c r="AU143" s="267" t="s">
        <v>86</v>
      </c>
      <c r="AV143" s="15" t="s">
        <v>8</v>
      </c>
      <c r="AW143" s="15" t="s">
        <v>38</v>
      </c>
      <c r="AX143" s="15" t="s">
        <v>77</v>
      </c>
      <c r="AY143" s="267" t="s">
        <v>168</v>
      </c>
    </row>
    <row r="144" s="13" customFormat="1">
      <c r="A144" s="13"/>
      <c r="B144" s="236"/>
      <c r="C144" s="237"/>
      <c r="D144" s="232" t="s">
        <v>185</v>
      </c>
      <c r="E144" s="238" t="s">
        <v>20</v>
      </c>
      <c r="F144" s="239" t="s">
        <v>240</v>
      </c>
      <c r="G144" s="237"/>
      <c r="H144" s="240">
        <v>0.96999999999999997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185</v>
      </c>
      <c r="AU144" s="246" t="s">
        <v>86</v>
      </c>
      <c r="AV144" s="13" t="s">
        <v>86</v>
      </c>
      <c r="AW144" s="13" t="s">
        <v>38</v>
      </c>
      <c r="AX144" s="13" t="s">
        <v>77</v>
      </c>
      <c r="AY144" s="246" t="s">
        <v>168</v>
      </c>
    </row>
    <row r="145" s="13" customFormat="1">
      <c r="A145" s="13"/>
      <c r="B145" s="236"/>
      <c r="C145" s="237"/>
      <c r="D145" s="232" t="s">
        <v>185</v>
      </c>
      <c r="E145" s="238" t="s">
        <v>20</v>
      </c>
      <c r="F145" s="239" t="s">
        <v>241</v>
      </c>
      <c r="G145" s="237"/>
      <c r="H145" s="240">
        <v>0.78000000000000003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185</v>
      </c>
      <c r="AU145" s="246" t="s">
        <v>86</v>
      </c>
      <c r="AV145" s="13" t="s">
        <v>86</v>
      </c>
      <c r="AW145" s="13" t="s">
        <v>38</v>
      </c>
      <c r="AX145" s="13" t="s">
        <v>77</v>
      </c>
      <c r="AY145" s="246" t="s">
        <v>168</v>
      </c>
    </row>
    <row r="146" s="13" customFormat="1">
      <c r="A146" s="13"/>
      <c r="B146" s="236"/>
      <c r="C146" s="237"/>
      <c r="D146" s="232" t="s">
        <v>185</v>
      </c>
      <c r="E146" s="238" t="s">
        <v>20</v>
      </c>
      <c r="F146" s="239" t="s">
        <v>242</v>
      </c>
      <c r="G146" s="237"/>
      <c r="H146" s="240">
        <v>0.56000000000000005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185</v>
      </c>
      <c r="AU146" s="246" t="s">
        <v>86</v>
      </c>
      <c r="AV146" s="13" t="s">
        <v>86</v>
      </c>
      <c r="AW146" s="13" t="s">
        <v>38</v>
      </c>
      <c r="AX146" s="13" t="s">
        <v>77</v>
      </c>
      <c r="AY146" s="246" t="s">
        <v>168</v>
      </c>
    </row>
    <row r="147" s="13" customFormat="1">
      <c r="A147" s="13"/>
      <c r="B147" s="236"/>
      <c r="C147" s="237"/>
      <c r="D147" s="232" t="s">
        <v>185</v>
      </c>
      <c r="E147" s="238" t="s">
        <v>20</v>
      </c>
      <c r="F147" s="239" t="s">
        <v>243</v>
      </c>
      <c r="G147" s="237"/>
      <c r="H147" s="240">
        <v>0.29999999999999999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185</v>
      </c>
      <c r="AU147" s="246" t="s">
        <v>86</v>
      </c>
      <c r="AV147" s="13" t="s">
        <v>86</v>
      </c>
      <c r="AW147" s="13" t="s">
        <v>38</v>
      </c>
      <c r="AX147" s="13" t="s">
        <v>77</v>
      </c>
      <c r="AY147" s="246" t="s">
        <v>168</v>
      </c>
    </row>
    <row r="148" s="16" customFormat="1">
      <c r="A148" s="16"/>
      <c r="B148" s="268"/>
      <c r="C148" s="269"/>
      <c r="D148" s="232" t="s">
        <v>185</v>
      </c>
      <c r="E148" s="270" t="s">
        <v>20</v>
      </c>
      <c r="F148" s="271" t="s">
        <v>223</v>
      </c>
      <c r="G148" s="269"/>
      <c r="H148" s="272">
        <v>2.6099999999999999</v>
      </c>
      <c r="I148" s="273"/>
      <c r="J148" s="269"/>
      <c r="K148" s="269"/>
      <c r="L148" s="274"/>
      <c r="M148" s="275"/>
      <c r="N148" s="276"/>
      <c r="O148" s="276"/>
      <c r="P148" s="276"/>
      <c r="Q148" s="276"/>
      <c r="R148" s="276"/>
      <c r="S148" s="276"/>
      <c r="T148" s="277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8" t="s">
        <v>185</v>
      </c>
      <c r="AU148" s="278" t="s">
        <v>86</v>
      </c>
      <c r="AV148" s="16" t="s">
        <v>187</v>
      </c>
      <c r="AW148" s="16" t="s">
        <v>38</v>
      </c>
      <c r="AX148" s="16" t="s">
        <v>77</v>
      </c>
      <c r="AY148" s="278" t="s">
        <v>168</v>
      </c>
    </row>
    <row r="149" s="15" customFormat="1">
      <c r="A149" s="15"/>
      <c r="B149" s="258"/>
      <c r="C149" s="259"/>
      <c r="D149" s="232" t="s">
        <v>185</v>
      </c>
      <c r="E149" s="260" t="s">
        <v>20</v>
      </c>
      <c r="F149" s="261" t="s">
        <v>244</v>
      </c>
      <c r="G149" s="259"/>
      <c r="H149" s="260" t="s">
        <v>20</v>
      </c>
      <c r="I149" s="262"/>
      <c r="J149" s="259"/>
      <c r="K149" s="259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185</v>
      </c>
      <c r="AU149" s="267" t="s">
        <v>86</v>
      </c>
      <c r="AV149" s="15" t="s">
        <v>8</v>
      </c>
      <c r="AW149" s="15" t="s">
        <v>38</v>
      </c>
      <c r="AX149" s="15" t="s">
        <v>77</v>
      </c>
      <c r="AY149" s="267" t="s">
        <v>168</v>
      </c>
    </row>
    <row r="150" s="13" customFormat="1">
      <c r="A150" s="13"/>
      <c r="B150" s="236"/>
      <c r="C150" s="237"/>
      <c r="D150" s="232" t="s">
        <v>185</v>
      </c>
      <c r="E150" s="238" t="s">
        <v>20</v>
      </c>
      <c r="F150" s="239" t="s">
        <v>219</v>
      </c>
      <c r="G150" s="237"/>
      <c r="H150" s="240">
        <v>7.5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185</v>
      </c>
      <c r="AU150" s="246" t="s">
        <v>86</v>
      </c>
      <c r="AV150" s="13" t="s">
        <v>86</v>
      </c>
      <c r="AW150" s="13" t="s">
        <v>38</v>
      </c>
      <c r="AX150" s="13" t="s">
        <v>77</v>
      </c>
      <c r="AY150" s="246" t="s">
        <v>168</v>
      </c>
    </row>
    <row r="151" s="13" customFormat="1">
      <c r="A151" s="13"/>
      <c r="B151" s="236"/>
      <c r="C151" s="237"/>
      <c r="D151" s="232" t="s">
        <v>185</v>
      </c>
      <c r="E151" s="238" t="s">
        <v>20</v>
      </c>
      <c r="F151" s="239" t="s">
        <v>245</v>
      </c>
      <c r="G151" s="237"/>
      <c r="H151" s="240">
        <v>6.4800000000000004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185</v>
      </c>
      <c r="AU151" s="246" t="s">
        <v>86</v>
      </c>
      <c r="AV151" s="13" t="s">
        <v>86</v>
      </c>
      <c r="AW151" s="13" t="s">
        <v>38</v>
      </c>
      <c r="AX151" s="13" t="s">
        <v>77</v>
      </c>
      <c r="AY151" s="246" t="s">
        <v>168</v>
      </c>
    </row>
    <row r="152" s="13" customFormat="1">
      <c r="A152" s="13"/>
      <c r="B152" s="236"/>
      <c r="C152" s="237"/>
      <c r="D152" s="232" t="s">
        <v>185</v>
      </c>
      <c r="E152" s="238" t="s">
        <v>20</v>
      </c>
      <c r="F152" s="239" t="s">
        <v>246</v>
      </c>
      <c r="G152" s="237"/>
      <c r="H152" s="240">
        <v>4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185</v>
      </c>
      <c r="AU152" s="246" t="s">
        <v>86</v>
      </c>
      <c r="AV152" s="13" t="s">
        <v>86</v>
      </c>
      <c r="AW152" s="13" t="s">
        <v>38</v>
      </c>
      <c r="AX152" s="13" t="s">
        <v>77</v>
      </c>
      <c r="AY152" s="246" t="s">
        <v>168</v>
      </c>
    </row>
    <row r="153" s="13" customFormat="1">
      <c r="A153" s="13"/>
      <c r="B153" s="236"/>
      <c r="C153" s="237"/>
      <c r="D153" s="232" t="s">
        <v>185</v>
      </c>
      <c r="E153" s="238" t="s">
        <v>20</v>
      </c>
      <c r="F153" s="239" t="s">
        <v>220</v>
      </c>
      <c r="G153" s="237"/>
      <c r="H153" s="240">
        <v>3.75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185</v>
      </c>
      <c r="AU153" s="246" t="s">
        <v>86</v>
      </c>
      <c r="AV153" s="13" t="s">
        <v>86</v>
      </c>
      <c r="AW153" s="13" t="s">
        <v>38</v>
      </c>
      <c r="AX153" s="13" t="s">
        <v>77</v>
      </c>
      <c r="AY153" s="246" t="s">
        <v>168</v>
      </c>
    </row>
    <row r="154" s="16" customFormat="1">
      <c r="A154" s="16"/>
      <c r="B154" s="268"/>
      <c r="C154" s="269"/>
      <c r="D154" s="232" t="s">
        <v>185</v>
      </c>
      <c r="E154" s="270" t="s">
        <v>20</v>
      </c>
      <c r="F154" s="271" t="s">
        <v>223</v>
      </c>
      <c r="G154" s="269"/>
      <c r="H154" s="272">
        <v>21.73</v>
      </c>
      <c r="I154" s="273"/>
      <c r="J154" s="269"/>
      <c r="K154" s="269"/>
      <c r="L154" s="274"/>
      <c r="M154" s="275"/>
      <c r="N154" s="276"/>
      <c r="O154" s="276"/>
      <c r="P154" s="276"/>
      <c r="Q154" s="276"/>
      <c r="R154" s="276"/>
      <c r="S154" s="276"/>
      <c r="T154" s="27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8" t="s">
        <v>185</v>
      </c>
      <c r="AU154" s="278" t="s">
        <v>86</v>
      </c>
      <c r="AV154" s="16" t="s">
        <v>187</v>
      </c>
      <c r="AW154" s="16" t="s">
        <v>38</v>
      </c>
      <c r="AX154" s="16" t="s">
        <v>77</v>
      </c>
      <c r="AY154" s="278" t="s">
        <v>168</v>
      </c>
    </row>
    <row r="155" s="13" customFormat="1">
      <c r="A155" s="13"/>
      <c r="B155" s="236"/>
      <c r="C155" s="237"/>
      <c r="D155" s="232" t="s">
        <v>185</v>
      </c>
      <c r="E155" s="238" t="s">
        <v>20</v>
      </c>
      <c r="F155" s="239" t="s">
        <v>247</v>
      </c>
      <c r="G155" s="237"/>
      <c r="H155" s="240">
        <v>8.9000000000000004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185</v>
      </c>
      <c r="AU155" s="246" t="s">
        <v>86</v>
      </c>
      <c r="AV155" s="13" t="s">
        <v>86</v>
      </c>
      <c r="AW155" s="13" t="s">
        <v>38</v>
      </c>
      <c r="AX155" s="13" t="s">
        <v>77</v>
      </c>
      <c r="AY155" s="246" t="s">
        <v>168</v>
      </c>
    </row>
    <row r="156" s="16" customFormat="1">
      <c r="A156" s="16"/>
      <c r="B156" s="268"/>
      <c r="C156" s="269"/>
      <c r="D156" s="232" t="s">
        <v>185</v>
      </c>
      <c r="E156" s="270" t="s">
        <v>20</v>
      </c>
      <c r="F156" s="271" t="s">
        <v>223</v>
      </c>
      <c r="G156" s="269"/>
      <c r="H156" s="272">
        <v>8.9000000000000004</v>
      </c>
      <c r="I156" s="273"/>
      <c r="J156" s="269"/>
      <c r="K156" s="269"/>
      <c r="L156" s="274"/>
      <c r="M156" s="275"/>
      <c r="N156" s="276"/>
      <c r="O156" s="276"/>
      <c r="P156" s="276"/>
      <c r="Q156" s="276"/>
      <c r="R156" s="276"/>
      <c r="S156" s="276"/>
      <c r="T156" s="277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8" t="s">
        <v>185</v>
      </c>
      <c r="AU156" s="278" t="s">
        <v>86</v>
      </c>
      <c r="AV156" s="16" t="s">
        <v>187</v>
      </c>
      <c r="AW156" s="16" t="s">
        <v>38</v>
      </c>
      <c r="AX156" s="16" t="s">
        <v>77</v>
      </c>
      <c r="AY156" s="278" t="s">
        <v>168</v>
      </c>
    </row>
    <row r="157" s="15" customFormat="1">
      <c r="A157" s="15"/>
      <c r="B157" s="258"/>
      <c r="C157" s="259"/>
      <c r="D157" s="232" t="s">
        <v>185</v>
      </c>
      <c r="E157" s="260" t="s">
        <v>20</v>
      </c>
      <c r="F157" s="261" t="s">
        <v>248</v>
      </c>
      <c r="G157" s="259"/>
      <c r="H157" s="260" t="s">
        <v>20</v>
      </c>
      <c r="I157" s="262"/>
      <c r="J157" s="259"/>
      <c r="K157" s="259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185</v>
      </c>
      <c r="AU157" s="267" t="s">
        <v>86</v>
      </c>
      <c r="AV157" s="15" t="s">
        <v>8</v>
      </c>
      <c r="AW157" s="15" t="s">
        <v>38</v>
      </c>
      <c r="AX157" s="15" t="s">
        <v>77</v>
      </c>
      <c r="AY157" s="267" t="s">
        <v>168</v>
      </c>
    </row>
    <row r="158" s="13" customFormat="1">
      <c r="A158" s="13"/>
      <c r="B158" s="236"/>
      <c r="C158" s="237"/>
      <c r="D158" s="232" t="s">
        <v>185</v>
      </c>
      <c r="E158" s="238" t="s">
        <v>20</v>
      </c>
      <c r="F158" s="239" t="s">
        <v>249</v>
      </c>
      <c r="G158" s="237"/>
      <c r="H158" s="240">
        <v>1.6000000000000001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185</v>
      </c>
      <c r="AU158" s="246" t="s">
        <v>86</v>
      </c>
      <c r="AV158" s="13" t="s">
        <v>86</v>
      </c>
      <c r="AW158" s="13" t="s">
        <v>38</v>
      </c>
      <c r="AX158" s="13" t="s">
        <v>77</v>
      </c>
      <c r="AY158" s="246" t="s">
        <v>168</v>
      </c>
    </row>
    <row r="159" s="13" customFormat="1">
      <c r="A159" s="13"/>
      <c r="B159" s="236"/>
      <c r="C159" s="237"/>
      <c r="D159" s="232" t="s">
        <v>185</v>
      </c>
      <c r="E159" s="238" t="s">
        <v>20</v>
      </c>
      <c r="F159" s="239" t="s">
        <v>250</v>
      </c>
      <c r="G159" s="237"/>
      <c r="H159" s="240">
        <v>3.7599999999999998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185</v>
      </c>
      <c r="AU159" s="246" t="s">
        <v>86</v>
      </c>
      <c r="AV159" s="13" t="s">
        <v>86</v>
      </c>
      <c r="AW159" s="13" t="s">
        <v>38</v>
      </c>
      <c r="AX159" s="13" t="s">
        <v>77</v>
      </c>
      <c r="AY159" s="246" t="s">
        <v>168</v>
      </c>
    </row>
    <row r="160" s="13" customFormat="1">
      <c r="A160" s="13"/>
      <c r="B160" s="236"/>
      <c r="C160" s="237"/>
      <c r="D160" s="232" t="s">
        <v>185</v>
      </c>
      <c r="E160" s="238" t="s">
        <v>20</v>
      </c>
      <c r="F160" s="239" t="s">
        <v>251</v>
      </c>
      <c r="G160" s="237"/>
      <c r="H160" s="240">
        <v>0.35999999999999999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185</v>
      </c>
      <c r="AU160" s="246" t="s">
        <v>86</v>
      </c>
      <c r="AV160" s="13" t="s">
        <v>86</v>
      </c>
      <c r="AW160" s="13" t="s">
        <v>38</v>
      </c>
      <c r="AX160" s="13" t="s">
        <v>77</v>
      </c>
      <c r="AY160" s="246" t="s">
        <v>168</v>
      </c>
    </row>
    <row r="161" s="13" customFormat="1">
      <c r="A161" s="13"/>
      <c r="B161" s="236"/>
      <c r="C161" s="237"/>
      <c r="D161" s="232" t="s">
        <v>185</v>
      </c>
      <c r="E161" s="238" t="s">
        <v>20</v>
      </c>
      <c r="F161" s="239" t="s">
        <v>252</v>
      </c>
      <c r="G161" s="237"/>
      <c r="H161" s="240">
        <v>7.5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185</v>
      </c>
      <c r="AU161" s="246" t="s">
        <v>86</v>
      </c>
      <c r="AV161" s="13" t="s">
        <v>86</v>
      </c>
      <c r="AW161" s="13" t="s">
        <v>38</v>
      </c>
      <c r="AX161" s="13" t="s">
        <v>77</v>
      </c>
      <c r="AY161" s="246" t="s">
        <v>168</v>
      </c>
    </row>
    <row r="162" s="13" customFormat="1">
      <c r="A162" s="13"/>
      <c r="B162" s="236"/>
      <c r="C162" s="237"/>
      <c r="D162" s="232" t="s">
        <v>185</v>
      </c>
      <c r="E162" s="238" t="s">
        <v>20</v>
      </c>
      <c r="F162" s="239" t="s">
        <v>253</v>
      </c>
      <c r="G162" s="237"/>
      <c r="H162" s="240">
        <v>7.0800000000000001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185</v>
      </c>
      <c r="AU162" s="246" t="s">
        <v>86</v>
      </c>
      <c r="AV162" s="13" t="s">
        <v>86</v>
      </c>
      <c r="AW162" s="13" t="s">
        <v>38</v>
      </c>
      <c r="AX162" s="13" t="s">
        <v>77</v>
      </c>
      <c r="AY162" s="246" t="s">
        <v>168</v>
      </c>
    </row>
    <row r="163" s="13" customFormat="1">
      <c r="A163" s="13"/>
      <c r="B163" s="236"/>
      <c r="C163" s="237"/>
      <c r="D163" s="232" t="s">
        <v>185</v>
      </c>
      <c r="E163" s="238" t="s">
        <v>20</v>
      </c>
      <c r="F163" s="239" t="s">
        <v>254</v>
      </c>
      <c r="G163" s="237"/>
      <c r="H163" s="240">
        <v>12.83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185</v>
      </c>
      <c r="AU163" s="246" t="s">
        <v>86</v>
      </c>
      <c r="AV163" s="13" t="s">
        <v>86</v>
      </c>
      <c r="AW163" s="13" t="s">
        <v>38</v>
      </c>
      <c r="AX163" s="13" t="s">
        <v>77</v>
      </c>
      <c r="AY163" s="246" t="s">
        <v>168</v>
      </c>
    </row>
    <row r="164" s="13" customFormat="1">
      <c r="A164" s="13"/>
      <c r="B164" s="236"/>
      <c r="C164" s="237"/>
      <c r="D164" s="232" t="s">
        <v>185</v>
      </c>
      <c r="E164" s="238" t="s">
        <v>20</v>
      </c>
      <c r="F164" s="239" t="s">
        <v>255</v>
      </c>
      <c r="G164" s="237"/>
      <c r="H164" s="240">
        <v>5.9400000000000004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185</v>
      </c>
      <c r="AU164" s="246" t="s">
        <v>86</v>
      </c>
      <c r="AV164" s="13" t="s">
        <v>86</v>
      </c>
      <c r="AW164" s="13" t="s">
        <v>38</v>
      </c>
      <c r="AX164" s="13" t="s">
        <v>77</v>
      </c>
      <c r="AY164" s="246" t="s">
        <v>168</v>
      </c>
    </row>
    <row r="165" s="16" customFormat="1">
      <c r="A165" s="16"/>
      <c r="B165" s="268"/>
      <c r="C165" s="269"/>
      <c r="D165" s="232" t="s">
        <v>185</v>
      </c>
      <c r="E165" s="270" t="s">
        <v>20</v>
      </c>
      <c r="F165" s="271" t="s">
        <v>223</v>
      </c>
      <c r="G165" s="269"/>
      <c r="H165" s="272">
        <v>39.07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8" t="s">
        <v>185</v>
      </c>
      <c r="AU165" s="278" t="s">
        <v>86</v>
      </c>
      <c r="AV165" s="16" t="s">
        <v>187</v>
      </c>
      <c r="AW165" s="16" t="s">
        <v>38</v>
      </c>
      <c r="AX165" s="16" t="s">
        <v>77</v>
      </c>
      <c r="AY165" s="278" t="s">
        <v>168</v>
      </c>
    </row>
    <row r="166" s="15" customFormat="1">
      <c r="A166" s="15"/>
      <c r="B166" s="258"/>
      <c r="C166" s="259"/>
      <c r="D166" s="232" t="s">
        <v>185</v>
      </c>
      <c r="E166" s="260" t="s">
        <v>20</v>
      </c>
      <c r="F166" s="261" t="s">
        <v>256</v>
      </c>
      <c r="G166" s="259"/>
      <c r="H166" s="260" t="s">
        <v>20</v>
      </c>
      <c r="I166" s="262"/>
      <c r="J166" s="259"/>
      <c r="K166" s="259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185</v>
      </c>
      <c r="AU166" s="267" t="s">
        <v>86</v>
      </c>
      <c r="AV166" s="15" t="s">
        <v>8</v>
      </c>
      <c r="AW166" s="15" t="s">
        <v>38</v>
      </c>
      <c r="AX166" s="15" t="s">
        <v>77</v>
      </c>
      <c r="AY166" s="267" t="s">
        <v>168</v>
      </c>
    </row>
    <row r="167" s="13" customFormat="1">
      <c r="A167" s="13"/>
      <c r="B167" s="236"/>
      <c r="C167" s="237"/>
      <c r="D167" s="232" t="s">
        <v>185</v>
      </c>
      <c r="E167" s="238" t="s">
        <v>20</v>
      </c>
      <c r="F167" s="239" t="s">
        <v>257</v>
      </c>
      <c r="G167" s="237"/>
      <c r="H167" s="240">
        <v>90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185</v>
      </c>
      <c r="AU167" s="246" t="s">
        <v>86</v>
      </c>
      <c r="AV167" s="13" t="s">
        <v>86</v>
      </c>
      <c r="AW167" s="13" t="s">
        <v>38</v>
      </c>
      <c r="AX167" s="13" t="s">
        <v>77</v>
      </c>
      <c r="AY167" s="246" t="s">
        <v>168</v>
      </c>
    </row>
    <row r="168" s="13" customFormat="1">
      <c r="A168" s="13"/>
      <c r="B168" s="236"/>
      <c r="C168" s="237"/>
      <c r="D168" s="232" t="s">
        <v>185</v>
      </c>
      <c r="E168" s="238" t="s">
        <v>20</v>
      </c>
      <c r="F168" s="239" t="s">
        <v>258</v>
      </c>
      <c r="G168" s="237"/>
      <c r="H168" s="240">
        <v>118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185</v>
      </c>
      <c r="AU168" s="246" t="s">
        <v>86</v>
      </c>
      <c r="AV168" s="13" t="s">
        <v>86</v>
      </c>
      <c r="AW168" s="13" t="s">
        <v>38</v>
      </c>
      <c r="AX168" s="13" t="s">
        <v>77</v>
      </c>
      <c r="AY168" s="246" t="s">
        <v>168</v>
      </c>
    </row>
    <row r="169" s="13" customFormat="1">
      <c r="A169" s="13"/>
      <c r="B169" s="236"/>
      <c r="C169" s="237"/>
      <c r="D169" s="232" t="s">
        <v>185</v>
      </c>
      <c r="E169" s="238" t="s">
        <v>20</v>
      </c>
      <c r="F169" s="239" t="s">
        <v>259</v>
      </c>
      <c r="G169" s="237"/>
      <c r="H169" s="240">
        <v>20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185</v>
      </c>
      <c r="AU169" s="246" t="s">
        <v>86</v>
      </c>
      <c r="AV169" s="13" t="s">
        <v>86</v>
      </c>
      <c r="AW169" s="13" t="s">
        <v>38</v>
      </c>
      <c r="AX169" s="13" t="s">
        <v>77</v>
      </c>
      <c r="AY169" s="246" t="s">
        <v>168</v>
      </c>
    </row>
    <row r="170" s="13" customFormat="1">
      <c r="A170" s="13"/>
      <c r="B170" s="236"/>
      <c r="C170" s="237"/>
      <c r="D170" s="232" t="s">
        <v>185</v>
      </c>
      <c r="E170" s="238" t="s">
        <v>20</v>
      </c>
      <c r="F170" s="239" t="s">
        <v>260</v>
      </c>
      <c r="G170" s="237"/>
      <c r="H170" s="240">
        <v>363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185</v>
      </c>
      <c r="AU170" s="246" t="s">
        <v>86</v>
      </c>
      <c r="AV170" s="13" t="s">
        <v>86</v>
      </c>
      <c r="AW170" s="13" t="s">
        <v>38</v>
      </c>
      <c r="AX170" s="13" t="s">
        <v>77</v>
      </c>
      <c r="AY170" s="246" t="s">
        <v>168</v>
      </c>
    </row>
    <row r="171" s="13" customFormat="1">
      <c r="A171" s="13"/>
      <c r="B171" s="236"/>
      <c r="C171" s="237"/>
      <c r="D171" s="232" t="s">
        <v>185</v>
      </c>
      <c r="E171" s="238" t="s">
        <v>20</v>
      </c>
      <c r="F171" s="239" t="s">
        <v>261</v>
      </c>
      <c r="G171" s="237"/>
      <c r="H171" s="240">
        <v>637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185</v>
      </c>
      <c r="AU171" s="246" t="s">
        <v>86</v>
      </c>
      <c r="AV171" s="13" t="s">
        <v>86</v>
      </c>
      <c r="AW171" s="13" t="s">
        <v>38</v>
      </c>
      <c r="AX171" s="13" t="s">
        <v>77</v>
      </c>
      <c r="AY171" s="246" t="s">
        <v>168</v>
      </c>
    </row>
    <row r="172" s="13" customFormat="1">
      <c r="A172" s="13"/>
      <c r="B172" s="236"/>
      <c r="C172" s="237"/>
      <c r="D172" s="232" t="s">
        <v>185</v>
      </c>
      <c r="E172" s="238" t="s">
        <v>20</v>
      </c>
      <c r="F172" s="239" t="s">
        <v>262</v>
      </c>
      <c r="G172" s="237"/>
      <c r="H172" s="240">
        <v>1960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185</v>
      </c>
      <c r="AU172" s="246" t="s">
        <v>86</v>
      </c>
      <c r="AV172" s="13" t="s">
        <v>86</v>
      </c>
      <c r="AW172" s="13" t="s">
        <v>38</v>
      </c>
      <c r="AX172" s="13" t="s">
        <v>77</v>
      </c>
      <c r="AY172" s="246" t="s">
        <v>168</v>
      </c>
    </row>
    <row r="173" s="16" customFormat="1">
      <c r="A173" s="16"/>
      <c r="B173" s="268"/>
      <c r="C173" s="269"/>
      <c r="D173" s="232" t="s">
        <v>185</v>
      </c>
      <c r="E173" s="270" t="s">
        <v>20</v>
      </c>
      <c r="F173" s="271" t="s">
        <v>223</v>
      </c>
      <c r="G173" s="269"/>
      <c r="H173" s="272">
        <v>3188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8" t="s">
        <v>185</v>
      </c>
      <c r="AU173" s="278" t="s">
        <v>86</v>
      </c>
      <c r="AV173" s="16" t="s">
        <v>187</v>
      </c>
      <c r="AW173" s="16" t="s">
        <v>38</v>
      </c>
      <c r="AX173" s="16" t="s">
        <v>77</v>
      </c>
      <c r="AY173" s="278" t="s">
        <v>168</v>
      </c>
    </row>
    <row r="174" s="13" customFormat="1">
      <c r="A174" s="13"/>
      <c r="B174" s="236"/>
      <c r="C174" s="237"/>
      <c r="D174" s="232" t="s">
        <v>185</v>
      </c>
      <c r="E174" s="238" t="s">
        <v>20</v>
      </c>
      <c r="F174" s="239" t="s">
        <v>263</v>
      </c>
      <c r="G174" s="237"/>
      <c r="H174" s="240">
        <v>2.5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185</v>
      </c>
      <c r="AU174" s="246" t="s">
        <v>86</v>
      </c>
      <c r="AV174" s="13" t="s">
        <v>86</v>
      </c>
      <c r="AW174" s="13" t="s">
        <v>38</v>
      </c>
      <c r="AX174" s="13" t="s">
        <v>77</v>
      </c>
      <c r="AY174" s="246" t="s">
        <v>168</v>
      </c>
    </row>
    <row r="175" s="14" customFormat="1">
      <c r="A175" s="14"/>
      <c r="B175" s="247"/>
      <c r="C175" s="248"/>
      <c r="D175" s="232" t="s">
        <v>185</v>
      </c>
      <c r="E175" s="249" t="s">
        <v>20</v>
      </c>
      <c r="F175" s="250" t="s">
        <v>196</v>
      </c>
      <c r="G175" s="248"/>
      <c r="H175" s="251">
        <v>3403.9200000000001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185</v>
      </c>
      <c r="AU175" s="257" t="s">
        <v>86</v>
      </c>
      <c r="AV175" s="14" t="s">
        <v>174</v>
      </c>
      <c r="AW175" s="14" t="s">
        <v>38</v>
      </c>
      <c r="AX175" s="14" t="s">
        <v>8</v>
      </c>
      <c r="AY175" s="257" t="s">
        <v>168</v>
      </c>
    </row>
    <row r="176" s="2" customFormat="1" ht="31" customHeight="1">
      <c r="A176" s="40"/>
      <c r="B176" s="41"/>
      <c r="C176" s="220" t="s">
        <v>264</v>
      </c>
      <c r="D176" s="220" t="s">
        <v>170</v>
      </c>
      <c r="E176" s="221" t="s">
        <v>265</v>
      </c>
      <c r="F176" s="222" t="s">
        <v>266</v>
      </c>
      <c r="G176" s="223" t="s">
        <v>190</v>
      </c>
      <c r="H176" s="224">
        <v>12.6</v>
      </c>
      <c r="I176" s="225"/>
      <c r="J176" s="224">
        <f>ROUND(I176*H176,0)</f>
        <v>0</v>
      </c>
      <c r="K176" s="222" t="s">
        <v>181</v>
      </c>
      <c r="L176" s="46"/>
      <c r="M176" s="226" t="s">
        <v>20</v>
      </c>
      <c r="N176" s="227" t="s">
        <v>48</v>
      </c>
      <c r="O176" s="86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0" t="s">
        <v>174</v>
      </c>
      <c r="AT176" s="230" t="s">
        <v>170</v>
      </c>
      <c r="AU176" s="230" t="s">
        <v>86</v>
      </c>
      <c r="AY176" s="19" t="s">
        <v>168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9" t="s">
        <v>8</v>
      </c>
      <c r="BK176" s="231">
        <f>ROUND(I176*H176,0)</f>
        <v>0</v>
      </c>
      <c r="BL176" s="19" t="s">
        <v>174</v>
      </c>
      <c r="BM176" s="230" t="s">
        <v>267</v>
      </c>
    </row>
    <row r="177" s="2" customFormat="1">
      <c r="A177" s="40"/>
      <c r="B177" s="41"/>
      <c r="C177" s="42"/>
      <c r="D177" s="232" t="s">
        <v>183</v>
      </c>
      <c r="E177" s="42"/>
      <c r="F177" s="233" t="s">
        <v>268</v>
      </c>
      <c r="G177" s="42"/>
      <c r="H177" s="42"/>
      <c r="I177" s="138"/>
      <c r="J177" s="42"/>
      <c r="K177" s="42"/>
      <c r="L177" s="46"/>
      <c r="M177" s="234"/>
      <c r="N177" s="235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183</v>
      </c>
      <c r="AU177" s="19" t="s">
        <v>86</v>
      </c>
    </row>
    <row r="178" s="15" customFormat="1">
      <c r="A178" s="15"/>
      <c r="B178" s="258"/>
      <c r="C178" s="259"/>
      <c r="D178" s="232" t="s">
        <v>185</v>
      </c>
      <c r="E178" s="260" t="s">
        <v>20</v>
      </c>
      <c r="F178" s="261" t="s">
        <v>211</v>
      </c>
      <c r="G178" s="259"/>
      <c r="H178" s="260" t="s">
        <v>20</v>
      </c>
      <c r="I178" s="262"/>
      <c r="J178" s="259"/>
      <c r="K178" s="259"/>
      <c r="L178" s="263"/>
      <c r="M178" s="264"/>
      <c r="N178" s="265"/>
      <c r="O178" s="265"/>
      <c r="P178" s="265"/>
      <c r="Q178" s="265"/>
      <c r="R178" s="265"/>
      <c r="S178" s="265"/>
      <c r="T178" s="26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7" t="s">
        <v>185</v>
      </c>
      <c r="AU178" s="267" t="s">
        <v>86</v>
      </c>
      <c r="AV178" s="15" t="s">
        <v>8</v>
      </c>
      <c r="AW178" s="15" t="s">
        <v>38</v>
      </c>
      <c r="AX178" s="15" t="s">
        <v>77</v>
      </c>
      <c r="AY178" s="267" t="s">
        <v>168</v>
      </c>
    </row>
    <row r="179" s="13" customFormat="1">
      <c r="A179" s="13"/>
      <c r="B179" s="236"/>
      <c r="C179" s="237"/>
      <c r="D179" s="232" t="s">
        <v>185</v>
      </c>
      <c r="E179" s="238" t="s">
        <v>20</v>
      </c>
      <c r="F179" s="239" t="s">
        <v>269</v>
      </c>
      <c r="G179" s="237"/>
      <c r="H179" s="240">
        <v>12.6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185</v>
      </c>
      <c r="AU179" s="246" t="s">
        <v>86</v>
      </c>
      <c r="AV179" s="13" t="s">
        <v>86</v>
      </c>
      <c r="AW179" s="13" t="s">
        <v>38</v>
      </c>
      <c r="AX179" s="13" t="s">
        <v>8</v>
      </c>
      <c r="AY179" s="246" t="s">
        <v>168</v>
      </c>
    </row>
    <row r="180" s="2" customFormat="1" ht="41.5" customHeight="1">
      <c r="A180" s="40"/>
      <c r="B180" s="41"/>
      <c r="C180" s="220" t="s">
        <v>270</v>
      </c>
      <c r="D180" s="220" t="s">
        <v>170</v>
      </c>
      <c r="E180" s="221" t="s">
        <v>271</v>
      </c>
      <c r="F180" s="222" t="s">
        <v>272</v>
      </c>
      <c r="G180" s="223" t="s">
        <v>190</v>
      </c>
      <c r="H180" s="224">
        <v>12928.18</v>
      </c>
      <c r="I180" s="225"/>
      <c r="J180" s="224">
        <f>ROUND(I180*H180,0)</f>
        <v>0</v>
      </c>
      <c r="K180" s="222" t="s">
        <v>181</v>
      </c>
      <c r="L180" s="46"/>
      <c r="M180" s="226" t="s">
        <v>20</v>
      </c>
      <c r="N180" s="227" t="s">
        <v>48</v>
      </c>
      <c r="O180" s="86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0" t="s">
        <v>174</v>
      </c>
      <c r="AT180" s="230" t="s">
        <v>170</v>
      </c>
      <c r="AU180" s="230" t="s">
        <v>86</v>
      </c>
      <c r="AY180" s="19" t="s">
        <v>168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9" t="s">
        <v>8</v>
      </c>
      <c r="BK180" s="231">
        <f>ROUND(I180*H180,0)</f>
        <v>0</v>
      </c>
      <c r="BL180" s="19" t="s">
        <v>174</v>
      </c>
      <c r="BM180" s="230" t="s">
        <v>273</v>
      </c>
    </row>
    <row r="181" s="2" customFormat="1">
      <c r="A181" s="40"/>
      <c r="B181" s="41"/>
      <c r="C181" s="42"/>
      <c r="D181" s="232" t="s">
        <v>183</v>
      </c>
      <c r="E181" s="42"/>
      <c r="F181" s="233" t="s">
        <v>274</v>
      </c>
      <c r="G181" s="42"/>
      <c r="H181" s="42"/>
      <c r="I181" s="138"/>
      <c r="J181" s="42"/>
      <c r="K181" s="42"/>
      <c r="L181" s="46"/>
      <c r="M181" s="234"/>
      <c r="N181" s="235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183</v>
      </c>
      <c r="AU181" s="19" t="s">
        <v>86</v>
      </c>
    </row>
    <row r="182" s="13" customFormat="1">
      <c r="A182" s="13"/>
      <c r="B182" s="236"/>
      <c r="C182" s="237"/>
      <c r="D182" s="232" t="s">
        <v>185</v>
      </c>
      <c r="E182" s="238" t="s">
        <v>20</v>
      </c>
      <c r="F182" s="239" t="s">
        <v>275</v>
      </c>
      <c r="G182" s="237"/>
      <c r="H182" s="240">
        <v>2281.9099999999999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185</v>
      </c>
      <c r="AU182" s="246" t="s">
        <v>86</v>
      </c>
      <c r="AV182" s="13" t="s">
        <v>86</v>
      </c>
      <c r="AW182" s="13" t="s">
        <v>38</v>
      </c>
      <c r="AX182" s="13" t="s">
        <v>77</v>
      </c>
      <c r="AY182" s="246" t="s">
        <v>168</v>
      </c>
    </row>
    <row r="183" s="13" customFormat="1">
      <c r="A183" s="13"/>
      <c r="B183" s="236"/>
      <c r="C183" s="237"/>
      <c r="D183" s="232" t="s">
        <v>185</v>
      </c>
      <c r="E183" s="238" t="s">
        <v>20</v>
      </c>
      <c r="F183" s="239" t="s">
        <v>276</v>
      </c>
      <c r="G183" s="237"/>
      <c r="H183" s="240">
        <v>2281.9099999999999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185</v>
      </c>
      <c r="AU183" s="246" t="s">
        <v>86</v>
      </c>
      <c r="AV183" s="13" t="s">
        <v>86</v>
      </c>
      <c r="AW183" s="13" t="s">
        <v>38</v>
      </c>
      <c r="AX183" s="13" t="s">
        <v>77</v>
      </c>
      <c r="AY183" s="246" t="s">
        <v>168</v>
      </c>
    </row>
    <row r="184" s="13" customFormat="1">
      <c r="A184" s="13"/>
      <c r="B184" s="236"/>
      <c r="C184" s="237"/>
      <c r="D184" s="232" t="s">
        <v>185</v>
      </c>
      <c r="E184" s="238" t="s">
        <v>20</v>
      </c>
      <c r="F184" s="239" t="s">
        <v>277</v>
      </c>
      <c r="G184" s="237"/>
      <c r="H184" s="240">
        <v>753.89999999999998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185</v>
      </c>
      <c r="AU184" s="246" t="s">
        <v>86</v>
      </c>
      <c r="AV184" s="13" t="s">
        <v>86</v>
      </c>
      <c r="AW184" s="13" t="s">
        <v>38</v>
      </c>
      <c r="AX184" s="13" t="s">
        <v>77</v>
      </c>
      <c r="AY184" s="246" t="s">
        <v>168</v>
      </c>
    </row>
    <row r="185" s="13" customFormat="1">
      <c r="A185" s="13"/>
      <c r="B185" s="236"/>
      <c r="C185" s="237"/>
      <c r="D185" s="232" t="s">
        <v>185</v>
      </c>
      <c r="E185" s="238" t="s">
        <v>20</v>
      </c>
      <c r="F185" s="239" t="s">
        <v>278</v>
      </c>
      <c r="G185" s="237"/>
      <c r="H185" s="240">
        <v>753.89999999999998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185</v>
      </c>
      <c r="AU185" s="246" t="s">
        <v>86</v>
      </c>
      <c r="AV185" s="13" t="s">
        <v>86</v>
      </c>
      <c r="AW185" s="13" t="s">
        <v>38</v>
      </c>
      <c r="AX185" s="13" t="s">
        <v>77</v>
      </c>
      <c r="AY185" s="246" t="s">
        <v>168</v>
      </c>
    </row>
    <row r="186" s="13" customFormat="1">
      <c r="A186" s="13"/>
      <c r="B186" s="236"/>
      <c r="C186" s="237"/>
      <c r="D186" s="232" t="s">
        <v>185</v>
      </c>
      <c r="E186" s="238" t="s">
        <v>20</v>
      </c>
      <c r="F186" s="239" t="s">
        <v>279</v>
      </c>
      <c r="G186" s="237"/>
      <c r="H186" s="240">
        <v>3403.9200000000001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185</v>
      </c>
      <c r="AU186" s="246" t="s">
        <v>86</v>
      </c>
      <c r="AV186" s="13" t="s">
        <v>86</v>
      </c>
      <c r="AW186" s="13" t="s">
        <v>38</v>
      </c>
      <c r="AX186" s="13" t="s">
        <v>77</v>
      </c>
      <c r="AY186" s="246" t="s">
        <v>168</v>
      </c>
    </row>
    <row r="187" s="13" customFormat="1">
      <c r="A187" s="13"/>
      <c r="B187" s="236"/>
      <c r="C187" s="237"/>
      <c r="D187" s="232" t="s">
        <v>185</v>
      </c>
      <c r="E187" s="238" t="s">
        <v>20</v>
      </c>
      <c r="F187" s="239" t="s">
        <v>280</v>
      </c>
      <c r="G187" s="237"/>
      <c r="H187" s="240">
        <v>3403.9200000000001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185</v>
      </c>
      <c r="AU187" s="246" t="s">
        <v>86</v>
      </c>
      <c r="AV187" s="13" t="s">
        <v>86</v>
      </c>
      <c r="AW187" s="13" t="s">
        <v>38</v>
      </c>
      <c r="AX187" s="13" t="s">
        <v>77</v>
      </c>
      <c r="AY187" s="246" t="s">
        <v>168</v>
      </c>
    </row>
    <row r="188" s="13" customFormat="1">
      <c r="A188" s="13"/>
      <c r="B188" s="236"/>
      <c r="C188" s="237"/>
      <c r="D188" s="232" t="s">
        <v>185</v>
      </c>
      <c r="E188" s="238" t="s">
        <v>20</v>
      </c>
      <c r="F188" s="239" t="s">
        <v>281</v>
      </c>
      <c r="G188" s="237"/>
      <c r="H188" s="240">
        <v>11.76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185</v>
      </c>
      <c r="AU188" s="246" t="s">
        <v>86</v>
      </c>
      <c r="AV188" s="13" t="s">
        <v>86</v>
      </c>
      <c r="AW188" s="13" t="s">
        <v>38</v>
      </c>
      <c r="AX188" s="13" t="s">
        <v>77</v>
      </c>
      <c r="AY188" s="246" t="s">
        <v>168</v>
      </c>
    </row>
    <row r="189" s="13" customFormat="1">
      <c r="A189" s="13"/>
      <c r="B189" s="236"/>
      <c r="C189" s="237"/>
      <c r="D189" s="232" t="s">
        <v>185</v>
      </c>
      <c r="E189" s="238" t="s">
        <v>20</v>
      </c>
      <c r="F189" s="239" t="s">
        <v>282</v>
      </c>
      <c r="G189" s="237"/>
      <c r="H189" s="240">
        <v>11.76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185</v>
      </c>
      <c r="AU189" s="246" t="s">
        <v>86</v>
      </c>
      <c r="AV189" s="13" t="s">
        <v>86</v>
      </c>
      <c r="AW189" s="13" t="s">
        <v>38</v>
      </c>
      <c r="AX189" s="13" t="s">
        <v>77</v>
      </c>
      <c r="AY189" s="246" t="s">
        <v>168</v>
      </c>
    </row>
    <row r="190" s="13" customFormat="1">
      <c r="A190" s="13"/>
      <c r="B190" s="236"/>
      <c r="C190" s="237"/>
      <c r="D190" s="232" t="s">
        <v>185</v>
      </c>
      <c r="E190" s="238" t="s">
        <v>20</v>
      </c>
      <c r="F190" s="239" t="s">
        <v>283</v>
      </c>
      <c r="G190" s="237"/>
      <c r="H190" s="240">
        <v>12.6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185</v>
      </c>
      <c r="AU190" s="246" t="s">
        <v>86</v>
      </c>
      <c r="AV190" s="13" t="s">
        <v>86</v>
      </c>
      <c r="AW190" s="13" t="s">
        <v>38</v>
      </c>
      <c r="AX190" s="13" t="s">
        <v>77</v>
      </c>
      <c r="AY190" s="246" t="s">
        <v>168</v>
      </c>
    </row>
    <row r="191" s="13" customFormat="1">
      <c r="A191" s="13"/>
      <c r="B191" s="236"/>
      <c r="C191" s="237"/>
      <c r="D191" s="232" t="s">
        <v>185</v>
      </c>
      <c r="E191" s="238" t="s">
        <v>20</v>
      </c>
      <c r="F191" s="239" t="s">
        <v>284</v>
      </c>
      <c r="G191" s="237"/>
      <c r="H191" s="240">
        <v>12.6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185</v>
      </c>
      <c r="AU191" s="246" t="s">
        <v>86</v>
      </c>
      <c r="AV191" s="13" t="s">
        <v>86</v>
      </c>
      <c r="AW191" s="13" t="s">
        <v>38</v>
      </c>
      <c r="AX191" s="13" t="s">
        <v>77</v>
      </c>
      <c r="AY191" s="246" t="s">
        <v>168</v>
      </c>
    </row>
    <row r="192" s="14" customFormat="1">
      <c r="A192" s="14"/>
      <c r="B192" s="247"/>
      <c r="C192" s="248"/>
      <c r="D192" s="232" t="s">
        <v>185</v>
      </c>
      <c r="E192" s="249" t="s">
        <v>20</v>
      </c>
      <c r="F192" s="250" t="s">
        <v>196</v>
      </c>
      <c r="G192" s="248"/>
      <c r="H192" s="251">
        <v>12928.18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185</v>
      </c>
      <c r="AU192" s="257" t="s">
        <v>86</v>
      </c>
      <c r="AV192" s="14" t="s">
        <v>174</v>
      </c>
      <c r="AW192" s="14" t="s">
        <v>38</v>
      </c>
      <c r="AX192" s="14" t="s">
        <v>8</v>
      </c>
      <c r="AY192" s="257" t="s">
        <v>168</v>
      </c>
    </row>
    <row r="193" s="2" customFormat="1" ht="41.5" customHeight="1">
      <c r="A193" s="40"/>
      <c r="B193" s="41"/>
      <c r="C193" s="220" t="s">
        <v>285</v>
      </c>
      <c r="D193" s="220" t="s">
        <v>170</v>
      </c>
      <c r="E193" s="221" t="s">
        <v>286</v>
      </c>
      <c r="F193" s="222" t="s">
        <v>287</v>
      </c>
      <c r="G193" s="223" t="s">
        <v>190</v>
      </c>
      <c r="H193" s="224">
        <v>1220.78</v>
      </c>
      <c r="I193" s="225"/>
      <c r="J193" s="224">
        <f>ROUND(I193*H193,0)</f>
        <v>0</v>
      </c>
      <c r="K193" s="222" t="s">
        <v>181</v>
      </c>
      <c r="L193" s="46"/>
      <c r="M193" s="226" t="s">
        <v>20</v>
      </c>
      <c r="N193" s="227" t="s">
        <v>48</v>
      </c>
      <c r="O193" s="86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0" t="s">
        <v>174</v>
      </c>
      <c r="AT193" s="230" t="s">
        <v>170</v>
      </c>
      <c r="AU193" s="230" t="s">
        <v>86</v>
      </c>
      <c r="AY193" s="19" t="s">
        <v>168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9" t="s">
        <v>8</v>
      </c>
      <c r="BK193" s="231">
        <f>ROUND(I193*H193,0)</f>
        <v>0</v>
      </c>
      <c r="BL193" s="19" t="s">
        <v>174</v>
      </c>
      <c r="BM193" s="230" t="s">
        <v>288</v>
      </c>
    </row>
    <row r="194" s="2" customFormat="1">
      <c r="A194" s="40"/>
      <c r="B194" s="41"/>
      <c r="C194" s="42"/>
      <c r="D194" s="232" t="s">
        <v>183</v>
      </c>
      <c r="E194" s="42"/>
      <c r="F194" s="233" t="s">
        <v>274</v>
      </c>
      <c r="G194" s="42"/>
      <c r="H194" s="42"/>
      <c r="I194" s="138"/>
      <c r="J194" s="42"/>
      <c r="K194" s="42"/>
      <c r="L194" s="46"/>
      <c r="M194" s="234"/>
      <c r="N194" s="23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183</v>
      </c>
      <c r="AU194" s="19" t="s">
        <v>86</v>
      </c>
    </row>
    <row r="195" s="13" customFormat="1">
      <c r="A195" s="13"/>
      <c r="B195" s="236"/>
      <c r="C195" s="237"/>
      <c r="D195" s="232" t="s">
        <v>185</v>
      </c>
      <c r="E195" s="238" t="s">
        <v>20</v>
      </c>
      <c r="F195" s="239" t="s">
        <v>289</v>
      </c>
      <c r="G195" s="237"/>
      <c r="H195" s="240">
        <v>1220.78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185</v>
      </c>
      <c r="AU195" s="246" t="s">
        <v>86</v>
      </c>
      <c r="AV195" s="13" t="s">
        <v>86</v>
      </c>
      <c r="AW195" s="13" t="s">
        <v>38</v>
      </c>
      <c r="AX195" s="13" t="s">
        <v>8</v>
      </c>
      <c r="AY195" s="246" t="s">
        <v>168</v>
      </c>
    </row>
    <row r="196" s="2" customFormat="1" ht="41.5" customHeight="1">
      <c r="A196" s="40"/>
      <c r="B196" s="41"/>
      <c r="C196" s="220" t="s">
        <v>290</v>
      </c>
      <c r="D196" s="220" t="s">
        <v>170</v>
      </c>
      <c r="E196" s="221" t="s">
        <v>291</v>
      </c>
      <c r="F196" s="222" t="s">
        <v>292</v>
      </c>
      <c r="G196" s="223" t="s">
        <v>190</v>
      </c>
      <c r="H196" s="224">
        <v>1366.99</v>
      </c>
      <c r="I196" s="225"/>
      <c r="J196" s="224">
        <f>ROUND(I196*H196,0)</f>
        <v>0</v>
      </c>
      <c r="K196" s="222" t="s">
        <v>181</v>
      </c>
      <c r="L196" s="46"/>
      <c r="M196" s="226" t="s">
        <v>20</v>
      </c>
      <c r="N196" s="227" t="s">
        <v>48</v>
      </c>
      <c r="O196" s="86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0" t="s">
        <v>174</v>
      </c>
      <c r="AT196" s="230" t="s">
        <v>170</v>
      </c>
      <c r="AU196" s="230" t="s">
        <v>86</v>
      </c>
      <c r="AY196" s="19" t="s">
        <v>168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9" t="s">
        <v>8</v>
      </c>
      <c r="BK196" s="231">
        <f>ROUND(I196*H196,0)</f>
        <v>0</v>
      </c>
      <c r="BL196" s="19" t="s">
        <v>174</v>
      </c>
      <c r="BM196" s="230" t="s">
        <v>293</v>
      </c>
    </row>
    <row r="197" s="2" customFormat="1">
      <c r="A197" s="40"/>
      <c r="B197" s="41"/>
      <c r="C197" s="42"/>
      <c r="D197" s="232" t="s">
        <v>183</v>
      </c>
      <c r="E197" s="42"/>
      <c r="F197" s="233" t="s">
        <v>274</v>
      </c>
      <c r="G197" s="42"/>
      <c r="H197" s="42"/>
      <c r="I197" s="138"/>
      <c r="J197" s="42"/>
      <c r="K197" s="42"/>
      <c r="L197" s="46"/>
      <c r="M197" s="234"/>
      <c r="N197" s="235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183</v>
      </c>
      <c r="AU197" s="19" t="s">
        <v>86</v>
      </c>
    </row>
    <row r="198" s="2" customFormat="1">
      <c r="A198" s="40"/>
      <c r="B198" s="41"/>
      <c r="C198" s="42"/>
      <c r="D198" s="232" t="s">
        <v>176</v>
      </c>
      <c r="E198" s="42"/>
      <c r="F198" s="233" t="s">
        <v>294</v>
      </c>
      <c r="G198" s="42"/>
      <c r="H198" s="42"/>
      <c r="I198" s="138"/>
      <c r="J198" s="42"/>
      <c r="K198" s="42"/>
      <c r="L198" s="46"/>
      <c r="M198" s="234"/>
      <c r="N198" s="235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176</v>
      </c>
      <c r="AU198" s="19" t="s">
        <v>86</v>
      </c>
    </row>
    <row r="199" s="13" customFormat="1">
      <c r="A199" s="13"/>
      <c r="B199" s="236"/>
      <c r="C199" s="237"/>
      <c r="D199" s="232" t="s">
        <v>185</v>
      </c>
      <c r="E199" s="238" t="s">
        <v>20</v>
      </c>
      <c r="F199" s="239" t="s">
        <v>202</v>
      </c>
      <c r="G199" s="237"/>
      <c r="H199" s="240">
        <v>16.719999999999999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185</v>
      </c>
      <c r="AU199" s="246" t="s">
        <v>86</v>
      </c>
      <c r="AV199" s="13" t="s">
        <v>86</v>
      </c>
      <c r="AW199" s="13" t="s">
        <v>38</v>
      </c>
      <c r="AX199" s="13" t="s">
        <v>77</v>
      </c>
      <c r="AY199" s="246" t="s">
        <v>168</v>
      </c>
    </row>
    <row r="200" s="13" customFormat="1">
      <c r="A200" s="13"/>
      <c r="B200" s="236"/>
      <c r="C200" s="237"/>
      <c r="D200" s="232" t="s">
        <v>185</v>
      </c>
      <c r="E200" s="238" t="s">
        <v>20</v>
      </c>
      <c r="F200" s="239" t="s">
        <v>203</v>
      </c>
      <c r="G200" s="237"/>
      <c r="H200" s="240">
        <v>24.34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185</v>
      </c>
      <c r="AU200" s="246" t="s">
        <v>86</v>
      </c>
      <c r="AV200" s="13" t="s">
        <v>86</v>
      </c>
      <c r="AW200" s="13" t="s">
        <v>38</v>
      </c>
      <c r="AX200" s="13" t="s">
        <v>77</v>
      </c>
      <c r="AY200" s="246" t="s">
        <v>168</v>
      </c>
    </row>
    <row r="201" s="13" customFormat="1">
      <c r="A201" s="13"/>
      <c r="B201" s="236"/>
      <c r="C201" s="237"/>
      <c r="D201" s="232" t="s">
        <v>185</v>
      </c>
      <c r="E201" s="238" t="s">
        <v>20</v>
      </c>
      <c r="F201" s="239" t="s">
        <v>208</v>
      </c>
      <c r="G201" s="237"/>
      <c r="H201" s="240">
        <v>5.6399999999999997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185</v>
      </c>
      <c r="AU201" s="246" t="s">
        <v>86</v>
      </c>
      <c r="AV201" s="13" t="s">
        <v>86</v>
      </c>
      <c r="AW201" s="13" t="s">
        <v>38</v>
      </c>
      <c r="AX201" s="13" t="s">
        <v>77</v>
      </c>
      <c r="AY201" s="246" t="s">
        <v>168</v>
      </c>
    </row>
    <row r="202" s="13" customFormat="1">
      <c r="A202" s="13"/>
      <c r="B202" s="236"/>
      <c r="C202" s="237"/>
      <c r="D202" s="232" t="s">
        <v>185</v>
      </c>
      <c r="E202" s="238" t="s">
        <v>20</v>
      </c>
      <c r="F202" s="239" t="s">
        <v>209</v>
      </c>
      <c r="G202" s="237"/>
      <c r="H202" s="240">
        <v>1.6799999999999999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185</v>
      </c>
      <c r="AU202" s="246" t="s">
        <v>86</v>
      </c>
      <c r="AV202" s="13" t="s">
        <v>86</v>
      </c>
      <c r="AW202" s="13" t="s">
        <v>38</v>
      </c>
      <c r="AX202" s="13" t="s">
        <v>77</v>
      </c>
      <c r="AY202" s="246" t="s">
        <v>168</v>
      </c>
    </row>
    <row r="203" s="13" customFormat="1">
      <c r="A203" s="13"/>
      <c r="B203" s="236"/>
      <c r="C203" s="237"/>
      <c r="D203" s="232" t="s">
        <v>185</v>
      </c>
      <c r="E203" s="238" t="s">
        <v>20</v>
      </c>
      <c r="F203" s="239" t="s">
        <v>210</v>
      </c>
      <c r="G203" s="237"/>
      <c r="H203" s="240">
        <v>5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185</v>
      </c>
      <c r="AU203" s="246" t="s">
        <v>86</v>
      </c>
      <c r="AV203" s="13" t="s">
        <v>86</v>
      </c>
      <c r="AW203" s="13" t="s">
        <v>38</v>
      </c>
      <c r="AX203" s="13" t="s">
        <v>77</v>
      </c>
      <c r="AY203" s="246" t="s">
        <v>168</v>
      </c>
    </row>
    <row r="204" s="13" customFormat="1">
      <c r="A204" s="13"/>
      <c r="B204" s="236"/>
      <c r="C204" s="237"/>
      <c r="D204" s="232" t="s">
        <v>185</v>
      </c>
      <c r="E204" s="238" t="s">
        <v>20</v>
      </c>
      <c r="F204" s="239" t="s">
        <v>295</v>
      </c>
      <c r="G204" s="237"/>
      <c r="H204" s="240">
        <v>1157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185</v>
      </c>
      <c r="AU204" s="246" t="s">
        <v>86</v>
      </c>
      <c r="AV204" s="13" t="s">
        <v>86</v>
      </c>
      <c r="AW204" s="13" t="s">
        <v>38</v>
      </c>
      <c r="AX204" s="13" t="s">
        <v>77</v>
      </c>
      <c r="AY204" s="246" t="s">
        <v>168</v>
      </c>
    </row>
    <row r="205" s="13" customFormat="1">
      <c r="A205" s="13"/>
      <c r="B205" s="236"/>
      <c r="C205" s="237"/>
      <c r="D205" s="232" t="s">
        <v>185</v>
      </c>
      <c r="E205" s="238" t="s">
        <v>20</v>
      </c>
      <c r="F205" s="239" t="s">
        <v>210</v>
      </c>
      <c r="G205" s="237"/>
      <c r="H205" s="240">
        <v>5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185</v>
      </c>
      <c r="AU205" s="246" t="s">
        <v>86</v>
      </c>
      <c r="AV205" s="13" t="s">
        <v>86</v>
      </c>
      <c r="AW205" s="13" t="s">
        <v>38</v>
      </c>
      <c r="AX205" s="13" t="s">
        <v>77</v>
      </c>
      <c r="AY205" s="246" t="s">
        <v>168</v>
      </c>
    </row>
    <row r="206" s="13" customFormat="1">
      <c r="A206" s="13"/>
      <c r="B206" s="236"/>
      <c r="C206" s="237"/>
      <c r="D206" s="232" t="s">
        <v>185</v>
      </c>
      <c r="E206" s="238" t="s">
        <v>20</v>
      </c>
      <c r="F206" s="239" t="s">
        <v>209</v>
      </c>
      <c r="G206" s="237"/>
      <c r="H206" s="240">
        <v>1.6799999999999999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185</v>
      </c>
      <c r="AU206" s="246" t="s">
        <v>86</v>
      </c>
      <c r="AV206" s="13" t="s">
        <v>86</v>
      </c>
      <c r="AW206" s="13" t="s">
        <v>38</v>
      </c>
      <c r="AX206" s="13" t="s">
        <v>77</v>
      </c>
      <c r="AY206" s="246" t="s">
        <v>168</v>
      </c>
    </row>
    <row r="207" s="13" customFormat="1">
      <c r="A207" s="13"/>
      <c r="B207" s="236"/>
      <c r="C207" s="237"/>
      <c r="D207" s="232" t="s">
        <v>185</v>
      </c>
      <c r="E207" s="238" t="s">
        <v>20</v>
      </c>
      <c r="F207" s="239" t="s">
        <v>296</v>
      </c>
      <c r="G207" s="237"/>
      <c r="H207" s="240">
        <v>25.059999999999999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185</v>
      </c>
      <c r="AU207" s="246" t="s">
        <v>86</v>
      </c>
      <c r="AV207" s="13" t="s">
        <v>86</v>
      </c>
      <c r="AW207" s="13" t="s">
        <v>38</v>
      </c>
      <c r="AX207" s="13" t="s">
        <v>77</v>
      </c>
      <c r="AY207" s="246" t="s">
        <v>168</v>
      </c>
    </row>
    <row r="208" s="13" customFormat="1">
      <c r="A208" s="13"/>
      <c r="B208" s="236"/>
      <c r="C208" s="237"/>
      <c r="D208" s="232" t="s">
        <v>185</v>
      </c>
      <c r="E208" s="238" t="s">
        <v>20</v>
      </c>
      <c r="F208" s="239" t="s">
        <v>297</v>
      </c>
      <c r="G208" s="237"/>
      <c r="H208" s="240">
        <v>11.76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185</v>
      </c>
      <c r="AU208" s="246" t="s">
        <v>86</v>
      </c>
      <c r="AV208" s="13" t="s">
        <v>86</v>
      </c>
      <c r="AW208" s="13" t="s">
        <v>38</v>
      </c>
      <c r="AX208" s="13" t="s">
        <v>77</v>
      </c>
      <c r="AY208" s="246" t="s">
        <v>168</v>
      </c>
    </row>
    <row r="209" s="13" customFormat="1">
      <c r="A209" s="13"/>
      <c r="B209" s="236"/>
      <c r="C209" s="237"/>
      <c r="D209" s="232" t="s">
        <v>185</v>
      </c>
      <c r="E209" s="238" t="s">
        <v>20</v>
      </c>
      <c r="F209" s="239" t="s">
        <v>298</v>
      </c>
      <c r="G209" s="237"/>
      <c r="H209" s="240">
        <v>3403.9200000000001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185</v>
      </c>
      <c r="AU209" s="246" t="s">
        <v>86</v>
      </c>
      <c r="AV209" s="13" t="s">
        <v>86</v>
      </c>
      <c r="AW209" s="13" t="s">
        <v>38</v>
      </c>
      <c r="AX209" s="13" t="s">
        <v>77</v>
      </c>
      <c r="AY209" s="246" t="s">
        <v>168</v>
      </c>
    </row>
    <row r="210" s="13" customFormat="1">
      <c r="A210" s="13"/>
      <c r="B210" s="236"/>
      <c r="C210" s="237"/>
      <c r="D210" s="232" t="s">
        <v>185</v>
      </c>
      <c r="E210" s="238" t="s">
        <v>20</v>
      </c>
      <c r="F210" s="239" t="s">
        <v>299</v>
      </c>
      <c r="G210" s="237"/>
      <c r="H210" s="240">
        <v>12.6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185</v>
      </c>
      <c r="AU210" s="246" t="s">
        <v>86</v>
      </c>
      <c r="AV210" s="13" t="s">
        <v>86</v>
      </c>
      <c r="AW210" s="13" t="s">
        <v>38</v>
      </c>
      <c r="AX210" s="13" t="s">
        <v>77</v>
      </c>
      <c r="AY210" s="246" t="s">
        <v>168</v>
      </c>
    </row>
    <row r="211" s="16" customFormat="1">
      <c r="A211" s="16"/>
      <c r="B211" s="268"/>
      <c r="C211" s="269"/>
      <c r="D211" s="232" t="s">
        <v>185</v>
      </c>
      <c r="E211" s="270" t="s">
        <v>20</v>
      </c>
      <c r="F211" s="271" t="s">
        <v>223</v>
      </c>
      <c r="G211" s="269"/>
      <c r="H211" s="272">
        <v>4670.3999999999996</v>
      </c>
      <c r="I211" s="273"/>
      <c r="J211" s="269"/>
      <c r="K211" s="269"/>
      <c r="L211" s="274"/>
      <c r="M211" s="275"/>
      <c r="N211" s="276"/>
      <c r="O211" s="276"/>
      <c r="P211" s="276"/>
      <c r="Q211" s="276"/>
      <c r="R211" s="276"/>
      <c r="S211" s="276"/>
      <c r="T211" s="277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8" t="s">
        <v>185</v>
      </c>
      <c r="AU211" s="278" t="s">
        <v>86</v>
      </c>
      <c r="AV211" s="16" t="s">
        <v>187</v>
      </c>
      <c r="AW211" s="16" t="s">
        <v>38</v>
      </c>
      <c r="AX211" s="16" t="s">
        <v>77</v>
      </c>
      <c r="AY211" s="278" t="s">
        <v>168</v>
      </c>
    </row>
    <row r="212" s="13" customFormat="1">
      <c r="A212" s="13"/>
      <c r="B212" s="236"/>
      <c r="C212" s="237"/>
      <c r="D212" s="232" t="s">
        <v>185</v>
      </c>
      <c r="E212" s="238" t="s">
        <v>20</v>
      </c>
      <c r="F212" s="239" t="s">
        <v>300</v>
      </c>
      <c r="G212" s="237"/>
      <c r="H212" s="240">
        <v>-162.63999999999999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185</v>
      </c>
      <c r="AU212" s="246" t="s">
        <v>86</v>
      </c>
      <c r="AV212" s="13" t="s">
        <v>86</v>
      </c>
      <c r="AW212" s="13" t="s">
        <v>38</v>
      </c>
      <c r="AX212" s="13" t="s">
        <v>77</v>
      </c>
      <c r="AY212" s="246" t="s">
        <v>168</v>
      </c>
    </row>
    <row r="213" s="13" customFormat="1">
      <c r="A213" s="13"/>
      <c r="B213" s="236"/>
      <c r="C213" s="237"/>
      <c r="D213" s="232" t="s">
        <v>185</v>
      </c>
      <c r="E213" s="238" t="s">
        <v>20</v>
      </c>
      <c r="F213" s="239" t="s">
        <v>301</v>
      </c>
      <c r="G213" s="237"/>
      <c r="H213" s="240">
        <v>-60.770000000000003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185</v>
      </c>
      <c r="AU213" s="246" t="s">
        <v>86</v>
      </c>
      <c r="AV213" s="13" t="s">
        <v>86</v>
      </c>
      <c r="AW213" s="13" t="s">
        <v>38</v>
      </c>
      <c r="AX213" s="13" t="s">
        <v>77</v>
      </c>
      <c r="AY213" s="246" t="s">
        <v>168</v>
      </c>
    </row>
    <row r="214" s="13" customFormat="1">
      <c r="A214" s="13"/>
      <c r="B214" s="236"/>
      <c r="C214" s="237"/>
      <c r="D214" s="232" t="s">
        <v>185</v>
      </c>
      <c r="E214" s="238" t="s">
        <v>20</v>
      </c>
      <c r="F214" s="239" t="s">
        <v>302</v>
      </c>
      <c r="G214" s="237"/>
      <c r="H214" s="240">
        <v>-3080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185</v>
      </c>
      <c r="AU214" s="246" t="s">
        <v>86</v>
      </c>
      <c r="AV214" s="13" t="s">
        <v>86</v>
      </c>
      <c r="AW214" s="13" t="s">
        <v>38</v>
      </c>
      <c r="AX214" s="13" t="s">
        <v>77</v>
      </c>
      <c r="AY214" s="246" t="s">
        <v>168</v>
      </c>
    </row>
    <row r="215" s="14" customFormat="1">
      <c r="A215" s="14"/>
      <c r="B215" s="247"/>
      <c r="C215" s="248"/>
      <c r="D215" s="232" t="s">
        <v>185</v>
      </c>
      <c r="E215" s="249" t="s">
        <v>20</v>
      </c>
      <c r="F215" s="250" t="s">
        <v>196</v>
      </c>
      <c r="G215" s="248"/>
      <c r="H215" s="251">
        <v>1366.99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185</v>
      </c>
      <c r="AU215" s="257" t="s">
        <v>86</v>
      </c>
      <c r="AV215" s="14" t="s">
        <v>174</v>
      </c>
      <c r="AW215" s="14" t="s">
        <v>38</v>
      </c>
      <c r="AX215" s="14" t="s">
        <v>8</v>
      </c>
      <c r="AY215" s="257" t="s">
        <v>168</v>
      </c>
    </row>
    <row r="216" s="2" customFormat="1" ht="31" customHeight="1">
      <c r="A216" s="40"/>
      <c r="B216" s="41"/>
      <c r="C216" s="220" t="s">
        <v>303</v>
      </c>
      <c r="D216" s="220" t="s">
        <v>170</v>
      </c>
      <c r="E216" s="221" t="s">
        <v>304</v>
      </c>
      <c r="F216" s="222" t="s">
        <v>305</v>
      </c>
      <c r="G216" s="223" t="s">
        <v>190</v>
      </c>
      <c r="H216" s="224">
        <v>10369.870000000001</v>
      </c>
      <c r="I216" s="225"/>
      <c r="J216" s="224">
        <f>ROUND(I216*H216,0)</f>
        <v>0</v>
      </c>
      <c r="K216" s="222" t="s">
        <v>181</v>
      </c>
      <c r="L216" s="46"/>
      <c r="M216" s="226" t="s">
        <v>20</v>
      </c>
      <c r="N216" s="227" t="s">
        <v>48</v>
      </c>
      <c r="O216" s="86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0" t="s">
        <v>174</v>
      </c>
      <c r="AT216" s="230" t="s">
        <v>170</v>
      </c>
      <c r="AU216" s="230" t="s">
        <v>86</v>
      </c>
      <c r="AY216" s="19" t="s">
        <v>168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9" t="s">
        <v>8</v>
      </c>
      <c r="BK216" s="231">
        <f>ROUND(I216*H216,0)</f>
        <v>0</v>
      </c>
      <c r="BL216" s="19" t="s">
        <v>174</v>
      </c>
      <c r="BM216" s="230" t="s">
        <v>306</v>
      </c>
    </row>
    <row r="217" s="2" customFormat="1">
      <c r="A217" s="40"/>
      <c r="B217" s="41"/>
      <c r="C217" s="42"/>
      <c r="D217" s="232" t="s">
        <v>183</v>
      </c>
      <c r="E217" s="42"/>
      <c r="F217" s="233" t="s">
        <v>307</v>
      </c>
      <c r="G217" s="42"/>
      <c r="H217" s="42"/>
      <c r="I217" s="138"/>
      <c r="J217" s="42"/>
      <c r="K217" s="42"/>
      <c r="L217" s="46"/>
      <c r="M217" s="234"/>
      <c r="N217" s="235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183</v>
      </c>
      <c r="AU217" s="19" t="s">
        <v>86</v>
      </c>
    </row>
    <row r="218" s="13" customFormat="1">
      <c r="A218" s="13"/>
      <c r="B218" s="236"/>
      <c r="C218" s="237"/>
      <c r="D218" s="232" t="s">
        <v>185</v>
      </c>
      <c r="E218" s="238" t="s">
        <v>20</v>
      </c>
      <c r="F218" s="239" t="s">
        <v>308</v>
      </c>
      <c r="G218" s="237"/>
      <c r="H218" s="240">
        <v>4563.8100000000004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185</v>
      </c>
      <c r="AU218" s="246" t="s">
        <v>86</v>
      </c>
      <c r="AV218" s="13" t="s">
        <v>86</v>
      </c>
      <c r="AW218" s="13" t="s">
        <v>38</v>
      </c>
      <c r="AX218" s="13" t="s">
        <v>77</v>
      </c>
      <c r="AY218" s="246" t="s">
        <v>168</v>
      </c>
    </row>
    <row r="219" s="13" customFormat="1">
      <c r="A219" s="13"/>
      <c r="B219" s="236"/>
      <c r="C219" s="237"/>
      <c r="D219" s="232" t="s">
        <v>185</v>
      </c>
      <c r="E219" s="238" t="s">
        <v>20</v>
      </c>
      <c r="F219" s="239" t="s">
        <v>309</v>
      </c>
      <c r="G219" s="237"/>
      <c r="H219" s="240">
        <v>1157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185</v>
      </c>
      <c r="AU219" s="246" t="s">
        <v>86</v>
      </c>
      <c r="AV219" s="13" t="s">
        <v>86</v>
      </c>
      <c r="AW219" s="13" t="s">
        <v>38</v>
      </c>
      <c r="AX219" s="13" t="s">
        <v>77</v>
      </c>
      <c r="AY219" s="246" t="s">
        <v>168</v>
      </c>
    </row>
    <row r="220" s="13" customFormat="1">
      <c r="A220" s="13"/>
      <c r="B220" s="236"/>
      <c r="C220" s="237"/>
      <c r="D220" s="232" t="s">
        <v>185</v>
      </c>
      <c r="E220" s="238" t="s">
        <v>20</v>
      </c>
      <c r="F220" s="239" t="s">
        <v>310</v>
      </c>
      <c r="G220" s="237"/>
      <c r="H220" s="240">
        <v>11.76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185</v>
      </c>
      <c r="AU220" s="246" t="s">
        <v>86</v>
      </c>
      <c r="AV220" s="13" t="s">
        <v>86</v>
      </c>
      <c r="AW220" s="13" t="s">
        <v>38</v>
      </c>
      <c r="AX220" s="13" t="s">
        <v>77</v>
      </c>
      <c r="AY220" s="246" t="s">
        <v>168</v>
      </c>
    </row>
    <row r="221" s="13" customFormat="1">
      <c r="A221" s="13"/>
      <c r="B221" s="236"/>
      <c r="C221" s="237"/>
      <c r="D221" s="232" t="s">
        <v>185</v>
      </c>
      <c r="E221" s="238" t="s">
        <v>20</v>
      </c>
      <c r="F221" s="239" t="s">
        <v>311</v>
      </c>
      <c r="G221" s="237"/>
      <c r="H221" s="240">
        <v>3403.9200000000001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185</v>
      </c>
      <c r="AU221" s="246" t="s">
        <v>86</v>
      </c>
      <c r="AV221" s="13" t="s">
        <v>86</v>
      </c>
      <c r="AW221" s="13" t="s">
        <v>38</v>
      </c>
      <c r="AX221" s="13" t="s">
        <v>77</v>
      </c>
      <c r="AY221" s="246" t="s">
        <v>168</v>
      </c>
    </row>
    <row r="222" s="13" customFormat="1">
      <c r="A222" s="13"/>
      <c r="B222" s="236"/>
      <c r="C222" s="237"/>
      <c r="D222" s="232" t="s">
        <v>185</v>
      </c>
      <c r="E222" s="238" t="s">
        <v>20</v>
      </c>
      <c r="F222" s="239" t="s">
        <v>312</v>
      </c>
      <c r="G222" s="237"/>
      <c r="H222" s="240">
        <v>12.6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185</v>
      </c>
      <c r="AU222" s="246" t="s">
        <v>86</v>
      </c>
      <c r="AV222" s="13" t="s">
        <v>86</v>
      </c>
      <c r="AW222" s="13" t="s">
        <v>38</v>
      </c>
      <c r="AX222" s="13" t="s">
        <v>77</v>
      </c>
      <c r="AY222" s="246" t="s">
        <v>168</v>
      </c>
    </row>
    <row r="223" s="13" customFormat="1">
      <c r="A223" s="13"/>
      <c r="B223" s="236"/>
      <c r="C223" s="237"/>
      <c r="D223" s="232" t="s">
        <v>185</v>
      </c>
      <c r="E223" s="238" t="s">
        <v>20</v>
      </c>
      <c r="F223" s="239" t="s">
        <v>313</v>
      </c>
      <c r="G223" s="237"/>
      <c r="H223" s="240">
        <v>1220.78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185</v>
      </c>
      <c r="AU223" s="246" t="s">
        <v>86</v>
      </c>
      <c r="AV223" s="13" t="s">
        <v>86</v>
      </c>
      <c r="AW223" s="13" t="s">
        <v>38</v>
      </c>
      <c r="AX223" s="13" t="s">
        <v>77</v>
      </c>
      <c r="AY223" s="246" t="s">
        <v>168</v>
      </c>
    </row>
    <row r="224" s="14" customFormat="1">
      <c r="A224" s="14"/>
      <c r="B224" s="247"/>
      <c r="C224" s="248"/>
      <c r="D224" s="232" t="s">
        <v>185</v>
      </c>
      <c r="E224" s="249" t="s">
        <v>20</v>
      </c>
      <c r="F224" s="250" t="s">
        <v>196</v>
      </c>
      <c r="G224" s="248"/>
      <c r="H224" s="251">
        <v>10369.870000000001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185</v>
      </c>
      <c r="AU224" s="257" t="s">
        <v>86</v>
      </c>
      <c r="AV224" s="14" t="s">
        <v>174</v>
      </c>
      <c r="AW224" s="14" t="s">
        <v>38</v>
      </c>
      <c r="AX224" s="14" t="s">
        <v>8</v>
      </c>
      <c r="AY224" s="257" t="s">
        <v>168</v>
      </c>
    </row>
    <row r="225" s="2" customFormat="1" ht="41.5" customHeight="1">
      <c r="A225" s="40"/>
      <c r="B225" s="41"/>
      <c r="C225" s="220" t="s">
        <v>314</v>
      </c>
      <c r="D225" s="220" t="s">
        <v>170</v>
      </c>
      <c r="E225" s="221" t="s">
        <v>315</v>
      </c>
      <c r="F225" s="222" t="s">
        <v>316</v>
      </c>
      <c r="G225" s="223" t="s">
        <v>190</v>
      </c>
      <c r="H225" s="224">
        <v>162.63999999999999</v>
      </c>
      <c r="I225" s="225"/>
      <c r="J225" s="224">
        <f>ROUND(I225*H225,0)</f>
        <v>0</v>
      </c>
      <c r="K225" s="222" t="s">
        <v>181</v>
      </c>
      <c r="L225" s="46"/>
      <c r="M225" s="226" t="s">
        <v>20</v>
      </c>
      <c r="N225" s="227" t="s">
        <v>48</v>
      </c>
      <c r="O225" s="86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0" t="s">
        <v>174</v>
      </c>
      <c r="AT225" s="230" t="s">
        <v>170</v>
      </c>
      <c r="AU225" s="230" t="s">
        <v>86</v>
      </c>
      <c r="AY225" s="19" t="s">
        <v>168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9" t="s">
        <v>8</v>
      </c>
      <c r="BK225" s="231">
        <f>ROUND(I225*H225,0)</f>
        <v>0</v>
      </c>
      <c r="BL225" s="19" t="s">
        <v>174</v>
      </c>
      <c r="BM225" s="230" t="s">
        <v>317</v>
      </c>
    </row>
    <row r="226" s="2" customFormat="1">
      <c r="A226" s="40"/>
      <c r="B226" s="41"/>
      <c r="C226" s="42"/>
      <c r="D226" s="232" t="s">
        <v>183</v>
      </c>
      <c r="E226" s="42"/>
      <c r="F226" s="233" t="s">
        <v>318</v>
      </c>
      <c r="G226" s="42"/>
      <c r="H226" s="42"/>
      <c r="I226" s="138"/>
      <c r="J226" s="42"/>
      <c r="K226" s="42"/>
      <c r="L226" s="46"/>
      <c r="M226" s="234"/>
      <c r="N226" s="235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183</v>
      </c>
      <c r="AU226" s="19" t="s">
        <v>86</v>
      </c>
    </row>
    <row r="227" s="2" customFormat="1">
      <c r="A227" s="40"/>
      <c r="B227" s="41"/>
      <c r="C227" s="42"/>
      <c r="D227" s="232" t="s">
        <v>176</v>
      </c>
      <c r="E227" s="42"/>
      <c r="F227" s="233" t="s">
        <v>319</v>
      </c>
      <c r="G227" s="42"/>
      <c r="H227" s="42"/>
      <c r="I227" s="138"/>
      <c r="J227" s="42"/>
      <c r="K227" s="42"/>
      <c r="L227" s="46"/>
      <c r="M227" s="234"/>
      <c r="N227" s="235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176</v>
      </c>
      <c r="AU227" s="19" t="s">
        <v>86</v>
      </c>
    </row>
    <row r="228" s="13" customFormat="1">
      <c r="A228" s="13"/>
      <c r="B228" s="236"/>
      <c r="C228" s="237"/>
      <c r="D228" s="232" t="s">
        <v>185</v>
      </c>
      <c r="E228" s="238" t="s">
        <v>20</v>
      </c>
      <c r="F228" s="239" t="s">
        <v>320</v>
      </c>
      <c r="G228" s="237"/>
      <c r="H228" s="240">
        <v>162.63999999999999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185</v>
      </c>
      <c r="AU228" s="246" t="s">
        <v>86</v>
      </c>
      <c r="AV228" s="13" t="s">
        <v>86</v>
      </c>
      <c r="AW228" s="13" t="s">
        <v>38</v>
      </c>
      <c r="AX228" s="13" t="s">
        <v>8</v>
      </c>
      <c r="AY228" s="246" t="s">
        <v>168</v>
      </c>
    </row>
    <row r="229" s="2" customFormat="1" ht="14.5" customHeight="1">
      <c r="A229" s="40"/>
      <c r="B229" s="41"/>
      <c r="C229" s="220" t="s">
        <v>321</v>
      </c>
      <c r="D229" s="220" t="s">
        <v>170</v>
      </c>
      <c r="E229" s="221" t="s">
        <v>322</v>
      </c>
      <c r="F229" s="222" t="s">
        <v>323</v>
      </c>
      <c r="G229" s="223" t="s">
        <v>324</v>
      </c>
      <c r="H229" s="224">
        <v>2676.4200000000001</v>
      </c>
      <c r="I229" s="225"/>
      <c r="J229" s="224">
        <f>ROUND(I229*H229,0)</f>
        <v>0</v>
      </c>
      <c r="K229" s="222" t="s">
        <v>20</v>
      </c>
      <c r="L229" s="46"/>
      <c r="M229" s="226" t="s">
        <v>20</v>
      </c>
      <c r="N229" s="227" t="s">
        <v>48</v>
      </c>
      <c r="O229" s="86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0" t="s">
        <v>174</v>
      </c>
      <c r="AT229" s="230" t="s">
        <v>170</v>
      </c>
      <c r="AU229" s="230" t="s">
        <v>86</v>
      </c>
      <c r="AY229" s="19" t="s">
        <v>168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9" t="s">
        <v>8</v>
      </c>
      <c r="BK229" s="231">
        <f>ROUND(I229*H229,0)</f>
        <v>0</v>
      </c>
      <c r="BL229" s="19" t="s">
        <v>174</v>
      </c>
      <c r="BM229" s="230" t="s">
        <v>325</v>
      </c>
    </row>
    <row r="230" s="13" customFormat="1">
      <c r="A230" s="13"/>
      <c r="B230" s="236"/>
      <c r="C230" s="237"/>
      <c r="D230" s="232" t="s">
        <v>185</v>
      </c>
      <c r="E230" s="238" t="s">
        <v>20</v>
      </c>
      <c r="F230" s="239" t="s">
        <v>326</v>
      </c>
      <c r="G230" s="237"/>
      <c r="H230" s="240">
        <v>19.68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185</v>
      </c>
      <c r="AU230" s="246" t="s">
        <v>86</v>
      </c>
      <c r="AV230" s="13" t="s">
        <v>86</v>
      </c>
      <c r="AW230" s="13" t="s">
        <v>38</v>
      </c>
      <c r="AX230" s="13" t="s">
        <v>77</v>
      </c>
      <c r="AY230" s="246" t="s">
        <v>168</v>
      </c>
    </row>
    <row r="231" s="13" customFormat="1">
      <c r="A231" s="13"/>
      <c r="B231" s="236"/>
      <c r="C231" s="237"/>
      <c r="D231" s="232" t="s">
        <v>185</v>
      </c>
      <c r="E231" s="238" t="s">
        <v>20</v>
      </c>
      <c r="F231" s="239" t="s">
        <v>203</v>
      </c>
      <c r="G231" s="237"/>
      <c r="H231" s="240">
        <v>24.34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185</v>
      </c>
      <c r="AU231" s="246" t="s">
        <v>86</v>
      </c>
      <c r="AV231" s="13" t="s">
        <v>86</v>
      </c>
      <c r="AW231" s="13" t="s">
        <v>38</v>
      </c>
      <c r="AX231" s="13" t="s">
        <v>77</v>
      </c>
      <c r="AY231" s="246" t="s">
        <v>168</v>
      </c>
    </row>
    <row r="232" s="13" customFormat="1">
      <c r="A232" s="13"/>
      <c r="B232" s="236"/>
      <c r="C232" s="237"/>
      <c r="D232" s="232" t="s">
        <v>185</v>
      </c>
      <c r="E232" s="238" t="s">
        <v>20</v>
      </c>
      <c r="F232" s="239" t="s">
        <v>327</v>
      </c>
      <c r="G232" s="237"/>
      <c r="H232" s="240">
        <v>5.6399999999999997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185</v>
      </c>
      <c r="AU232" s="246" t="s">
        <v>86</v>
      </c>
      <c r="AV232" s="13" t="s">
        <v>86</v>
      </c>
      <c r="AW232" s="13" t="s">
        <v>38</v>
      </c>
      <c r="AX232" s="13" t="s">
        <v>77</v>
      </c>
      <c r="AY232" s="246" t="s">
        <v>168</v>
      </c>
    </row>
    <row r="233" s="13" customFormat="1">
      <c r="A233" s="13"/>
      <c r="B233" s="236"/>
      <c r="C233" s="237"/>
      <c r="D233" s="232" t="s">
        <v>185</v>
      </c>
      <c r="E233" s="238" t="s">
        <v>20</v>
      </c>
      <c r="F233" s="239" t="s">
        <v>209</v>
      </c>
      <c r="G233" s="237"/>
      <c r="H233" s="240">
        <v>1.6799999999999999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185</v>
      </c>
      <c r="AU233" s="246" t="s">
        <v>86</v>
      </c>
      <c r="AV233" s="13" t="s">
        <v>86</v>
      </c>
      <c r="AW233" s="13" t="s">
        <v>38</v>
      </c>
      <c r="AX233" s="13" t="s">
        <v>77</v>
      </c>
      <c r="AY233" s="246" t="s">
        <v>168</v>
      </c>
    </row>
    <row r="234" s="13" customFormat="1">
      <c r="A234" s="13"/>
      <c r="B234" s="236"/>
      <c r="C234" s="237"/>
      <c r="D234" s="232" t="s">
        <v>185</v>
      </c>
      <c r="E234" s="238" t="s">
        <v>20</v>
      </c>
      <c r="F234" s="239" t="s">
        <v>210</v>
      </c>
      <c r="G234" s="237"/>
      <c r="H234" s="240">
        <v>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185</v>
      </c>
      <c r="AU234" s="246" t="s">
        <v>86</v>
      </c>
      <c r="AV234" s="13" t="s">
        <v>86</v>
      </c>
      <c r="AW234" s="13" t="s">
        <v>38</v>
      </c>
      <c r="AX234" s="13" t="s">
        <v>77</v>
      </c>
      <c r="AY234" s="246" t="s">
        <v>168</v>
      </c>
    </row>
    <row r="235" s="13" customFormat="1">
      <c r="A235" s="13"/>
      <c r="B235" s="236"/>
      <c r="C235" s="237"/>
      <c r="D235" s="232" t="s">
        <v>185</v>
      </c>
      <c r="E235" s="238" t="s">
        <v>20</v>
      </c>
      <c r="F235" s="239" t="s">
        <v>295</v>
      </c>
      <c r="G235" s="237"/>
      <c r="H235" s="240">
        <v>1157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185</v>
      </c>
      <c r="AU235" s="246" t="s">
        <v>86</v>
      </c>
      <c r="AV235" s="13" t="s">
        <v>86</v>
      </c>
      <c r="AW235" s="13" t="s">
        <v>38</v>
      </c>
      <c r="AX235" s="13" t="s">
        <v>77</v>
      </c>
      <c r="AY235" s="246" t="s">
        <v>168</v>
      </c>
    </row>
    <row r="236" s="13" customFormat="1">
      <c r="A236" s="13"/>
      <c r="B236" s="236"/>
      <c r="C236" s="237"/>
      <c r="D236" s="232" t="s">
        <v>185</v>
      </c>
      <c r="E236" s="238" t="s">
        <v>20</v>
      </c>
      <c r="F236" s="239" t="s">
        <v>297</v>
      </c>
      <c r="G236" s="237"/>
      <c r="H236" s="240">
        <v>11.76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185</v>
      </c>
      <c r="AU236" s="246" t="s">
        <v>86</v>
      </c>
      <c r="AV236" s="13" t="s">
        <v>86</v>
      </c>
      <c r="AW236" s="13" t="s">
        <v>38</v>
      </c>
      <c r="AX236" s="13" t="s">
        <v>77</v>
      </c>
      <c r="AY236" s="246" t="s">
        <v>168</v>
      </c>
    </row>
    <row r="237" s="13" customFormat="1">
      <c r="A237" s="13"/>
      <c r="B237" s="236"/>
      <c r="C237" s="237"/>
      <c r="D237" s="232" t="s">
        <v>185</v>
      </c>
      <c r="E237" s="238" t="s">
        <v>20</v>
      </c>
      <c r="F237" s="239" t="s">
        <v>298</v>
      </c>
      <c r="G237" s="237"/>
      <c r="H237" s="240">
        <v>3403.9200000000001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185</v>
      </c>
      <c r="AU237" s="246" t="s">
        <v>86</v>
      </c>
      <c r="AV237" s="13" t="s">
        <v>86</v>
      </c>
      <c r="AW237" s="13" t="s">
        <v>38</v>
      </c>
      <c r="AX237" s="13" t="s">
        <v>77</v>
      </c>
      <c r="AY237" s="246" t="s">
        <v>168</v>
      </c>
    </row>
    <row r="238" s="13" customFormat="1">
      <c r="A238" s="13"/>
      <c r="B238" s="236"/>
      <c r="C238" s="237"/>
      <c r="D238" s="232" t="s">
        <v>185</v>
      </c>
      <c r="E238" s="238" t="s">
        <v>20</v>
      </c>
      <c r="F238" s="239" t="s">
        <v>299</v>
      </c>
      <c r="G238" s="237"/>
      <c r="H238" s="240">
        <v>12.6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185</v>
      </c>
      <c r="AU238" s="246" t="s">
        <v>86</v>
      </c>
      <c r="AV238" s="13" t="s">
        <v>86</v>
      </c>
      <c r="AW238" s="13" t="s">
        <v>38</v>
      </c>
      <c r="AX238" s="13" t="s">
        <v>77</v>
      </c>
      <c r="AY238" s="246" t="s">
        <v>168</v>
      </c>
    </row>
    <row r="239" s="16" customFormat="1">
      <c r="A239" s="16"/>
      <c r="B239" s="268"/>
      <c r="C239" s="269"/>
      <c r="D239" s="232" t="s">
        <v>185</v>
      </c>
      <c r="E239" s="270" t="s">
        <v>20</v>
      </c>
      <c r="F239" s="271" t="s">
        <v>223</v>
      </c>
      <c r="G239" s="269"/>
      <c r="H239" s="272">
        <v>4641.6199999999999</v>
      </c>
      <c r="I239" s="273"/>
      <c r="J239" s="269"/>
      <c r="K239" s="269"/>
      <c r="L239" s="274"/>
      <c r="M239" s="275"/>
      <c r="N239" s="276"/>
      <c r="O239" s="276"/>
      <c r="P239" s="276"/>
      <c r="Q239" s="276"/>
      <c r="R239" s="276"/>
      <c r="S239" s="276"/>
      <c r="T239" s="277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8" t="s">
        <v>185</v>
      </c>
      <c r="AU239" s="278" t="s">
        <v>86</v>
      </c>
      <c r="AV239" s="16" t="s">
        <v>187</v>
      </c>
      <c r="AW239" s="16" t="s">
        <v>38</v>
      </c>
      <c r="AX239" s="16" t="s">
        <v>77</v>
      </c>
      <c r="AY239" s="278" t="s">
        <v>168</v>
      </c>
    </row>
    <row r="240" s="13" customFormat="1">
      <c r="A240" s="13"/>
      <c r="B240" s="236"/>
      <c r="C240" s="237"/>
      <c r="D240" s="232" t="s">
        <v>185</v>
      </c>
      <c r="E240" s="238" t="s">
        <v>20</v>
      </c>
      <c r="F240" s="239" t="s">
        <v>300</v>
      </c>
      <c r="G240" s="237"/>
      <c r="H240" s="240">
        <v>-162.63999999999999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185</v>
      </c>
      <c r="AU240" s="246" t="s">
        <v>86</v>
      </c>
      <c r="AV240" s="13" t="s">
        <v>86</v>
      </c>
      <c r="AW240" s="13" t="s">
        <v>38</v>
      </c>
      <c r="AX240" s="13" t="s">
        <v>77</v>
      </c>
      <c r="AY240" s="246" t="s">
        <v>168</v>
      </c>
    </row>
    <row r="241" s="13" customFormat="1">
      <c r="A241" s="13"/>
      <c r="B241" s="236"/>
      <c r="C241" s="237"/>
      <c r="D241" s="232" t="s">
        <v>185</v>
      </c>
      <c r="E241" s="238" t="s">
        <v>20</v>
      </c>
      <c r="F241" s="239" t="s">
        <v>301</v>
      </c>
      <c r="G241" s="237"/>
      <c r="H241" s="240">
        <v>-60.770000000000003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185</v>
      </c>
      <c r="AU241" s="246" t="s">
        <v>86</v>
      </c>
      <c r="AV241" s="13" t="s">
        <v>86</v>
      </c>
      <c r="AW241" s="13" t="s">
        <v>38</v>
      </c>
      <c r="AX241" s="13" t="s">
        <v>77</v>
      </c>
      <c r="AY241" s="246" t="s">
        <v>168</v>
      </c>
    </row>
    <row r="242" s="13" customFormat="1">
      <c r="A242" s="13"/>
      <c r="B242" s="236"/>
      <c r="C242" s="237"/>
      <c r="D242" s="232" t="s">
        <v>185</v>
      </c>
      <c r="E242" s="238" t="s">
        <v>20</v>
      </c>
      <c r="F242" s="239" t="s">
        <v>302</v>
      </c>
      <c r="G242" s="237"/>
      <c r="H242" s="240">
        <v>-3080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185</v>
      </c>
      <c r="AU242" s="246" t="s">
        <v>86</v>
      </c>
      <c r="AV242" s="13" t="s">
        <v>86</v>
      </c>
      <c r="AW242" s="13" t="s">
        <v>38</v>
      </c>
      <c r="AX242" s="13" t="s">
        <v>77</v>
      </c>
      <c r="AY242" s="246" t="s">
        <v>168</v>
      </c>
    </row>
    <row r="243" s="14" customFormat="1">
      <c r="A243" s="14"/>
      <c r="B243" s="247"/>
      <c r="C243" s="248"/>
      <c r="D243" s="232" t="s">
        <v>185</v>
      </c>
      <c r="E243" s="249" t="s">
        <v>20</v>
      </c>
      <c r="F243" s="250" t="s">
        <v>196</v>
      </c>
      <c r="G243" s="248"/>
      <c r="H243" s="251">
        <v>1338.21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185</v>
      </c>
      <c r="AU243" s="257" t="s">
        <v>86</v>
      </c>
      <c r="AV243" s="14" t="s">
        <v>174</v>
      </c>
      <c r="AW243" s="14" t="s">
        <v>38</v>
      </c>
      <c r="AX243" s="14" t="s">
        <v>8</v>
      </c>
      <c r="AY243" s="257" t="s">
        <v>168</v>
      </c>
    </row>
    <row r="244" s="13" customFormat="1">
      <c r="A244" s="13"/>
      <c r="B244" s="236"/>
      <c r="C244" s="237"/>
      <c r="D244" s="232" t="s">
        <v>185</v>
      </c>
      <c r="E244" s="237"/>
      <c r="F244" s="239" t="s">
        <v>328</v>
      </c>
      <c r="G244" s="237"/>
      <c r="H244" s="240">
        <v>2676.4200000000001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185</v>
      </c>
      <c r="AU244" s="246" t="s">
        <v>86</v>
      </c>
      <c r="AV244" s="13" t="s">
        <v>86</v>
      </c>
      <c r="AW244" s="13" t="s">
        <v>4</v>
      </c>
      <c r="AX244" s="13" t="s">
        <v>8</v>
      </c>
      <c r="AY244" s="246" t="s">
        <v>168</v>
      </c>
    </row>
    <row r="245" s="2" customFormat="1" ht="20.5" customHeight="1">
      <c r="A245" s="40"/>
      <c r="B245" s="41"/>
      <c r="C245" s="220" t="s">
        <v>329</v>
      </c>
      <c r="D245" s="220" t="s">
        <v>170</v>
      </c>
      <c r="E245" s="221" t="s">
        <v>330</v>
      </c>
      <c r="F245" s="222" t="s">
        <v>331</v>
      </c>
      <c r="G245" s="223" t="s">
        <v>190</v>
      </c>
      <c r="H245" s="224">
        <v>3080</v>
      </c>
      <c r="I245" s="225"/>
      <c r="J245" s="224">
        <f>ROUND(I245*H245,0)</f>
        <v>0</v>
      </c>
      <c r="K245" s="222" t="s">
        <v>181</v>
      </c>
      <c r="L245" s="46"/>
      <c r="M245" s="226" t="s">
        <v>20</v>
      </c>
      <c r="N245" s="227" t="s">
        <v>48</v>
      </c>
      <c r="O245" s="86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0" t="s">
        <v>174</v>
      </c>
      <c r="AT245" s="230" t="s">
        <v>170</v>
      </c>
      <c r="AU245" s="230" t="s">
        <v>86</v>
      </c>
      <c r="AY245" s="19" t="s">
        <v>168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9" t="s">
        <v>8</v>
      </c>
      <c r="BK245" s="231">
        <f>ROUND(I245*H245,0)</f>
        <v>0</v>
      </c>
      <c r="BL245" s="19" t="s">
        <v>174</v>
      </c>
      <c r="BM245" s="230" t="s">
        <v>332</v>
      </c>
    </row>
    <row r="246" s="2" customFormat="1">
      <c r="A246" s="40"/>
      <c r="B246" s="41"/>
      <c r="C246" s="42"/>
      <c r="D246" s="232" t="s">
        <v>183</v>
      </c>
      <c r="E246" s="42"/>
      <c r="F246" s="233" t="s">
        <v>333</v>
      </c>
      <c r="G246" s="42"/>
      <c r="H246" s="42"/>
      <c r="I246" s="138"/>
      <c r="J246" s="42"/>
      <c r="K246" s="42"/>
      <c r="L246" s="46"/>
      <c r="M246" s="234"/>
      <c r="N246" s="235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183</v>
      </c>
      <c r="AU246" s="19" t="s">
        <v>86</v>
      </c>
    </row>
    <row r="247" s="13" customFormat="1">
      <c r="A247" s="13"/>
      <c r="B247" s="236"/>
      <c r="C247" s="237"/>
      <c r="D247" s="232" t="s">
        <v>185</v>
      </c>
      <c r="E247" s="238" t="s">
        <v>20</v>
      </c>
      <c r="F247" s="239" t="s">
        <v>334</v>
      </c>
      <c r="G247" s="237"/>
      <c r="H247" s="240">
        <v>67.950000000000003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185</v>
      </c>
      <c r="AU247" s="246" t="s">
        <v>86</v>
      </c>
      <c r="AV247" s="13" t="s">
        <v>86</v>
      </c>
      <c r="AW247" s="13" t="s">
        <v>38</v>
      </c>
      <c r="AX247" s="13" t="s">
        <v>77</v>
      </c>
      <c r="AY247" s="246" t="s">
        <v>168</v>
      </c>
    </row>
    <row r="248" s="13" customFormat="1">
      <c r="A248" s="13"/>
      <c r="B248" s="236"/>
      <c r="C248" s="237"/>
      <c r="D248" s="232" t="s">
        <v>185</v>
      </c>
      <c r="E248" s="238" t="s">
        <v>20</v>
      </c>
      <c r="F248" s="239" t="s">
        <v>335</v>
      </c>
      <c r="G248" s="237"/>
      <c r="H248" s="240">
        <v>311.36000000000001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185</v>
      </c>
      <c r="AU248" s="246" t="s">
        <v>86</v>
      </c>
      <c r="AV248" s="13" t="s">
        <v>86</v>
      </c>
      <c r="AW248" s="13" t="s">
        <v>38</v>
      </c>
      <c r="AX248" s="13" t="s">
        <v>77</v>
      </c>
      <c r="AY248" s="246" t="s">
        <v>168</v>
      </c>
    </row>
    <row r="249" s="13" customFormat="1">
      <c r="A249" s="13"/>
      <c r="B249" s="236"/>
      <c r="C249" s="237"/>
      <c r="D249" s="232" t="s">
        <v>185</v>
      </c>
      <c r="E249" s="238" t="s">
        <v>20</v>
      </c>
      <c r="F249" s="239" t="s">
        <v>336</v>
      </c>
      <c r="G249" s="237"/>
      <c r="H249" s="240">
        <v>927.75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185</v>
      </c>
      <c r="AU249" s="246" t="s">
        <v>86</v>
      </c>
      <c r="AV249" s="13" t="s">
        <v>86</v>
      </c>
      <c r="AW249" s="13" t="s">
        <v>38</v>
      </c>
      <c r="AX249" s="13" t="s">
        <v>77</v>
      </c>
      <c r="AY249" s="246" t="s">
        <v>168</v>
      </c>
    </row>
    <row r="250" s="13" customFormat="1">
      <c r="A250" s="13"/>
      <c r="B250" s="236"/>
      <c r="C250" s="237"/>
      <c r="D250" s="232" t="s">
        <v>185</v>
      </c>
      <c r="E250" s="238" t="s">
        <v>20</v>
      </c>
      <c r="F250" s="239" t="s">
        <v>337</v>
      </c>
      <c r="G250" s="237"/>
      <c r="H250" s="240">
        <v>403.88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185</v>
      </c>
      <c r="AU250" s="246" t="s">
        <v>86</v>
      </c>
      <c r="AV250" s="13" t="s">
        <v>86</v>
      </c>
      <c r="AW250" s="13" t="s">
        <v>38</v>
      </c>
      <c r="AX250" s="13" t="s">
        <v>77</v>
      </c>
      <c r="AY250" s="246" t="s">
        <v>168</v>
      </c>
    </row>
    <row r="251" s="13" customFormat="1">
      <c r="A251" s="13"/>
      <c r="B251" s="236"/>
      <c r="C251" s="237"/>
      <c r="D251" s="232" t="s">
        <v>185</v>
      </c>
      <c r="E251" s="238" t="s">
        <v>20</v>
      </c>
      <c r="F251" s="239" t="s">
        <v>338</v>
      </c>
      <c r="G251" s="237"/>
      <c r="H251" s="240">
        <v>635.44000000000005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185</v>
      </c>
      <c r="AU251" s="246" t="s">
        <v>86</v>
      </c>
      <c r="AV251" s="13" t="s">
        <v>86</v>
      </c>
      <c r="AW251" s="13" t="s">
        <v>38</v>
      </c>
      <c r="AX251" s="13" t="s">
        <v>77</v>
      </c>
      <c r="AY251" s="246" t="s">
        <v>168</v>
      </c>
    </row>
    <row r="252" s="13" customFormat="1">
      <c r="A252" s="13"/>
      <c r="B252" s="236"/>
      <c r="C252" s="237"/>
      <c r="D252" s="232" t="s">
        <v>185</v>
      </c>
      <c r="E252" s="238" t="s">
        <v>20</v>
      </c>
      <c r="F252" s="239" t="s">
        <v>339</v>
      </c>
      <c r="G252" s="237"/>
      <c r="H252" s="240">
        <v>733.62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185</v>
      </c>
      <c r="AU252" s="246" t="s">
        <v>86</v>
      </c>
      <c r="AV252" s="13" t="s">
        <v>86</v>
      </c>
      <c r="AW252" s="13" t="s">
        <v>38</v>
      </c>
      <c r="AX252" s="13" t="s">
        <v>77</v>
      </c>
      <c r="AY252" s="246" t="s">
        <v>168</v>
      </c>
    </row>
    <row r="253" s="14" customFormat="1">
      <c r="A253" s="14"/>
      <c r="B253" s="247"/>
      <c r="C253" s="248"/>
      <c r="D253" s="232" t="s">
        <v>185</v>
      </c>
      <c r="E253" s="249" t="s">
        <v>20</v>
      </c>
      <c r="F253" s="250" t="s">
        <v>196</v>
      </c>
      <c r="G253" s="248"/>
      <c r="H253" s="251">
        <v>3080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185</v>
      </c>
      <c r="AU253" s="257" t="s">
        <v>86</v>
      </c>
      <c r="AV253" s="14" t="s">
        <v>174</v>
      </c>
      <c r="AW253" s="14" t="s">
        <v>38</v>
      </c>
      <c r="AX253" s="14" t="s">
        <v>8</v>
      </c>
      <c r="AY253" s="257" t="s">
        <v>168</v>
      </c>
    </row>
    <row r="254" s="2" customFormat="1" ht="20.5" customHeight="1">
      <c r="A254" s="40"/>
      <c r="B254" s="41"/>
      <c r="C254" s="220" t="s">
        <v>340</v>
      </c>
      <c r="D254" s="220" t="s">
        <v>170</v>
      </c>
      <c r="E254" s="221" t="s">
        <v>341</v>
      </c>
      <c r="F254" s="222" t="s">
        <v>342</v>
      </c>
      <c r="G254" s="223" t="s">
        <v>190</v>
      </c>
      <c r="H254" s="224">
        <v>4563.8100000000004</v>
      </c>
      <c r="I254" s="225"/>
      <c r="J254" s="224">
        <f>ROUND(I254*H254,0)</f>
        <v>0</v>
      </c>
      <c r="K254" s="222" t="s">
        <v>181</v>
      </c>
      <c r="L254" s="46"/>
      <c r="M254" s="226" t="s">
        <v>20</v>
      </c>
      <c r="N254" s="227" t="s">
        <v>48</v>
      </c>
      <c r="O254" s="86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0" t="s">
        <v>174</v>
      </c>
      <c r="AT254" s="230" t="s">
        <v>170</v>
      </c>
      <c r="AU254" s="230" t="s">
        <v>86</v>
      </c>
      <c r="AY254" s="19" t="s">
        <v>168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9" t="s">
        <v>8</v>
      </c>
      <c r="BK254" s="231">
        <f>ROUND(I254*H254,0)</f>
        <v>0</v>
      </c>
      <c r="BL254" s="19" t="s">
        <v>174</v>
      </c>
      <c r="BM254" s="230" t="s">
        <v>343</v>
      </c>
    </row>
    <row r="255" s="2" customFormat="1">
      <c r="A255" s="40"/>
      <c r="B255" s="41"/>
      <c r="C255" s="42"/>
      <c r="D255" s="232" t="s">
        <v>183</v>
      </c>
      <c r="E255" s="42"/>
      <c r="F255" s="233" t="s">
        <v>344</v>
      </c>
      <c r="G255" s="42"/>
      <c r="H255" s="42"/>
      <c r="I255" s="138"/>
      <c r="J255" s="42"/>
      <c r="K255" s="42"/>
      <c r="L255" s="46"/>
      <c r="M255" s="234"/>
      <c r="N255" s="235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183</v>
      </c>
      <c r="AU255" s="19" t="s">
        <v>86</v>
      </c>
    </row>
    <row r="256" s="13" customFormat="1">
      <c r="A256" s="13"/>
      <c r="B256" s="236"/>
      <c r="C256" s="237"/>
      <c r="D256" s="232" t="s">
        <v>185</v>
      </c>
      <c r="E256" s="238" t="s">
        <v>20</v>
      </c>
      <c r="F256" s="239" t="s">
        <v>345</v>
      </c>
      <c r="G256" s="237"/>
      <c r="H256" s="240">
        <v>4563.8100000000004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185</v>
      </c>
      <c r="AU256" s="246" t="s">
        <v>86</v>
      </c>
      <c r="AV256" s="13" t="s">
        <v>86</v>
      </c>
      <c r="AW256" s="13" t="s">
        <v>38</v>
      </c>
      <c r="AX256" s="13" t="s">
        <v>8</v>
      </c>
      <c r="AY256" s="246" t="s">
        <v>168</v>
      </c>
    </row>
    <row r="257" s="2" customFormat="1" ht="31" customHeight="1">
      <c r="A257" s="40"/>
      <c r="B257" s="41"/>
      <c r="C257" s="220" t="s">
        <v>9</v>
      </c>
      <c r="D257" s="220" t="s">
        <v>170</v>
      </c>
      <c r="E257" s="221" t="s">
        <v>346</v>
      </c>
      <c r="F257" s="222" t="s">
        <v>347</v>
      </c>
      <c r="G257" s="223" t="s">
        <v>190</v>
      </c>
      <c r="H257" s="224">
        <v>60.770000000000003</v>
      </c>
      <c r="I257" s="225"/>
      <c r="J257" s="224">
        <f>ROUND(I257*H257,0)</f>
        <v>0</v>
      </c>
      <c r="K257" s="222" t="s">
        <v>181</v>
      </c>
      <c r="L257" s="46"/>
      <c r="M257" s="226" t="s">
        <v>20</v>
      </c>
      <c r="N257" s="227" t="s">
        <v>48</v>
      </c>
      <c r="O257" s="86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0" t="s">
        <v>174</v>
      </c>
      <c r="AT257" s="230" t="s">
        <v>170</v>
      </c>
      <c r="AU257" s="230" t="s">
        <v>86</v>
      </c>
      <c r="AY257" s="19" t="s">
        <v>168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9" t="s">
        <v>8</v>
      </c>
      <c r="BK257" s="231">
        <f>ROUND(I257*H257,0)</f>
        <v>0</v>
      </c>
      <c r="BL257" s="19" t="s">
        <v>174</v>
      </c>
      <c r="BM257" s="230" t="s">
        <v>348</v>
      </c>
    </row>
    <row r="258" s="2" customFormat="1">
      <c r="A258" s="40"/>
      <c r="B258" s="41"/>
      <c r="C258" s="42"/>
      <c r="D258" s="232" t="s">
        <v>183</v>
      </c>
      <c r="E258" s="42"/>
      <c r="F258" s="233" t="s">
        <v>349</v>
      </c>
      <c r="G258" s="42"/>
      <c r="H258" s="42"/>
      <c r="I258" s="138"/>
      <c r="J258" s="42"/>
      <c r="K258" s="42"/>
      <c r="L258" s="46"/>
      <c r="M258" s="234"/>
      <c r="N258" s="235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183</v>
      </c>
      <c r="AU258" s="19" t="s">
        <v>86</v>
      </c>
    </row>
    <row r="259" s="13" customFormat="1">
      <c r="A259" s="13"/>
      <c r="B259" s="236"/>
      <c r="C259" s="237"/>
      <c r="D259" s="232" t="s">
        <v>185</v>
      </c>
      <c r="E259" s="238" t="s">
        <v>20</v>
      </c>
      <c r="F259" s="239" t="s">
        <v>350</v>
      </c>
      <c r="G259" s="237"/>
      <c r="H259" s="240">
        <v>60.770000000000003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185</v>
      </c>
      <c r="AU259" s="246" t="s">
        <v>86</v>
      </c>
      <c r="AV259" s="13" t="s">
        <v>86</v>
      </c>
      <c r="AW259" s="13" t="s">
        <v>38</v>
      </c>
      <c r="AX259" s="13" t="s">
        <v>8</v>
      </c>
      <c r="AY259" s="246" t="s">
        <v>168</v>
      </c>
    </row>
    <row r="260" s="2" customFormat="1" ht="41.5" customHeight="1">
      <c r="A260" s="40"/>
      <c r="B260" s="41"/>
      <c r="C260" s="220" t="s">
        <v>351</v>
      </c>
      <c r="D260" s="220" t="s">
        <v>170</v>
      </c>
      <c r="E260" s="221" t="s">
        <v>352</v>
      </c>
      <c r="F260" s="222" t="s">
        <v>353</v>
      </c>
      <c r="G260" s="223" t="s">
        <v>190</v>
      </c>
      <c r="H260" s="224">
        <v>14.779999999999999</v>
      </c>
      <c r="I260" s="225"/>
      <c r="J260" s="224">
        <f>ROUND(I260*H260,0)</f>
        <v>0</v>
      </c>
      <c r="K260" s="222" t="s">
        <v>181</v>
      </c>
      <c r="L260" s="46"/>
      <c r="M260" s="226" t="s">
        <v>20</v>
      </c>
      <c r="N260" s="227" t="s">
        <v>48</v>
      </c>
      <c r="O260" s="86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0" t="s">
        <v>174</v>
      </c>
      <c r="AT260" s="230" t="s">
        <v>170</v>
      </c>
      <c r="AU260" s="230" t="s">
        <v>86</v>
      </c>
      <c r="AY260" s="19" t="s">
        <v>168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9" t="s">
        <v>8</v>
      </c>
      <c r="BK260" s="231">
        <f>ROUND(I260*H260,0)</f>
        <v>0</v>
      </c>
      <c r="BL260" s="19" t="s">
        <v>174</v>
      </c>
      <c r="BM260" s="230" t="s">
        <v>354</v>
      </c>
    </row>
    <row r="261" s="2" customFormat="1">
      <c r="A261" s="40"/>
      <c r="B261" s="41"/>
      <c r="C261" s="42"/>
      <c r="D261" s="232" t="s">
        <v>183</v>
      </c>
      <c r="E261" s="42"/>
      <c r="F261" s="233" t="s">
        <v>355</v>
      </c>
      <c r="G261" s="42"/>
      <c r="H261" s="42"/>
      <c r="I261" s="138"/>
      <c r="J261" s="42"/>
      <c r="K261" s="42"/>
      <c r="L261" s="46"/>
      <c r="M261" s="234"/>
      <c r="N261" s="235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183</v>
      </c>
      <c r="AU261" s="19" t="s">
        <v>86</v>
      </c>
    </row>
    <row r="262" s="2" customFormat="1">
      <c r="A262" s="40"/>
      <c r="B262" s="41"/>
      <c r="C262" s="42"/>
      <c r="D262" s="232" t="s">
        <v>176</v>
      </c>
      <c r="E262" s="42"/>
      <c r="F262" s="233" t="s">
        <v>356</v>
      </c>
      <c r="G262" s="42"/>
      <c r="H262" s="42"/>
      <c r="I262" s="138"/>
      <c r="J262" s="42"/>
      <c r="K262" s="42"/>
      <c r="L262" s="46"/>
      <c r="M262" s="234"/>
      <c r="N262" s="235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176</v>
      </c>
      <c r="AU262" s="19" t="s">
        <v>86</v>
      </c>
    </row>
    <row r="263" s="13" customFormat="1">
      <c r="A263" s="13"/>
      <c r="B263" s="236"/>
      <c r="C263" s="237"/>
      <c r="D263" s="232" t="s">
        <v>185</v>
      </c>
      <c r="E263" s="238" t="s">
        <v>20</v>
      </c>
      <c r="F263" s="239" t="s">
        <v>357</v>
      </c>
      <c r="G263" s="237"/>
      <c r="H263" s="240">
        <v>5.7000000000000002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185</v>
      </c>
      <c r="AU263" s="246" t="s">
        <v>86</v>
      </c>
      <c r="AV263" s="13" t="s">
        <v>86</v>
      </c>
      <c r="AW263" s="13" t="s">
        <v>38</v>
      </c>
      <c r="AX263" s="13" t="s">
        <v>77</v>
      </c>
      <c r="AY263" s="246" t="s">
        <v>168</v>
      </c>
    </row>
    <row r="264" s="13" customFormat="1">
      <c r="A264" s="13"/>
      <c r="B264" s="236"/>
      <c r="C264" s="237"/>
      <c r="D264" s="232" t="s">
        <v>185</v>
      </c>
      <c r="E264" s="238" t="s">
        <v>20</v>
      </c>
      <c r="F264" s="239" t="s">
        <v>358</v>
      </c>
      <c r="G264" s="237"/>
      <c r="H264" s="240">
        <v>9.0800000000000001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185</v>
      </c>
      <c r="AU264" s="246" t="s">
        <v>86</v>
      </c>
      <c r="AV264" s="13" t="s">
        <v>86</v>
      </c>
      <c r="AW264" s="13" t="s">
        <v>38</v>
      </c>
      <c r="AX264" s="13" t="s">
        <v>77</v>
      </c>
      <c r="AY264" s="246" t="s">
        <v>168</v>
      </c>
    </row>
    <row r="265" s="14" customFormat="1">
      <c r="A265" s="14"/>
      <c r="B265" s="247"/>
      <c r="C265" s="248"/>
      <c r="D265" s="232" t="s">
        <v>185</v>
      </c>
      <c r="E265" s="249" t="s">
        <v>20</v>
      </c>
      <c r="F265" s="250" t="s">
        <v>196</v>
      </c>
      <c r="G265" s="248"/>
      <c r="H265" s="251">
        <v>14.779999999999999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185</v>
      </c>
      <c r="AU265" s="257" t="s">
        <v>86</v>
      </c>
      <c r="AV265" s="14" t="s">
        <v>174</v>
      </c>
      <c r="AW265" s="14" t="s">
        <v>38</v>
      </c>
      <c r="AX265" s="14" t="s">
        <v>8</v>
      </c>
      <c r="AY265" s="257" t="s">
        <v>168</v>
      </c>
    </row>
    <row r="266" s="2" customFormat="1" ht="20.5" customHeight="1">
      <c r="A266" s="40"/>
      <c r="B266" s="41"/>
      <c r="C266" s="279" t="s">
        <v>359</v>
      </c>
      <c r="D266" s="279" t="s">
        <v>360</v>
      </c>
      <c r="E266" s="280" t="s">
        <v>361</v>
      </c>
      <c r="F266" s="281" t="s">
        <v>362</v>
      </c>
      <c r="G266" s="282" t="s">
        <v>324</v>
      </c>
      <c r="H266" s="283">
        <v>29.559999999999999</v>
      </c>
      <c r="I266" s="284"/>
      <c r="J266" s="283">
        <f>ROUND(I266*H266,0)</f>
        <v>0</v>
      </c>
      <c r="K266" s="281" t="s">
        <v>181</v>
      </c>
      <c r="L266" s="285"/>
      <c r="M266" s="286" t="s">
        <v>20</v>
      </c>
      <c r="N266" s="287" t="s">
        <v>48</v>
      </c>
      <c r="O266" s="86"/>
      <c r="P266" s="228">
        <f>O266*H266</f>
        <v>0</v>
      </c>
      <c r="Q266" s="228">
        <v>1</v>
      </c>
      <c r="R266" s="228">
        <f>Q266*H266</f>
        <v>29.559999999999999</v>
      </c>
      <c r="S266" s="228">
        <v>0</v>
      </c>
      <c r="T266" s="22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0" t="s">
        <v>285</v>
      </c>
      <c r="AT266" s="230" t="s">
        <v>360</v>
      </c>
      <c r="AU266" s="230" t="s">
        <v>86</v>
      </c>
      <c r="AY266" s="19" t="s">
        <v>168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9" t="s">
        <v>8</v>
      </c>
      <c r="BK266" s="231">
        <f>ROUND(I266*H266,0)</f>
        <v>0</v>
      </c>
      <c r="BL266" s="19" t="s">
        <v>174</v>
      </c>
      <c r="BM266" s="230" t="s">
        <v>363</v>
      </c>
    </row>
    <row r="267" s="13" customFormat="1">
      <c r="A267" s="13"/>
      <c r="B267" s="236"/>
      <c r="C267" s="237"/>
      <c r="D267" s="232" t="s">
        <v>185</v>
      </c>
      <c r="E267" s="238" t="s">
        <v>20</v>
      </c>
      <c r="F267" s="239" t="s">
        <v>357</v>
      </c>
      <c r="G267" s="237"/>
      <c r="H267" s="240">
        <v>5.7000000000000002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185</v>
      </c>
      <c r="AU267" s="246" t="s">
        <v>86</v>
      </c>
      <c r="AV267" s="13" t="s">
        <v>86</v>
      </c>
      <c r="AW267" s="13" t="s">
        <v>38</v>
      </c>
      <c r="AX267" s="13" t="s">
        <v>77</v>
      </c>
      <c r="AY267" s="246" t="s">
        <v>168</v>
      </c>
    </row>
    <row r="268" s="13" customFormat="1">
      <c r="A268" s="13"/>
      <c r="B268" s="236"/>
      <c r="C268" s="237"/>
      <c r="D268" s="232" t="s">
        <v>185</v>
      </c>
      <c r="E268" s="238" t="s">
        <v>20</v>
      </c>
      <c r="F268" s="239" t="s">
        <v>358</v>
      </c>
      <c r="G268" s="237"/>
      <c r="H268" s="240">
        <v>9.0800000000000001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185</v>
      </c>
      <c r="AU268" s="246" t="s">
        <v>86</v>
      </c>
      <c r="AV268" s="13" t="s">
        <v>86</v>
      </c>
      <c r="AW268" s="13" t="s">
        <v>38</v>
      </c>
      <c r="AX268" s="13" t="s">
        <v>77</v>
      </c>
      <c r="AY268" s="246" t="s">
        <v>168</v>
      </c>
    </row>
    <row r="269" s="14" customFormat="1">
      <c r="A269" s="14"/>
      <c r="B269" s="247"/>
      <c r="C269" s="248"/>
      <c r="D269" s="232" t="s">
        <v>185</v>
      </c>
      <c r="E269" s="249" t="s">
        <v>20</v>
      </c>
      <c r="F269" s="250" t="s">
        <v>196</v>
      </c>
      <c r="G269" s="248"/>
      <c r="H269" s="251">
        <v>14.779999999999999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185</v>
      </c>
      <c r="AU269" s="257" t="s">
        <v>86</v>
      </c>
      <c r="AV269" s="14" t="s">
        <v>174</v>
      </c>
      <c r="AW269" s="14" t="s">
        <v>38</v>
      </c>
      <c r="AX269" s="14" t="s">
        <v>8</v>
      </c>
      <c r="AY269" s="257" t="s">
        <v>168</v>
      </c>
    </row>
    <row r="270" s="13" customFormat="1">
      <c r="A270" s="13"/>
      <c r="B270" s="236"/>
      <c r="C270" s="237"/>
      <c r="D270" s="232" t="s">
        <v>185</v>
      </c>
      <c r="E270" s="237"/>
      <c r="F270" s="239" t="s">
        <v>364</v>
      </c>
      <c r="G270" s="237"/>
      <c r="H270" s="240">
        <v>29.559999999999999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185</v>
      </c>
      <c r="AU270" s="246" t="s">
        <v>86</v>
      </c>
      <c r="AV270" s="13" t="s">
        <v>86</v>
      </c>
      <c r="AW270" s="13" t="s">
        <v>4</v>
      </c>
      <c r="AX270" s="13" t="s">
        <v>8</v>
      </c>
      <c r="AY270" s="246" t="s">
        <v>168</v>
      </c>
    </row>
    <row r="271" s="2" customFormat="1" ht="20.5" customHeight="1">
      <c r="A271" s="40"/>
      <c r="B271" s="41"/>
      <c r="C271" s="220" t="s">
        <v>365</v>
      </c>
      <c r="D271" s="220" t="s">
        <v>170</v>
      </c>
      <c r="E271" s="221" t="s">
        <v>366</v>
      </c>
      <c r="F271" s="222" t="s">
        <v>367</v>
      </c>
      <c r="G271" s="223" t="s">
        <v>180</v>
      </c>
      <c r="H271" s="224">
        <v>1622.9300000000001</v>
      </c>
      <c r="I271" s="225"/>
      <c r="J271" s="224">
        <f>ROUND(I271*H271,0)</f>
        <v>0</v>
      </c>
      <c r="K271" s="222" t="s">
        <v>181</v>
      </c>
      <c r="L271" s="46"/>
      <c r="M271" s="226" t="s">
        <v>20</v>
      </c>
      <c r="N271" s="227" t="s">
        <v>48</v>
      </c>
      <c r="O271" s="86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0" t="s">
        <v>174</v>
      </c>
      <c r="AT271" s="230" t="s">
        <v>170</v>
      </c>
      <c r="AU271" s="230" t="s">
        <v>86</v>
      </c>
      <c r="AY271" s="19" t="s">
        <v>168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9" t="s">
        <v>8</v>
      </c>
      <c r="BK271" s="231">
        <f>ROUND(I271*H271,0)</f>
        <v>0</v>
      </c>
      <c r="BL271" s="19" t="s">
        <v>174</v>
      </c>
      <c r="BM271" s="230" t="s">
        <v>368</v>
      </c>
    </row>
    <row r="272" s="2" customFormat="1">
      <c r="A272" s="40"/>
      <c r="B272" s="41"/>
      <c r="C272" s="42"/>
      <c r="D272" s="232" t="s">
        <v>183</v>
      </c>
      <c r="E272" s="42"/>
      <c r="F272" s="233" t="s">
        <v>369</v>
      </c>
      <c r="G272" s="42"/>
      <c r="H272" s="42"/>
      <c r="I272" s="138"/>
      <c r="J272" s="42"/>
      <c r="K272" s="42"/>
      <c r="L272" s="46"/>
      <c r="M272" s="234"/>
      <c r="N272" s="235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183</v>
      </c>
      <c r="AU272" s="19" t="s">
        <v>86</v>
      </c>
    </row>
    <row r="273" s="13" customFormat="1">
      <c r="A273" s="13"/>
      <c r="B273" s="236"/>
      <c r="C273" s="237"/>
      <c r="D273" s="232" t="s">
        <v>185</v>
      </c>
      <c r="E273" s="238" t="s">
        <v>20</v>
      </c>
      <c r="F273" s="239" t="s">
        <v>370</v>
      </c>
      <c r="G273" s="237"/>
      <c r="H273" s="240">
        <v>179.22999999999999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185</v>
      </c>
      <c r="AU273" s="246" t="s">
        <v>86</v>
      </c>
      <c r="AV273" s="13" t="s">
        <v>86</v>
      </c>
      <c r="AW273" s="13" t="s">
        <v>38</v>
      </c>
      <c r="AX273" s="13" t="s">
        <v>77</v>
      </c>
      <c r="AY273" s="246" t="s">
        <v>168</v>
      </c>
    </row>
    <row r="274" s="13" customFormat="1">
      <c r="A274" s="13"/>
      <c r="B274" s="236"/>
      <c r="C274" s="237"/>
      <c r="D274" s="232" t="s">
        <v>185</v>
      </c>
      <c r="E274" s="238" t="s">
        <v>20</v>
      </c>
      <c r="F274" s="239" t="s">
        <v>371</v>
      </c>
      <c r="G274" s="237"/>
      <c r="H274" s="240">
        <v>1443.7000000000001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185</v>
      </c>
      <c r="AU274" s="246" t="s">
        <v>86</v>
      </c>
      <c r="AV274" s="13" t="s">
        <v>86</v>
      </c>
      <c r="AW274" s="13" t="s">
        <v>38</v>
      </c>
      <c r="AX274" s="13" t="s">
        <v>77</v>
      </c>
      <c r="AY274" s="246" t="s">
        <v>168</v>
      </c>
    </row>
    <row r="275" s="14" customFormat="1">
      <c r="A275" s="14"/>
      <c r="B275" s="247"/>
      <c r="C275" s="248"/>
      <c r="D275" s="232" t="s">
        <v>185</v>
      </c>
      <c r="E275" s="249" t="s">
        <v>20</v>
      </c>
      <c r="F275" s="250" t="s">
        <v>196</v>
      </c>
      <c r="G275" s="248"/>
      <c r="H275" s="251">
        <v>1622.9300000000001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185</v>
      </c>
      <c r="AU275" s="257" t="s">
        <v>86</v>
      </c>
      <c r="AV275" s="14" t="s">
        <v>174</v>
      </c>
      <c r="AW275" s="14" t="s">
        <v>38</v>
      </c>
      <c r="AX275" s="14" t="s">
        <v>8</v>
      </c>
      <c r="AY275" s="257" t="s">
        <v>168</v>
      </c>
    </row>
    <row r="276" s="2" customFormat="1" ht="20.5" customHeight="1">
      <c r="A276" s="40"/>
      <c r="B276" s="41"/>
      <c r="C276" s="220" t="s">
        <v>372</v>
      </c>
      <c r="D276" s="220" t="s">
        <v>170</v>
      </c>
      <c r="E276" s="221" t="s">
        <v>373</v>
      </c>
      <c r="F276" s="222" t="s">
        <v>367</v>
      </c>
      <c r="G276" s="223" t="s">
        <v>180</v>
      </c>
      <c r="H276" s="224">
        <v>12629.77</v>
      </c>
      <c r="I276" s="225"/>
      <c r="J276" s="224">
        <f>ROUND(I276*H276,0)</f>
        <v>0</v>
      </c>
      <c r="K276" s="222" t="s">
        <v>181</v>
      </c>
      <c r="L276" s="46"/>
      <c r="M276" s="226" t="s">
        <v>20</v>
      </c>
      <c r="N276" s="227" t="s">
        <v>48</v>
      </c>
      <c r="O276" s="86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0" t="s">
        <v>174</v>
      </c>
      <c r="AT276" s="230" t="s">
        <v>170</v>
      </c>
      <c r="AU276" s="230" t="s">
        <v>86</v>
      </c>
      <c r="AY276" s="19" t="s">
        <v>168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9" t="s">
        <v>8</v>
      </c>
      <c r="BK276" s="231">
        <f>ROUND(I276*H276,0)</f>
        <v>0</v>
      </c>
      <c r="BL276" s="19" t="s">
        <v>174</v>
      </c>
      <c r="BM276" s="230" t="s">
        <v>374</v>
      </c>
    </row>
    <row r="277" s="2" customFormat="1">
      <c r="A277" s="40"/>
      <c r="B277" s="41"/>
      <c r="C277" s="42"/>
      <c r="D277" s="232" t="s">
        <v>183</v>
      </c>
      <c r="E277" s="42"/>
      <c r="F277" s="233" t="s">
        <v>369</v>
      </c>
      <c r="G277" s="42"/>
      <c r="H277" s="42"/>
      <c r="I277" s="138"/>
      <c r="J277" s="42"/>
      <c r="K277" s="42"/>
      <c r="L277" s="46"/>
      <c r="M277" s="234"/>
      <c r="N277" s="235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183</v>
      </c>
      <c r="AU277" s="19" t="s">
        <v>86</v>
      </c>
    </row>
    <row r="278" s="13" customFormat="1">
      <c r="A278" s="13"/>
      <c r="B278" s="236"/>
      <c r="C278" s="237"/>
      <c r="D278" s="232" t="s">
        <v>185</v>
      </c>
      <c r="E278" s="238" t="s">
        <v>20</v>
      </c>
      <c r="F278" s="239" t="s">
        <v>375</v>
      </c>
      <c r="G278" s="237"/>
      <c r="H278" s="240">
        <v>12629.77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185</v>
      </c>
      <c r="AU278" s="246" t="s">
        <v>86</v>
      </c>
      <c r="AV278" s="13" t="s">
        <v>86</v>
      </c>
      <c r="AW278" s="13" t="s">
        <v>38</v>
      </c>
      <c r="AX278" s="13" t="s">
        <v>8</v>
      </c>
      <c r="AY278" s="246" t="s">
        <v>168</v>
      </c>
    </row>
    <row r="279" s="2" customFormat="1" ht="20.5" customHeight="1">
      <c r="A279" s="40"/>
      <c r="B279" s="41"/>
      <c r="C279" s="220" t="s">
        <v>376</v>
      </c>
      <c r="D279" s="220" t="s">
        <v>170</v>
      </c>
      <c r="E279" s="221" t="s">
        <v>377</v>
      </c>
      <c r="F279" s="222" t="s">
        <v>378</v>
      </c>
      <c r="G279" s="223" t="s">
        <v>180</v>
      </c>
      <c r="H279" s="224">
        <v>10461.799999999999</v>
      </c>
      <c r="I279" s="225"/>
      <c r="J279" s="224">
        <f>ROUND(I279*H279,0)</f>
        <v>0</v>
      </c>
      <c r="K279" s="222" t="s">
        <v>181</v>
      </c>
      <c r="L279" s="46"/>
      <c r="M279" s="226" t="s">
        <v>20</v>
      </c>
      <c r="N279" s="227" t="s">
        <v>48</v>
      </c>
      <c r="O279" s="86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0" t="s">
        <v>174</v>
      </c>
      <c r="AT279" s="230" t="s">
        <v>170</v>
      </c>
      <c r="AU279" s="230" t="s">
        <v>86</v>
      </c>
      <c r="AY279" s="19" t="s">
        <v>168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9" t="s">
        <v>8</v>
      </c>
      <c r="BK279" s="231">
        <f>ROUND(I279*H279,0)</f>
        <v>0</v>
      </c>
      <c r="BL279" s="19" t="s">
        <v>174</v>
      </c>
      <c r="BM279" s="230" t="s">
        <v>379</v>
      </c>
    </row>
    <row r="280" s="2" customFormat="1">
      <c r="A280" s="40"/>
      <c r="B280" s="41"/>
      <c r="C280" s="42"/>
      <c r="D280" s="232" t="s">
        <v>183</v>
      </c>
      <c r="E280" s="42"/>
      <c r="F280" s="233" t="s">
        <v>369</v>
      </c>
      <c r="G280" s="42"/>
      <c r="H280" s="42"/>
      <c r="I280" s="138"/>
      <c r="J280" s="42"/>
      <c r="K280" s="42"/>
      <c r="L280" s="46"/>
      <c r="M280" s="234"/>
      <c r="N280" s="235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183</v>
      </c>
      <c r="AU280" s="19" t="s">
        <v>86</v>
      </c>
    </row>
    <row r="281" s="13" customFormat="1">
      <c r="A281" s="13"/>
      <c r="B281" s="236"/>
      <c r="C281" s="237"/>
      <c r="D281" s="232" t="s">
        <v>185</v>
      </c>
      <c r="E281" s="238" t="s">
        <v>20</v>
      </c>
      <c r="F281" s="239" t="s">
        <v>380</v>
      </c>
      <c r="G281" s="237"/>
      <c r="H281" s="240">
        <v>1312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185</v>
      </c>
      <c r="AU281" s="246" t="s">
        <v>86</v>
      </c>
      <c r="AV281" s="13" t="s">
        <v>86</v>
      </c>
      <c r="AW281" s="13" t="s">
        <v>38</v>
      </c>
      <c r="AX281" s="13" t="s">
        <v>77</v>
      </c>
      <c r="AY281" s="246" t="s">
        <v>168</v>
      </c>
    </row>
    <row r="282" s="13" customFormat="1">
      <c r="A282" s="13"/>
      <c r="B282" s="236"/>
      <c r="C282" s="237"/>
      <c r="D282" s="232" t="s">
        <v>185</v>
      </c>
      <c r="E282" s="238" t="s">
        <v>20</v>
      </c>
      <c r="F282" s="239" t="s">
        <v>381</v>
      </c>
      <c r="G282" s="237"/>
      <c r="H282" s="240">
        <v>679.5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185</v>
      </c>
      <c r="AU282" s="246" t="s">
        <v>86</v>
      </c>
      <c r="AV282" s="13" t="s">
        <v>86</v>
      </c>
      <c r="AW282" s="13" t="s">
        <v>38</v>
      </c>
      <c r="AX282" s="13" t="s">
        <v>77</v>
      </c>
      <c r="AY282" s="246" t="s">
        <v>168</v>
      </c>
    </row>
    <row r="283" s="13" customFormat="1">
      <c r="A283" s="13"/>
      <c r="B283" s="236"/>
      <c r="C283" s="237"/>
      <c r="D283" s="232" t="s">
        <v>185</v>
      </c>
      <c r="E283" s="238" t="s">
        <v>20</v>
      </c>
      <c r="F283" s="239" t="s">
        <v>382</v>
      </c>
      <c r="G283" s="237"/>
      <c r="H283" s="240">
        <v>1556.8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185</v>
      </c>
      <c r="AU283" s="246" t="s">
        <v>86</v>
      </c>
      <c r="AV283" s="13" t="s">
        <v>86</v>
      </c>
      <c r="AW283" s="13" t="s">
        <v>38</v>
      </c>
      <c r="AX283" s="13" t="s">
        <v>77</v>
      </c>
      <c r="AY283" s="246" t="s">
        <v>168</v>
      </c>
    </row>
    <row r="284" s="13" customFormat="1">
      <c r="A284" s="13"/>
      <c r="B284" s="236"/>
      <c r="C284" s="237"/>
      <c r="D284" s="232" t="s">
        <v>185</v>
      </c>
      <c r="E284" s="238" t="s">
        <v>20</v>
      </c>
      <c r="F284" s="239" t="s">
        <v>383</v>
      </c>
      <c r="G284" s="237"/>
      <c r="H284" s="240">
        <v>3092.5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185</v>
      </c>
      <c r="AU284" s="246" t="s">
        <v>86</v>
      </c>
      <c r="AV284" s="13" t="s">
        <v>86</v>
      </c>
      <c r="AW284" s="13" t="s">
        <v>38</v>
      </c>
      <c r="AX284" s="13" t="s">
        <v>77</v>
      </c>
      <c r="AY284" s="246" t="s">
        <v>168</v>
      </c>
    </row>
    <row r="285" s="13" customFormat="1">
      <c r="A285" s="13"/>
      <c r="B285" s="236"/>
      <c r="C285" s="237"/>
      <c r="D285" s="232" t="s">
        <v>185</v>
      </c>
      <c r="E285" s="238" t="s">
        <v>20</v>
      </c>
      <c r="F285" s="239" t="s">
        <v>384</v>
      </c>
      <c r="G285" s="237"/>
      <c r="H285" s="240">
        <v>1009.7000000000001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185</v>
      </c>
      <c r="AU285" s="246" t="s">
        <v>86</v>
      </c>
      <c r="AV285" s="13" t="s">
        <v>86</v>
      </c>
      <c r="AW285" s="13" t="s">
        <v>38</v>
      </c>
      <c r="AX285" s="13" t="s">
        <v>77</v>
      </c>
      <c r="AY285" s="246" t="s">
        <v>168</v>
      </c>
    </row>
    <row r="286" s="13" customFormat="1">
      <c r="A286" s="13"/>
      <c r="B286" s="236"/>
      <c r="C286" s="237"/>
      <c r="D286" s="232" t="s">
        <v>185</v>
      </c>
      <c r="E286" s="238" t="s">
        <v>20</v>
      </c>
      <c r="F286" s="239" t="s">
        <v>385</v>
      </c>
      <c r="G286" s="237"/>
      <c r="H286" s="240">
        <v>1588.5999999999999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185</v>
      </c>
      <c r="AU286" s="246" t="s">
        <v>86</v>
      </c>
      <c r="AV286" s="13" t="s">
        <v>86</v>
      </c>
      <c r="AW286" s="13" t="s">
        <v>38</v>
      </c>
      <c r="AX286" s="13" t="s">
        <v>77</v>
      </c>
      <c r="AY286" s="246" t="s">
        <v>168</v>
      </c>
    </row>
    <row r="287" s="13" customFormat="1">
      <c r="A287" s="13"/>
      <c r="B287" s="236"/>
      <c r="C287" s="237"/>
      <c r="D287" s="232" t="s">
        <v>185</v>
      </c>
      <c r="E287" s="238" t="s">
        <v>20</v>
      </c>
      <c r="F287" s="239" t="s">
        <v>386</v>
      </c>
      <c r="G287" s="237"/>
      <c r="H287" s="240">
        <v>1222.7000000000001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185</v>
      </c>
      <c r="AU287" s="246" t="s">
        <v>86</v>
      </c>
      <c r="AV287" s="13" t="s">
        <v>86</v>
      </c>
      <c r="AW287" s="13" t="s">
        <v>38</v>
      </c>
      <c r="AX287" s="13" t="s">
        <v>77</v>
      </c>
      <c r="AY287" s="246" t="s">
        <v>168</v>
      </c>
    </row>
    <row r="288" s="14" customFormat="1">
      <c r="A288" s="14"/>
      <c r="B288" s="247"/>
      <c r="C288" s="248"/>
      <c r="D288" s="232" t="s">
        <v>185</v>
      </c>
      <c r="E288" s="249" t="s">
        <v>20</v>
      </c>
      <c r="F288" s="250" t="s">
        <v>196</v>
      </c>
      <c r="G288" s="248"/>
      <c r="H288" s="251">
        <v>10461.799999999999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185</v>
      </c>
      <c r="AU288" s="257" t="s">
        <v>86</v>
      </c>
      <c r="AV288" s="14" t="s">
        <v>174</v>
      </c>
      <c r="AW288" s="14" t="s">
        <v>38</v>
      </c>
      <c r="AX288" s="14" t="s">
        <v>8</v>
      </c>
      <c r="AY288" s="257" t="s">
        <v>168</v>
      </c>
    </row>
    <row r="289" s="2" customFormat="1" ht="20.5" customHeight="1">
      <c r="A289" s="40"/>
      <c r="B289" s="41"/>
      <c r="C289" s="220" t="s">
        <v>387</v>
      </c>
      <c r="D289" s="220" t="s">
        <v>170</v>
      </c>
      <c r="E289" s="221" t="s">
        <v>388</v>
      </c>
      <c r="F289" s="222" t="s">
        <v>389</v>
      </c>
      <c r="G289" s="223" t="s">
        <v>180</v>
      </c>
      <c r="H289" s="224">
        <v>1552.0699999999999</v>
      </c>
      <c r="I289" s="225"/>
      <c r="J289" s="224">
        <f>ROUND(I289*H289,0)</f>
        <v>0</v>
      </c>
      <c r="K289" s="222" t="s">
        <v>181</v>
      </c>
      <c r="L289" s="46"/>
      <c r="M289" s="226" t="s">
        <v>20</v>
      </c>
      <c r="N289" s="227" t="s">
        <v>48</v>
      </c>
      <c r="O289" s="86"/>
      <c r="P289" s="228">
        <f>O289*H289</f>
        <v>0</v>
      </c>
      <c r="Q289" s="228">
        <v>0.0012727000000000001</v>
      </c>
      <c r="R289" s="228">
        <f>Q289*H289</f>
        <v>1.9753194890000001</v>
      </c>
      <c r="S289" s="228">
        <v>0</v>
      </c>
      <c r="T289" s="22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0" t="s">
        <v>174</v>
      </c>
      <c r="AT289" s="230" t="s">
        <v>170</v>
      </c>
      <c r="AU289" s="230" t="s">
        <v>86</v>
      </c>
      <c r="AY289" s="19" t="s">
        <v>168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9" t="s">
        <v>8</v>
      </c>
      <c r="BK289" s="231">
        <f>ROUND(I289*H289,0)</f>
        <v>0</v>
      </c>
      <c r="BL289" s="19" t="s">
        <v>174</v>
      </c>
      <c r="BM289" s="230" t="s">
        <v>390</v>
      </c>
    </row>
    <row r="290" s="2" customFormat="1">
      <c r="A290" s="40"/>
      <c r="B290" s="41"/>
      <c r="C290" s="42"/>
      <c r="D290" s="232" t="s">
        <v>183</v>
      </c>
      <c r="E290" s="42"/>
      <c r="F290" s="233" t="s">
        <v>391</v>
      </c>
      <c r="G290" s="42"/>
      <c r="H290" s="42"/>
      <c r="I290" s="138"/>
      <c r="J290" s="42"/>
      <c r="K290" s="42"/>
      <c r="L290" s="46"/>
      <c r="M290" s="234"/>
      <c r="N290" s="235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183</v>
      </c>
      <c r="AU290" s="19" t="s">
        <v>86</v>
      </c>
    </row>
    <row r="291" s="13" customFormat="1">
      <c r="A291" s="13"/>
      <c r="B291" s="236"/>
      <c r="C291" s="237"/>
      <c r="D291" s="232" t="s">
        <v>185</v>
      </c>
      <c r="E291" s="238" t="s">
        <v>20</v>
      </c>
      <c r="F291" s="239" t="s">
        <v>392</v>
      </c>
      <c r="G291" s="237"/>
      <c r="H291" s="240">
        <v>8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185</v>
      </c>
      <c r="AU291" s="246" t="s">
        <v>86</v>
      </c>
      <c r="AV291" s="13" t="s">
        <v>86</v>
      </c>
      <c r="AW291" s="13" t="s">
        <v>38</v>
      </c>
      <c r="AX291" s="13" t="s">
        <v>77</v>
      </c>
      <c r="AY291" s="246" t="s">
        <v>168</v>
      </c>
    </row>
    <row r="292" s="13" customFormat="1">
      <c r="A292" s="13"/>
      <c r="B292" s="236"/>
      <c r="C292" s="237"/>
      <c r="D292" s="232" t="s">
        <v>185</v>
      </c>
      <c r="E292" s="238" t="s">
        <v>20</v>
      </c>
      <c r="F292" s="239" t="s">
        <v>393</v>
      </c>
      <c r="G292" s="237"/>
      <c r="H292" s="240">
        <v>1443.7000000000001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185</v>
      </c>
      <c r="AU292" s="246" t="s">
        <v>86</v>
      </c>
      <c r="AV292" s="13" t="s">
        <v>86</v>
      </c>
      <c r="AW292" s="13" t="s">
        <v>38</v>
      </c>
      <c r="AX292" s="13" t="s">
        <v>77</v>
      </c>
      <c r="AY292" s="246" t="s">
        <v>168</v>
      </c>
    </row>
    <row r="293" s="16" customFormat="1">
      <c r="A293" s="16"/>
      <c r="B293" s="268"/>
      <c r="C293" s="269"/>
      <c r="D293" s="232" t="s">
        <v>185</v>
      </c>
      <c r="E293" s="270" t="s">
        <v>20</v>
      </c>
      <c r="F293" s="271" t="s">
        <v>223</v>
      </c>
      <c r="G293" s="269"/>
      <c r="H293" s="272">
        <v>1451.7000000000001</v>
      </c>
      <c r="I293" s="273"/>
      <c r="J293" s="269"/>
      <c r="K293" s="269"/>
      <c r="L293" s="274"/>
      <c r="M293" s="275"/>
      <c r="N293" s="276"/>
      <c r="O293" s="276"/>
      <c r="P293" s="276"/>
      <c r="Q293" s="276"/>
      <c r="R293" s="276"/>
      <c r="S293" s="276"/>
      <c r="T293" s="277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8" t="s">
        <v>185</v>
      </c>
      <c r="AU293" s="278" t="s">
        <v>86</v>
      </c>
      <c r="AV293" s="16" t="s">
        <v>187</v>
      </c>
      <c r="AW293" s="16" t="s">
        <v>38</v>
      </c>
      <c r="AX293" s="16" t="s">
        <v>77</v>
      </c>
      <c r="AY293" s="278" t="s">
        <v>168</v>
      </c>
    </row>
    <row r="294" s="13" customFormat="1">
      <c r="A294" s="13"/>
      <c r="B294" s="236"/>
      <c r="C294" s="237"/>
      <c r="D294" s="232" t="s">
        <v>185</v>
      </c>
      <c r="E294" s="238" t="s">
        <v>20</v>
      </c>
      <c r="F294" s="239" t="s">
        <v>394</v>
      </c>
      <c r="G294" s="237"/>
      <c r="H294" s="240">
        <v>11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185</v>
      </c>
      <c r="AU294" s="246" t="s">
        <v>86</v>
      </c>
      <c r="AV294" s="13" t="s">
        <v>86</v>
      </c>
      <c r="AW294" s="13" t="s">
        <v>38</v>
      </c>
      <c r="AX294" s="13" t="s">
        <v>77</v>
      </c>
      <c r="AY294" s="246" t="s">
        <v>168</v>
      </c>
    </row>
    <row r="295" s="16" customFormat="1">
      <c r="A295" s="16"/>
      <c r="B295" s="268"/>
      <c r="C295" s="269"/>
      <c r="D295" s="232" t="s">
        <v>185</v>
      </c>
      <c r="E295" s="270" t="s">
        <v>20</v>
      </c>
      <c r="F295" s="271" t="s">
        <v>223</v>
      </c>
      <c r="G295" s="269"/>
      <c r="H295" s="272">
        <v>11</v>
      </c>
      <c r="I295" s="273"/>
      <c r="J295" s="269"/>
      <c r="K295" s="269"/>
      <c r="L295" s="274"/>
      <c r="M295" s="275"/>
      <c r="N295" s="276"/>
      <c r="O295" s="276"/>
      <c r="P295" s="276"/>
      <c r="Q295" s="276"/>
      <c r="R295" s="276"/>
      <c r="S295" s="276"/>
      <c r="T295" s="277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78" t="s">
        <v>185</v>
      </c>
      <c r="AU295" s="278" t="s">
        <v>86</v>
      </c>
      <c r="AV295" s="16" t="s">
        <v>187</v>
      </c>
      <c r="AW295" s="16" t="s">
        <v>38</v>
      </c>
      <c r="AX295" s="16" t="s">
        <v>77</v>
      </c>
      <c r="AY295" s="278" t="s">
        <v>168</v>
      </c>
    </row>
    <row r="296" s="15" customFormat="1">
      <c r="A296" s="15"/>
      <c r="B296" s="258"/>
      <c r="C296" s="259"/>
      <c r="D296" s="232" t="s">
        <v>185</v>
      </c>
      <c r="E296" s="260" t="s">
        <v>20</v>
      </c>
      <c r="F296" s="261" t="s">
        <v>248</v>
      </c>
      <c r="G296" s="259"/>
      <c r="H296" s="260" t="s">
        <v>20</v>
      </c>
      <c r="I296" s="262"/>
      <c r="J296" s="259"/>
      <c r="K296" s="259"/>
      <c r="L296" s="263"/>
      <c r="M296" s="264"/>
      <c r="N296" s="265"/>
      <c r="O296" s="265"/>
      <c r="P296" s="265"/>
      <c r="Q296" s="265"/>
      <c r="R296" s="265"/>
      <c r="S296" s="265"/>
      <c r="T296" s="26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7" t="s">
        <v>185</v>
      </c>
      <c r="AU296" s="267" t="s">
        <v>86</v>
      </c>
      <c r="AV296" s="15" t="s">
        <v>8</v>
      </c>
      <c r="AW296" s="15" t="s">
        <v>38</v>
      </c>
      <c r="AX296" s="15" t="s">
        <v>77</v>
      </c>
      <c r="AY296" s="267" t="s">
        <v>168</v>
      </c>
    </row>
    <row r="297" s="13" customFormat="1">
      <c r="A297" s="13"/>
      <c r="B297" s="236"/>
      <c r="C297" s="237"/>
      <c r="D297" s="232" t="s">
        <v>185</v>
      </c>
      <c r="E297" s="238" t="s">
        <v>20</v>
      </c>
      <c r="F297" s="239" t="s">
        <v>395</v>
      </c>
      <c r="G297" s="237"/>
      <c r="H297" s="240">
        <v>2.5299999999999998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185</v>
      </c>
      <c r="AU297" s="246" t="s">
        <v>86</v>
      </c>
      <c r="AV297" s="13" t="s">
        <v>86</v>
      </c>
      <c r="AW297" s="13" t="s">
        <v>38</v>
      </c>
      <c r="AX297" s="13" t="s">
        <v>77</v>
      </c>
      <c r="AY297" s="246" t="s">
        <v>168</v>
      </c>
    </row>
    <row r="298" s="13" customFormat="1">
      <c r="A298" s="13"/>
      <c r="B298" s="236"/>
      <c r="C298" s="237"/>
      <c r="D298" s="232" t="s">
        <v>185</v>
      </c>
      <c r="E298" s="238" t="s">
        <v>20</v>
      </c>
      <c r="F298" s="239" t="s">
        <v>396</v>
      </c>
      <c r="G298" s="237"/>
      <c r="H298" s="240">
        <v>4.1600000000000001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185</v>
      </c>
      <c r="AU298" s="246" t="s">
        <v>86</v>
      </c>
      <c r="AV298" s="13" t="s">
        <v>86</v>
      </c>
      <c r="AW298" s="13" t="s">
        <v>38</v>
      </c>
      <c r="AX298" s="13" t="s">
        <v>77</v>
      </c>
      <c r="AY298" s="246" t="s">
        <v>168</v>
      </c>
    </row>
    <row r="299" s="13" customFormat="1">
      <c r="A299" s="13"/>
      <c r="B299" s="236"/>
      <c r="C299" s="237"/>
      <c r="D299" s="232" t="s">
        <v>185</v>
      </c>
      <c r="E299" s="238" t="s">
        <v>20</v>
      </c>
      <c r="F299" s="239" t="s">
        <v>397</v>
      </c>
      <c r="G299" s="237"/>
      <c r="H299" s="240">
        <v>6.0599999999999996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185</v>
      </c>
      <c r="AU299" s="246" t="s">
        <v>86</v>
      </c>
      <c r="AV299" s="13" t="s">
        <v>86</v>
      </c>
      <c r="AW299" s="13" t="s">
        <v>38</v>
      </c>
      <c r="AX299" s="13" t="s">
        <v>77</v>
      </c>
      <c r="AY299" s="246" t="s">
        <v>168</v>
      </c>
    </row>
    <row r="300" s="13" customFormat="1">
      <c r="A300" s="13"/>
      <c r="B300" s="236"/>
      <c r="C300" s="237"/>
      <c r="D300" s="232" t="s">
        <v>185</v>
      </c>
      <c r="E300" s="238" t="s">
        <v>20</v>
      </c>
      <c r="F300" s="239" t="s">
        <v>398</v>
      </c>
      <c r="G300" s="237"/>
      <c r="H300" s="240">
        <v>1.8100000000000001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185</v>
      </c>
      <c r="AU300" s="246" t="s">
        <v>86</v>
      </c>
      <c r="AV300" s="13" t="s">
        <v>86</v>
      </c>
      <c r="AW300" s="13" t="s">
        <v>38</v>
      </c>
      <c r="AX300" s="13" t="s">
        <v>77</v>
      </c>
      <c r="AY300" s="246" t="s">
        <v>168</v>
      </c>
    </row>
    <row r="301" s="13" customFormat="1">
      <c r="A301" s="13"/>
      <c r="B301" s="236"/>
      <c r="C301" s="237"/>
      <c r="D301" s="232" t="s">
        <v>185</v>
      </c>
      <c r="E301" s="238" t="s">
        <v>20</v>
      </c>
      <c r="F301" s="239" t="s">
        <v>399</v>
      </c>
      <c r="G301" s="237"/>
      <c r="H301" s="240">
        <v>9.3499999999999996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185</v>
      </c>
      <c r="AU301" s="246" t="s">
        <v>86</v>
      </c>
      <c r="AV301" s="13" t="s">
        <v>86</v>
      </c>
      <c r="AW301" s="13" t="s">
        <v>38</v>
      </c>
      <c r="AX301" s="13" t="s">
        <v>77</v>
      </c>
      <c r="AY301" s="246" t="s">
        <v>168</v>
      </c>
    </row>
    <row r="302" s="13" customFormat="1">
      <c r="A302" s="13"/>
      <c r="B302" s="236"/>
      <c r="C302" s="237"/>
      <c r="D302" s="232" t="s">
        <v>185</v>
      </c>
      <c r="E302" s="238" t="s">
        <v>20</v>
      </c>
      <c r="F302" s="239" t="s">
        <v>400</v>
      </c>
      <c r="G302" s="237"/>
      <c r="H302" s="240">
        <v>1.3300000000000001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185</v>
      </c>
      <c r="AU302" s="246" t="s">
        <v>86</v>
      </c>
      <c r="AV302" s="13" t="s">
        <v>86</v>
      </c>
      <c r="AW302" s="13" t="s">
        <v>38</v>
      </c>
      <c r="AX302" s="13" t="s">
        <v>77</v>
      </c>
      <c r="AY302" s="246" t="s">
        <v>168</v>
      </c>
    </row>
    <row r="303" s="13" customFormat="1">
      <c r="A303" s="13"/>
      <c r="B303" s="236"/>
      <c r="C303" s="237"/>
      <c r="D303" s="232" t="s">
        <v>185</v>
      </c>
      <c r="E303" s="238" t="s">
        <v>20</v>
      </c>
      <c r="F303" s="239" t="s">
        <v>401</v>
      </c>
      <c r="G303" s="237"/>
      <c r="H303" s="240">
        <v>1.3300000000000001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185</v>
      </c>
      <c r="AU303" s="246" t="s">
        <v>86</v>
      </c>
      <c r="AV303" s="13" t="s">
        <v>86</v>
      </c>
      <c r="AW303" s="13" t="s">
        <v>38</v>
      </c>
      <c r="AX303" s="13" t="s">
        <v>77</v>
      </c>
      <c r="AY303" s="246" t="s">
        <v>168</v>
      </c>
    </row>
    <row r="304" s="13" customFormat="1">
      <c r="A304" s="13"/>
      <c r="B304" s="236"/>
      <c r="C304" s="237"/>
      <c r="D304" s="232" t="s">
        <v>185</v>
      </c>
      <c r="E304" s="238" t="s">
        <v>20</v>
      </c>
      <c r="F304" s="239" t="s">
        <v>402</v>
      </c>
      <c r="G304" s="237"/>
      <c r="H304" s="240">
        <v>3.8300000000000001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185</v>
      </c>
      <c r="AU304" s="246" t="s">
        <v>86</v>
      </c>
      <c r="AV304" s="13" t="s">
        <v>86</v>
      </c>
      <c r="AW304" s="13" t="s">
        <v>38</v>
      </c>
      <c r="AX304" s="13" t="s">
        <v>77</v>
      </c>
      <c r="AY304" s="246" t="s">
        <v>168</v>
      </c>
    </row>
    <row r="305" s="13" customFormat="1">
      <c r="A305" s="13"/>
      <c r="B305" s="236"/>
      <c r="C305" s="237"/>
      <c r="D305" s="232" t="s">
        <v>185</v>
      </c>
      <c r="E305" s="238" t="s">
        <v>20</v>
      </c>
      <c r="F305" s="239" t="s">
        <v>403</v>
      </c>
      <c r="G305" s="237"/>
      <c r="H305" s="240">
        <v>0.75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185</v>
      </c>
      <c r="AU305" s="246" t="s">
        <v>86</v>
      </c>
      <c r="AV305" s="13" t="s">
        <v>86</v>
      </c>
      <c r="AW305" s="13" t="s">
        <v>38</v>
      </c>
      <c r="AX305" s="13" t="s">
        <v>77</v>
      </c>
      <c r="AY305" s="246" t="s">
        <v>168</v>
      </c>
    </row>
    <row r="306" s="13" customFormat="1">
      <c r="A306" s="13"/>
      <c r="B306" s="236"/>
      <c r="C306" s="237"/>
      <c r="D306" s="232" t="s">
        <v>185</v>
      </c>
      <c r="E306" s="238" t="s">
        <v>20</v>
      </c>
      <c r="F306" s="239" t="s">
        <v>404</v>
      </c>
      <c r="G306" s="237"/>
      <c r="H306" s="240">
        <v>2.6600000000000001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185</v>
      </c>
      <c r="AU306" s="246" t="s">
        <v>86</v>
      </c>
      <c r="AV306" s="13" t="s">
        <v>86</v>
      </c>
      <c r="AW306" s="13" t="s">
        <v>38</v>
      </c>
      <c r="AX306" s="13" t="s">
        <v>77</v>
      </c>
      <c r="AY306" s="246" t="s">
        <v>168</v>
      </c>
    </row>
    <row r="307" s="16" customFormat="1">
      <c r="A307" s="16"/>
      <c r="B307" s="268"/>
      <c r="C307" s="269"/>
      <c r="D307" s="232" t="s">
        <v>185</v>
      </c>
      <c r="E307" s="270" t="s">
        <v>20</v>
      </c>
      <c r="F307" s="271" t="s">
        <v>223</v>
      </c>
      <c r="G307" s="269"/>
      <c r="H307" s="272">
        <v>33.810000000000002</v>
      </c>
      <c r="I307" s="273"/>
      <c r="J307" s="269"/>
      <c r="K307" s="269"/>
      <c r="L307" s="274"/>
      <c r="M307" s="275"/>
      <c r="N307" s="276"/>
      <c r="O307" s="276"/>
      <c r="P307" s="276"/>
      <c r="Q307" s="276"/>
      <c r="R307" s="276"/>
      <c r="S307" s="276"/>
      <c r="T307" s="277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78" t="s">
        <v>185</v>
      </c>
      <c r="AU307" s="278" t="s">
        <v>86</v>
      </c>
      <c r="AV307" s="16" t="s">
        <v>187</v>
      </c>
      <c r="AW307" s="16" t="s">
        <v>38</v>
      </c>
      <c r="AX307" s="16" t="s">
        <v>77</v>
      </c>
      <c r="AY307" s="278" t="s">
        <v>168</v>
      </c>
    </row>
    <row r="308" s="15" customFormat="1">
      <c r="A308" s="15"/>
      <c r="B308" s="258"/>
      <c r="C308" s="259"/>
      <c r="D308" s="232" t="s">
        <v>185</v>
      </c>
      <c r="E308" s="260" t="s">
        <v>20</v>
      </c>
      <c r="F308" s="261" t="s">
        <v>405</v>
      </c>
      <c r="G308" s="259"/>
      <c r="H308" s="260" t="s">
        <v>20</v>
      </c>
      <c r="I308" s="262"/>
      <c r="J308" s="259"/>
      <c r="K308" s="259"/>
      <c r="L308" s="263"/>
      <c r="M308" s="264"/>
      <c r="N308" s="265"/>
      <c r="O308" s="265"/>
      <c r="P308" s="265"/>
      <c r="Q308" s="265"/>
      <c r="R308" s="265"/>
      <c r="S308" s="265"/>
      <c r="T308" s="26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7" t="s">
        <v>185</v>
      </c>
      <c r="AU308" s="267" t="s">
        <v>86</v>
      </c>
      <c r="AV308" s="15" t="s">
        <v>8</v>
      </c>
      <c r="AW308" s="15" t="s">
        <v>38</v>
      </c>
      <c r="AX308" s="15" t="s">
        <v>77</v>
      </c>
      <c r="AY308" s="267" t="s">
        <v>168</v>
      </c>
    </row>
    <row r="309" s="13" customFormat="1">
      <c r="A309" s="13"/>
      <c r="B309" s="236"/>
      <c r="C309" s="237"/>
      <c r="D309" s="232" t="s">
        <v>185</v>
      </c>
      <c r="E309" s="238" t="s">
        <v>20</v>
      </c>
      <c r="F309" s="239" t="s">
        <v>406</v>
      </c>
      <c r="G309" s="237"/>
      <c r="H309" s="240">
        <v>37.079999999999998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185</v>
      </c>
      <c r="AU309" s="246" t="s">
        <v>86</v>
      </c>
      <c r="AV309" s="13" t="s">
        <v>86</v>
      </c>
      <c r="AW309" s="13" t="s">
        <v>38</v>
      </c>
      <c r="AX309" s="13" t="s">
        <v>77</v>
      </c>
      <c r="AY309" s="246" t="s">
        <v>168</v>
      </c>
    </row>
    <row r="310" s="16" customFormat="1">
      <c r="A310" s="16"/>
      <c r="B310" s="268"/>
      <c r="C310" s="269"/>
      <c r="D310" s="232" t="s">
        <v>185</v>
      </c>
      <c r="E310" s="270" t="s">
        <v>20</v>
      </c>
      <c r="F310" s="271" t="s">
        <v>223</v>
      </c>
      <c r="G310" s="269"/>
      <c r="H310" s="272">
        <v>37.079999999999998</v>
      </c>
      <c r="I310" s="273"/>
      <c r="J310" s="269"/>
      <c r="K310" s="269"/>
      <c r="L310" s="274"/>
      <c r="M310" s="275"/>
      <c r="N310" s="276"/>
      <c r="O310" s="276"/>
      <c r="P310" s="276"/>
      <c r="Q310" s="276"/>
      <c r="R310" s="276"/>
      <c r="S310" s="276"/>
      <c r="T310" s="277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78" t="s">
        <v>185</v>
      </c>
      <c r="AU310" s="278" t="s">
        <v>86</v>
      </c>
      <c r="AV310" s="16" t="s">
        <v>187</v>
      </c>
      <c r="AW310" s="16" t="s">
        <v>38</v>
      </c>
      <c r="AX310" s="16" t="s">
        <v>77</v>
      </c>
      <c r="AY310" s="278" t="s">
        <v>168</v>
      </c>
    </row>
    <row r="311" s="15" customFormat="1">
      <c r="A311" s="15"/>
      <c r="B311" s="258"/>
      <c r="C311" s="259"/>
      <c r="D311" s="232" t="s">
        <v>185</v>
      </c>
      <c r="E311" s="260" t="s">
        <v>20</v>
      </c>
      <c r="F311" s="261" t="s">
        <v>407</v>
      </c>
      <c r="G311" s="259"/>
      <c r="H311" s="260" t="s">
        <v>20</v>
      </c>
      <c r="I311" s="262"/>
      <c r="J311" s="259"/>
      <c r="K311" s="259"/>
      <c r="L311" s="263"/>
      <c r="M311" s="264"/>
      <c r="N311" s="265"/>
      <c r="O311" s="265"/>
      <c r="P311" s="265"/>
      <c r="Q311" s="265"/>
      <c r="R311" s="265"/>
      <c r="S311" s="265"/>
      <c r="T311" s="26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7" t="s">
        <v>185</v>
      </c>
      <c r="AU311" s="267" t="s">
        <v>86</v>
      </c>
      <c r="AV311" s="15" t="s">
        <v>8</v>
      </c>
      <c r="AW311" s="15" t="s">
        <v>38</v>
      </c>
      <c r="AX311" s="15" t="s">
        <v>77</v>
      </c>
      <c r="AY311" s="267" t="s">
        <v>168</v>
      </c>
    </row>
    <row r="312" s="13" customFormat="1">
      <c r="A312" s="13"/>
      <c r="B312" s="236"/>
      <c r="C312" s="237"/>
      <c r="D312" s="232" t="s">
        <v>185</v>
      </c>
      <c r="E312" s="238" t="s">
        <v>20</v>
      </c>
      <c r="F312" s="239" t="s">
        <v>408</v>
      </c>
      <c r="G312" s="237"/>
      <c r="H312" s="240">
        <v>18.48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185</v>
      </c>
      <c r="AU312" s="246" t="s">
        <v>86</v>
      </c>
      <c r="AV312" s="13" t="s">
        <v>86</v>
      </c>
      <c r="AW312" s="13" t="s">
        <v>38</v>
      </c>
      <c r="AX312" s="13" t="s">
        <v>77</v>
      </c>
      <c r="AY312" s="246" t="s">
        <v>168</v>
      </c>
    </row>
    <row r="313" s="16" customFormat="1">
      <c r="A313" s="16"/>
      <c r="B313" s="268"/>
      <c r="C313" s="269"/>
      <c r="D313" s="232" t="s">
        <v>185</v>
      </c>
      <c r="E313" s="270" t="s">
        <v>20</v>
      </c>
      <c r="F313" s="271" t="s">
        <v>223</v>
      </c>
      <c r="G313" s="269"/>
      <c r="H313" s="272">
        <v>18.48</v>
      </c>
      <c r="I313" s="273"/>
      <c r="J313" s="269"/>
      <c r="K313" s="269"/>
      <c r="L313" s="274"/>
      <c r="M313" s="275"/>
      <c r="N313" s="276"/>
      <c r="O313" s="276"/>
      <c r="P313" s="276"/>
      <c r="Q313" s="276"/>
      <c r="R313" s="276"/>
      <c r="S313" s="276"/>
      <c r="T313" s="277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78" t="s">
        <v>185</v>
      </c>
      <c r="AU313" s="278" t="s">
        <v>86</v>
      </c>
      <c r="AV313" s="16" t="s">
        <v>187</v>
      </c>
      <c r="AW313" s="16" t="s">
        <v>38</v>
      </c>
      <c r="AX313" s="16" t="s">
        <v>77</v>
      </c>
      <c r="AY313" s="278" t="s">
        <v>168</v>
      </c>
    </row>
    <row r="314" s="14" customFormat="1">
      <c r="A314" s="14"/>
      <c r="B314" s="247"/>
      <c r="C314" s="248"/>
      <c r="D314" s="232" t="s">
        <v>185</v>
      </c>
      <c r="E314" s="249" t="s">
        <v>20</v>
      </c>
      <c r="F314" s="250" t="s">
        <v>196</v>
      </c>
      <c r="G314" s="248"/>
      <c r="H314" s="251">
        <v>1552.0699999999999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185</v>
      </c>
      <c r="AU314" s="257" t="s">
        <v>86</v>
      </c>
      <c r="AV314" s="14" t="s">
        <v>174</v>
      </c>
      <c r="AW314" s="14" t="s">
        <v>38</v>
      </c>
      <c r="AX314" s="14" t="s">
        <v>8</v>
      </c>
      <c r="AY314" s="257" t="s">
        <v>168</v>
      </c>
    </row>
    <row r="315" s="2" customFormat="1" ht="14.5" customHeight="1">
      <c r="A315" s="40"/>
      <c r="B315" s="41"/>
      <c r="C315" s="279" t="s">
        <v>409</v>
      </c>
      <c r="D315" s="279" t="s">
        <v>360</v>
      </c>
      <c r="E315" s="280" t="s">
        <v>410</v>
      </c>
      <c r="F315" s="281" t="s">
        <v>411</v>
      </c>
      <c r="G315" s="282" t="s">
        <v>412</v>
      </c>
      <c r="H315" s="283">
        <v>38.799999999999997</v>
      </c>
      <c r="I315" s="284"/>
      <c r="J315" s="283">
        <f>ROUND(I315*H315,0)</f>
        <v>0</v>
      </c>
      <c r="K315" s="281" t="s">
        <v>20</v>
      </c>
      <c r="L315" s="285"/>
      <c r="M315" s="286" t="s">
        <v>20</v>
      </c>
      <c r="N315" s="287" t="s">
        <v>48</v>
      </c>
      <c r="O315" s="86"/>
      <c r="P315" s="228">
        <f>O315*H315</f>
        <v>0</v>
      </c>
      <c r="Q315" s="228">
        <v>0.001</v>
      </c>
      <c r="R315" s="228">
        <f>Q315*H315</f>
        <v>0.038800000000000001</v>
      </c>
      <c r="S315" s="228">
        <v>0</v>
      </c>
      <c r="T315" s="22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0" t="s">
        <v>285</v>
      </c>
      <c r="AT315" s="230" t="s">
        <v>360</v>
      </c>
      <c r="AU315" s="230" t="s">
        <v>86</v>
      </c>
      <c r="AY315" s="19" t="s">
        <v>168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9" t="s">
        <v>8</v>
      </c>
      <c r="BK315" s="231">
        <f>ROUND(I315*H315,0)</f>
        <v>0</v>
      </c>
      <c r="BL315" s="19" t="s">
        <v>174</v>
      </c>
      <c r="BM315" s="230" t="s">
        <v>413</v>
      </c>
    </row>
    <row r="316" s="13" customFormat="1">
      <c r="A316" s="13"/>
      <c r="B316" s="236"/>
      <c r="C316" s="237"/>
      <c r="D316" s="232" t="s">
        <v>185</v>
      </c>
      <c r="E316" s="237"/>
      <c r="F316" s="239" t="s">
        <v>414</v>
      </c>
      <c r="G316" s="237"/>
      <c r="H316" s="240">
        <v>38.799999999999997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185</v>
      </c>
      <c r="AU316" s="246" t="s">
        <v>86</v>
      </c>
      <c r="AV316" s="13" t="s">
        <v>86</v>
      </c>
      <c r="AW316" s="13" t="s">
        <v>4</v>
      </c>
      <c r="AX316" s="13" t="s">
        <v>8</v>
      </c>
      <c r="AY316" s="246" t="s">
        <v>168</v>
      </c>
    </row>
    <row r="317" s="2" customFormat="1" ht="20.5" customHeight="1">
      <c r="A317" s="40"/>
      <c r="B317" s="41"/>
      <c r="C317" s="220" t="s">
        <v>7</v>
      </c>
      <c r="D317" s="220" t="s">
        <v>170</v>
      </c>
      <c r="E317" s="221" t="s">
        <v>415</v>
      </c>
      <c r="F317" s="222" t="s">
        <v>416</v>
      </c>
      <c r="G317" s="223" t="s">
        <v>417</v>
      </c>
      <c r="H317" s="224">
        <v>234.84999999999999</v>
      </c>
      <c r="I317" s="225"/>
      <c r="J317" s="224">
        <f>ROUND(I317*H317,0)</f>
        <v>0</v>
      </c>
      <c r="K317" s="222" t="s">
        <v>20</v>
      </c>
      <c r="L317" s="46"/>
      <c r="M317" s="226" t="s">
        <v>20</v>
      </c>
      <c r="N317" s="227" t="s">
        <v>48</v>
      </c>
      <c r="O317" s="86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0" t="s">
        <v>174</v>
      </c>
      <c r="AT317" s="230" t="s">
        <v>170</v>
      </c>
      <c r="AU317" s="230" t="s">
        <v>86</v>
      </c>
      <c r="AY317" s="19" t="s">
        <v>168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9" t="s">
        <v>8</v>
      </c>
      <c r="BK317" s="231">
        <f>ROUND(I317*H317,0)</f>
        <v>0</v>
      </c>
      <c r="BL317" s="19" t="s">
        <v>174</v>
      </c>
      <c r="BM317" s="230" t="s">
        <v>418</v>
      </c>
    </row>
    <row r="318" s="2" customFormat="1">
      <c r="A318" s="40"/>
      <c r="B318" s="41"/>
      <c r="C318" s="42"/>
      <c r="D318" s="232" t="s">
        <v>176</v>
      </c>
      <c r="E318" s="42"/>
      <c r="F318" s="233" t="s">
        <v>419</v>
      </c>
      <c r="G318" s="42"/>
      <c r="H318" s="42"/>
      <c r="I318" s="138"/>
      <c r="J318" s="42"/>
      <c r="K318" s="42"/>
      <c r="L318" s="46"/>
      <c r="M318" s="234"/>
      <c r="N318" s="235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176</v>
      </c>
      <c r="AU318" s="19" t="s">
        <v>86</v>
      </c>
    </row>
    <row r="319" s="13" customFormat="1">
      <c r="A319" s="13"/>
      <c r="B319" s="236"/>
      <c r="C319" s="237"/>
      <c r="D319" s="232" t="s">
        <v>185</v>
      </c>
      <c r="E319" s="238" t="s">
        <v>20</v>
      </c>
      <c r="F319" s="239" t="s">
        <v>420</v>
      </c>
      <c r="G319" s="237"/>
      <c r="H319" s="240">
        <v>234.84999999999999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185</v>
      </c>
      <c r="AU319" s="246" t="s">
        <v>86</v>
      </c>
      <c r="AV319" s="13" t="s">
        <v>86</v>
      </c>
      <c r="AW319" s="13" t="s">
        <v>38</v>
      </c>
      <c r="AX319" s="13" t="s">
        <v>8</v>
      </c>
      <c r="AY319" s="246" t="s">
        <v>168</v>
      </c>
    </row>
    <row r="320" s="12" customFormat="1" ht="22.8" customHeight="1">
      <c r="A320" s="12"/>
      <c r="B320" s="204"/>
      <c r="C320" s="205"/>
      <c r="D320" s="206" t="s">
        <v>76</v>
      </c>
      <c r="E320" s="218" t="s">
        <v>86</v>
      </c>
      <c r="F320" s="218" t="s">
        <v>421</v>
      </c>
      <c r="G320" s="205"/>
      <c r="H320" s="205"/>
      <c r="I320" s="208"/>
      <c r="J320" s="219">
        <f>BK320</f>
        <v>0</v>
      </c>
      <c r="K320" s="205"/>
      <c r="L320" s="210"/>
      <c r="M320" s="211"/>
      <c r="N320" s="212"/>
      <c r="O320" s="212"/>
      <c r="P320" s="213">
        <f>SUM(P321:P344)</f>
        <v>0</v>
      </c>
      <c r="Q320" s="212"/>
      <c r="R320" s="213">
        <f>SUM(R321:R344)</f>
        <v>59.046119400000002</v>
      </c>
      <c r="S320" s="212"/>
      <c r="T320" s="214">
        <f>SUM(T321:T344)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5" t="s">
        <v>8</v>
      </c>
      <c r="AT320" s="216" t="s">
        <v>76</v>
      </c>
      <c r="AU320" s="216" t="s">
        <v>8</v>
      </c>
      <c r="AY320" s="215" t="s">
        <v>168</v>
      </c>
      <c r="BK320" s="217">
        <f>SUM(BK321:BK344)</f>
        <v>0</v>
      </c>
    </row>
    <row r="321" s="2" customFormat="1" ht="41.5" customHeight="1">
      <c r="A321" s="40"/>
      <c r="B321" s="41"/>
      <c r="C321" s="220" t="s">
        <v>422</v>
      </c>
      <c r="D321" s="220" t="s">
        <v>170</v>
      </c>
      <c r="E321" s="221" t="s">
        <v>423</v>
      </c>
      <c r="F321" s="222" t="s">
        <v>424</v>
      </c>
      <c r="G321" s="223" t="s">
        <v>425</v>
      </c>
      <c r="H321" s="224">
        <v>4</v>
      </c>
      <c r="I321" s="225"/>
      <c r="J321" s="224">
        <f>ROUND(I321*H321,0)</f>
        <v>0</v>
      </c>
      <c r="K321" s="222" t="s">
        <v>181</v>
      </c>
      <c r="L321" s="46"/>
      <c r="M321" s="226" t="s">
        <v>20</v>
      </c>
      <c r="N321" s="227" t="s">
        <v>48</v>
      </c>
      <c r="O321" s="86"/>
      <c r="P321" s="228">
        <f>O321*H321</f>
        <v>0</v>
      </c>
      <c r="Q321" s="228">
        <v>0.20449000000000001</v>
      </c>
      <c r="R321" s="228">
        <f>Q321*H321</f>
        <v>0.81796000000000002</v>
      </c>
      <c r="S321" s="228">
        <v>0</v>
      </c>
      <c r="T321" s="22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0" t="s">
        <v>174</v>
      </c>
      <c r="AT321" s="230" t="s">
        <v>170</v>
      </c>
      <c r="AU321" s="230" t="s">
        <v>86</v>
      </c>
      <c r="AY321" s="19" t="s">
        <v>168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9" t="s">
        <v>8</v>
      </c>
      <c r="BK321" s="231">
        <f>ROUND(I321*H321,0)</f>
        <v>0</v>
      </c>
      <c r="BL321" s="19" t="s">
        <v>174</v>
      </c>
      <c r="BM321" s="230" t="s">
        <v>426</v>
      </c>
    </row>
    <row r="322" s="2" customFormat="1">
      <c r="A322" s="40"/>
      <c r="B322" s="41"/>
      <c r="C322" s="42"/>
      <c r="D322" s="232" t="s">
        <v>183</v>
      </c>
      <c r="E322" s="42"/>
      <c r="F322" s="233" t="s">
        <v>427</v>
      </c>
      <c r="G322" s="42"/>
      <c r="H322" s="42"/>
      <c r="I322" s="138"/>
      <c r="J322" s="42"/>
      <c r="K322" s="42"/>
      <c r="L322" s="46"/>
      <c r="M322" s="234"/>
      <c r="N322" s="235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183</v>
      </c>
      <c r="AU322" s="19" t="s">
        <v>86</v>
      </c>
    </row>
    <row r="323" s="13" customFormat="1">
      <c r="A323" s="13"/>
      <c r="B323" s="236"/>
      <c r="C323" s="237"/>
      <c r="D323" s="232" t="s">
        <v>185</v>
      </c>
      <c r="E323" s="238" t="s">
        <v>20</v>
      </c>
      <c r="F323" s="239" t="s">
        <v>428</v>
      </c>
      <c r="G323" s="237"/>
      <c r="H323" s="240">
        <v>4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185</v>
      </c>
      <c r="AU323" s="246" t="s">
        <v>86</v>
      </c>
      <c r="AV323" s="13" t="s">
        <v>86</v>
      </c>
      <c r="AW323" s="13" t="s">
        <v>38</v>
      </c>
      <c r="AX323" s="13" t="s">
        <v>8</v>
      </c>
      <c r="AY323" s="246" t="s">
        <v>168</v>
      </c>
    </row>
    <row r="324" s="2" customFormat="1" ht="20.5" customHeight="1">
      <c r="A324" s="40"/>
      <c r="B324" s="41"/>
      <c r="C324" s="279" t="s">
        <v>429</v>
      </c>
      <c r="D324" s="279" t="s">
        <v>360</v>
      </c>
      <c r="E324" s="280" t="s">
        <v>430</v>
      </c>
      <c r="F324" s="281" t="s">
        <v>431</v>
      </c>
      <c r="G324" s="282" t="s">
        <v>425</v>
      </c>
      <c r="H324" s="283">
        <v>0.69999999999999996</v>
      </c>
      <c r="I324" s="284"/>
      <c r="J324" s="283">
        <f>ROUND(I324*H324,0)</f>
        <v>0</v>
      </c>
      <c r="K324" s="281" t="s">
        <v>181</v>
      </c>
      <c r="L324" s="285"/>
      <c r="M324" s="286" t="s">
        <v>20</v>
      </c>
      <c r="N324" s="287" t="s">
        <v>48</v>
      </c>
      <c r="O324" s="86"/>
      <c r="P324" s="228">
        <f>O324*H324</f>
        <v>0</v>
      </c>
      <c r="Q324" s="228">
        <v>0.00054000000000000001</v>
      </c>
      <c r="R324" s="228">
        <f>Q324*H324</f>
        <v>0.00037799999999999997</v>
      </c>
      <c r="S324" s="228">
        <v>0</v>
      </c>
      <c r="T324" s="22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0" t="s">
        <v>285</v>
      </c>
      <c r="AT324" s="230" t="s">
        <v>360</v>
      </c>
      <c r="AU324" s="230" t="s">
        <v>86</v>
      </c>
      <c r="AY324" s="19" t="s">
        <v>168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9" t="s">
        <v>8</v>
      </c>
      <c r="BK324" s="231">
        <f>ROUND(I324*H324,0)</f>
        <v>0</v>
      </c>
      <c r="BL324" s="19" t="s">
        <v>174</v>
      </c>
      <c r="BM324" s="230" t="s">
        <v>432</v>
      </c>
    </row>
    <row r="325" s="13" customFormat="1">
      <c r="A325" s="13"/>
      <c r="B325" s="236"/>
      <c r="C325" s="237"/>
      <c r="D325" s="232" t="s">
        <v>185</v>
      </c>
      <c r="E325" s="238" t="s">
        <v>20</v>
      </c>
      <c r="F325" s="239" t="s">
        <v>433</v>
      </c>
      <c r="G325" s="237"/>
      <c r="H325" s="240">
        <v>0.69999999999999996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185</v>
      </c>
      <c r="AU325" s="246" t="s">
        <v>86</v>
      </c>
      <c r="AV325" s="13" t="s">
        <v>86</v>
      </c>
      <c r="AW325" s="13" t="s">
        <v>38</v>
      </c>
      <c r="AX325" s="13" t="s">
        <v>8</v>
      </c>
      <c r="AY325" s="246" t="s">
        <v>168</v>
      </c>
    </row>
    <row r="326" s="2" customFormat="1" ht="41.5" customHeight="1">
      <c r="A326" s="40"/>
      <c r="B326" s="41"/>
      <c r="C326" s="220" t="s">
        <v>434</v>
      </c>
      <c r="D326" s="220" t="s">
        <v>170</v>
      </c>
      <c r="E326" s="221" t="s">
        <v>435</v>
      </c>
      <c r="F326" s="222" t="s">
        <v>436</v>
      </c>
      <c r="G326" s="223" t="s">
        <v>190</v>
      </c>
      <c r="H326" s="224">
        <v>12.32</v>
      </c>
      <c r="I326" s="225"/>
      <c r="J326" s="224">
        <f>ROUND(I326*H326,0)</f>
        <v>0</v>
      </c>
      <c r="K326" s="222" t="s">
        <v>181</v>
      </c>
      <c r="L326" s="46"/>
      <c r="M326" s="226" t="s">
        <v>20</v>
      </c>
      <c r="N326" s="227" t="s">
        <v>48</v>
      </c>
      <c r="O326" s="86"/>
      <c r="P326" s="228">
        <f>O326*H326</f>
        <v>0</v>
      </c>
      <c r="Q326" s="228">
        <v>2.6922000000000001</v>
      </c>
      <c r="R326" s="228">
        <f>Q326*H326</f>
        <v>33.167904</v>
      </c>
      <c r="S326" s="228">
        <v>0</v>
      </c>
      <c r="T326" s="22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0" t="s">
        <v>174</v>
      </c>
      <c r="AT326" s="230" t="s">
        <v>170</v>
      </c>
      <c r="AU326" s="230" t="s">
        <v>86</v>
      </c>
      <c r="AY326" s="19" t="s">
        <v>168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9" t="s">
        <v>8</v>
      </c>
      <c r="BK326" s="231">
        <f>ROUND(I326*H326,0)</f>
        <v>0</v>
      </c>
      <c r="BL326" s="19" t="s">
        <v>174</v>
      </c>
      <c r="BM326" s="230" t="s">
        <v>437</v>
      </c>
    </row>
    <row r="327" s="2" customFormat="1">
      <c r="A327" s="40"/>
      <c r="B327" s="41"/>
      <c r="C327" s="42"/>
      <c r="D327" s="232" t="s">
        <v>183</v>
      </c>
      <c r="E327" s="42"/>
      <c r="F327" s="233" t="s">
        <v>438</v>
      </c>
      <c r="G327" s="42"/>
      <c r="H327" s="42"/>
      <c r="I327" s="138"/>
      <c r="J327" s="42"/>
      <c r="K327" s="42"/>
      <c r="L327" s="46"/>
      <c r="M327" s="234"/>
      <c r="N327" s="235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183</v>
      </c>
      <c r="AU327" s="19" t="s">
        <v>86</v>
      </c>
    </row>
    <row r="328" s="13" customFormat="1">
      <c r="A328" s="13"/>
      <c r="B328" s="236"/>
      <c r="C328" s="237"/>
      <c r="D328" s="232" t="s">
        <v>185</v>
      </c>
      <c r="E328" s="238" t="s">
        <v>20</v>
      </c>
      <c r="F328" s="239" t="s">
        <v>208</v>
      </c>
      <c r="G328" s="237"/>
      <c r="H328" s="240">
        <v>5.6399999999999997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185</v>
      </c>
      <c r="AU328" s="246" t="s">
        <v>86</v>
      </c>
      <c r="AV328" s="13" t="s">
        <v>86</v>
      </c>
      <c r="AW328" s="13" t="s">
        <v>38</v>
      </c>
      <c r="AX328" s="13" t="s">
        <v>77</v>
      </c>
      <c r="AY328" s="246" t="s">
        <v>168</v>
      </c>
    </row>
    <row r="329" s="13" customFormat="1">
      <c r="A329" s="13"/>
      <c r="B329" s="236"/>
      <c r="C329" s="237"/>
      <c r="D329" s="232" t="s">
        <v>185</v>
      </c>
      <c r="E329" s="238" t="s">
        <v>20</v>
      </c>
      <c r="F329" s="239" t="s">
        <v>439</v>
      </c>
      <c r="G329" s="237"/>
      <c r="H329" s="240">
        <v>6.6799999999999997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185</v>
      </c>
      <c r="AU329" s="246" t="s">
        <v>86</v>
      </c>
      <c r="AV329" s="13" t="s">
        <v>86</v>
      </c>
      <c r="AW329" s="13" t="s">
        <v>38</v>
      </c>
      <c r="AX329" s="13" t="s">
        <v>77</v>
      </c>
      <c r="AY329" s="246" t="s">
        <v>168</v>
      </c>
    </row>
    <row r="330" s="14" customFormat="1">
      <c r="A330" s="14"/>
      <c r="B330" s="247"/>
      <c r="C330" s="248"/>
      <c r="D330" s="232" t="s">
        <v>185</v>
      </c>
      <c r="E330" s="249" t="s">
        <v>20</v>
      </c>
      <c r="F330" s="250" t="s">
        <v>196</v>
      </c>
      <c r="G330" s="248"/>
      <c r="H330" s="251">
        <v>12.32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185</v>
      </c>
      <c r="AU330" s="257" t="s">
        <v>86</v>
      </c>
      <c r="AV330" s="14" t="s">
        <v>174</v>
      </c>
      <c r="AW330" s="14" t="s">
        <v>38</v>
      </c>
      <c r="AX330" s="14" t="s">
        <v>8</v>
      </c>
      <c r="AY330" s="257" t="s">
        <v>168</v>
      </c>
    </row>
    <row r="331" s="2" customFormat="1" ht="41.5" customHeight="1">
      <c r="A331" s="40"/>
      <c r="B331" s="41"/>
      <c r="C331" s="220" t="s">
        <v>440</v>
      </c>
      <c r="D331" s="220" t="s">
        <v>170</v>
      </c>
      <c r="E331" s="221" t="s">
        <v>441</v>
      </c>
      <c r="F331" s="222" t="s">
        <v>442</v>
      </c>
      <c r="G331" s="223" t="s">
        <v>190</v>
      </c>
      <c r="H331" s="224">
        <v>7.7300000000000004</v>
      </c>
      <c r="I331" s="225"/>
      <c r="J331" s="224">
        <f>ROUND(I331*H331,0)</f>
        <v>0</v>
      </c>
      <c r="K331" s="222" t="s">
        <v>181</v>
      </c>
      <c r="L331" s="46"/>
      <c r="M331" s="226" t="s">
        <v>20</v>
      </c>
      <c r="N331" s="227" t="s">
        <v>48</v>
      </c>
      <c r="O331" s="86"/>
      <c r="P331" s="228">
        <f>O331*H331</f>
        <v>0</v>
      </c>
      <c r="Q331" s="228">
        <v>2.6770200000000002</v>
      </c>
      <c r="R331" s="228">
        <f>Q331*H331</f>
        <v>20.693364600000002</v>
      </c>
      <c r="S331" s="228">
        <v>0</v>
      </c>
      <c r="T331" s="22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0" t="s">
        <v>174</v>
      </c>
      <c r="AT331" s="230" t="s">
        <v>170</v>
      </c>
      <c r="AU331" s="230" t="s">
        <v>86</v>
      </c>
      <c r="AY331" s="19" t="s">
        <v>168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9" t="s">
        <v>8</v>
      </c>
      <c r="BK331" s="231">
        <f>ROUND(I331*H331,0)</f>
        <v>0</v>
      </c>
      <c r="BL331" s="19" t="s">
        <v>174</v>
      </c>
      <c r="BM331" s="230" t="s">
        <v>443</v>
      </c>
    </row>
    <row r="332" s="2" customFormat="1">
      <c r="A332" s="40"/>
      <c r="B332" s="41"/>
      <c r="C332" s="42"/>
      <c r="D332" s="232" t="s">
        <v>183</v>
      </c>
      <c r="E332" s="42"/>
      <c r="F332" s="233" t="s">
        <v>438</v>
      </c>
      <c r="G332" s="42"/>
      <c r="H332" s="42"/>
      <c r="I332" s="138"/>
      <c r="J332" s="42"/>
      <c r="K332" s="42"/>
      <c r="L332" s="46"/>
      <c r="M332" s="234"/>
      <c r="N332" s="235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183</v>
      </c>
      <c r="AU332" s="19" t="s">
        <v>86</v>
      </c>
    </row>
    <row r="333" s="13" customFormat="1">
      <c r="A333" s="13"/>
      <c r="B333" s="236"/>
      <c r="C333" s="237"/>
      <c r="D333" s="232" t="s">
        <v>185</v>
      </c>
      <c r="E333" s="238" t="s">
        <v>20</v>
      </c>
      <c r="F333" s="239" t="s">
        <v>444</v>
      </c>
      <c r="G333" s="237"/>
      <c r="H333" s="240">
        <v>1.6000000000000001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185</v>
      </c>
      <c r="AU333" s="246" t="s">
        <v>86</v>
      </c>
      <c r="AV333" s="13" t="s">
        <v>86</v>
      </c>
      <c r="AW333" s="13" t="s">
        <v>38</v>
      </c>
      <c r="AX333" s="13" t="s">
        <v>77</v>
      </c>
      <c r="AY333" s="246" t="s">
        <v>168</v>
      </c>
    </row>
    <row r="334" s="13" customFormat="1">
      <c r="A334" s="13"/>
      <c r="B334" s="236"/>
      <c r="C334" s="237"/>
      <c r="D334" s="232" t="s">
        <v>185</v>
      </c>
      <c r="E334" s="238" t="s">
        <v>20</v>
      </c>
      <c r="F334" s="239" t="s">
        <v>445</v>
      </c>
      <c r="G334" s="237"/>
      <c r="H334" s="240">
        <v>1.6000000000000001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185</v>
      </c>
      <c r="AU334" s="246" t="s">
        <v>86</v>
      </c>
      <c r="AV334" s="13" t="s">
        <v>86</v>
      </c>
      <c r="AW334" s="13" t="s">
        <v>38</v>
      </c>
      <c r="AX334" s="13" t="s">
        <v>77</v>
      </c>
      <c r="AY334" s="246" t="s">
        <v>168</v>
      </c>
    </row>
    <row r="335" s="13" customFormat="1">
      <c r="A335" s="13"/>
      <c r="B335" s="236"/>
      <c r="C335" s="237"/>
      <c r="D335" s="232" t="s">
        <v>185</v>
      </c>
      <c r="E335" s="238" t="s">
        <v>20</v>
      </c>
      <c r="F335" s="239" t="s">
        <v>446</v>
      </c>
      <c r="G335" s="237"/>
      <c r="H335" s="240">
        <v>2.9399999999999999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6" t="s">
        <v>185</v>
      </c>
      <c r="AU335" s="246" t="s">
        <v>86</v>
      </c>
      <c r="AV335" s="13" t="s">
        <v>86</v>
      </c>
      <c r="AW335" s="13" t="s">
        <v>38</v>
      </c>
      <c r="AX335" s="13" t="s">
        <v>77</v>
      </c>
      <c r="AY335" s="246" t="s">
        <v>168</v>
      </c>
    </row>
    <row r="336" s="13" customFormat="1">
      <c r="A336" s="13"/>
      <c r="B336" s="236"/>
      <c r="C336" s="237"/>
      <c r="D336" s="232" t="s">
        <v>185</v>
      </c>
      <c r="E336" s="238" t="s">
        <v>20</v>
      </c>
      <c r="F336" s="239" t="s">
        <v>447</v>
      </c>
      <c r="G336" s="237"/>
      <c r="H336" s="240">
        <v>1.5900000000000001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185</v>
      </c>
      <c r="AU336" s="246" t="s">
        <v>86</v>
      </c>
      <c r="AV336" s="13" t="s">
        <v>86</v>
      </c>
      <c r="AW336" s="13" t="s">
        <v>38</v>
      </c>
      <c r="AX336" s="13" t="s">
        <v>77</v>
      </c>
      <c r="AY336" s="246" t="s">
        <v>168</v>
      </c>
    </row>
    <row r="337" s="14" customFormat="1">
      <c r="A337" s="14"/>
      <c r="B337" s="247"/>
      <c r="C337" s="248"/>
      <c r="D337" s="232" t="s">
        <v>185</v>
      </c>
      <c r="E337" s="249" t="s">
        <v>20</v>
      </c>
      <c r="F337" s="250" t="s">
        <v>196</v>
      </c>
      <c r="G337" s="248"/>
      <c r="H337" s="251">
        <v>7.7300000000000004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185</v>
      </c>
      <c r="AU337" s="257" t="s">
        <v>86</v>
      </c>
      <c r="AV337" s="14" t="s">
        <v>174</v>
      </c>
      <c r="AW337" s="14" t="s">
        <v>38</v>
      </c>
      <c r="AX337" s="14" t="s">
        <v>8</v>
      </c>
      <c r="AY337" s="257" t="s">
        <v>168</v>
      </c>
    </row>
    <row r="338" s="2" customFormat="1" ht="20.5" customHeight="1">
      <c r="A338" s="40"/>
      <c r="B338" s="41"/>
      <c r="C338" s="220" t="s">
        <v>448</v>
      </c>
      <c r="D338" s="220" t="s">
        <v>170</v>
      </c>
      <c r="E338" s="221" t="s">
        <v>449</v>
      </c>
      <c r="F338" s="222" t="s">
        <v>450</v>
      </c>
      <c r="G338" s="223" t="s">
        <v>190</v>
      </c>
      <c r="H338" s="224">
        <v>0.5</v>
      </c>
      <c r="I338" s="225"/>
      <c r="J338" s="224">
        <f>ROUND(I338*H338,0)</f>
        <v>0</v>
      </c>
      <c r="K338" s="222" t="s">
        <v>181</v>
      </c>
      <c r="L338" s="46"/>
      <c r="M338" s="226" t="s">
        <v>20</v>
      </c>
      <c r="N338" s="227" t="s">
        <v>48</v>
      </c>
      <c r="O338" s="86"/>
      <c r="P338" s="228">
        <f>O338*H338</f>
        <v>0</v>
      </c>
      <c r="Q338" s="228">
        <v>2.2563399999999998</v>
      </c>
      <c r="R338" s="228">
        <f>Q338*H338</f>
        <v>1.1281699999999999</v>
      </c>
      <c r="S338" s="228">
        <v>0</v>
      </c>
      <c r="T338" s="22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0" t="s">
        <v>174</v>
      </c>
      <c r="AT338" s="230" t="s">
        <v>170</v>
      </c>
      <c r="AU338" s="230" t="s">
        <v>86</v>
      </c>
      <c r="AY338" s="19" t="s">
        <v>168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9" t="s">
        <v>8</v>
      </c>
      <c r="BK338" s="231">
        <f>ROUND(I338*H338,0)</f>
        <v>0</v>
      </c>
      <c r="BL338" s="19" t="s">
        <v>174</v>
      </c>
      <c r="BM338" s="230" t="s">
        <v>451</v>
      </c>
    </row>
    <row r="339" s="2" customFormat="1">
      <c r="A339" s="40"/>
      <c r="B339" s="41"/>
      <c r="C339" s="42"/>
      <c r="D339" s="232" t="s">
        <v>183</v>
      </c>
      <c r="E339" s="42"/>
      <c r="F339" s="233" t="s">
        <v>452</v>
      </c>
      <c r="G339" s="42"/>
      <c r="H339" s="42"/>
      <c r="I339" s="138"/>
      <c r="J339" s="42"/>
      <c r="K339" s="42"/>
      <c r="L339" s="46"/>
      <c r="M339" s="234"/>
      <c r="N339" s="235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183</v>
      </c>
      <c r="AU339" s="19" t="s">
        <v>86</v>
      </c>
    </row>
    <row r="340" s="13" customFormat="1">
      <c r="A340" s="13"/>
      <c r="B340" s="236"/>
      <c r="C340" s="237"/>
      <c r="D340" s="232" t="s">
        <v>185</v>
      </c>
      <c r="E340" s="238" t="s">
        <v>20</v>
      </c>
      <c r="F340" s="239" t="s">
        <v>453</v>
      </c>
      <c r="G340" s="237"/>
      <c r="H340" s="240">
        <v>0.5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185</v>
      </c>
      <c r="AU340" s="246" t="s">
        <v>86</v>
      </c>
      <c r="AV340" s="13" t="s">
        <v>86</v>
      </c>
      <c r="AW340" s="13" t="s">
        <v>38</v>
      </c>
      <c r="AX340" s="13" t="s">
        <v>8</v>
      </c>
      <c r="AY340" s="246" t="s">
        <v>168</v>
      </c>
    </row>
    <row r="341" s="2" customFormat="1" ht="20.5" customHeight="1">
      <c r="A341" s="40"/>
      <c r="B341" s="41"/>
      <c r="C341" s="220" t="s">
        <v>454</v>
      </c>
      <c r="D341" s="220" t="s">
        <v>170</v>
      </c>
      <c r="E341" s="221" t="s">
        <v>455</v>
      </c>
      <c r="F341" s="222" t="s">
        <v>456</v>
      </c>
      <c r="G341" s="223" t="s">
        <v>190</v>
      </c>
      <c r="H341" s="224">
        <v>1.3200000000000001</v>
      </c>
      <c r="I341" s="225"/>
      <c r="J341" s="224">
        <f>ROUND(I341*H341,0)</f>
        <v>0</v>
      </c>
      <c r="K341" s="222" t="s">
        <v>181</v>
      </c>
      <c r="L341" s="46"/>
      <c r="M341" s="226" t="s">
        <v>20</v>
      </c>
      <c r="N341" s="227" t="s">
        <v>48</v>
      </c>
      <c r="O341" s="86"/>
      <c r="P341" s="228">
        <f>O341*H341</f>
        <v>0</v>
      </c>
      <c r="Q341" s="228">
        <v>2.45329</v>
      </c>
      <c r="R341" s="228">
        <f>Q341*H341</f>
        <v>3.2383428000000003</v>
      </c>
      <c r="S341" s="228">
        <v>0</v>
      </c>
      <c r="T341" s="22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0" t="s">
        <v>174</v>
      </c>
      <c r="AT341" s="230" t="s">
        <v>170</v>
      </c>
      <c r="AU341" s="230" t="s">
        <v>86</v>
      </c>
      <c r="AY341" s="19" t="s">
        <v>168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9" t="s">
        <v>8</v>
      </c>
      <c r="BK341" s="231">
        <f>ROUND(I341*H341,0)</f>
        <v>0</v>
      </c>
      <c r="BL341" s="19" t="s">
        <v>174</v>
      </c>
      <c r="BM341" s="230" t="s">
        <v>457</v>
      </c>
    </row>
    <row r="342" s="2" customFormat="1">
      <c r="A342" s="40"/>
      <c r="B342" s="41"/>
      <c r="C342" s="42"/>
      <c r="D342" s="232" t="s">
        <v>183</v>
      </c>
      <c r="E342" s="42"/>
      <c r="F342" s="233" t="s">
        <v>452</v>
      </c>
      <c r="G342" s="42"/>
      <c r="H342" s="42"/>
      <c r="I342" s="138"/>
      <c r="J342" s="42"/>
      <c r="K342" s="42"/>
      <c r="L342" s="46"/>
      <c r="M342" s="234"/>
      <c r="N342" s="235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183</v>
      </c>
      <c r="AU342" s="19" t="s">
        <v>86</v>
      </c>
    </row>
    <row r="343" s="2" customFormat="1">
      <c r="A343" s="40"/>
      <c r="B343" s="41"/>
      <c r="C343" s="42"/>
      <c r="D343" s="232" t="s">
        <v>176</v>
      </c>
      <c r="E343" s="42"/>
      <c r="F343" s="233" t="s">
        <v>458</v>
      </c>
      <c r="G343" s="42"/>
      <c r="H343" s="42"/>
      <c r="I343" s="138"/>
      <c r="J343" s="42"/>
      <c r="K343" s="42"/>
      <c r="L343" s="46"/>
      <c r="M343" s="234"/>
      <c r="N343" s="235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176</v>
      </c>
      <c r="AU343" s="19" t="s">
        <v>86</v>
      </c>
    </row>
    <row r="344" s="13" customFormat="1">
      <c r="A344" s="13"/>
      <c r="B344" s="236"/>
      <c r="C344" s="237"/>
      <c r="D344" s="232" t="s">
        <v>185</v>
      </c>
      <c r="E344" s="238" t="s">
        <v>20</v>
      </c>
      <c r="F344" s="239" t="s">
        <v>459</v>
      </c>
      <c r="G344" s="237"/>
      <c r="H344" s="240">
        <v>1.3200000000000001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185</v>
      </c>
      <c r="AU344" s="246" t="s">
        <v>86</v>
      </c>
      <c r="AV344" s="13" t="s">
        <v>86</v>
      </c>
      <c r="AW344" s="13" t="s">
        <v>38</v>
      </c>
      <c r="AX344" s="13" t="s">
        <v>8</v>
      </c>
      <c r="AY344" s="246" t="s">
        <v>168</v>
      </c>
    </row>
    <row r="345" s="12" customFormat="1" ht="22.8" customHeight="1">
      <c r="A345" s="12"/>
      <c r="B345" s="204"/>
      <c r="C345" s="205"/>
      <c r="D345" s="206" t="s">
        <v>76</v>
      </c>
      <c r="E345" s="218" t="s">
        <v>187</v>
      </c>
      <c r="F345" s="218" t="s">
        <v>460</v>
      </c>
      <c r="G345" s="205"/>
      <c r="H345" s="205"/>
      <c r="I345" s="208"/>
      <c r="J345" s="219">
        <f>BK345</f>
        <v>0</v>
      </c>
      <c r="K345" s="205"/>
      <c r="L345" s="210"/>
      <c r="M345" s="211"/>
      <c r="N345" s="212"/>
      <c r="O345" s="212"/>
      <c r="P345" s="213">
        <f>SUM(P346:P400)</f>
        <v>0</v>
      </c>
      <c r="Q345" s="212"/>
      <c r="R345" s="213">
        <f>SUM(R346:R400)</f>
        <v>52.272364772799001</v>
      </c>
      <c r="S345" s="212"/>
      <c r="T345" s="214">
        <f>SUM(T346:T400)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5" t="s">
        <v>8</v>
      </c>
      <c r="AT345" s="216" t="s">
        <v>76</v>
      </c>
      <c r="AU345" s="216" t="s">
        <v>8</v>
      </c>
      <c r="AY345" s="215" t="s">
        <v>168</v>
      </c>
      <c r="BK345" s="217">
        <f>SUM(BK346:BK400)</f>
        <v>0</v>
      </c>
    </row>
    <row r="346" s="2" customFormat="1" ht="52" customHeight="1">
      <c r="A346" s="40"/>
      <c r="B346" s="41"/>
      <c r="C346" s="220" t="s">
        <v>461</v>
      </c>
      <c r="D346" s="220" t="s">
        <v>170</v>
      </c>
      <c r="E346" s="221" t="s">
        <v>462</v>
      </c>
      <c r="F346" s="222" t="s">
        <v>463</v>
      </c>
      <c r="G346" s="223" t="s">
        <v>190</v>
      </c>
      <c r="H346" s="224">
        <v>5.21</v>
      </c>
      <c r="I346" s="225"/>
      <c r="J346" s="224">
        <f>ROUND(I346*H346,0)</f>
        <v>0</v>
      </c>
      <c r="K346" s="222" t="s">
        <v>181</v>
      </c>
      <c r="L346" s="46"/>
      <c r="M346" s="226" t="s">
        <v>20</v>
      </c>
      <c r="N346" s="227" t="s">
        <v>48</v>
      </c>
      <c r="O346" s="86"/>
      <c r="P346" s="228">
        <f>O346*H346</f>
        <v>0</v>
      </c>
      <c r="Q346" s="228">
        <v>3.1138838199999999</v>
      </c>
      <c r="R346" s="228">
        <f>Q346*H346</f>
        <v>16.223334702199999</v>
      </c>
      <c r="S346" s="228">
        <v>0</v>
      </c>
      <c r="T346" s="22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0" t="s">
        <v>174</v>
      </c>
      <c r="AT346" s="230" t="s">
        <v>170</v>
      </c>
      <c r="AU346" s="230" t="s">
        <v>86</v>
      </c>
      <c r="AY346" s="19" t="s">
        <v>168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9" t="s">
        <v>8</v>
      </c>
      <c r="BK346" s="231">
        <f>ROUND(I346*H346,0)</f>
        <v>0</v>
      </c>
      <c r="BL346" s="19" t="s">
        <v>174</v>
      </c>
      <c r="BM346" s="230" t="s">
        <v>464</v>
      </c>
    </row>
    <row r="347" s="2" customFormat="1">
      <c r="A347" s="40"/>
      <c r="B347" s="41"/>
      <c r="C347" s="42"/>
      <c r="D347" s="232" t="s">
        <v>183</v>
      </c>
      <c r="E347" s="42"/>
      <c r="F347" s="233" t="s">
        <v>465</v>
      </c>
      <c r="G347" s="42"/>
      <c r="H347" s="42"/>
      <c r="I347" s="138"/>
      <c r="J347" s="42"/>
      <c r="K347" s="42"/>
      <c r="L347" s="46"/>
      <c r="M347" s="234"/>
      <c r="N347" s="235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183</v>
      </c>
      <c r="AU347" s="19" t="s">
        <v>86</v>
      </c>
    </row>
    <row r="348" s="13" customFormat="1">
      <c r="A348" s="13"/>
      <c r="B348" s="236"/>
      <c r="C348" s="237"/>
      <c r="D348" s="232" t="s">
        <v>185</v>
      </c>
      <c r="E348" s="238" t="s">
        <v>20</v>
      </c>
      <c r="F348" s="239" t="s">
        <v>466</v>
      </c>
      <c r="G348" s="237"/>
      <c r="H348" s="240">
        <v>2.7599999999999998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185</v>
      </c>
      <c r="AU348" s="246" t="s">
        <v>86</v>
      </c>
      <c r="AV348" s="13" t="s">
        <v>86</v>
      </c>
      <c r="AW348" s="13" t="s">
        <v>38</v>
      </c>
      <c r="AX348" s="13" t="s">
        <v>77</v>
      </c>
      <c r="AY348" s="246" t="s">
        <v>168</v>
      </c>
    </row>
    <row r="349" s="13" customFormat="1">
      <c r="A349" s="13"/>
      <c r="B349" s="236"/>
      <c r="C349" s="237"/>
      <c r="D349" s="232" t="s">
        <v>185</v>
      </c>
      <c r="E349" s="238" t="s">
        <v>20</v>
      </c>
      <c r="F349" s="239" t="s">
        <v>467</v>
      </c>
      <c r="G349" s="237"/>
      <c r="H349" s="240">
        <v>2.4500000000000002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185</v>
      </c>
      <c r="AU349" s="246" t="s">
        <v>86</v>
      </c>
      <c r="AV349" s="13" t="s">
        <v>86</v>
      </c>
      <c r="AW349" s="13" t="s">
        <v>38</v>
      </c>
      <c r="AX349" s="13" t="s">
        <v>77</v>
      </c>
      <c r="AY349" s="246" t="s">
        <v>168</v>
      </c>
    </row>
    <row r="350" s="14" customFormat="1">
      <c r="A350" s="14"/>
      <c r="B350" s="247"/>
      <c r="C350" s="248"/>
      <c r="D350" s="232" t="s">
        <v>185</v>
      </c>
      <c r="E350" s="249" t="s">
        <v>20</v>
      </c>
      <c r="F350" s="250" t="s">
        <v>196</v>
      </c>
      <c r="G350" s="248"/>
      <c r="H350" s="251">
        <v>5.21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185</v>
      </c>
      <c r="AU350" s="257" t="s">
        <v>86</v>
      </c>
      <c r="AV350" s="14" t="s">
        <v>174</v>
      </c>
      <c r="AW350" s="14" t="s">
        <v>38</v>
      </c>
      <c r="AX350" s="14" t="s">
        <v>8</v>
      </c>
      <c r="AY350" s="257" t="s">
        <v>168</v>
      </c>
    </row>
    <row r="351" s="2" customFormat="1" ht="41.5" customHeight="1">
      <c r="A351" s="40"/>
      <c r="B351" s="41"/>
      <c r="C351" s="220" t="s">
        <v>468</v>
      </c>
      <c r="D351" s="220" t="s">
        <v>170</v>
      </c>
      <c r="E351" s="221" t="s">
        <v>469</v>
      </c>
      <c r="F351" s="222" t="s">
        <v>470</v>
      </c>
      <c r="G351" s="223" t="s">
        <v>190</v>
      </c>
      <c r="H351" s="224">
        <v>6.8799999999999999</v>
      </c>
      <c r="I351" s="225"/>
      <c r="J351" s="224">
        <f>ROUND(I351*H351,0)</f>
        <v>0</v>
      </c>
      <c r="K351" s="222" t="s">
        <v>181</v>
      </c>
      <c r="L351" s="46"/>
      <c r="M351" s="226" t="s">
        <v>20</v>
      </c>
      <c r="N351" s="227" t="s">
        <v>48</v>
      </c>
      <c r="O351" s="86"/>
      <c r="P351" s="228">
        <f>O351*H351</f>
        <v>0</v>
      </c>
      <c r="Q351" s="228">
        <v>2.808944538</v>
      </c>
      <c r="R351" s="228">
        <f>Q351*H351</f>
        <v>19.325538421440001</v>
      </c>
      <c r="S351" s="228">
        <v>0</v>
      </c>
      <c r="T351" s="22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0" t="s">
        <v>174</v>
      </c>
      <c r="AT351" s="230" t="s">
        <v>170</v>
      </c>
      <c r="AU351" s="230" t="s">
        <v>86</v>
      </c>
      <c r="AY351" s="19" t="s">
        <v>168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9" t="s">
        <v>8</v>
      </c>
      <c r="BK351" s="231">
        <f>ROUND(I351*H351,0)</f>
        <v>0</v>
      </c>
      <c r="BL351" s="19" t="s">
        <v>174</v>
      </c>
      <c r="BM351" s="230" t="s">
        <v>471</v>
      </c>
    </row>
    <row r="352" s="2" customFormat="1">
      <c r="A352" s="40"/>
      <c r="B352" s="41"/>
      <c r="C352" s="42"/>
      <c r="D352" s="232" t="s">
        <v>183</v>
      </c>
      <c r="E352" s="42"/>
      <c r="F352" s="233" t="s">
        <v>472</v>
      </c>
      <c r="G352" s="42"/>
      <c r="H352" s="42"/>
      <c r="I352" s="138"/>
      <c r="J352" s="42"/>
      <c r="K352" s="42"/>
      <c r="L352" s="46"/>
      <c r="M352" s="234"/>
      <c r="N352" s="235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183</v>
      </c>
      <c r="AU352" s="19" t="s">
        <v>86</v>
      </c>
    </row>
    <row r="353" s="2" customFormat="1">
      <c r="A353" s="40"/>
      <c r="B353" s="41"/>
      <c r="C353" s="42"/>
      <c r="D353" s="232" t="s">
        <v>176</v>
      </c>
      <c r="E353" s="42"/>
      <c r="F353" s="233" t="s">
        <v>473</v>
      </c>
      <c r="G353" s="42"/>
      <c r="H353" s="42"/>
      <c r="I353" s="138"/>
      <c r="J353" s="42"/>
      <c r="K353" s="42"/>
      <c r="L353" s="46"/>
      <c r="M353" s="234"/>
      <c r="N353" s="235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176</v>
      </c>
      <c r="AU353" s="19" t="s">
        <v>86</v>
      </c>
    </row>
    <row r="354" s="13" customFormat="1">
      <c r="A354" s="13"/>
      <c r="B354" s="236"/>
      <c r="C354" s="237"/>
      <c r="D354" s="232" t="s">
        <v>185</v>
      </c>
      <c r="E354" s="238" t="s">
        <v>20</v>
      </c>
      <c r="F354" s="239" t="s">
        <v>474</v>
      </c>
      <c r="G354" s="237"/>
      <c r="H354" s="240">
        <v>4.2199999999999998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185</v>
      </c>
      <c r="AU354" s="246" t="s">
        <v>86</v>
      </c>
      <c r="AV354" s="13" t="s">
        <v>86</v>
      </c>
      <c r="AW354" s="13" t="s">
        <v>38</v>
      </c>
      <c r="AX354" s="13" t="s">
        <v>77</v>
      </c>
      <c r="AY354" s="246" t="s">
        <v>168</v>
      </c>
    </row>
    <row r="355" s="13" customFormat="1">
      <c r="A355" s="13"/>
      <c r="B355" s="236"/>
      <c r="C355" s="237"/>
      <c r="D355" s="232" t="s">
        <v>185</v>
      </c>
      <c r="E355" s="238" t="s">
        <v>20</v>
      </c>
      <c r="F355" s="239" t="s">
        <v>475</v>
      </c>
      <c r="G355" s="237"/>
      <c r="H355" s="240">
        <v>2.6600000000000001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185</v>
      </c>
      <c r="AU355" s="246" t="s">
        <v>86</v>
      </c>
      <c r="AV355" s="13" t="s">
        <v>86</v>
      </c>
      <c r="AW355" s="13" t="s">
        <v>38</v>
      </c>
      <c r="AX355" s="13" t="s">
        <v>77</v>
      </c>
      <c r="AY355" s="246" t="s">
        <v>168</v>
      </c>
    </row>
    <row r="356" s="14" customFormat="1">
      <c r="A356" s="14"/>
      <c r="B356" s="247"/>
      <c r="C356" s="248"/>
      <c r="D356" s="232" t="s">
        <v>185</v>
      </c>
      <c r="E356" s="249" t="s">
        <v>20</v>
      </c>
      <c r="F356" s="250" t="s">
        <v>196</v>
      </c>
      <c r="G356" s="248"/>
      <c r="H356" s="251">
        <v>6.8799999999999999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185</v>
      </c>
      <c r="AU356" s="257" t="s">
        <v>86</v>
      </c>
      <c r="AV356" s="14" t="s">
        <v>174</v>
      </c>
      <c r="AW356" s="14" t="s">
        <v>38</v>
      </c>
      <c r="AX356" s="14" t="s">
        <v>8</v>
      </c>
      <c r="AY356" s="257" t="s">
        <v>168</v>
      </c>
    </row>
    <row r="357" s="2" customFormat="1" ht="41.5" customHeight="1">
      <c r="A357" s="40"/>
      <c r="B357" s="41"/>
      <c r="C357" s="220" t="s">
        <v>476</v>
      </c>
      <c r="D357" s="220" t="s">
        <v>170</v>
      </c>
      <c r="E357" s="221" t="s">
        <v>477</v>
      </c>
      <c r="F357" s="222" t="s">
        <v>478</v>
      </c>
      <c r="G357" s="223" t="s">
        <v>190</v>
      </c>
      <c r="H357" s="224">
        <v>2.2200000000000002</v>
      </c>
      <c r="I357" s="225"/>
      <c r="J357" s="224">
        <f>ROUND(I357*H357,0)</f>
        <v>0</v>
      </c>
      <c r="K357" s="222" t="s">
        <v>181</v>
      </c>
      <c r="L357" s="46"/>
      <c r="M357" s="226" t="s">
        <v>20</v>
      </c>
      <c r="N357" s="227" t="s">
        <v>48</v>
      </c>
      <c r="O357" s="86"/>
      <c r="P357" s="228">
        <f>O357*H357</f>
        <v>0</v>
      </c>
      <c r="Q357" s="228">
        <v>2.808944538</v>
      </c>
      <c r="R357" s="228">
        <f>Q357*H357</f>
        <v>6.2358568743600005</v>
      </c>
      <c r="S357" s="228">
        <v>0</v>
      </c>
      <c r="T357" s="22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0" t="s">
        <v>174</v>
      </c>
      <c r="AT357" s="230" t="s">
        <v>170</v>
      </c>
      <c r="AU357" s="230" t="s">
        <v>86</v>
      </c>
      <c r="AY357" s="19" t="s">
        <v>168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9" t="s">
        <v>8</v>
      </c>
      <c r="BK357" s="231">
        <f>ROUND(I357*H357,0)</f>
        <v>0</v>
      </c>
      <c r="BL357" s="19" t="s">
        <v>174</v>
      </c>
      <c r="BM357" s="230" t="s">
        <v>479</v>
      </c>
    </row>
    <row r="358" s="2" customFormat="1">
      <c r="A358" s="40"/>
      <c r="B358" s="41"/>
      <c r="C358" s="42"/>
      <c r="D358" s="232" t="s">
        <v>183</v>
      </c>
      <c r="E358" s="42"/>
      <c r="F358" s="233" t="s">
        <v>472</v>
      </c>
      <c r="G358" s="42"/>
      <c r="H358" s="42"/>
      <c r="I358" s="138"/>
      <c r="J358" s="42"/>
      <c r="K358" s="42"/>
      <c r="L358" s="46"/>
      <c r="M358" s="234"/>
      <c r="N358" s="235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183</v>
      </c>
      <c r="AU358" s="19" t="s">
        <v>86</v>
      </c>
    </row>
    <row r="359" s="2" customFormat="1">
      <c r="A359" s="40"/>
      <c r="B359" s="41"/>
      <c r="C359" s="42"/>
      <c r="D359" s="232" t="s">
        <v>176</v>
      </c>
      <c r="E359" s="42"/>
      <c r="F359" s="233" t="s">
        <v>480</v>
      </c>
      <c r="G359" s="42"/>
      <c r="H359" s="42"/>
      <c r="I359" s="138"/>
      <c r="J359" s="42"/>
      <c r="K359" s="42"/>
      <c r="L359" s="46"/>
      <c r="M359" s="234"/>
      <c r="N359" s="235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176</v>
      </c>
      <c r="AU359" s="19" t="s">
        <v>86</v>
      </c>
    </row>
    <row r="360" s="15" customFormat="1">
      <c r="A360" s="15"/>
      <c r="B360" s="258"/>
      <c r="C360" s="259"/>
      <c r="D360" s="232" t="s">
        <v>185</v>
      </c>
      <c r="E360" s="260" t="s">
        <v>20</v>
      </c>
      <c r="F360" s="261" t="s">
        <v>481</v>
      </c>
      <c r="G360" s="259"/>
      <c r="H360" s="260" t="s">
        <v>20</v>
      </c>
      <c r="I360" s="262"/>
      <c r="J360" s="259"/>
      <c r="K360" s="259"/>
      <c r="L360" s="263"/>
      <c r="M360" s="264"/>
      <c r="N360" s="265"/>
      <c r="O360" s="265"/>
      <c r="P360" s="265"/>
      <c r="Q360" s="265"/>
      <c r="R360" s="265"/>
      <c r="S360" s="265"/>
      <c r="T360" s="26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7" t="s">
        <v>185</v>
      </c>
      <c r="AU360" s="267" t="s">
        <v>86</v>
      </c>
      <c r="AV360" s="15" t="s">
        <v>8</v>
      </c>
      <c r="AW360" s="15" t="s">
        <v>38</v>
      </c>
      <c r="AX360" s="15" t="s">
        <v>77</v>
      </c>
      <c r="AY360" s="267" t="s">
        <v>168</v>
      </c>
    </row>
    <row r="361" s="13" customFormat="1">
      <c r="A361" s="13"/>
      <c r="B361" s="236"/>
      <c r="C361" s="237"/>
      <c r="D361" s="232" t="s">
        <v>185</v>
      </c>
      <c r="E361" s="238" t="s">
        <v>20</v>
      </c>
      <c r="F361" s="239" t="s">
        <v>482</v>
      </c>
      <c r="G361" s="237"/>
      <c r="H361" s="240">
        <v>2.2200000000000002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185</v>
      </c>
      <c r="AU361" s="246" t="s">
        <v>86</v>
      </c>
      <c r="AV361" s="13" t="s">
        <v>86</v>
      </c>
      <c r="AW361" s="13" t="s">
        <v>38</v>
      </c>
      <c r="AX361" s="13" t="s">
        <v>8</v>
      </c>
      <c r="AY361" s="246" t="s">
        <v>168</v>
      </c>
    </row>
    <row r="362" s="2" customFormat="1" ht="41.5" customHeight="1">
      <c r="A362" s="40"/>
      <c r="B362" s="41"/>
      <c r="C362" s="220" t="s">
        <v>483</v>
      </c>
      <c r="D362" s="220" t="s">
        <v>170</v>
      </c>
      <c r="E362" s="221" t="s">
        <v>484</v>
      </c>
      <c r="F362" s="222" t="s">
        <v>485</v>
      </c>
      <c r="G362" s="223" t="s">
        <v>180</v>
      </c>
      <c r="H362" s="224">
        <v>64.390000000000001</v>
      </c>
      <c r="I362" s="225"/>
      <c r="J362" s="224">
        <f>ROUND(I362*H362,0)</f>
        <v>0</v>
      </c>
      <c r="K362" s="222" t="s">
        <v>181</v>
      </c>
      <c r="L362" s="46"/>
      <c r="M362" s="226" t="s">
        <v>20</v>
      </c>
      <c r="N362" s="227" t="s">
        <v>48</v>
      </c>
      <c r="O362" s="86"/>
      <c r="P362" s="228">
        <f>O362*H362</f>
        <v>0</v>
      </c>
      <c r="Q362" s="228">
        <v>0.0072580040000000002</v>
      </c>
      <c r="R362" s="228">
        <f>Q362*H362</f>
        <v>0.46734287756000004</v>
      </c>
      <c r="S362" s="228">
        <v>0</v>
      </c>
      <c r="T362" s="22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0" t="s">
        <v>174</v>
      </c>
      <c r="AT362" s="230" t="s">
        <v>170</v>
      </c>
      <c r="AU362" s="230" t="s">
        <v>86</v>
      </c>
      <c r="AY362" s="19" t="s">
        <v>168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9" t="s">
        <v>8</v>
      </c>
      <c r="BK362" s="231">
        <f>ROUND(I362*H362,0)</f>
        <v>0</v>
      </c>
      <c r="BL362" s="19" t="s">
        <v>174</v>
      </c>
      <c r="BM362" s="230" t="s">
        <v>486</v>
      </c>
    </row>
    <row r="363" s="2" customFormat="1">
      <c r="A363" s="40"/>
      <c r="B363" s="41"/>
      <c r="C363" s="42"/>
      <c r="D363" s="232" t="s">
        <v>183</v>
      </c>
      <c r="E363" s="42"/>
      <c r="F363" s="233" t="s">
        <v>487</v>
      </c>
      <c r="G363" s="42"/>
      <c r="H363" s="42"/>
      <c r="I363" s="138"/>
      <c r="J363" s="42"/>
      <c r="K363" s="42"/>
      <c r="L363" s="46"/>
      <c r="M363" s="234"/>
      <c r="N363" s="235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183</v>
      </c>
      <c r="AU363" s="19" t="s">
        <v>86</v>
      </c>
    </row>
    <row r="364" s="13" customFormat="1">
      <c r="A364" s="13"/>
      <c r="B364" s="236"/>
      <c r="C364" s="237"/>
      <c r="D364" s="232" t="s">
        <v>185</v>
      </c>
      <c r="E364" s="238" t="s">
        <v>20</v>
      </c>
      <c r="F364" s="239" t="s">
        <v>488</v>
      </c>
      <c r="G364" s="237"/>
      <c r="H364" s="240">
        <v>8.4399999999999995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185</v>
      </c>
      <c r="AU364" s="246" t="s">
        <v>86</v>
      </c>
      <c r="AV364" s="13" t="s">
        <v>86</v>
      </c>
      <c r="AW364" s="13" t="s">
        <v>38</v>
      </c>
      <c r="AX364" s="13" t="s">
        <v>77</v>
      </c>
      <c r="AY364" s="246" t="s">
        <v>168</v>
      </c>
    </row>
    <row r="365" s="13" customFormat="1">
      <c r="A365" s="13"/>
      <c r="B365" s="236"/>
      <c r="C365" s="237"/>
      <c r="D365" s="232" t="s">
        <v>185</v>
      </c>
      <c r="E365" s="238" t="s">
        <v>20</v>
      </c>
      <c r="F365" s="239" t="s">
        <v>489</v>
      </c>
      <c r="G365" s="237"/>
      <c r="H365" s="240">
        <v>13.310000000000001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185</v>
      </c>
      <c r="AU365" s="246" t="s">
        <v>86</v>
      </c>
      <c r="AV365" s="13" t="s">
        <v>86</v>
      </c>
      <c r="AW365" s="13" t="s">
        <v>38</v>
      </c>
      <c r="AX365" s="13" t="s">
        <v>77</v>
      </c>
      <c r="AY365" s="246" t="s">
        <v>168</v>
      </c>
    </row>
    <row r="366" s="16" customFormat="1">
      <c r="A366" s="16"/>
      <c r="B366" s="268"/>
      <c r="C366" s="269"/>
      <c r="D366" s="232" t="s">
        <v>185</v>
      </c>
      <c r="E366" s="270" t="s">
        <v>20</v>
      </c>
      <c r="F366" s="271" t="s">
        <v>223</v>
      </c>
      <c r="G366" s="269"/>
      <c r="H366" s="272">
        <v>21.75</v>
      </c>
      <c r="I366" s="273"/>
      <c r="J366" s="269"/>
      <c r="K366" s="269"/>
      <c r="L366" s="274"/>
      <c r="M366" s="275"/>
      <c r="N366" s="276"/>
      <c r="O366" s="276"/>
      <c r="P366" s="276"/>
      <c r="Q366" s="276"/>
      <c r="R366" s="276"/>
      <c r="S366" s="276"/>
      <c r="T366" s="277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78" t="s">
        <v>185</v>
      </c>
      <c r="AU366" s="278" t="s">
        <v>86</v>
      </c>
      <c r="AV366" s="16" t="s">
        <v>187</v>
      </c>
      <c r="AW366" s="16" t="s">
        <v>38</v>
      </c>
      <c r="AX366" s="16" t="s">
        <v>77</v>
      </c>
      <c r="AY366" s="278" t="s">
        <v>168</v>
      </c>
    </row>
    <row r="367" s="13" customFormat="1">
      <c r="A367" s="13"/>
      <c r="B367" s="236"/>
      <c r="C367" s="237"/>
      <c r="D367" s="232" t="s">
        <v>185</v>
      </c>
      <c r="E367" s="238" t="s">
        <v>20</v>
      </c>
      <c r="F367" s="239" t="s">
        <v>490</v>
      </c>
      <c r="G367" s="237"/>
      <c r="H367" s="240">
        <v>9.9399999999999995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185</v>
      </c>
      <c r="AU367" s="246" t="s">
        <v>86</v>
      </c>
      <c r="AV367" s="13" t="s">
        <v>86</v>
      </c>
      <c r="AW367" s="13" t="s">
        <v>38</v>
      </c>
      <c r="AX367" s="13" t="s">
        <v>77</v>
      </c>
      <c r="AY367" s="246" t="s">
        <v>168</v>
      </c>
    </row>
    <row r="368" s="13" customFormat="1">
      <c r="A368" s="13"/>
      <c r="B368" s="236"/>
      <c r="C368" s="237"/>
      <c r="D368" s="232" t="s">
        <v>185</v>
      </c>
      <c r="E368" s="238" t="s">
        <v>20</v>
      </c>
      <c r="F368" s="239" t="s">
        <v>491</v>
      </c>
      <c r="G368" s="237"/>
      <c r="H368" s="240">
        <v>7.3600000000000003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185</v>
      </c>
      <c r="AU368" s="246" t="s">
        <v>86</v>
      </c>
      <c r="AV368" s="13" t="s">
        <v>86</v>
      </c>
      <c r="AW368" s="13" t="s">
        <v>38</v>
      </c>
      <c r="AX368" s="13" t="s">
        <v>77</v>
      </c>
      <c r="AY368" s="246" t="s">
        <v>168</v>
      </c>
    </row>
    <row r="369" s="13" customFormat="1">
      <c r="A369" s="13"/>
      <c r="B369" s="236"/>
      <c r="C369" s="237"/>
      <c r="D369" s="232" t="s">
        <v>185</v>
      </c>
      <c r="E369" s="238" t="s">
        <v>20</v>
      </c>
      <c r="F369" s="239" t="s">
        <v>492</v>
      </c>
      <c r="G369" s="237"/>
      <c r="H369" s="240">
        <v>9.1999999999999993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185</v>
      </c>
      <c r="AU369" s="246" t="s">
        <v>86</v>
      </c>
      <c r="AV369" s="13" t="s">
        <v>86</v>
      </c>
      <c r="AW369" s="13" t="s">
        <v>38</v>
      </c>
      <c r="AX369" s="13" t="s">
        <v>77</v>
      </c>
      <c r="AY369" s="246" t="s">
        <v>168</v>
      </c>
    </row>
    <row r="370" s="13" customFormat="1">
      <c r="A370" s="13"/>
      <c r="B370" s="236"/>
      <c r="C370" s="237"/>
      <c r="D370" s="232" t="s">
        <v>185</v>
      </c>
      <c r="E370" s="238" t="s">
        <v>20</v>
      </c>
      <c r="F370" s="239" t="s">
        <v>493</v>
      </c>
      <c r="G370" s="237"/>
      <c r="H370" s="240">
        <v>4.5999999999999996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185</v>
      </c>
      <c r="AU370" s="246" t="s">
        <v>86</v>
      </c>
      <c r="AV370" s="13" t="s">
        <v>86</v>
      </c>
      <c r="AW370" s="13" t="s">
        <v>38</v>
      </c>
      <c r="AX370" s="13" t="s">
        <v>77</v>
      </c>
      <c r="AY370" s="246" t="s">
        <v>168</v>
      </c>
    </row>
    <row r="371" s="16" customFormat="1">
      <c r="A371" s="16"/>
      <c r="B371" s="268"/>
      <c r="C371" s="269"/>
      <c r="D371" s="232" t="s">
        <v>185</v>
      </c>
      <c r="E371" s="270" t="s">
        <v>20</v>
      </c>
      <c r="F371" s="271" t="s">
        <v>223</v>
      </c>
      <c r="G371" s="269"/>
      <c r="H371" s="272">
        <v>31.100000000000001</v>
      </c>
      <c r="I371" s="273"/>
      <c r="J371" s="269"/>
      <c r="K371" s="269"/>
      <c r="L371" s="274"/>
      <c r="M371" s="275"/>
      <c r="N371" s="276"/>
      <c r="O371" s="276"/>
      <c r="P371" s="276"/>
      <c r="Q371" s="276"/>
      <c r="R371" s="276"/>
      <c r="S371" s="276"/>
      <c r="T371" s="277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78" t="s">
        <v>185</v>
      </c>
      <c r="AU371" s="278" t="s">
        <v>86</v>
      </c>
      <c r="AV371" s="16" t="s">
        <v>187</v>
      </c>
      <c r="AW371" s="16" t="s">
        <v>38</v>
      </c>
      <c r="AX371" s="16" t="s">
        <v>77</v>
      </c>
      <c r="AY371" s="278" t="s">
        <v>168</v>
      </c>
    </row>
    <row r="372" s="13" customFormat="1">
      <c r="A372" s="13"/>
      <c r="B372" s="236"/>
      <c r="C372" s="237"/>
      <c r="D372" s="232" t="s">
        <v>185</v>
      </c>
      <c r="E372" s="238" t="s">
        <v>20</v>
      </c>
      <c r="F372" s="239" t="s">
        <v>494</v>
      </c>
      <c r="G372" s="237"/>
      <c r="H372" s="240">
        <v>4.54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185</v>
      </c>
      <c r="AU372" s="246" t="s">
        <v>86</v>
      </c>
      <c r="AV372" s="13" t="s">
        <v>86</v>
      </c>
      <c r="AW372" s="13" t="s">
        <v>38</v>
      </c>
      <c r="AX372" s="13" t="s">
        <v>77</v>
      </c>
      <c r="AY372" s="246" t="s">
        <v>168</v>
      </c>
    </row>
    <row r="373" s="13" customFormat="1">
      <c r="A373" s="13"/>
      <c r="B373" s="236"/>
      <c r="C373" s="237"/>
      <c r="D373" s="232" t="s">
        <v>185</v>
      </c>
      <c r="E373" s="238" t="s">
        <v>20</v>
      </c>
      <c r="F373" s="239" t="s">
        <v>495</v>
      </c>
      <c r="G373" s="237"/>
      <c r="H373" s="240">
        <v>7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185</v>
      </c>
      <c r="AU373" s="246" t="s">
        <v>86</v>
      </c>
      <c r="AV373" s="13" t="s">
        <v>86</v>
      </c>
      <c r="AW373" s="13" t="s">
        <v>38</v>
      </c>
      <c r="AX373" s="13" t="s">
        <v>77</v>
      </c>
      <c r="AY373" s="246" t="s">
        <v>168</v>
      </c>
    </row>
    <row r="374" s="16" customFormat="1">
      <c r="A374" s="16"/>
      <c r="B374" s="268"/>
      <c r="C374" s="269"/>
      <c r="D374" s="232" t="s">
        <v>185</v>
      </c>
      <c r="E374" s="270" t="s">
        <v>20</v>
      </c>
      <c r="F374" s="271" t="s">
        <v>223</v>
      </c>
      <c r="G374" s="269"/>
      <c r="H374" s="272">
        <v>11.539999999999999</v>
      </c>
      <c r="I374" s="273"/>
      <c r="J374" s="269"/>
      <c r="K374" s="269"/>
      <c r="L374" s="274"/>
      <c r="M374" s="275"/>
      <c r="N374" s="276"/>
      <c r="O374" s="276"/>
      <c r="P374" s="276"/>
      <c r="Q374" s="276"/>
      <c r="R374" s="276"/>
      <c r="S374" s="276"/>
      <c r="T374" s="277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78" t="s">
        <v>185</v>
      </c>
      <c r="AU374" s="278" t="s">
        <v>86</v>
      </c>
      <c r="AV374" s="16" t="s">
        <v>187</v>
      </c>
      <c r="AW374" s="16" t="s">
        <v>38</v>
      </c>
      <c r="AX374" s="16" t="s">
        <v>77</v>
      </c>
      <c r="AY374" s="278" t="s">
        <v>168</v>
      </c>
    </row>
    <row r="375" s="14" customFormat="1">
      <c r="A375" s="14"/>
      <c r="B375" s="247"/>
      <c r="C375" s="248"/>
      <c r="D375" s="232" t="s">
        <v>185</v>
      </c>
      <c r="E375" s="249" t="s">
        <v>20</v>
      </c>
      <c r="F375" s="250" t="s">
        <v>196</v>
      </c>
      <c r="G375" s="248"/>
      <c r="H375" s="251">
        <v>64.390000000000001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185</v>
      </c>
      <c r="AU375" s="257" t="s">
        <v>86</v>
      </c>
      <c r="AV375" s="14" t="s">
        <v>174</v>
      </c>
      <c r="AW375" s="14" t="s">
        <v>38</v>
      </c>
      <c r="AX375" s="14" t="s">
        <v>8</v>
      </c>
      <c r="AY375" s="257" t="s">
        <v>168</v>
      </c>
    </row>
    <row r="376" s="2" customFormat="1" ht="41.5" customHeight="1">
      <c r="A376" s="40"/>
      <c r="B376" s="41"/>
      <c r="C376" s="220" t="s">
        <v>496</v>
      </c>
      <c r="D376" s="220" t="s">
        <v>170</v>
      </c>
      <c r="E376" s="221" t="s">
        <v>497</v>
      </c>
      <c r="F376" s="222" t="s">
        <v>498</v>
      </c>
      <c r="G376" s="223" t="s">
        <v>180</v>
      </c>
      <c r="H376" s="224">
        <v>64.390000000000001</v>
      </c>
      <c r="I376" s="225"/>
      <c r="J376" s="224">
        <f>ROUND(I376*H376,0)</f>
        <v>0</v>
      </c>
      <c r="K376" s="222" t="s">
        <v>181</v>
      </c>
      <c r="L376" s="46"/>
      <c r="M376" s="226" t="s">
        <v>20</v>
      </c>
      <c r="N376" s="227" t="s">
        <v>48</v>
      </c>
      <c r="O376" s="86"/>
      <c r="P376" s="228">
        <f>O376*H376</f>
        <v>0</v>
      </c>
      <c r="Q376" s="228">
        <v>0.00085693499999999997</v>
      </c>
      <c r="R376" s="228">
        <f>Q376*H376</f>
        <v>0.055178044650000001</v>
      </c>
      <c r="S376" s="228">
        <v>0</v>
      </c>
      <c r="T376" s="22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0" t="s">
        <v>174</v>
      </c>
      <c r="AT376" s="230" t="s">
        <v>170</v>
      </c>
      <c r="AU376" s="230" t="s">
        <v>86</v>
      </c>
      <c r="AY376" s="19" t="s">
        <v>168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9" t="s">
        <v>8</v>
      </c>
      <c r="BK376" s="231">
        <f>ROUND(I376*H376,0)</f>
        <v>0</v>
      </c>
      <c r="BL376" s="19" t="s">
        <v>174</v>
      </c>
      <c r="BM376" s="230" t="s">
        <v>499</v>
      </c>
    </row>
    <row r="377" s="2" customFormat="1">
      <c r="A377" s="40"/>
      <c r="B377" s="41"/>
      <c r="C377" s="42"/>
      <c r="D377" s="232" t="s">
        <v>183</v>
      </c>
      <c r="E377" s="42"/>
      <c r="F377" s="233" t="s">
        <v>487</v>
      </c>
      <c r="G377" s="42"/>
      <c r="H377" s="42"/>
      <c r="I377" s="138"/>
      <c r="J377" s="42"/>
      <c r="K377" s="42"/>
      <c r="L377" s="46"/>
      <c r="M377" s="234"/>
      <c r="N377" s="235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183</v>
      </c>
      <c r="AU377" s="19" t="s">
        <v>86</v>
      </c>
    </row>
    <row r="378" s="2" customFormat="1" ht="52" customHeight="1">
      <c r="A378" s="40"/>
      <c r="B378" s="41"/>
      <c r="C378" s="220" t="s">
        <v>500</v>
      </c>
      <c r="D378" s="220" t="s">
        <v>170</v>
      </c>
      <c r="E378" s="221" t="s">
        <v>501</v>
      </c>
      <c r="F378" s="222" t="s">
        <v>502</v>
      </c>
      <c r="G378" s="223" t="s">
        <v>324</v>
      </c>
      <c r="H378" s="224">
        <v>0.070000000000000007</v>
      </c>
      <c r="I378" s="225"/>
      <c r="J378" s="224">
        <f>ROUND(I378*H378,0)</f>
        <v>0</v>
      </c>
      <c r="K378" s="222" t="s">
        <v>181</v>
      </c>
      <c r="L378" s="46"/>
      <c r="M378" s="226" t="s">
        <v>20</v>
      </c>
      <c r="N378" s="227" t="s">
        <v>48</v>
      </c>
      <c r="O378" s="86"/>
      <c r="P378" s="228">
        <f>O378*H378</f>
        <v>0</v>
      </c>
      <c r="Q378" s="228">
        <v>1.0957950000000001</v>
      </c>
      <c r="R378" s="228">
        <f>Q378*H378</f>
        <v>0.076705650000000014</v>
      </c>
      <c r="S378" s="228">
        <v>0</v>
      </c>
      <c r="T378" s="22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30" t="s">
        <v>174</v>
      </c>
      <c r="AT378" s="230" t="s">
        <v>170</v>
      </c>
      <c r="AU378" s="230" t="s">
        <v>86</v>
      </c>
      <c r="AY378" s="19" t="s">
        <v>168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9" t="s">
        <v>8</v>
      </c>
      <c r="BK378" s="231">
        <f>ROUND(I378*H378,0)</f>
        <v>0</v>
      </c>
      <c r="BL378" s="19" t="s">
        <v>174</v>
      </c>
      <c r="BM378" s="230" t="s">
        <v>503</v>
      </c>
    </row>
    <row r="379" s="2" customFormat="1">
      <c r="A379" s="40"/>
      <c r="B379" s="41"/>
      <c r="C379" s="42"/>
      <c r="D379" s="232" t="s">
        <v>183</v>
      </c>
      <c r="E379" s="42"/>
      <c r="F379" s="233" t="s">
        <v>504</v>
      </c>
      <c r="G379" s="42"/>
      <c r="H379" s="42"/>
      <c r="I379" s="138"/>
      <c r="J379" s="42"/>
      <c r="K379" s="42"/>
      <c r="L379" s="46"/>
      <c r="M379" s="234"/>
      <c r="N379" s="235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183</v>
      </c>
      <c r="AU379" s="19" t="s">
        <v>86</v>
      </c>
    </row>
    <row r="380" s="13" customFormat="1">
      <c r="A380" s="13"/>
      <c r="B380" s="236"/>
      <c r="C380" s="237"/>
      <c r="D380" s="232" t="s">
        <v>185</v>
      </c>
      <c r="E380" s="238" t="s">
        <v>20</v>
      </c>
      <c r="F380" s="239" t="s">
        <v>505</v>
      </c>
      <c r="G380" s="237"/>
      <c r="H380" s="240">
        <v>0.02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185</v>
      </c>
      <c r="AU380" s="246" t="s">
        <v>86</v>
      </c>
      <c r="AV380" s="13" t="s">
        <v>86</v>
      </c>
      <c r="AW380" s="13" t="s">
        <v>38</v>
      </c>
      <c r="AX380" s="13" t="s">
        <v>77</v>
      </c>
      <c r="AY380" s="246" t="s">
        <v>168</v>
      </c>
    </row>
    <row r="381" s="13" customFormat="1">
      <c r="A381" s="13"/>
      <c r="B381" s="236"/>
      <c r="C381" s="237"/>
      <c r="D381" s="232" t="s">
        <v>185</v>
      </c>
      <c r="E381" s="238" t="s">
        <v>20</v>
      </c>
      <c r="F381" s="239" t="s">
        <v>506</v>
      </c>
      <c r="G381" s="237"/>
      <c r="H381" s="240">
        <v>0.050000000000000003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185</v>
      </c>
      <c r="AU381" s="246" t="s">
        <v>86</v>
      </c>
      <c r="AV381" s="13" t="s">
        <v>86</v>
      </c>
      <c r="AW381" s="13" t="s">
        <v>38</v>
      </c>
      <c r="AX381" s="13" t="s">
        <v>77</v>
      </c>
      <c r="AY381" s="246" t="s">
        <v>168</v>
      </c>
    </row>
    <row r="382" s="14" customFormat="1">
      <c r="A382" s="14"/>
      <c r="B382" s="247"/>
      <c r="C382" s="248"/>
      <c r="D382" s="232" t="s">
        <v>185</v>
      </c>
      <c r="E382" s="249" t="s">
        <v>20</v>
      </c>
      <c r="F382" s="250" t="s">
        <v>196</v>
      </c>
      <c r="G382" s="248"/>
      <c r="H382" s="251">
        <v>0.070000000000000007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185</v>
      </c>
      <c r="AU382" s="257" t="s">
        <v>86</v>
      </c>
      <c r="AV382" s="14" t="s">
        <v>174</v>
      </c>
      <c r="AW382" s="14" t="s">
        <v>38</v>
      </c>
      <c r="AX382" s="14" t="s">
        <v>8</v>
      </c>
      <c r="AY382" s="257" t="s">
        <v>168</v>
      </c>
    </row>
    <row r="383" s="2" customFormat="1" ht="52" customHeight="1">
      <c r="A383" s="40"/>
      <c r="B383" s="41"/>
      <c r="C383" s="220" t="s">
        <v>507</v>
      </c>
      <c r="D383" s="220" t="s">
        <v>170</v>
      </c>
      <c r="E383" s="221" t="s">
        <v>508</v>
      </c>
      <c r="F383" s="222" t="s">
        <v>509</v>
      </c>
      <c r="G383" s="223" t="s">
        <v>324</v>
      </c>
      <c r="H383" s="224">
        <v>0.19</v>
      </c>
      <c r="I383" s="225"/>
      <c r="J383" s="224">
        <f>ROUND(I383*H383,0)</f>
        <v>0</v>
      </c>
      <c r="K383" s="222" t="s">
        <v>181</v>
      </c>
      <c r="L383" s="46"/>
      <c r="M383" s="226" t="s">
        <v>20</v>
      </c>
      <c r="N383" s="227" t="s">
        <v>48</v>
      </c>
      <c r="O383" s="86"/>
      <c r="P383" s="228">
        <f>O383*H383</f>
        <v>0</v>
      </c>
      <c r="Q383" s="228">
        <v>1.0395058031</v>
      </c>
      <c r="R383" s="228">
        <f>Q383*H383</f>
        <v>0.197506102589</v>
      </c>
      <c r="S383" s="228">
        <v>0</v>
      </c>
      <c r="T383" s="22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0" t="s">
        <v>174</v>
      </c>
      <c r="AT383" s="230" t="s">
        <v>170</v>
      </c>
      <c r="AU383" s="230" t="s">
        <v>86</v>
      </c>
      <c r="AY383" s="19" t="s">
        <v>168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9" t="s">
        <v>8</v>
      </c>
      <c r="BK383" s="231">
        <f>ROUND(I383*H383,0)</f>
        <v>0</v>
      </c>
      <c r="BL383" s="19" t="s">
        <v>174</v>
      </c>
      <c r="BM383" s="230" t="s">
        <v>510</v>
      </c>
    </row>
    <row r="384" s="2" customFormat="1">
      <c r="A384" s="40"/>
      <c r="B384" s="41"/>
      <c r="C384" s="42"/>
      <c r="D384" s="232" t="s">
        <v>183</v>
      </c>
      <c r="E384" s="42"/>
      <c r="F384" s="233" t="s">
        <v>504</v>
      </c>
      <c r="G384" s="42"/>
      <c r="H384" s="42"/>
      <c r="I384" s="138"/>
      <c r="J384" s="42"/>
      <c r="K384" s="42"/>
      <c r="L384" s="46"/>
      <c r="M384" s="234"/>
      <c r="N384" s="235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183</v>
      </c>
      <c r="AU384" s="19" t="s">
        <v>86</v>
      </c>
    </row>
    <row r="385" s="13" customFormat="1">
      <c r="A385" s="13"/>
      <c r="B385" s="236"/>
      <c r="C385" s="237"/>
      <c r="D385" s="232" t="s">
        <v>185</v>
      </c>
      <c r="E385" s="238" t="s">
        <v>20</v>
      </c>
      <c r="F385" s="239" t="s">
        <v>511</v>
      </c>
      <c r="G385" s="237"/>
      <c r="H385" s="240">
        <v>0.11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185</v>
      </c>
      <c r="AU385" s="246" t="s">
        <v>86</v>
      </c>
      <c r="AV385" s="13" t="s">
        <v>86</v>
      </c>
      <c r="AW385" s="13" t="s">
        <v>38</v>
      </c>
      <c r="AX385" s="13" t="s">
        <v>77</v>
      </c>
      <c r="AY385" s="246" t="s">
        <v>168</v>
      </c>
    </row>
    <row r="386" s="15" customFormat="1">
      <c r="A386" s="15"/>
      <c r="B386" s="258"/>
      <c r="C386" s="259"/>
      <c r="D386" s="232" t="s">
        <v>185</v>
      </c>
      <c r="E386" s="260" t="s">
        <v>20</v>
      </c>
      <c r="F386" s="261" t="s">
        <v>481</v>
      </c>
      <c r="G386" s="259"/>
      <c r="H386" s="260" t="s">
        <v>20</v>
      </c>
      <c r="I386" s="262"/>
      <c r="J386" s="259"/>
      <c r="K386" s="259"/>
      <c r="L386" s="263"/>
      <c r="M386" s="264"/>
      <c r="N386" s="265"/>
      <c r="O386" s="265"/>
      <c r="P386" s="265"/>
      <c r="Q386" s="265"/>
      <c r="R386" s="265"/>
      <c r="S386" s="265"/>
      <c r="T386" s="26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7" t="s">
        <v>185</v>
      </c>
      <c r="AU386" s="267" t="s">
        <v>86</v>
      </c>
      <c r="AV386" s="15" t="s">
        <v>8</v>
      </c>
      <c r="AW386" s="15" t="s">
        <v>38</v>
      </c>
      <c r="AX386" s="15" t="s">
        <v>77</v>
      </c>
      <c r="AY386" s="267" t="s">
        <v>168</v>
      </c>
    </row>
    <row r="387" s="13" customFormat="1">
      <c r="A387" s="13"/>
      <c r="B387" s="236"/>
      <c r="C387" s="237"/>
      <c r="D387" s="232" t="s">
        <v>185</v>
      </c>
      <c r="E387" s="238" t="s">
        <v>20</v>
      </c>
      <c r="F387" s="239" t="s">
        <v>512</v>
      </c>
      <c r="G387" s="237"/>
      <c r="H387" s="240">
        <v>0.029999999999999999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6" t="s">
        <v>185</v>
      </c>
      <c r="AU387" s="246" t="s">
        <v>86</v>
      </c>
      <c r="AV387" s="13" t="s">
        <v>86</v>
      </c>
      <c r="AW387" s="13" t="s">
        <v>38</v>
      </c>
      <c r="AX387" s="13" t="s">
        <v>77</v>
      </c>
      <c r="AY387" s="246" t="s">
        <v>168</v>
      </c>
    </row>
    <row r="388" s="13" customFormat="1">
      <c r="A388" s="13"/>
      <c r="B388" s="236"/>
      <c r="C388" s="237"/>
      <c r="D388" s="232" t="s">
        <v>185</v>
      </c>
      <c r="E388" s="238" t="s">
        <v>20</v>
      </c>
      <c r="F388" s="239" t="s">
        <v>513</v>
      </c>
      <c r="G388" s="237"/>
      <c r="H388" s="240">
        <v>0.050000000000000003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185</v>
      </c>
      <c r="AU388" s="246" t="s">
        <v>86</v>
      </c>
      <c r="AV388" s="13" t="s">
        <v>86</v>
      </c>
      <c r="AW388" s="13" t="s">
        <v>38</v>
      </c>
      <c r="AX388" s="13" t="s">
        <v>77</v>
      </c>
      <c r="AY388" s="246" t="s">
        <v>168</v>
      </c>
    </row>
    <row r="389" s="14" customFormat="1">
      <c r="A389" s="14"/>
      <c r="B389" s="247"/>
      <c r="C389" s="248"/>
      <c r="D389" s="232" t="s">
        <v>185</v>
      </c>
      <c r="E389" s="249" t="s">
        <v>20</v>
      </c>
      <c r="F389" s="250" t="s">
        <v>196</v>
      </c>
      <c r="G389" s="248"/>
      <c r="H389" s="251">
        <v>0.19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185</v>
      </c>
      <c r="AU389" s="257" t="s">
        <v>86</v>
      </c>
      <c r="AV389" s="14" t="s">
        <v>174</v>
      </c>
      <c r="AW389" s="14" t="s">
        <v>38</v>
      </c>
      <c r="AX389" s="14" t="s">
        <v>8</v>
      </c>
      <c r="AY389" s="257" t="s">
        <v>168</v>
      </c>
    </row>
    <row r="390" s="2" customFormat="1" ht="41.5" customHeight="1">
      <c r="A390" s="40"/>
      <c r="B390" s="41"/>
      <c r="C390" s="220" t="s">
        <v>514</v>
      </c>
      <c r="D390" s="220" t="s">
        <v>170</v>
      </c>
      <c r="E390" s="221" t="s">
        <v>515</v>
      </c>
      <c r="F390" s="222" t="s">
        <v>516</v>
      </c>
      <c r="G390" s="223" t="s">
        <v>190</v>
      </c>
      <c r="H390" s="224">
        <v>2.9700000000000002</v>
      </c>
      <c r="I390" s="225"/>
      <c r="J390" s="224">
        <f>ROUND(I390*H390,0)</f>
        <v>0</v>
      </c>
      <c r="K390" s="222" t="s">
        <v>181</v>
      </c>
      <c r="L390" s="46"/>
      <c r="M390" s="226" t="s">
        <v>20</v>
      </c>
      <c r="N390" s="227" t="s">
        <v>48</v>
      </c>
      <c r="O390" s="86"/>
      <c r="P390" s="228">
        <f>O390*H390</f>
        <v>0</v>
      </c>
      <c r="Q390" s="228">
        <v>0.18293000000000001</v>
      </c>
      <c r="R390" s="228">
        <f>Q390*H390</f>
        <v>0.54330210000000001</v>
      </c>
      <c r="S390" s="228">
        <v>0</v>
      </c>
      <c r="T390" s="22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30" t="s">
        <v>174</v>
      </c>
      <c r="AT390" s="230" t="s">
        <v>170</v>
      </c>
      <c r="AU390" s="230" t="s">
        <v>86</v>
      </c>
      <c r="AY390" s="19" t="s">
        <v>168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9" t="s">
        <v>8</v>
      </c>
      <c r="BK390" s="231">
        <f>ROUND(I390*H390,0)</f>
        <v>0</v>
      </c>
      <c r="BL390" s="19" t="s">
        <v>174</v>
      </c>
      <c r="BM390" s="230" t="s">
        <v>517</v>
      </c>
    </row>
    <row r="391" s="2" customFormat="1">
      <c r="A391" s="40"/>
      <c r="B391" s="41"/>
      <c r="C391" s="42"/>
      <c r="D391" s="232" t="s">
        <v>183</v>
      </c>
      <c r="E391" s="42"/>
      <c r="F391" s="233" t="s">
        <v>518</v>
      </c>
      <c r="G391" s="42"/>
      <c r="H391" s="42"/>
      <c r="I391" s="138"/>
      <c r="J391" s="42"/>
      <c r="K391" s="42"/>
      <c r="L391" s="46"/>
      <c r="M391" s="234"/>
      <c r="N391" s="235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183</v>
      </c>
      <c r="AU391" s="19" t="s">
        <v>86</v>
      </c>
    </row>
    <row r="392" s="13" customFormat="1">
      <c r="A392" s="13"/>
      <c r="B392" s="236"/>
      <c r="C392" s="237"/>
      <c r="D392" s="232" t="s">
        <v>185</v>
      </c>
      <c r="E392" s="238" t="s">
        <v>20</v>
      </c>
      <c r="F392" s="239" t="s">
        <v>519</v>
      </c>
      <c r="G392" s="237"/>
      <c r="H392" s="240">
        <v>1.0900000000000001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185</v>
      </c>
      <c r="AU392" s="246" t="s">
        <v>86</v>
      </c>
      <c r="AV392" s="13" t="s">
        <v>86</v>
      </c>
      <c r="AW392" s="13" t="s">
        <v>38</v>
      </c>
      <c r="AX392" s="13" t="s">
        <v>77</v>
      </c>
      <c r="AY392" s="246" t="s">
        <v>168</v>
      </c>
    </row>
    <row r="393" s="13" customFormat="1">
      <c r="A393" s="13"/>
      <c r="B393" s="236"/>
      <c r="C393" s="237"/>
      <c r="D393" s="232" t="s">
        <v>185</v>
      </c>
      <c r="E393" s="238" t="s">
        <v>20</v>
      </c>
      <c r="F393" s="239" t="s">
        <v>520</v>
      </c>
      <c r="G393" s="237"/>
      <c r="H393" s="240">
        <v>1.22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185</v>
      </c>
      <c r="AU393" s="246" t="s">
        <v>86</v>
      </c>
      <c r="AV393" s="13" t="s">
        <v>86</v>
      </c>
      <c r="AW393" s="13" t="s">
        <v>38</v>
      </c>
      <c r="AX393" s="13" t="s">
        <v>77</v>
      </c>
      <c r="AY393" s="246" t="s">
        <v>168</v>
      </c>
    </row>
    <row r="394" s="13" customFormat="1">
      <c r="A394" s="13"/>
      <c r="B394" s="236"/>
      <c r="C394" s="237"/>
      <c r="D394" s="232" t="s">
        <v>185</v>
      </c>
      <c r="E394" s="238" t="s">
        <v>20</v>
      </c>
      <c r="F394" s="239" t="s">
        <v>521</v>
      </c>
      <c r="G394" s="237"/>
      <c r="H394" s="240">
        <v>0.66000000000000003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185</v>
      </c>
      <c r="AU394" s="246" t="s">
        <v>86</v>
      </c>
      <c r="AV394" s="13" t="s">
        <v>86</v>
      </c>
      <c r="AW394" s="13" t="s">
        <v>38</v>
      </c>
      <c r="AX394" s="13" t="s">
        <v>77</v>
      </c>
      <c r="AY394" s="246" t="s">
        <v>168</v>
      </c>
    </row>
    <row r="395" s="14" customFormat="1">
      <c r="A395" s="14"/>
      <c r="B395" s="247"/>
      <c r="C395" s="248"/>
      <c r="D395" s="232" t="s">
        <v>185</v>
      </c>
      <c r="E395" s="249" t="s">
        <v>20</v>
      </c>
      <c r="F395" s="250" t="s">
        <v>196</v>
      </c>
      <c r="G395" s="248"/>
      <c r="H395" s="251">
        <v>2.9700000000000002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185</v>
      </c>
      <c r="AU395" s="257" t="s">
        <v>86</v>
      </c>
      <c r="AV395" s="14" t="s">
        <v>174</v>
      </c>
      <c r="AW395" s="14" t="s">
        <v>38</v>
      </c>
      <c r="AX395" s="14" t="s">
        <v>8</v>
      </c>
      <c r="AY395" s="257" t="s">
        <v>168</v>
      </c>
    </row>
    <row r="396" s="2" customFormat="1" ht="20.5" customHeight="1">
      <c r="A396" s="40"/>
      <c r="B396" s="41"/>
      <c r="C396" s="279" t="s">
        <v>522</v>
      </c>
      <c r="D396" s="279" t="s">
        <v>360</v>
      </c>
      <c r="E396" s="280" t="s">
        <v>523</v>
      </c>
      <c r="F396" s="281" t="s">
        <v>524</v>
      </c>
      <c r="G396" s="282" t="s">
        <v>180</v>
      </c>
      <c r="H396" s="283">
        <v>11.880000000000001</v>
      </c>
      <c r="I396" s="284"/>
      <c r="J396" s="283">
        <f>ROUND(I396*H396,0)</f>
        <v>0</v>
      </c>
      <c r="K396" s="281" t="s">
        <v>181</v>
      </c>
      <c r="L396" s="285"/>
      <c r="M396" s="286" t="s">
        <v>20</v>
      </c>
      <c r="N396" s="287" t="s">
        <v>48</v>
      </c>
      <c r="O396" s="86"/>
      <c r="P396" s="228">
        <f>O396*H396</f>
        <v>0</v>
      </c>
      <c r="Q396" s="228">
        <v>0.77000000000000002</v>
      </c>
      <c r="R396" s="228">
        <f>Q396*H396</f>
        <v>9.1476000000000006</v>
      </c>
      <c r="S396" s="228">
        <v>0</v>
      </c>
      <c r="T396" s="22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0" t="s">
        <v>285</v>
      </c>
      <c r="AT396" s="230" t="s">
        <v>360</v>
      </c>
      <c r="AU396" s="230" t="s">
        <v>86</v>
      </c>
      <c r="AY396" s="19" t="s">
        <v>168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9" t="s">
        <v>8</v>
      </c>
      <c r="BK396" s="231">
        <f>ROUND(I396*H396,0)</f>
        <v>0</v>
      </c>
      <c r="BL396" s="19" t="s">
        <v>174</v>
      </c>
      <c r="BM396" s="230" t="s">
        <v>525</v>
      </c>
    </row>
    <row r="397" s="13" customFormat="1">
      <c r="A397" s="13"/>
      <c r="B397" s="236"/>
      <c r="C397" s="237"/>
      <c r="D397" s="232" t="s">
        <v>185</v>
      </c>
      <c r="E397" s="238" t="s">
        <v>20</v>
      </c>
      <c r="F397" s="239" t="s">
        <v>526</v>
      </c>
      <c r="G397" s="237"/>
      <c r="H397" s="240">
        <v>4.3700000000000001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185</v>
      </c>
      <c r="AU397" s="246" t="s">
        <v>86</v>
      </c>
      <c r="AV397" s="13" t="s">
        <v>86</v>
      </c>
      <c r="AW397" s="13" t="s">
        <v>38</v>
      </c>
      <c r="AX397" s="13" t="s">
        <v>77</v>
      </c>
      <c r="AY397" s="246" t="s">
        <v>168</v>
      </c>
    </row>
    <row r="398" s="13" customFormat="1">
      <c r="A398" s="13"/>
      <c r="B398" s="236"/>
      <c r="C398" s="237"/>
      <c r="D398" s="232" t="s">
        <v>185</v>
      </c>
      <c r="E398" s="238" t="s">
        <v>20</v>
      </c>
      <c r="F398" s="239" t="s">
        <v>527</v>
      </c>
      <c r="G398" s="237"/>
      <c r="H398" s="240">
        <v>4.8700000000000001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185</v>
      </c>
      <c r="AU398" s="246" t="s">
        <v>86</v>
      </c>
      <c r="AV398" s="13" t="s">
        <v>86</v>
      </c>
      <c r="AW398" s="13" t="s">
        <v>38</v>
      </c>
      <c r="AX398" s="13" t="s">
        <v>77</v>
      </c>
      <c r="AY398" s="246" t="s">
        <v>168</v>
      </c>
    </row>
    <row r="399" s="13" customFormat="1">
      <c r="A399" s="13"/>
      <c r="B399" s="236"/>
      <c r="C399" s="237"/>
      <c r="D399" s="232" t="s">
        <v>185</v>
      </c>
      <c r="E399" s="238" t="s">
        <v>20</v>
      </c>
      <c r="F399" s="239" t="s">
        <v>528</v>
      </c>
      <c r="G399" s="237"/>
      <c r="H399" s="240">
        <v>2.6400000000000001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185</v>
      </c>
      <c r="AU399" s="246" t="s">
        <v>86</v>
      </c>
      <c r="AV399" s="13" t="s">
        <v>86</v>
      </c>
      <c r="AW399" s="13" t="s">
        <v>38</v>
      </c>
      <c r="AX399" s="13" t="s">
        <v>77</v>
      </c>
      <c r="AY399" s="246" t="s">
        <v>168</v>
      </c>
    </row>
    <row r="400" s="14" customFormat="1">
      <c r="A400" s="14"/>
      <c r="B400" s="247"/>
      <c r="C400" s="248"/>
      <c r="D400" s="232" t="s">
        <v>185</v>
      </c>
      <c r="E400" s="249" t="s">
        <v>20</v>
      </c>
      <c r="F400" s="250" t="s">
        <v>196</v>
      </c>
      <c r="G400" s="248"/>
      <c r="H400" s="251">
        <v>11.880000000000001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185</v>
      </c>
      <c r="AU400" s="257" t="s">
        <v>86</v>
      </c>
      <c r="AV400" s="14" t="s">
        <v>174</v>
      </c>
      <c r="AW400" s="14" t="s">
        <v>38</v>
      </c>
      <c r="AX400" s="14" t="s">
        <v>8</v>
      </c>
      <c r="AY400" s="257" t="s">
        <v>168</v>
      </c>
    </row>
    <row r="401" s="12" customFormat="1" ht="22.8" customHeight="1">
      <c r="A401" s="12"/>
      <c r="B401" s="204"/>
      <c r="C401" s="205"/>
      <c r="D401" s="206" t="s">
        <v>76</v>
      </c>
      <c r="E401" s="218" t="s">
        <v>174</v>
      </c>
      <c r="F401" s="218" t="s">
        <v>529</v>
      </c>
      <c r="G401" s="205"/>
      <c r="H401" s="205"/>
      <c r="I401" s="208"/>
      <c r="J401" s="219">
        <f>BK401</f>
        <v>0</v>
      </c>
      <c r="K401" s="205"/>
      <c r="L401" s="210"/>
      <c r="M401" s="211"/>
      <c r="N401" s="212"/>
      <c r="O401" s="212"/>
      <c r="P401" s="213">
        <f>SUM(P402:P563)</f>
        <v>0</v>
      </c>
      <c r="Q401" s="212"/>
      <c r="R401" s="213">
        <f>SUM(R402:R563)</f>
        <v>589.87322585339996</v>
      </c>
      <c r="S401" s="212"/>
      <c r="T401" s="214">
        <f>SUM(T402:T563)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5" t="s">
        <v>8</v>
      </c>
      <c r="AT401" s="216" t="s">
        <v>76</v>
      </c>
      <c r="AU401" s="216" t="s">
        <v>8</v>
      </c>
      <c r="AY401" s="215" t="s">
        <v>168</v>
      </c>
      <c r="BK401" s="217">
        <f>SUM(BK402:BK563)</f>
        <v>0</v>
      </c>
    </row>
    <row r="402" s="2" customFormat="1" ht="20.5" customHeight="1">
      <c r="A402" s="40"/>
      <c r="B402" s="41"/>
      <c r="C402" s="220" t="s">
        <v>530</v>
      </c>
      <c r="D402" s="220" t="s">
        <v>170</v>
      </c>
      <c r="E402" s="221" t="s">
        <v>531</v>
      </c>
      <c r="F402" s="222" t="s">
        <v>532</v>
      </c>
      <c r="G402" s="223" t="s">
        <v>180</v>
      </c>
      <c r="H402" s="224">
        <v>13.6</v>
      </c>
      <c r="I402" s="225"/>
      <c r="J402" s="224">
        <f>ROUND(I402*H402,0)</f>
        <v>0</v>
      </c>
      <c r="K402" s="222" t="s">
        <v>181</v>
      </c>
      <c r="L402" s="46"/>
      <c r="M402" s="226" t="s">
        <v>20</v>
      </c>
      <c r="N402" s="227" t="s">
        <v>48</v>
      </c>
      <c r="O402" s="86"/>
      <c r="P402" s="228">
        <f>O402*H402</f>
        <v>0</v>
      </c>
      <c r="Q402" s="228">
        <v>0.36435000000000001</v>
      </c>
      <c r="R402" s="228">
        <f>Q402*H402</f>
        <v>4.9551600000000002</v>
      </c>
      <c r="S402" s="228">
        <v>0</v>
      </c>
      <c r="T402" s="22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0" t="s">
        <v>174</v>
      </c>
      <c r="AT402" s="230" t="s">
        <v>170</v>
      </c>
      <c r="AU402" s="230" t="s">
        <v>86</v>
      </c>
      <c r="AY402" s="19" t="s">
        <v>168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9" t="s">
        <v>8</v>
      </c>
      <c r="BK402" s="231">
        <f>ROUND(I402*H402,0)</f>
        <v>0</v>
      </c>
      <c r="BL402" s="19" t="s">
        <v>174</v>
      </c>
      <c r="BM402" s="230" t="s">
        <v>533</v>
      </c>
    </row>
    <row r="403" s="2" customFormat="1">
      <c r="A403" s="40"/>
      <c r="B403" s="41"/>
      <c r="C403" s="42"/>
      <c r="D403" s="232" t="s">
        <v>183</v>
      </c>
      <c r="E403" s="42"/>
      <c r="F403" s="233" t="s">
        <v>534</v>
      </c>
      <c r="G403" s="42"/>
      <c r="H403" s="42"/>
      <c r="I403" s="138"/>
      <c r="J403" s="42"/>
      <c r="K403" s="42"/>
      <c r="L403" s="46"/>
      <c r="M403" s="234"/>
      <c r="N403" s="235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183</v>
      </c>
      <c r="AU403" s="19" t="s">
        <v>86</v>
      </c>
    </row>
    <row r="404" s="13" customFormat="1">
      <c r="A404" s="13"/>
      <c r="B404" s="236"/>
      <c r="C404" s="237"/>
      <c r="D404" s="232" t="s">
        <v>185</v>
      </c>
      <c r="E404" s="238" t="s">
        <v>20</v>
      </c>
      <c r="F404" s="239" t="s">
        <v>535</v>
      </c>
      <c r="G404" s="237"/>
      <c r="H404" s="240">
        <v>5.7999999999999998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185</v>
      </c>
      <c r="AU404" s="246" t="s">
        <v>86</v>
      </c>
      <c r="AV404" s="13" t="s">
        <v>86</v>
      </c>
      <c r="AW404" s="13" t="s">
        <v>38</v>
      </c>
      <c r="AX404" s="13" t="s">
        <v>77</v>
      </c>
      <c r="AY404" s="246" t="s">
        <v>168</v>
      </c>
    </row>
    <row r="405" s="13" customFormat="1">
      <c r="A405" s="13"/>
      <c r="B405" s="236"/>
      <c r="C405" s="237"/>
      <c r="D405" s="232" t="s">
        <v>185</v>
      </c>
      <c r="E405" s="238" t="s">
        <v>20</v>
      </c>
      <c r="F405" s="239" t="s">
        <v>536</v>
      </c>
      <c r="G405" s="237"/>
      <c r="H405" s="240">
        <v>7.7999999999999998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185</v>
      </c>
      <c r="AU405" s="246" t="s">
        <v>86</v>
      </c>
      <c r="AV405" s="13" t="s">
        <v>86</v>
      </c>
      <c r="AW405" s="13" t="s">
        <v>38</v>
      </c>
      <c r="AX405" s="13" t="s">
        <v>77</v>
      </c>
      <c r="AY405" s="246" t="s">
        <v>168</v>
      </c>
    </row>
    <row r="406" s="14" customFormat="1">
      <c r="A406" s="14"/>
      <c r="B406" s="247"/>
      <c r="C406" s="248"/>
      <c r="D406" s="232" t="s">
        <v>185</v>
      </c>
      <c r="E406" s="249" t="s">
        <v>20</v>
      </c>
      <c r="F406" s="250" t="s">
        <v>196</v>
      </c>
      <c r="G406" s="248"/>
      <c r="H406" s="251">
        <v>13.6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7" t="s">
        <v>185</v>
      </c>
      <c r="AU406" s="257" t="s">
        <v>86</v>
      </c>
      <c r="AV406" s="14" t="s">
        <v>174</v>
      </c>
      <c r="AW406" s="14" t="s">
        <v>38</v>
      </c>
      <c r="AX406" s="14" t="s">
        <v>8</v>
      </c>
      <c r="AY406" s="257" t="s">
        <v>168</v>
      </c>
    </row>
    <row r="407" s="2" customFormat="1" ht="20.5" customHeight="1">
      <c r="A407" s="40"/>
      <c r="B407" s="41"/>
      <c r="C407" s="220" t="s">
        <v>537</v>
      </c>
      <c r="D407" s="220" t="s">
        <v>170</v>
      </c>
      <c r="E407" s="221" t="s">
        <v>538</v>
      </c>
      <c r="F407" s="222" t="s">
        <v>539</v>
      </c>
      <c r="G407" s="223" t="s">
        <v>190</v>
      </c>
      <c r="H407" s="224">
        <v>5.4199999999999999</v>
      </c>
      <c r="I407" s="225"/>
      <c r="J407" s="224">
        <f>ROUND(I407*H407,0)</f>
        <v>0</v>
      </c>
      <c r="K407" s="222" t="s">
        <v>181</v>
      </c>
      <c r="L407" s="46"/>
      <c r="M407" s="226" t="s">
        <v>20</v>
      </c>
      <c r="N407" s="227" t="s">
        <v>48</v>
      </c>
      <c r="O407" s="86"/>
      <c r="P407" s="228">
        <f>O407*H407</f>
        <v>0</v>
      </c>
      <c r="Q407" s="228">
        <v>1.8907700000000001</v>
      </c>
      <c r="R407" s="228">
        <f>Q407*H407</f>
        <v>10.247973399999999</v>
      </c>
      <c r="S407" s="228">
        <v>0</v>
      </c>
      <c r="T407" s="22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0" t="s">
        <v>174</v>
      </c>
      <c r="AT407" s="230" t="s">
        <v>170</v>
      </c>
      <c r="AU407" s="230" t="s">
        <v>86</v>
      </c>
      <c r="AY407" s="19" t="s">
        <v>168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9" t="s">
        <v>8</v>
      </c>
      <c r="BK407" s="231">
        <f>ROUND(I407*H407,0)</f>
        <v>0</v>
      </c>
      <c r="BL407" s="19" t="s">
        <v>174</v>
      </c>
      <c r="BM407" s="230" t="s">
        <v>540</v>
      </c>
    </row>
    <row r="408" s="2" customFormat="1">
      <c r="A408" s="40"/>
      <c r="B408" s="41"/>
      <c r="C408" s="42"/>
      <c r="D408" s="232" t="s">
        <v>183</v>
      </c>
      <c r="E408" s="42"/>
      <c r="F408" s="233" t="s">
        <v>541</v>
      </c>
      <c r="G408" s="42"/>
      <c r="H408" s="42"/>
      <c r="I408" s="138"/>
      <c r="J408" s="42"/>
      <c r="K408" s="42"/>
      <c r="L408" s="46"/>
      <c r="M408" s="234"/>
      <c r="N408" s="235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183</v>
      </c>
      <c r="AU408" s="19" t="s">
        <v>86</v>
      </c>
    </row>
    <row r="409" s="2" customFormat="1">
      <c r="A409" s="40"/>
      <c r="B409" s="41"/>
      <c r="C409" s="42"/>
      <c r="D409" s="232" t="s">
        <v>176</v>
      </c>
      <c r="E409" s="42"/>
      <c r="F409" s="233" t="s">
        <v>542</v>
      </c>
      <c r="G409" s="42"/>
      <c r="H409" s="42"/>
      <c r="I409" s="138"/>
      <c r="J409" s="42"/>
      <c r="K409" s="42"/>
      <c r="L409" s="46"/>
      <c r="M409" s="234"/>
      <c r="N409" s="235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176</v>
      </c>
      <c r="AU409" s="19" t="s">
        <v>86</v>
      </c>
    </row>
    <row r="410" s="13" customFormat="1">
      <c r="A410" s="13"/>
      <c r="B410" s="236"/>
      <c r="C410" s="237"/>
      <c r="D410" s="232" t="s">
        <v>185</v>
      </c>
      <c r="E410" s="238" t="s">
        <v>20</v>
      </c>
      <c r="F410" s="239" t="s">
        <v>543</v>
      </c>
      <c r="G410" s="237"/>
      <c r="H410" s="240">
        <v>2.1600000000000001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6" t="s">
        <v>185</v>
      </c>
      <c r="AU410" s="246" t="s">
        <v>86</v>
      </c>
      <c r="AV410" s="13" t="s">
        <v>86</v>
      </c>
      <c r="AW410" s="13" t="s">
        <v>38</v>
      </c>
      <c r="AX410" s="13" t="s">
        <v>77</v>
      </c>
      <c r="AY410" s="246" t="s">
        <v>168</v>
      </c>
    </row>
    <row r="411" s="13" customFormat="1">
      <c r="A411" s="13"/>
      <c r="B411" s="236"/>
      <c r="C411" s="237"/>
      <c r="D411" s="232" t="s">
        <v>185</v>
      </c>
      <c r="E411" s="238" t="s">
        <v>20</v>
      </c>
      <c r="F411" s="239" t="s">
        <v>544</v>
      </c>
      <c r="G411" s="237"/>
      <c r="H411" s="240">
        <v>3.2599999999999998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6" t="s">
        <v>185</v>
      </c>
      <c r="AU411" s="246" t="s">
        <v>86</v>
      </c>
      <c r="AV411" s="13" t="s">
        <v>86</v>
      </c>
      <c r="AW411" s="13" t="s">
        <v>38</v>
      </c>
      <c r="AX411" s="13" t="s">
        <v>77</v>
      </c>
      <c r="AY411" s="246" t="s">
        <v>168</v>
      </c>
    </row>
    <row r="412" s="14" customFormat="1">
      <c r="A412" s="14"/>
      <c r="B412" s="247"/>
      <c r="C412" s="248"/>
      <c r="D412" s="232" t="s">
        <v>185</v>
      </c>
      <c r="E412" s="249" t="s">
        <v>20</v>
      </c>
      <c r="F412" s="250" t="s">
        <v>196</v>
      </c>
      <c r="G412" s="248"/>
      <c r="H412" s="251">
        <v>5.4199999999999999</v>
      </c>
      <c r="I412" s="252"/>
      <c r="J412" s="248"/>
      <c r="K412" s="248"/>
      <c r="L412" s="253"/>
      <c r="M412" s="254"/>
      <c r="N412" s="255"/>
      <c r="O412" s="255"/>
      <c r="P412" s="255"/>
      <c r="Q412" s="255"/>
      <c r="R412" s="255"/>
      <c r="S412" s="255"/>
      <c r="T412" s="25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7" t="s">
        <v>185</v>
      </c>
      <c r="AU412" s="257" t="s">
        <v>86</v>
      </c>
      <c r="AV412" s="14" t="s">
        <v>174</v>
      </c>
      <c r="AW412" s="14" t="s">
        <v>38</v>
      </c>
      <c r="AX412" s="14" t="s">
        <v>8</v>
      </c>
      <c r="AY412" s="257" t="s">
        <v>168</v>
      </c>
    </row>
    <row r="413" s="2" customFormat="1" ht="14.5" customHeight="1">
      <c r="A413" s="40"/>
      <c r="B413" s="41"/>
      <c r="C413" s="279" t="s">
        <v>545</v>
      </c>
      <c r="D413" s="279" t="s">
        <v>360</v>
      </c>
      <c r="E413" s="280" t="s">
        <v>546</v>
      </c>
      <c r="F413" s="281" t="s">
        <v>547</v>
      </c>
      <c r="G413" s="282" t="s">
        <v>180</v>
      </c>
      <c r="H413" s="283">
        <v>21.120000000000001</v>
      </c>
      <c r="I413" s="284"/>
      <c r="J413" s="283">
        <f>ROUND(I413*H413,0)</f>
        <v>0</v>
      </c>
      <c r="K413" s="281" t="s">
        <v>20</v>
      </c>
      <c r="L413" s="285"/>
      <c r="M413" s="286" t="s">
        <v>20</v>
      </c>
      <c r="N413" s="287" t="s">
        <v>48</v>
      </c>
      <c r="O413" s="86"/>
      <c r="P413" s="228">
        <f>O413*H413</f>
        <v>0</v>
      </c>
      <c r="Q413" s="228">
        <v>0.00029999999999999997</v>
      </c>
      <c r="R413" s="228">
        <f>Q413*H413</f>
        <v>0.0063359999999999996</v>
      </c>
      <c r="S413" s="228">
        <v>0</v>
      </c>
      <c r="T413" s="22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0" t="s">
        <v>285</v>
      </c>
      <c r="AT413" s="230" t="s">
        <v>360</v>
      </c>
      <c r="AU413" s="230" t="s">
        <v>86</v>
      </c>
      <c r="AY413" s="19" t="s">
        <v>168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9" t="s">
        <v>8</v>
      </c>
      <c r="BK413" s="231">
        <f>ROUND(I413*H413,0)</f>
        <v>0</v>
      </c>
      <c r="BL413" s="19" t="s">
        <v>174</v>
      </c>
      <c r="BM413" s="230" t="s">
        <v>548</v>
      </c>
    </row>
    <row r="414" s="13" customFormat="1">
      <c r="A414" s="13"/>
      <c r="B414" s="236"/>
      <c r="C414" s="237"/>
      <c r="D414" s="232" t="s">
        <v>185</v>
      </c>
      <c r="E414" s="238" t="s">
        <v>20</v>
      </c>
      <c r="F414" s="239" t="s">
        <v>549</v>
      </c>
      <c r="G414" s="237"/>
      <c r="H414" s="240">
        <v>8.0999999999999996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6" t="s">
        <v>185</v>
      </c>
      <c r="AU414" s="246" t="s">
        <v>86</v>
      </c>
      <c r="AV414" s="13" t="s">
        <v>86</v>
      </c>
      <c r="AW414" s="13" t="s">
        <v>38</v>
      </c>
      <c r="AX414" s="13" t="s">
        <v>77</v>
      </c>
      <c r="AY414" s="246" t="s">
        <v>168</v>
      </c>
    </row>
    <row r="415" s="13" customFormat="1">
      <c r="A415" s="13"/>
      <c r="B415" s="236"/>
      <c r="C415" s="237"/>
      <c r="D415" s="232" t="s">
        <v>185</v>
      </c>
      <c r="E415" s="238" t="s">
        <v>20</v>
      </c>
      <c r="F415" s="239" t="s">
        <v>550</v>
      </c>
      <c r="G415" s="237"/>
      <c r="H415" s="240">
        <v>13.02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6" t="s">
        <v>185</v>
      </c>
      <c r="AU415" s="246" t="s">
        <v>86</v>
      </c>
      <c r="AV415" s="13" t="s">
        <v>86</v>
      </c>
      <c r="AW415" s="13" t="s">
        <v>38</v>
      </c>
      <c r="AX415" s="13" t="s">
        <v>77</v>
      </c>
      <c r="AY415" s="246" t="s">
        <v>168</v>
      </c>
    </row>
    <row r="416" s="14" customFormat="1">
      <c r="A416" s="14"/>
      <c r="B416" s="247"/>
      <c r="C416" s="248"/>
      <c r="D416" s="232" t="s">
        <v>185</v>
      </c>
      <c r="E416" s="249" t="s">
        <v>20</v>
      </c>
      <c r="F416" s="250" t="s">
        <v>196</v>
      </c>
      <c r="G416" s="248"/>
      <c r="H416" s="251">
        <v>21.120000000000001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7" t="s">
        <v>185</v>
      </c>
      <c r="AU416" s="257" t="s">
        <v>86</v>
      </c>
      <c r="AV416" s="14" t="s">
        <v>174</v>
      </c>
      <c r="AW416" s="14" t="s">
        <v>38</v>
      </c>
      <c r="AX416" s="14" t="s">
        <v>8</v>
      </c>
      <c r="AY416" s="257" t="s">
        <v>168</v>
      </c>
    </row>
    <row r="417" s="2" customFormat="1" ht="20.5" customHeight="1">
      <c r="A417" s="40"/>
      <c r="B417" s="41"/>
      <c r="C417" s="220" t="s">
        <v>551</v>
      </c>
      <c r="D417" s="220" t="s">
        <v>170</v>
      </c>
      <c r="E417" s="221" t="s">
        <v>552</v>
      </c>
      <c r="F417" s="222" t="s">
        <v>553</v>
      </c>
      <c r="G417" s="223" t="s">
        <v>190</v>
      </c>
      <c r="H417" s="224">
        <v>2.7200000000000002</v>
      </c>
      <c r="I417" s="225"/>
      <c r="J417" s="224">
        <f>ROUND(I417*H417,0)</f>
        <v>0</v>
      </c>
      <c r="K417" s="222" t="s">
        <v>181</v>
      </c>
      <c r="L417" s="46"/>
      <c r="M417" s="226" t="s">
        <v>20</v>
      </c>
      <c r="N417" s="227" t="s">
        <v>48</v>
      </c>
      <c r="O417" s="86"/>
      <c r="P417" s="228">
        <f>O417*H417</f>
        <v>0</v>
      </c>
      <c r="Q417" s="228">
        <v>2.234</v>
      </c>
      <c r="R417" s="228">
        <f>Q417*H417</f>
        <v>6.0764800000000001</v>
      </c>
      <c r="S417" s="228">
        <v>0</v>
      </c>
      <c r="T417" s="22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0" t="s">
        <v>174</v>
      </c>
      <c r="AT417" s="230" t="s">
        <v>170</v>
      </c>
      <c r="AU417" s="230" t="s">
        <v>86</v>
      </c>
      <c r="AY417" s="19" t="s">
        <v>168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9" t="s">
        <v>8</v>
      </c>
      <c r="BK417" s="231">
        <f>ROUND(I417*H417,0)</f>
        <v>0</v>
      </c>
      <c r="BL417" s="19" t="s">
        <v>174</v>
      </c>
      <c r="BM417" s="230" t="s">
        <v>554</v>
      </c>
    </row>
    <row r="418" s="2" customFormat="1">
      <c r="A418" s="40"/>
      <c r="B418" s="41"/>
      <c r="C418" s="42"/>
      <c r="D418" s="232" t="s">
        <v>183</v>
      </c>
      <c r="E418" s="42"/>
      <c r="F418" s="233" t="s">
        <v>555</v>
      </c>
      <c r="G418" s="42"/>
      <c r="H418" s="42"/>
      <c r="I418" s="138"/>
      <c r="J418" s="42"/>
      <c r="K418" s="42"/>
      <c r="L418" s="46"/>
      <c r="M418" s="234"/>
      <c r="N418" s="235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183</v>
      </c>
      <c r="AU418" s="19" t="s">
        <v>86</v>
      </c>
    </row>
    <row r="419" s="2" customFormat="1">
      <c r="A419" s="40"/>
      <c r="B419" s="41"/>
      <c r="C419" s="42"/>
      <c r="D419" s="232" t="s">
        <v>176</v>
      </c>
      <c r="E419" s="42"/>
      <c r="F419" s="233" t="s">
        <v>556</v>
      </c>
      <c r="G419" s="42"/>
      <c r="H419" s="42"/>
      <c r="I419" s="138"/>
      <c r="J419" s="42"/>
      <c r="K419" s="42"/>
      <c r="L419" s="46"/>
      <c r="M419" s="234"/>
      <c r="N419" s="235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176</v>
      </c>
      <c r="AU419" s="19" t="s">
        <v>86</v>
      </c>
    </row>
    <row r="420" s="13" customFormat="1">
      <c r="A420" s="13"/>
      <c r="B420" s="236"/>
      <c r="C420" s="237"/>
      <c r="D420" s="232" t="s">
        <v>185</v>
      </c>
      <c r="E420" s="238" t="s">
        <v>20</v>
      </c>
      <c r="F420" s="239" t="s">
        <v>557</v>
      </c>
      <c r="G420" s="237"/>
      <c r="H420" s="240">
        <v>2.7200000000000002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185</v>
      </c>
      <c r="AU420" s="246" t="s">
        <v>86</v>
      </c>
      <c r="AV420" s="13" t="s">
        <v>86</v>
      </c>
      <c r="AW420" s="13" t="s">
        <v>38</v>
      </c>
      <c r="AX420" s="13" t="s">
        <v>8</v>
      </c>
      <c r="AY420" s="246" t="s">
        <v>168</v>
      </c>
    </row>
    <row r="421" s="2" customFormat="1" ht="20.5" customHeight="1">
      <c r="A421" s="40"/>
      <c r="B421" s="41"/>
      <c r="C421" s="220" t="s">
        <v>558</v>
      </c>
      <c r="D421" s="220" t="s">
        <v>170</v>
      </c>
      <c r="E421" s="221" t="s">
        <v>559</v>
      </c>
      <c r="F421" s="222" t="s">
        <v>560</v>
      </c>
      <c r="G421" s="223" t="s">
        <v>180</v>
      </c>
      <c r="H421" s="224">
        <v>3.7200000000000002</v>
      </c>
      <c r="I421" s="225"/>
      <c r="J421" s="224">
        <f>ROUND(I421*H421,0)</f>
        <v>0</v>
      </c>
      <c r="K421" s="222" t="s">
        <v>181</v>
      </c>
      <c r="L421" s="46"/>
      <c r="M421" s="226" t="s">
        <v>20</v>
      </c>
      <c r="N421" s="227" t="s">
        <v>48</v>
      </c>
      <c r="O421" s="86"/>
      <c r="P421" s="228">
        <f>O421*H421</f>
        <v>0</v>
      </c>
      <c r="Q421" s="228">
        <v>0.36435000000000001</v>
      </c>
      <c r="R421" s="228">
        <f>Q421*H421</f>
        <v>1.3553820000000001</v>
      </c>
      <c r="S421" s="228">
        <v>0</v>
      </c>
      <c r="T421" s="22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0" t="s">
        <v>174</v>
      </c>
      <c r="AT421" s="230" t="s">
        <v>170</v>
      </c>
      <c r="AU421" s="230" t="s">
        <v>86</v>
      </c>
      <c r="AY421" s="19" t="s">
        <v>168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9" t="s">
        <v>8</v>
      </c>
      <c r="BK421" s="231">
        <f>ROUND(I421*H421,0)</f>
        <v>0</v>
      </c>
      <c r="BL421" s="19" t="s">
        <v>174</v>
      </c>
      <c r="BM421" s="230" t="s">
        <v>561</v>
      </c>
    </row>
    <row r="422" s="2" customFormat="1">
      <c r="A422" s="40"/>
      <c r="B422" s="41"/>
      <c r="C422" s="42"/>
      <c r="D422" s="232" t="s">
        <v>183</v>
      </c>
      <c r="E422" s="42"/>
      <c r="F422" s="233" t="s">
        <v>534</v>
      </c>
      <c r="G422" s="42"/>
      <c r="H422" s="42"/>
      <c r="I422" s="138"/>
      <c r="J422" s="42"/>
      <c r="K422" s="42"/>
      <c r="L422" s="46"/>
      <c r="M422" s="234"/>
      <c r="N422" s="235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183</v>
      </c>
      <c r="AU422" s="19" t="s">
        <v>86</v>
      </c>
    </row>
    <row r="423" s="2" customFormat="1">
      <c r="A423" s="40"/>
      <c r="B423" s="41"/>
      <c r="C423" s="42"/>
      <c r="D423" s="232" t="s">
        <v>176</v>
      </c>
      <c r="E423" s="42"/>
      <c r="F423" s="233" t="s">
        <v>562</v>
      </c>
      <c r="G423" s="42"/>
      <c r="H423" s="42"/>
      <c r="I423" s="138"/>
      <c r="J423" s="42"/>
      <c r="K423" s="42"/>
      <c r="L423" s="46"/>
      <c r="M423" s="234"/>
      <c r="N423" s="235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176</v>
      </c>
      <c r="AU423" s="19" t="s">
        <v>86</v>
      </c>
    </row>
    <row r="424" s="13" customFormat="1">
      <c r="A424" s="13"/>
      <c r="B424" s="236"/>
      <c r="C424" s="237"/>
      <c r="D424" s="232" t="s">
        <v>185</v>
      </c>
      <c r="E424" s="238" t="s">
        <v>20</v>
      </c>
      <c r="F424" s="239" t="s">
        <v>563</v>
      </c>
      <c r="G424" s="237"/>
      <c r="H424" s="240">
        <v>1.8600000000000001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185</v>
      </c>
      <c r="AU424" s="246" t="s">
        <v>86</v>
      </c>
      <c r="AV424" s="13" t="s">
        <v>86</v>
      </c>
      <c r="AW424" s="13" t="s">
        <v>38</v>
      </c>
      <c r="AX424" s="13" t="s">
        <v>77</v>
      </c>
      <c r="AY424" s="246" t="s">
        <v>168</v>
      </c>
    </row>
    <row r="425" s="13" customFormat="1">
      <c r="A425" s="13"/>
      <c r="B425" s="236"/>
      <c r="C425" s="237"/>
      <c r="D425" s="232" t="s">
        <v>185</v>
      </c>
      <c r="E425" s="238" t="s">
        <v>20</v>
      </c>
      <c r="F425" s="239" t="s">
        <v>564</v>
      </c>
      <c r="G425" s="237"/>
      <c r="H425" s="240">
        <v>1.8600000000000001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6" t="s">
        <v>185</v>
      </c>
      <c r="AU425" s="246" t="s">
        <v>86</v>
      </c>
      <c r="AV425" s="13" t="s">
        <v>86</v>
      </c>
      <c r="AW425" s="13" t="s">
        <v>38</v>
      </c>
      <c r="AX425" s="13" t="s">
        <v>77</v>
      </c>
      <c r="AY425" s="246" t="s">
        <v>168</v>
      </c>
    </row>
    <row r="426" s="14" customFormat="1">
      <c r="A426" s="14"/>
      <c r="B426" s="247"/>
      <c r="C426" s="248"/>
      <c r="D426" s="232" t="s">
        <v>185</v>
      </c>
      <c r="E426" s="249" t="s">
        <v>20</v>
      </c>
      <c r="F426" s="250" t="s">
        <v>196</v>
      </c>
      <c r="G426" s="248"/>
      <c r="H426" s="251">
        <v>3.7200000000000002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7" t="s">
        <v>185</v>
      </c>
      <c r="AU426" s="257" t="s">
        <v>86</v>
      </c>
      <c r="AV426" s="14" t="s">
        <v>174</v>
      </c>
      <c r="AW426" s="14" t="s">
        <v>38</v>
      </c>
      <c r="AX426" s="14" t="s">
        <v>8</v>
      </c>
      <c r="AY426" s="257" t="s">
        <v>168</v>
      </c>
    </row>
    <row r="427" s="2" customFormat="1" ht="31" customHeight="1">
      <c r="A427" s="40"/>
      <c r="B427" s="41"/>
      <c r="C427" s="220" t="s">
        <v>565</v>
      </c>
      <c r="D427" s="220" t="s">
        <v>170</v>
      </c>
      <c r="E427" s="221" t="s">
        <v>566</v>
      </c>
      <c r="F427" s="222" t="s">
        <v>567</v>
      </c>
      <c r="G427" s="223" t="s">
        <v>180</v>
      </c>
      <c r="H427" s="224">
        <v>160.78</v>
      </c>
      <c r="I427" s="225"/>
      <c r="J427" s="224">
        <f>ROUND(I427*H427,0)</f>
        <v>0</v>
      </c>
      <c r="K427" s="222" t="s">
        <v>181</v>
      </c>
      <c r="L427" s="46"/>
      <c r="M427" s="226" t="s">
        <v>20</v>
      </c>
      <c r="N427" s="227" t="s">
        <v>48</v>
      </c>
      <c r="O427" s="86"/>
      <c r="P427" s="228">
        <f>O427*H427</f>
        <v>0</v>
      </c>
      <c r="Q427" s="228">
        <v>0.0023467700000000002</v>
      </c>
      <c r="R427" s="228">
        <f>Q427*H427</f>
        <v>0.37731368060000003</v>
      </c>
      <c r="S427" s="228">
        <v>0</v>
      </c>
      <c r="T427" s="22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0" t="s">
        <v>174</v>
      </c>
      <c r="AT427" s="230" t="s">
        <v>170</v>
      </c>
      <c r="AU427" s="230" t="s">
        <v>86</v>
      </c>
      <c r="AY427" s="19" t="s">
        <v>168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9" t="s">
        <v>8</v>
      </c>
      <c r="BK427" s="231">
        <f>ROUND(I427*H427,0)</f>
        <v>0</v>
      </c>
      <c r="BL427" s="19" t="s">
        <v>174</v>
      </c>
      <c r="BM427" s="230" t="s">
        <v>568</v>
      </c>
    </row>
    <row r="428" s="2" customFormat="1">
      <c r="A428" s="40"/>
      <c r="B428" s="41"/>
      <c r="C428" s="42"/>
      <c r="D428" s="232" t="s">
        <v>183</v>
      </c>
      <c r="E428" s="42"/>
      <c r="F428" s="233" t="s">
        <v>569</v>
      </c>
      <c r="G428" s="42"/>
      <c r="H428" s="42"/>
      <c r="I428" s="138"/>
      <c r="J428" s="42"/>
      <c r="K428" s="42"/>
      <c r="L428" s="46"/>
      <c r="M428" s="234"/>
      <c r="N428" s="235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183</v>
      </c>
      <c r="AU428" s="19" t="s">
        <v>86</v>
      </c>
    </row>
    <row r="429" s="15" customFormat="1">
      <c r="A429" s="15"/>
      <c r="B429" s="258"/>
      <c r="C429" s="259"/>
      <c r="D429" s="232" t="s">
        <v>185</v>
      </c>
      <c r="E429" s="260" t="s">
        <v>20</v>
      </c>
      <c r="F429" s="261" t="s">
        <v>218</v>
      </c>
      <c r="G429" s="259"/>
      <c r="H429" s="260" t="s">
        <v>20</v>
      </c>
      <c r="I429" s="262"/>
      <c r="J429" s="259"/>
      <c r="K429" s="259"/>
      <c r="L429" s="263"/>
      <c r="M429" s="264"/>
      <c r="N429" s="265"/>
      <c r="O429" s="265"/>
      <c r="P429" s="265"/>
      <c r="Q429" s="265"/>
      <c r="R429" s="265"/>
      <c r="S429" s="265"/>
      <c r="T429" s="26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7" t="s">
        <v>185</v>
      </c>
      <c r="AU429" s="267" t="s">
        <v>86</v>
      </c>
      <c r="AV429" s="15" t="s">
        <v>8</v>
      </c>
      <c r="AW429" s="15" t="s">
        <v>38</v>
      </c>
      <c r="AX429" s="15" t="s">
        <v>77</v>
      </c>
      <c r="AY429" s="267" t="s">
        <v>168</v>
      </c>
    </row>
    <row r="430" s="13" customFormat="1">
      <c r="A430" s="13"/>
      <c r="B430" s="236"/>
      <c r="C430" s="237"/>
      <c r="D430" s="232" t="s">
        <v>185</v>
      </c>
      <c r="E430" s="238" t="s">
        <v>20</v>
      </c>
      <c r="F430" s="239" t="s">
        <v>570</v>
      </c>
      <c r="G430" s="237"/>
      <c r="H430" s="240">
        <v>15.800000000000001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185</v>
      </c>
      <c r="AU430" s="246" t="s">
        <v>86</v>
      </c>
      <c r="AV430" s="13" t="s">
        <v>86</v>
      </c>
      <c r="AW430" s="13" t="s">
        <v>38</v>
      </c>
      <c r="AX430" s="13" t="s">
        <v>77</v>
      </c>
      <c r="AY430" s="246" t="s">
        <v>168</v>
      </c>
    </row>
    <row r="431" s="13" customFormat="1">
      <c r="A431" s="13"/>
      <c r="B431" s="236"/>
      <c r="C431" s="237"/>
      <c r="D431" s="232" t="s">
        <v>185</v>
      </c>
      <c r="E431" s="238" t="s">
        <v>20</v>
      </c>
      <c r="F431" s="239" t="s">
        <v>571</v>
      </c>
      <c r="G431" s="237"/>
      <c r="H431" s="240">
        <v>7.9000000000000004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6" t="s">
        <v>185</v>
      </c>
      <c r="AU431" s="246" t="s">
        <v>86</v>
      </c>
      <c r="AV431" s="13" t="s">
        <v>86</v>
      </c>
      <c r="AW431" s="13" t="s">
        <v>38</v>
      </c>
      <c r="AX431" s="13" t="s">
        <v>77</v>
      </c>
      <c r="AY431" s="246" t="s">
        <v>168</v>
      </c>
    </row>
    <row r="432" s="16" customFormat="1">
      <c r="A432" s="16"/>
      <c r="B432" s="268"/>
      <c r="C432" s="269"/>
      <c r="D432" s="232" t="s">
        <v>185</v>
      </c>
      <c r="E432" s="270" t="s">
        <v>20</v>
      </c>
      <c r="F432" s="271" t="s">
        <v>223</v>
      </c>
      <c r="G432" s="269"/>
      <c r="H432" s="272">
        <v>23.699999999999999</v>
      </c>
      <c r="I432" s="273"/>
      <c r="J432" s="269"/>
      <c r="K432" s="269"/>
      <c r="L432" s="274"/>
      <c r="M432" s="275"/>
      <c r="N432" s="276"/>
      <c r="O432" s="276"/>
      <c r="P432" s="276"/>
      <c r="Q432" s="276"/>
      <c r="R432" s="276"/>
      <c r="S432" s="276"/>
      <c r="T432" s="277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278" t="s">
        <v>185</v>
      </c>
      <c r="AU432" s="278" t="s">
        <v>86</v>
      </c>
      <c r="AV432" s="16" t="s">
        <v>187</v>
      </c>
      <c r="AW432" s="16" t="s">
        <v>38</v>
      </c>
      <c r="AX432" s="16" t="s">
        <v>77</v>
      </c>
      <c r="AY432" s="278" t="s">
        <v>168</v>
      </c>
    </row>
    <row r="433" s="15" customFormat="1">
      <c r="A433" s="15"/>
      <c r="B433" s="258"/>
      <c r="C433" s="259"/>
      <c r="D433" s="232" t="s">
        <v>185</v>
      </c>
      <c r="E433" s="260" t="s">
        <v>20</v>
      </c>
      <c r="F433" s="261" t="s">
        <v>211</v>
      </c>
      <c r="G433" s="259"/>
      <c r="H433" s="260" t="s">
        <v>20</v>
      </c>
      <c r="I433" s="262"/>
      <c r="J433" s="259"/>
      <c r="K433" s="259"/>
      <c r="L433" s="263"/>
      <c r="M433" s="264"/>
      <c r="N433" s="265"/>
      <c r="O433" s="265"/>
      <c r="P433" s="265"/>
      <c r="Q433" s="265"/>
      <c r="R433" s="265"/>
      <c r="S433" s="265"/>
      <c r="T433" s="26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7" t="s">
        <v>185</v>
      </c>
      <c r="AU433" s="267" t="s">
        <v>86</v>
      </c>
      <c r="AV433" s="15" t="s">
        <v>8</v>
      </c>
      <c r="AW433" s="15" t="s">
        <v>38</v>
      </c>
      <c r="AX433" s="15" t="s">
        <v>77</v>
      </c>
      <c r="AY433" s="267" t="s">
        <v>168</v>
      </c>
    </row>
    <row r="434" s="13" customFormat="1">
      <c r="A434" s="13"/>
      <c r="B434" s="236"/>
      <c r="C434" s="237"/>
      <c r="D434" s="232" t="s">
        <v>185</v>
      </c>
      <c r="E434" s="238" t="s">
        <v>20</v>
      </c>
      <c r="F434" s="239" t="s">
        <v>572</v>
      </c>
      <c r="G434" s="237"/>
      <c r="H434" s="240">
        <v>45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185</v>
      </c>
      <c r="AU434" s="246" t="s">
        <v>86</v>
      </c>
      <c r="AV434" s="13" t="s">
        <v>86</v>
      </c>
      <c r="AW434" s="13" t="s">
        <v>38</v>
      </c>
      <c r="AX434" s="13" t="s">
        <v>77</v>
      </c>
      <c r="AY434" s="246" t="s">
        <v>168</v>
      </c>
    </row>
    <row r="435" s="13" customFormat="1">
      <c r="A435" s="13"/>
      <c r="B435" s="236"/>
      <c r="C435" s="237"/>
      <c r="D435" s="232" t="s">
        <v>185</v>
      </c>
      <c r="E435" s="238" t="s">
        <v>20</v>
      </c>
      <c r="F435" s="239" t="s">
        <v>573</v>
      </c>
      <c r="G435" s="237"/>
      <c r="H435" s="240">
        <v>28.120000000000001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185</v>
      </c>
      <c r="AU435" s="246" t="s">
        <v>86</v>
      </c>
      <c r="AV435" s="13" t="s">
        <v>86</v>
      </c>
      <c r="AW435" s="13" t="s">
        <v>38</v>
      </c>
      <c r="AX435" s="13" t="s">
        <v>77</v>
      </c>
      <c r="AY435" s="246" t="s">
        <v>168</v>
      </c>
    </row>
    <row r="436" s="16" customFormat="1">
      <c r="A436" s="16"/>
      <c r="B436" s="268"/>
      <c r="C436" s="269"/>
      <c r="D436" s="232" t="s">
        <v>185</v>
      </c>
      <c r="E436" s="270" t="s">
        <v>20</v>
      </c>
      <c r="F436" s="271" t="s">
        <v>223</v>
      </c>
      <c r="G436" s="269"/>
      <c r="H436" s="272">
        <v>73.120000000000005</v>
      </c>
      <c r="I436" s="273"/>
      <c r="J436" s="269"/>
      <c r="K436" s="269"/>
      <c r="L436" s="274"/>
      <c r="M436" s="275"/>
      <c r="N436" s="276"/>
      <c r="O436" s="276"/>
      <c r="P436" s="276"/>
      <c r="Q436" s="276"/>
      <c r="R436" s="276"/>
      <c r="S436" s="276"/>
      <c r="T436" s="277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78" t="s">
        <v>185</v>
      </c>
      <c r="AU436" s="278" t="s">
        <v>86</v>
      </c>
      <c r="AV436" s="16" t="s">
        <v>187</v>
      </c>
      <c r="AW436" s="16" t="s">
        <v>38</v>
      </c>
      <c r="AX436" s="16" t="s">
        <v>77</v>
      </c>
      <c r="AY436" s="278" t="s">
        <v>168</v>
      </c>
    </row>
    <row r="437" s="15" customFormat="1">
      <c r="A437" s="15"/>
      <c r="B437" s="258"/>
      <c r="C437" s="259"/>
      <c r="D437" s="232" t="s">
        <v>185</v>
      </c>
      <c r="E437" s="260" t="s">
        <v>20</v>
      </c>
      <c r="F437" s="261" t="s">
        <v>244</v>
      </c>
      <c r="G437" s="259"/>
      <c r="H437" s="260" t="s">
        <v>20</v>
      </c>
      <c r="I437" s="262"/>
      <c r="J437" s="259"/>
      <c r="K437" s="259"/>
      <c r="L437" s="263"/>
      <c r="M437" s="264"/>
      <c r="N437" s="265"/>
      <c r="O437" s="265"/>
      <c r="P437" s="265"/>
      <c r="Q437" s="265"/>
      <c r="R437" s="265"/>
      <c r="S437" s="265"/>
      <c r="T437" s="26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7" t="s">
        <v>185</v>
      </c>
      <c r="AU437" s="267" t="s">
        <v>86</v>
      </c>
      <c r="AV437" s="15" t="s">
        <v>8</v>
      </c>
      <c r="AW437" s="15" t="s">
        <v>38</v>
      </c>
      <c r="AX437" s="15" t="s">
        <v>77</v>
      </c>
      <c r="AY437" s="267" t="s">
        <v>168</v>
      </c>
    </row>
    <row r="438" s="13" customFormat="1">
      <c r="A438" s="13"/>
      <c r="B438" s="236"/>
      <c r="C438" s="237"/>
      <c r="D438" s="232" t="s">
        <v>185</v>
      </c>
      <c r="E438" s="238" t="s">
        <v>20</v>
      </c>
      <c r="F438" s="239" t="s">
        <v>570</v>
      </c>
      <c r="G438" s="237"/>
      <c r="H438" s="240">
        <v>15.800000000000001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185</v>
      </c>
      <c r="AU438" s="246" t="s">
        <v>86</v>
      </c>
      <c r="AV438" s="13" t="s">
        <v>86</v>
      </c>
      <c r="AW438" s="13" t="s">
        <v>38</v>
      </c>
      <c r="AX438" s="13" t="s">
        <v>77</v>
      </c>
      <c r="AY438" s="246" t="s">
        <v>168</v>
      </c>
    </row>
    <row r="439" s="13" customFormat="1">
      <c r="A439" s="13"/>
      <c r="B439" s="236"/>
      <c r="C439" s="237"/>
      <c r="D439" s="232" t="s">
        <v>185</v>
      </c>
      <c r="E439" s="238" t="s">
        <v>20</v>
      </c>
      <c r="F439" s="239" t="s">
        <v>571</v>
      </c>
      <c r="G439" s="237"/>
      <c r="H439" s="240">
        <v>7.9000000000000004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185</v>
      </c>
      <c r="AU439" s="246" t="s">
        <v>86</v>
      </c>
      <c r="AV439" s="13" t="s">
        <v>86</v>
      </c>
      <c r="AW439" s="13" t="s">
        <v>38</v>
      </c>
      <c r="AX439" s="13" t="s">
        <v>77</v>
      </c>
      <c r="AY439" s="246" t="s">
        <v>168</v>
      </c>
    </row>
    <row r="440" s="16" customFormat="1">
      <c r="A440" s="16"/>
      <c r="B440" s="268"/>
      <c r="C440" s="269"/>
      <c r="D440" s="232" t="s">
        <v>185</v>
      </c>
      <c r="E440" s="270" t="s">
        <v>20</v>
      </c>
      <c r="F440" s="271" t="s">
        <v>223</v>
      </c>
      <c r="G440" s="269"/>
      <c r="H440" s="272">
        <v>23.699999999999999</v>
      </c>
      <c r="I440" s="273"/>
      <c r="J440" s="269"/>
      <c r="K440" s="269"/>
      <c r="L440" s="274"/>
      <c r="M440" s="275"/>
      <c r="N440" s="276"/>
      <c r="O440" s="276"/>
      <c r="P440" s="276"/>
      <c r="Q440" s="276"/>
      <c r="R440" s="276"/>
      <c r="S440" s="276"/>
      <c r="T440" s="277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78" t="s">
        <v>185</v>
      </c>
      <c r="AU440" s="278" t="s">
        <v>86</v>
      </c>
      <c r="AV440" s="16" t="s">
        <v>187</v>
      </c>
      <c r="AW440" s="16" t="s">
        <v>38</v>
      </c>
      <c r="AX440" s="16" t="s">
        <v>77</v>
      </c>
      <c r="AY440" s="278" t="s">
        <v>168</v>
      </c>
    </row>
    <row r="441" s="15" customFormat="1">
      <c r="A441" s="15"/>
      <c r="B441" s="258"/>
      <c r="C441" s="259"/>
      <c r="D441" s="232" t="s">
        <v>185</v>
      </c>
      <c r="E441" s="260" t="s">
        <v>20</v>
      </c>
      <c r="F441" s="261" t="s">
        <v>248</v>
      </c>
      <c r="G441" s="259"/>
      <c r="H441" s="260" t="s">
        <v>20</v>
      </c>
      <c r="I441" s="262"/>
      <c r="J441" s="259"/>
      <c r="K441" s="259"/>
      <c r="L441" s="263"/>
      <c r="M441" s="264"/>
      <c r="N441" s="265"/>
      <c r="O441" s="265"/>
      <c r="P441" s="265"/>
      <c r="Q441" s="265"/>
      <c r="R441" s="265"/>
      <c r="S441" s="265"/>
      <c r="T441" s="26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7" t="s">
        <v>185</v>
      </c>
      <c r="AU441" s="267" t="s">
        <v>86</v>
      </c>
      <c r="AV441" s="15" t="s">
        <v>8</v>
      </c>
      <c r="AW441" s="15" t="s">
        <v>38</v>
      </c>
      <c r="AX441" s="15" t="s">
        <v>77</v>
      </c>
      <c r="AY441" s="267" t="s">
        <v>168</v>
      </c>
    </row>
    <row r="442" s="13" customFormat="1">
      <c r="A442" s="13"/>
      <c r="B442" s="236"/>
      <c r="C442" s="237"/>
      <c r="D442" s="232" t="s">
        <v>185</v>
      </c>
      <c r="E442" s="238" t="s">
        <v>20</v>
      </c>
      <c r="F442" s="239" t="s">
        <v>574</v>
      </c>
      <c r="G442" s="237"/>
      <c r="H442" s="240">
        <v>5.2999999999999998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185</v>
      </c>
      <c r="AU442" s="246" t="s">
        <v>86</v>
      </c>
      <c r="AV442" s="13" t="s">
        <v>86</v>
      </c>
      <c r="AW442" s="13" t="s">
        <v>38</v>
      </c>
      <c r="AX442" s="13" t="s">
        <v>77</v>
      </c>
      <c r="AY442" s="246" t="s">
        <v>168</v>
      </c>
    </row>
    <row r="443" s="13" customFormat="1">
      <c r="A443" s="13"/>
      <c r="B443" s="236"/>
      <c r="C443" s="237"/>
      <c r="D443" s="232" t="s">
        <v>185</v>
      </c>
      <c r="E443" s="238" t="s">
        <v>20</v>
      </c>
      <c r="F443" s="239" t="s">
        <v>575</v>
      </c>
      <c r="G443" s="237"/>
      <c r="H443" s="240">
        <v>3.3900000000000001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6" t="s">
        <v>185</v>
      </c>
      <c r="AU443" s="246" t="s">
        <v>86</v>
      </c>
      <c r="AV443" s="13" t="s">
        <v>86</v>
      </c>
      <c r="AW443" s="13" t="s">
        <v>38</v>
      </c>
      <c r="AX443" s="13" t="s">
        <v>77</v>
      </c>
      <c r="AY443" s="246" t="s">
        <v>168</v>
      </c>
    </row>
    <row r="444" s="13" customFormat="1">
      <c r="A444" s="13"/>
      <c r="B444" s="236"/>
      <c r="C444" s="237"/>
      <c r="D444" s="232" t="s">
        <v>185</v>
      </c>
      <c r="E444" s="238" t="s">
        <v>20</v>
      </c>
      <c r="F444" s="239" t="s">
        <v>576</v>
      </c>
      <c r="G444" s="237"/>
      <c r="H444" s="240">
        <v>15.720000000000001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6" t="s">
        <v>185</v>
      </c>
      <c r="AU444" s="246" t="s">
        <v>86</v>
      </c>
      <c r="AV444" s="13" t="s">
        <v>86</v>
      </c>
      <c r="AW444" s="13" t="s">
        <v>38</v>
      </c>
      <c r="AX444" s="13" t="s">
        <v>77</v>
      </c>
      <c r="AY444" s="246" t="s">
        <v>168</v>
      </c>
    </row>
    <row r="445" s="13" customFormat="1">
      <c r="A445" s="13"/>
      <c r="B445" s="236"/>
      <c r="C445" s="237"/>
      <c r="D445" s="232" t="s">
        <v>185</v>
      </c>
      <c r="E445" s="238" t="s">
        <v>20</v>
      </c>
      <c r="F445" s="239" t="s">
        <v>577</v>
      </c>
      <c r="G445" s="237"/>
      <c r="H445" s="240">
        <v>15.85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6" t="s">
        <v>185</v>
      </c>
      <c r="AU445" s="246" t="s">
        <v>86</v>
      </c>
      <c r="AV445" s="13" t="s">
        <v>86</v>
      </c>
      <c r="AW445" s="13" t="s">
        <v>38</v>
      </c>
      <c r="AX445" s="13" t="s">
        <v>77</v>
      </c>
      <c r="AY445" s="246" t="s">
        <v>168</v>
      </c>
    </row>
    <row r="446" s="16" customFormat="1">
      <c r="A446" s="16"/>
      <c r="B446" s="268"/>
      <c r="C446" s="269"/>
      <c r="D446" s="232" t="s">
        <v>185</v>
      </c>
      <c r="E446" s="270" t="s">
        <v>20</v>
      </c>
      <c r="F446" s="271" t="s">
        <v>223</v>
      </c>
      <c r="G446" s="269"/>
      <c r="H446" s="272">
        <v>40.259999999999998</v>
      </c>
      <c r="I446" s="273"/>
      <c r="J446" s="269"/>
      <c r="K446" s="269"/>
      <c r="L446" s="274"/>
      <c r="M446" s="275"/>
      <c r="N446" s="276"/>
      <c r="O446" s="276"/>
      <c r="P446" s="276"/>
      <c r="Q446" s="276"/>
      <c r="R446" s="276"/>
      <c r="S446" s="276"/>
      <c r="T446" s="277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78" t="s">
        <v>185</v>
      </c>
      <c r="AU446" s="278" t="s">
        <v>86</v>
      </c>
      <c r="AV446" s="16" t="s">
        <v>187</v>
      </c>
      <c r="AW446" s="16" t="s">
        <v>38</v>
      </c>
      <c r="AX446" s="16" t="s">
        <v>77</v>
      </c>
      <c r="AY446" s="278" t="s">
        <v>168</v>
      </c>
    </row>
    <row r="447" s="14" customFormat="1">
      <c r="A447" s="14"/>
      <c r="B447" s="247"/>
      <c r="C447" s="248"/>
      <c r="D447" s="232" t="s">
        <v>185</v>
      </c>
      <c r="E447" s="249" t="s">
        <v>20</v>
      </c>
      <c r="F447" s="250" t="s">
        <v>196</v>
      </c>
      <c r="G447" s="248"/>
      <c r="H447" s="251">
        <v>160.78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185</v>
      </c>
      <c r="AU447" s="257" t="s">
        <v>86</v>
      </c>
      <c r="AV447" s="14" t="s">
        <v>174</v>
      </c>
      <c r="AW447" s="14" t="s">
        <v>38</v>
      </c>
      <c r="AX447" s="14" t="s">
        <v>8</v>
      </c>
      <c r="AY447" s="257" t="s">
        <v>168</v>
      </c>
    </row>
    <row r="448" s="2" customFormat="1" ht="20.5" customHeight="1">
      <c r="A448" s="40"/>
      <c r="B448" s="41"/>
      <c r="C448" s="279" t="s">
        <v>578</v>
      </c>
      <c r="D448" s="279" t="s">
        <v>360</v>
      </c>
      <c r="E448" s="280" t="s">
        <v>579</v>
      </c>
      <c r="F448" s="281" t="s">
        <v>580</v>
      </c>
      <c r="G448" s="282" t="s">
        <v>180</v>
      </c>
      <c r="H448" s="283">
        <v>160.78</v>
      </c>
      <c r="I448" s="284"/>
      <c r="J448" s="283">
        <f>ROUND(I448*H448,0)</f>
        <v>0</v>
      </c>
      <c r="K448" s="281" t="s">
        <v>181</v>
      </c>
      <c r="L448" s="285"/>
      <c r="M448" s="286" t="s">
        <v>20</v>
      </c>
      <c r="N448" s="287" t="s">
        <v>48</v>
      </c>
      <c r="O448" s="86"/>
      <c r="P448" s="228">
        <f>O448*H448</f>
        <v>0</v>
      </c>
      <c r="Q448" s="228">
        <v>0.00050000000000000001</v>
      </c>
      <c r="R448" s="228">
        <f>Q448*H448</f>
        <v>0.080390000000000003</v>
      </c>
      <c r="S448" s="228">
        <v>0</v>
      </c>
      <c r="T448" s="22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0" t="s">
        <v>285</v>
      </c>
      <c r="AT448" s="230" t="s">
        <v>360</v>
      </c>
      <c r="AU448" s="230" t="s">
        <v>86</v>
      </c>
      <c r="AY448" s="19" t="s">
        <v>168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9" t="s">
        <v>8</v>
      </c>
      <c r="BK448" s="231">
        <f>ROUND(I448*H448,0)</f>
        <v>0</v>
      </c>
      <c r="BL448" s="19" t="s">
        <v>174</v>
      </c>
      <c r="BM448" s="230" t="s">
        <v>581</v>
      </c>
    </row>
    <row r="449" s="2" customFormat="1" ht="20.5" customHeight="1">
      <c r="A449" s="40"/>
      <c r="B449" s="41"/>
      <c r="C449" s="220" t="s">
        <v>582</v>
      </c>
      <c r="D449" s="220" t="s">
        <v>170</v>
      </c>
      <c r="E449" s="221" t="s">
        <v>583</v>
      </c>
      <c r="F449" s="222" t="s">
        <v>584</v>
      </c>
      <c r="G449" s="223" t="s">
        <v>190</v>
      </c>
      <c r="H449" s="224">
        <v>0.35999999999999999</v>
      </c>
      <c r="I449" s="225"/>
      <c r="J449" s="224">
        <f>ROUND(I449*H449,0)</f>
        <v>0</v>
      </c>
      <c r="K449" s="222" t="s">
        <v>181</v>
      </c>
      <c r="L449" s="46"/>
      <c r="M449" s="226" t="s">
        <v>20</v>
      </c>
      <c r="N449" s="227" t="s">
        <v>48</v>
      </c>
      <c r="O449" s="86"/>
      <c r="P449" s="228">
        <f>O449*H449</f>
        <v>0</v>
      </c>
      <c r="Q449" s="228">
        <v>2.0874999999999999</v>
      </c>
      <c r="R449" s="228">
        <f>Q449*H449</f>
        <v>0.75149999999999995</v>
      </c>
      <c r="S449" s="228">
        <v>0</v>
      </c>
      <c r="T449" s="22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0" t="s">
        <v>174</v>
      </c>
      <c r="AT449" s="230" t="s">
        <v>170</v>
      </c>
      <c r="AU449" s="230" t="s">
        <v>86</v>
      </c>
      <c r="AY449" s="19" t="s">
        <v>168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9" t="s">
        <v>8</v>
      </c>
      <c r="BK449" s="231">
        <f>ROUND(I449*H449,0)</f>
        <v>0</v>
      </c>
      <c r="BL449" s="19" t="s">
        <v>174</v>
      </c>
      <c r="BM449" s="230" t="s">
        <v>585</v>
      </c>
    </row>
    <row r="450" s="2" customFormat="1">
      <c r="A450" s="40"/>
      <c r="B450" s="41"/>
      <c r="C450" s="42"/>
      <c r="D450" s="232" t="s">
        <v>183</v>
      </c>
      <c r="E450" s="42"/>
      <c r="F450" s="233" t="s">
        <v>586</v>
      </c>
      <c r="G450" s="42"/>
      <c r="H450" s="42"/>
      <c r="I450" s="138"/>
      <c r="J450" s="42"/>
      <c r="K450" s="42"/>
      <c r="L450" s="46"/>
      <c r="M450" s="234"/>
      <c r="N450" s="235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183</v>
      </c>
      <c r="AU450" s="19" t="s">
        <v>86</v>
      </c>
    </row>
    <row r="451" s="13" customFormat="1">
      <c r="A451" s="13"/>
      <c r="B451" s="236"/>
      <c r="C451" s="237"/>
      <c r="D451" s="232" t="s">
        <v>185</v>
      </c>
      <c r="E451" s="238" t="s">
        <v>20</v>
      </c>
      <c r="F451" s="239" t="s">
        <v>587</v>
      </c>
      <c r="G451" s="237"/>
      <c r="H451" s="240">
        <v>0.35999999999999999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185</v>
      </c>
      <c r="AU451" s="246" t="s">
        <v>86</v>
      </c>
      <c r="AV451" s="13" t="s">
        <v>86</v>
      </c>
      <c r="AW451" s="13" t="s">
        <v>38</v>
      </c>
      <c r="AX451" s="13" t="s">
        <v>8</v>
      </c>
      <c r="AY451" s="246" t="s">
        <v>168</v>
      </c>
    </row>
    <row r="452" s="2" customFormat="1" ht="31" customHeight="1">
      <c r="A452" s="40"/>
      <c r="B452" s="41"/>
      <c r="C452" s="220" t="s">
        <v>588</v>
      </c>
      <c r="D452" s="220" t="s">
        <v>170</v>
      </c>
      <c r="E452" s="221" t="s">
        <v>589</v>
      </c>
      <c r="F452" s="222" t="s">
        <v>590</v>
      </c>
      <c r="G452" s="223" t="s">
        <v>190</v>
      </c>
      <c r="H452" s="224">
        <v>47.82</v>
      </c>
      <c r="I452" s="225"/>
      <c r="J452" s="224">
        <f>ROUND(I452*H452,0)</f>
        <v>0</v>
      </c>
      <c r="K452" s="222" t="s">
        <v>181</v>
      </c>
      <c r="L452" s="46"/>
      <c r="M452" s="226" t="s">
        <v>20</v>
      </c>
      <c r="N452" s="227" t="s">
        <v>48</v>
      </c>
      <c r="O452" s="86"/>
      <c r="P452" s="228">
        <f>O452*H452</f>
        <v>0</v>
      </c>
      <c r="Q452" s="228">
        <v>1.8700000000000001</v>
      </c>
      <c r="R452" s="228">
        <f>Q452*H452</f>
        <v>89.423400000000001</v>
      </c>
      <c r="S452" s="228">
        <v>0</v>
      </c>
      <c r="T452" s="22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0" t="s">
        <v>174</v>
      </c>
      <c r="AT452" s="230" t="s">
        <v>170</v>
      </c>
      <c r="AU452" s="230" t="s">
        <v>86</v>
      </c>
      <c r="AY452" s="19" t="s">
        <v>168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9" t="s">
        <v>8</v>
      </c>
      <c r="BK452" s="231">
        <f>ROUND(I452*H452,0)</f>
        <v>0</v>
      </c>
      <c r="BL452" s="19" t="s">
        <v>174</v>
      </c>
      <c r="BM452" s="230" t="s">
        <v>591</v>
      </c>
    </row>
    <row r="453" s="2" customFormat="1">
      <c r="A453" s="40"/>
      <c r="B453" s="41"/>
      <c r="C453" s="42"/>
      <c r="D453" s="232" t="s">
        <v>183</v>
      </c>
      <c r="E453" s="42"/>
      <c r="F453" s="233" t="s">
        <v>592</v>
      </c>
      <c r="G453" s="42"/>
      <c r="H453" s="42"/>
      <c r="I453" s="138"/>
      <c r="J453" s="42"/>
      <c r="K453" s="42"/>
      <c r="L453" s="46"/>
      <c r="M453" s="234"/>
      <c r="N453" s="235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183</v>
      </c>
      <c r="AU453" s="19" t="s">
        <v>86</v>
      </c>
    </row>
    <row r="454" s="13" customFormat="1">
      <c r="A454" s="13"/>
      <c r="B454" s="236"/>
      <c r="C454" s="237"/>
      <c r="D454" s="232" t="s">
        <v>185</v>
      </c>
      <c r="E454" s="238" t="s">
        <v>20</v>
      </c>
      <c r="F454" s="239" t="s">
        <v>593</v>
      </c>
      <c r="G454" s="237"/>
      <c r="H454" s="240">
        <v>47.82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6" t="s">
        <v>185</v>
      </c>
      <c r="AU454" s="246" t="s">
        <v>86</v>
      </c>
      <c r="AV454" s="13" t="s">
        <v>86</v>
      </c>
      <c r="AW454" s="13" t="s">
        <v>38</v>
      </c>
      <c r="AX454" s="13" t="s">
        <v>8</v>
      </c>
      <c r="AY454" s="246" t="s">
        <v>168</v>
      </c>
    </row>
    <row r="455" s="2" customFormat="1" ht="31" customHeight="1">
      <c r="A455" s="40"/>
      <c r="B455" s="41"/>
      <c r="C455" s="220" t="s">
        <v>594</v>
      </c>
      <c r="D455" s="220" t="s">
        <v>170</v>
      </c>
      <c r="E455" s="221" t="s">
        <v>595</v>
      </c>
      <c r="F455" s="222" t="s">
        <v>596</v>
      </c>
      <c r="G455" s="223" t="s">
        <v>180</v>
      </c>
      <c r="H455" s="224">
        <v>162.69</v>
      </c>
      <c r="I455" s="225"/>
      <c r="J455" s="224">
        <f>ROUND(I455*H455,0)</f>
        <v>0</v>
      </c>
      <c r="K455" s="222" t="s">
        <v>181</v>
      </c>
      <c r="L455" s="46"/>
      <c r="M455" s="226" t="s">
        <v>20</v>
      </c>
      <c r="N455" s="227" t="s">
        <v>48</v>
      </c>
      <c r="O455" s="86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30" t="s">
        <v>174</v>
      </c>
      <c r="AT455" s="230" t="s">
        <v>170</v>
      </c>
      <c r="AU455" s="230" t="s">
        <v>86</v>
      </c>
      <c r="AY455" s="19" t="s">
        <v>168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9" t="s">
        <v>8</v>
      </c>
      <c r="BK455" s="231">
        <f>ROUND(I455*H455,0)</f>
        <v>0</v>
      </c>
      <c r="BL455" s="19" t="s">
        <v>174</v>
      </c>
      <c r="BM455" s="230" t="s">
        <v>597</v>
      </c>
    </row>
    <row r="456" s="2" customFormat="1">
      <c r="A456" s="40"/>
      <c r="B456" s="41"/>
      <c r="C456" s="42"/>
      <c r="D456" s="232" t="s">
        <v>183</v>
      </c>
      <c r="E456" s="42"/>
      <c r="F456" s="233" t="s">
        <v>592</v>
      </c>
      <c r="G456" s="42"/>
      <c r="H456" s="42"/>
      <c r="I456" s="138"/>
      <c r="J456" s="42"/>
      <c r="K456" s="42"/>
      <c r="L456" s="46"/>
      <c r="M456" s="234"/>
      <c r="N456" s="235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183</v>
      </c>
      <c r="AU456" s="19" t="s">
        <v>86</v>
      </c>
    </row>
    <row r="457" s="13" customFormat="1">
      <c r="A457" s="13"/>
      <c r="B457" s="236"/>
      <c r="C457" s="237"/>
      <c r="D457" s="232" t="s">
        <v>185</v>
      </c>
      <c r="E457" s="238" t="s">
        <v>20</v>
      </c>
      <c r="F457" s="239" t="s">
        <v>598</v>
      </c>
      <c r="G457" s="237"/>
      <c r="H457" s="240">
        <v>162.69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6" t="s">
        <v>185</v>
      </c>
      <c r="AU457" s="246" t="s">
        <v>86</v>
      </c>
      <c r="AV457" s="13" t="s">
        <v>86</v>
      </c>
      <c r="AW457" s="13" t="s">
        <v>38</v>
      </c>
      <c r="AX457" s="13" t="s">
        <v>8</v>
      </c>
      <c r="AY457" s="246" t="s">
        <v>168</v>
      </c>
    </row>
    <row r="458" s="2" customFormat="1" ht="31" customHeight="1">
      <c r="A458" s="40"/>
      <c r="B458" s="41"/>
      <c r="C458" s="220" t="s">
        <v>599</v>
      </c>
      <c r="D458" s="220" t="s">
        <v>170</v>
      </c>
      <c r="E458" s="221" t="s">
        <v>600</v>
      </c>
      <c r="F458" s="222" t="s">
        <v>601</v>
      </c>
      <c r="G458" s="223" t="s">
        <v>190</v>
      </c>
      <c r="H458" s="224">
        <v>115.84999999999999</v>
      </c>
      <c r="I458" s="225"/>
      <c r="J458" s="224">
        <f>ROUND(I458*H458,0)</f>
        <v>0</v>
      </c>
      <c r="K458" s="222" t="s">
        <v>181</v>
      </c>
      <c r="L458" s="46"/>
      <c r="M458" s="226" t="s">
        <v>20</v>
      </c>
      <c r="N458" s="227" t="s">
        <v>48</v>
      </c>
      <c r="O458" s="86"/>
      <c r="P458" s="228">
        <f>O458*H458</f>
        <v>0</v>
      </c>
      <c r="Q458" s="228">
        <v>2.0032199999999998</v>
      </c>
      <c r="R458" s="228">
        <f>Q458*H458</f>
        <v>232.07303699999997</v>
      </c>
      <c r="S458" s="228">
        <v>0</v>
      </c>
      <c r="T458" s="22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30" t="s">
        <v>174</v>
      </c>
      <c r="AT458" s="230" t="s">
        <v>170</v>
      </c>
      <c r="AU458" s="230" t="s">
        <v>86</v>
      </c>
      <c r="AY458" s="19" t="s">
        <v>168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9" t="s">
        <v>8</v>
      </c>
      <c r="BK458" s="231">
        <f>ROUND(I458*H458,0)</f>
        <v>0</v>
      </c>
      <c r="BL458" s="19" t="s">
        <v>174</v>
      </c>
      <c r="BM458" s="230" t="s">
        <v>602</v>
      </c>
    </row>
    <row r="459" s="2" customFormat="1">
      <c r="A459" s="40"/>
      <c r="B459" s="41"/>
      <c r="C459" s="42"/>
      <c r="D459" s="232" t="s">
        <v>183</v>
      </c>
      <c r="E459" s="42"/>
      <c r="F459" s="233" t="s">
        <v>592</v>
      </c>
      <c r="G459" s="42"/>
      <c r="H459" s="42"/>
      <c r="I459" s="138"/>
      <c r="J459" s="42"/>
      <c r="K459" s="42"/>
      <c r="L459" s="46"/>
      <c r="M459" s="234"/>
      <c r="N459" s="235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183</v>
      </c>
      <c r="AU459" s="19" t="s">
        <v>86</v>
      </c>
    </row>
    <row r="460" s="15" customFormat="1">
      <c r="A460" s="15"/>
      <c r="B460" s="258"/>
      <c r="C460" s="259"/>
      <c r="D460" s="232" t="s">
        <v>185</v>
      </c>
      <c r="E460" s="260" t="s">
        <v>20</v>
      </c>
      <c r="F460" s="261" t="s">
        <v>218</v>
      </c>
      <c r="G460" s="259"/>
      <c r="H460" s="260" t="s">
        <v>20</v>
      </c>
      <c r="I460" s="262"/>
      <c r="J460" s="259"/>
      <c r="K460" s="259"/>
      <c r="L460" s="263"/>
      <c r="M460" s="264"/>
      <c r="N460" s="265"/>
      <c r="O460" s="265"/>
      <c r="P460" s="265"/>
      <c r="Q460" s="265"/>
      <c r="R460" s="265"/>
      <c r="S460" s="265"/>
      <c r="T460" s="26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7" t="s">
        <v>185</v>
      </c>
      <c r="AU460" s="267" t="s">
        <v>86</v>
      </c>
      <c r="AV460" s="15" t="s">
        <v>8</v>
      </c>
      <c r="AW460" s="15" t="s">
        <v>38</v>
      </c>
      <c r="AX460" s="15" t="s">
        <v>77</v>
      </c>
      <c r="AY460" s="267" t="s">
        <v>168</v>
      </c>
    </row>
    <row r="461" s="13" customFormat="1">
      <c r="A461" s="13"/>
      <c r="B461" s="236"/>
      <c r="C461" s="237"/>
      <c r="D461" s="232" t="s">
        <v>185</v>
      </c>
      <c r="E461" s="238" t="s">
        <v>20</v>
      </c>
      <c r="F461" s="239" t="s">
        <v>603</v>
      </c>
      <c r="G461" s="237"/>
      <c r="H461" s="240">
        <v>7.5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6" t="s">
        <v>185</v>
      </c>
      <c r="AU461" s="246" t="s">
        <v>86</v>
      </c>
      <c r="AV461" s="13" t="s">
        <v>86</v>
      </c>
      <c r="AW461" s="13" t="s">
        <v>38</v>
      </c>
      <c r="AX461" s="13" t="s">
        <v>77</v>
      </c>
      <c r="AY461" s="246" t="s">
        <v>168</v>
      </c>
    </row>
    <row r="462" s="13" customFormat="1">
      <c r="A462" s="13"/>
      <c r="B462" s="236"/>
      <c r="C462" s="237"/>
      <c r="D462" s="232" t="s">
        <v>185</v>
      </c>
      <c r="E462" s="238" t="s">
        <v>20</v>
      </c>
      <c r="F462" s="239" t="s">
        <v>604</v>
      </c>
      <c r="G462" s="237"/>
      <c r="H462" s="240">
        <v>3.75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6" t="s">
        <v>185</v>
      </c>
      <c r="AU462" s="246" t="s">
        <v>86</v>
      </c>
      <c r="AV462" s="13" t="s">
        <v>86</v>
      </c>
      <c r="AW462" s="13" t="s">
        <v>38</v>
      </c>
      <c r="AX462" s="13" t="s">
        <v>77</v>
      </c>
      <c r="AY462" s="246" t="s">
        <v>168</v>
      </c>
    </row>
    <row r="463" s="13" customFormat="1">
      <c r="A463" s="13"/>
      <c r="B463" s="236"/>
      <c r="C463" s="237"/>
      <c r="D463" s="232" t="s">
        <v>185</v>
      </c>
      <c r="E463" s="238" t="s">
        <v>20</v>
      </c>
      <c r="F463" s="239" t="s">
        <v>605</v>
      </c>
      <c r="G463" s="237"/>
      <c r="H463" s="240">
        <v>7.9199999999999999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6" t="s">
        <v>185</v>
      </c>
      <c r="AU463" s="246" t="s">
        <v>86</v>
      </c>
      <c r="AV463" s="13" t="s">
        <v>86</v>
      </c>
      <c r="AW463" s="13" t="s">
        <v>38</v>
      </c>
      <c r="AX463" s="13" t="s">
        <v>77</v>
      </c>
      <c r="AY463" s="246" t="s">
        <v>168</v>
      </c>
    </row>
    <row r="464" s="13" customFormat="1">
      <c r="A464" s="13"/>
      <c r="B464" s="236"/>
      <c r="C464" s="237"/>
      <c r="D464" s="232" t="s">
        <v>185</v>
      </c>
      <c r="E464" s="238" t="s">
        <v>20</v>
      </c>
      <c r="F464" s="239" t="s">
        <v>606</v>
      </c>
      <c r="G464" s="237"/>
      <c r="H464" s="240">
        <v>13.65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6" t="s">
        <v>185</v>
      </c>
      <c r="AU464" s="246" t="s">
        <v>86</v>
      </c>
      <c r="AV464" s="13" t="s">
        <v>86</v>
      </c>
      <c r="AW464" s="13" t="s">
        <v>38</v>
      </c>
      <c r="AX464" s="13" t="s">
        <v>77</v>
      </c>
      <c r="AY464" s="246" t="s">
        <v>168</v>
      </c>
    </row>
    <row r="465" s="16" customFormat="1">
      <c r="A465" s="16"/>
      <c r="B465" s="268"/>
      <c r="C465" s="269"/>
      <c r="D465" s="232" t="s">
        <v>185</v>
      </c>
      <c r="E465" s="270" t="s">
        <v>20</v>
      </c>
      <c r="F465" s="271" t="s">
        <v>223</v>
      </c>
      <c r="G465" s="269"/>
      <c r="H465" s="272">
        <v>32.82</v>
      </c>
      <c r="I465" s="273"/>
      <c r="J465" s="269"/>
      <c r="K465" s="269"/>
      <c r="L465" s="274"/>
      <c r="M465" s="275"/>
      <c r="N465" s="276"/>
      <c r="O465" s="276"/>
      <c r="P465" s="276"/>
      <c r="Q465" s="276"/>
      <c r="R465" s="276"/>
      <c r="S465" s="276"/>
      <c r="T465" s="277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78" t="s">
        <v>185</v>
      </c>
      <c r="AU465" s="278" t="s">
        <v>86</v>
      </c>
      <c r="AV465" s="16" t="s">
        <v>187</v>
      </c>
      <c r="AW465" s="16" t="s">
        <v>38</v>
      </c>
      <c r="AX465" s="16" t="s">
        <v>77</v>
      </c>
      <c r="AY465" s="278" t="s">
        <v>168</v>
      </c>
    </row>
    <row r="466" s="15" customFormat="1">
      <c r="A466" s="15"/>
      <c r="B466" s="258"/>
      <c r="C466" s="259"/>
      <c r="D466" s="232" t="s">
        <v>185</v>
      </c>
      <c r="E466" s="260" t="s">
        <v>20</v>
      </c>
      <c r="F466" s="261" t="s">
        <v>607</v>
      </c>
      <c r="G466" s="259"/>
      <c r="H466" s="260" t="s">
        <v>20</v>
      </c>
      <c r="I466" s="262"/>
      <c r="J466" s="259"/>
      <c r="K466" s="259"/>
      <c r="L466" s="263"/>
      <c r="M466" s="264"/>
      <c r="N466" s="265"/>
      <c r="O466" s="265"/>
      <c r="P466" s="265"/>
      <c r="Q466" s="265"/>
      <c r="R466" s="265"/>
      <c r="S466" s="265"/>
      <c r="T466" s="26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7" t="s">
        <v>185</v>
      </c>
      <c r="AU466" s="267" t="s">
        <v>86</v>
      </c>
      <c r="AV466" s="15" t="s">
        <v>8</v>
      </c>
      <c r="AW466" s="15" t="s">
        <v>38</v>
      </c>
      <c r="AX466" s="15" t="s">
        <v>77</v>
      </c>
      <c r="AY466" s="267" t="s">
        <v>168</v>
      </c>
    </row>
    <row r="467" s="13" customFormat="1">
      <c r="A467" s="13"/>
      <c r="B467" s="236"/>
      <c r="C467" s="237"/>
      <c r="D467" s="232" t="s">
        <v>185</v>
      </c>
      <c r="E467" s="238" t="s">
        <v>20</v>
      </c>
      <c r="F467" s="239" t="s">
        <v>608</v>
      </c>
      <c r="G467" s="237"/>
      <c r="H467" s="240">
        <v>0.22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6" t="s">
        <v>185</v>
      </c>
      <c r="AU467" s="246" t="s">
        <v>86</v>
      </c>
      <c r="AV467" s="13" t="s">
        <v>86</v>
      </c>
      <c r="AW467" s="13" t="s">
        <v>38</v>
      </c>
      <c r="AX467" s="13" t="s">
        <v>77</v>
      </c>
      <c r="AY467" s="246" t="s">
        <v>168</v>
      </c>
    </row>
    <row r="468" s="13" customFormat="1">
      <c r="A468" s="13"/>
      <c r="B468" s="236"/>
      <c r="C468" s="237"/>
      <c r="D468" s="232" t="s">
        <v>185</v>
      </c>
      <c r="E468" s="238" t="s">
        <v>20</v>
      </c>
      <c r="F468" s="239" t="s">
        <v>609</v>
      </c>
      <c r="G468" s="237"/>
      <c r="H468" s="240">
        <v>1.03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6" t="s">
        <v>185</v>
      </c>
      <c r="AU468" s="246" t="s">
        <v>86</v>
      </c>
      <c r="AV468" s="13" t="s">
        <v>86</v>
      </c>
      <c r="AW468" s="13" t="s">
        <v>38</v>
      </c>
      <c r="AX468" s="13" t="s">
        <v>77</v>
      </c>
      <c r="AY468" s="246" t="s">
        <v>168</v>
      </c>
    </row>
    <row r="469" s="13" customFormat="1">
      <c r="A469" s="13"/>
      <c r="B469" s="236"/>
      <c r="C469" s="237"/>
      <c r="D469" s="232" t="s">
        <v>185</v>
      </c>
      <c r="E469" s="238" t="s">
        <v>20</v>
      </c>
      <c r="F469" s="239" t="s">
        <v>610</v>
      </c>
      <c r="G469" s="237"/>
      <c r="H469" s="240">
        <v>0.73999999999999999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185</v>
      </c>
      <c r="AU469" s="246" t="s">
        <v>86</v>
      </c>
      <c r="AV469" s="13" t="s">
        <v>86</v>
      </c>
      <c r="AW469" s="13" t="s">
        <v>38</v>
      </c>
      <c r="AX469" s="13" t="s">
        <v>77</v>
      </c>
      <c r="AY469" s="246" t="s">
        <v>168</v>
      </c>
    </row>
    <row r="470" s="16" customFormat="1">
      <c r="A470" s="16"/>
      <c r="B470" s="268"/>
      <c r="C470" s="269"/>
      <c r="D470" s="232" t="s">
        <v>185</v>
      </c>
      <c r="E470" s="270" t="s">
        <v>20</v>
      </c>
      <c r="F470" s="271" t="s">
        <v>223</v>
      </c>
      <c r="G470" s="269"/>
      <c r="H470" s="272">
        <v>1.99</v>
      </c>
      <c r="I470" s="273"/>
      <c r="J470" s="269"/>
      <c r="K470" s="269"/>
      <c r="L470" s="274"/>
      <c r="M470" s="275"/>
      <c r="N470" s="276"/>
      <c r="O470" s="276"/>
      <c r="P470" s="276"/>
      <c r="Q470" s="276"/>
      <c r="R470" s="276"/>
      <c r="S470" s="276"/>
      <c r="T470" s="277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T470" s="278" t="s">
        <v>185</v>
      </c>
      <c r="AU470" s="278" t="s">
        <v>86</v>
      </c>
      <c r="AV470" s="16" t="s">
        <v>187</v>
      </c>
      <c r="AW470" s="16" t="s">
        <v>38</v>
      </c>
      <c r="AX470" s="16" t="s">
        <v>77</v>
      </c>
      <c r="AY470" s="278" t="s">
        <v>168</v>
      </c>
    </row>
    <row r="471" s="15" customFormat="1">
      <c r="A471" s="15"/>
      <c r="B471" s="258"/>
      <c r="C471" s="259"/>
      <c r="D471" s="232" t="s">
        <v>185</v>
      </c>
      <c r="E471" s="260" t="s">
        <v>20</v>
      </c>
      <c r="F471" s="261" t="s">
        <v>211</v>
      </c>
      <c r="G471" s="259"/>
      <c r="H471" s="260" t="s">
        <v>20</v>
      </c>
      <c r="I471" s="262"/>
      <c r="J471" s="259"/>
      <c r="K471" s="259"/>
      <c r="L471" s="263"/>
      <c r="M471" s="264"/>
      <c r="N471" s="265"/>
      <c r="O471" s="265"/>
      <c r="P471" s="265"/>
      <c r="Q471" s="265"/>
      <c r="R471" s="265"/>
      <c r="S471" s="265"/>
      <c r="T471" s="26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7" t="s">
        <v>185</v>
      </c>
      <c r="AU471" s="267" t="s">
        <v>86</v>
      </c>
      <c r="AV471" s="15" t="s">
        <v>8</v>
      </c>
      <c r="AW471" s="15" t="s">
        <v>38</v>
      </c>
      <c r="AX471" s="15" t="s">
        <v>77</v>
      </c>
      <c r="AY471" s="267" t="s">
        <v>168</v>
      </c>
    </row>
    <row r="472" s="13" customFormat="1">
      <c r="A472" s="13"/>
      <c r="B472" s="236"/>
      <c r="C472" s="237"/>
      <c r="D472" s="232" t="s">
        <v>185</v>
      </c>
      <c r="E472" s="238" t="s">
        <v>20</v>
      </c>
      <c r="F472" s="239" t="s">
        <v>611</v>
      </c>
      <c r="G472" s="237"/>
      <c r="H472" s="240">
        <v>12.6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6" t="s">
        <v>185</v>
      </c>
      <c r="AU472" s="246" t="s">
        <v>86</v>
      </c>
      <c r="AV472" s="13" t="s">
        <v>86</v>
      </c>
      <c r="AW472" s="13" t="s">
        <v>38</v>
      </c>
      <c r="AX472" s="13" t="s">
        <v>77</v>
      </c>
      <c r="AY472" s="246" t="s">
        <v>168</v>
      </c>
    </row>
    <row r="473" s="13" customFormat="1">
      <c r="A473" s="13"/>
      <c r="B473" s="236"/>
      <c r="C473" s="237"/>
      <c r="D473" s="232" t="s">
        <v>185</v>
      </c>
      <c r="E473" s="238" t="s">
        <v>20</v>
      </c>
      <c r="F473" s="239" t="s">
        <v>612</v>
      </c>
      <c r="G473" s="237"/>
      <c r="H473" s="240">
        <v>11.76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6" t="s">
        <v>185</v>
      </c>
      <c r="AU473" s="246" t="s">
        <v>86</v>
      </c>
      <c r="AV473" s="13" t="s">
        <v>86</v>
      </c>
      <c r="AW473" s="13" t="s">
        <v>38</v>
      </c>
      <c r="AX473" s="13" t="s">
        <v>77</v>
      </c>
      <c r="AY473" s="246" t="s">
        <v>168</v>
      </c>
    </row>
    <row r="474" s="16" customFormat="1">
      <c r="A474" s="16"/>
      <c r="B474" s="268"/>
      <c r="C474" s="269"/>
      <c r="D474" s="232" t="s">
        <v>185</v>
      </c>
      <c r="E474" s="270" t="s">
        <v>20</v>
      </c>
      <c r="F474" s="271" t="s">
        <v>223</v>
      </c>
      <c r="G474" s="269"/>
      <c r="H474" s="272">
        <v>24.359999999999999</v>
      </c>
      <c r="I474" s="273"/>
      <c r="J474" s="269"/>
      <c r="K474" s="269"/>
      <c r="L474" s="274"/>
      <c r="M474" s="275"/>
      <c r="N474" s="276"/>
      <c r="O474" s="276"/>
      <c r="P474" s="276"/>
      <c r="Q474" s="276"/>
      <c r="R474" s="276"/>
      <c r="S474" s="276"/>
      <c r="T474" s="277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78" t="s">
        <v>185</v>
      </c>
      <c r="AU474" s="278" t="s">
        <v>86</v>
      </c>
      <c r="AV474" s="16" t="s">
        <v>187</v>
      </c>
      <c r="AW474" s="16" t="s">
        <v>38</v>
      </c>
      <c r="AX474" s="16" t="s">
        <v>77</v>
      </c>
      <c r="AY474" s="278" t="s">
        <v>168</v>
      </c>
    </row>
    <row r="475" s="15" customFormat="1">
      <c r="A475" s="15"/>
      <c r="B475" s="258"/>
      <c r="C475" s="259"/>
      <c r="D475" s="232" t="s">
        <v>185</v>
      </c>
      <c r="E475" s="260" t="s">
        <v>20</v>
      </c>
      <c r="F475" s="261" t="s">
        <v>244</v>
      </c>
      <c r="G475" s="259"/>
      <c r="H475" s="260" t="s">
        <v>20</v>
      </c>
      <c r="I475" s="262"/>
      <c r="J475" s="259"/>
      <c r="K475" s="259"/>
      <c r="L475" s="263"/>
      <c r="M475" s="264"/>
      <c r="N475" s="265"/>
      <c r="O475" s="265"/>
      <c r="P475" s="265"/>
      <c r="Q475" s="265"/>
      <c r="R475" s="265"/>
      <c r="S475" s="265"/>
      <c r="T475" s="266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7" t="s">
        <v>185</v>
      </c>
      <c r="AU475" s="267" t="s">
        <v>86</v>
      </c>
      <c r="AV475" s="15" t="s">
        <v>8</v>
      </c>
      <c r="AW475" s="15" t="s">
        <v>38</v>
      </c>
      <c r="AX475" s="15" t="s">
        <v>77</v>
      </c>
      <c r="AY475" s="267" t="s">
        <v>168</v>
      </c>
    </row>
    <row r="476" s="13" customFormat="1">
      <c r="A476" s="13"/>
      <c r="B476" s="236"/>
      <c r="C476" s="237"/>
      <c r="D476" s="232" t="s">
        <v>185</v>
      </c>
      <c r="E476" s="238" t="s">
        <v>20</v>
      </c>
      <c r="F476" s="239" t="s">
        <v>603</v>
      </c>
      <c r="G476" s="237"/>
      <c r="H476" s="240">
        <v>7.5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6" t="s">
        <v>185</v>
      </c>
      <c r="AU476" s="246" t="s">
        <v>86</v>
      </c>
      <c r="AV476" s="13" t="s">
        <v>86</v>
      </c>
      <c r="AW476" s="13" t="s">
        <v>38</v>
      </c>
      <c r="AX476" s="13" t="s">
        <v>77</v>
      </c>
      <c r="AY476" s="246" t="s">
        <v>168</v>
      </c>
    </row>
    <row r="477" s="13" customFormat="1">
      <c r="A477" s="13"/>
      <c r="B477" s="236"/>
      <c r="C477" s="237"/>
      <c r="D477" s="232" t="s">
        <v>185</v>
      </c>
      <c r="E477" s="238" t="s">
        <v>20</v>
      </c>
      <c r="F477" s="239" t="s">
        <v>613</v>
      </c>
      <c r="G477" s="237"/>
      <c r="H477" s="240">
        <v>6.4800000000000004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6" t="s">
        <v>185</v>
      </c>
      <c r="AU477" s="246" t="s">
        <v>86</v>
      </c>
      <c r="AV477" s="13" t="s">
        <v>86</v>
      </c>
      <c r="AW477" s="13" t="s">
        <v>38</v>
      </c>
      <c r="AX477" s="13" t="s">
        <v>77</v>
      </c>
      <c r="AY477" s="246" t="s">
        <v>168</v>
      </c>
    </row>
    <row r="478" s="13" customFormat="1">
      <c r="A478" s="13"/>
      <c r="B478" s="236"/>
      <c r="C478" s="237"/>
      <c r="D478" s="232" t="s">
        <v>185</v>
      </c>
      <c r="E478" s="238" t="s">
        <v>20</v>
      </c>
      <c r="F478" s="239" t="s">
        <v>614</v>
      </c>
      <c r="G478" s="237"/>
      <c r="H478" s="240">
        <v>4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6" t="s">
        <v>185</v>
      </c>
      <c r="AU478" s="246" t="s">
        <v>86</v>
      </c>
      <c r="AV478" s="13" t="s">
        <v>86</v>
      </c>
      <c r="AW478" s="13" t="s">
        <v>38</v>
      </c>
      <c r="AX478" s="13" t="s">
        <v>77</v>
      </c>
      <c r="AY478" s="246" t="s">
        <v>168</v>
      </c>
    </row>
    <row r="479" s="13" customFormat="1">
      <c r="A479" s="13"/>
      <c r="B479" s="236"/>
      <c r="C479" s="237"/>
      <c r="D479" s="232" t="s">
        <v>185</v>
      </c>
      <c r="E479" s="238" t="s">
        <v>20</v>
      </c>
      <c r="F479" s="239" t="s">
        <v>604</v>
      </c>
      <c r="G479" s="237"/>
      <c r="H479" s="240">
        <v>3.75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185</v>
      </c>
      <c r="AU479" s="246" t="s">
        <v>86</v>
      </c>
      <c r="AV479" s="13" t="s">
        <v>86</v>
      </c>
      <c r="AW479" s="13" t="s">
        <v>38</v>
      </c>
      <c r="AX479" s="13" t="s">
        <v>77</v>
      </c>
      <c r="AY479" s="246" t="s">
        <v>168</v>
      </c>
    </row>
    <row r="480" s="16" customFormat="1">
      <c r="A480" s="16"/>
      <c r="B480" s="268"/>
      <c r="C480" s="269"/>
      <c r="D480" s="232" t="s">
        <v>185</v>
      </c>
      <c r="E480" s="270" t="s">
        <v>20</v>
      </c>
      <c r="F480" s="271" t="s">
        <v>223</v>
      </c>
      <c r="G480" s="269"/>
      <c r="H480" s="272">
        <v>21.73</v>
      </c>
      <c r="I480" s="273"/>
      <c r="J480" s="269"/>
      <c r="K480" s="269"/>
      <c r="L480" s="274"/>
      <c r="M480" s="275"/>
      <c r="N480" s="276"/>
      <c r="O480" s="276"/>
      <c r="P480" s="276"/>
      <c r="Q480" s="276"/>
      <c r="R480" s="276"/>
      <c r="S480" s="276"/>
      <c r="T480" s="277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T480" s="278" t="s">
        <v>185</v>
      </c>
      <c r="AU480" s="278" t="s">
        <v>86</v>
      </c>
      <c r="AV480" s="16" t="s">
        <v>187</v>
      </c>
      <c r="AW480" s="16" t="s">
        <v>38</v>
      </c>
      <c r="AX480" s="16" t="s">
        <v>77</v>
      </c>
      <c r="AY480" s="278" t="s">
        <v>168</v>
      </c>
    </row>
    <row r="481" s="15" customFormat="1">
      <c r="A481" s="15"/>
      <c r="B481" s="258"/>
      <c r="C481" s="259"/>
      <c r="D481" s="232" t="s">
        <v>185</v>
      </c>
      <c r="E481" s="260" t="s">
        <v>20</v>
      </c>
      <c r="F481" s="261" t="s">
        <v>248</v>
      </c>
      <c r="G481" s="259"/>
      <c r="H481" s="260" t="s">
        <v>20</v>
      </c>
      <c r="I481" s="262"/>
      <c r="J481" s="259"/>
      <c r="K481" s="259"/>
      <c r="L481" s="263"/>
      <c r="M481" s="264"/>
      <c r="N481" s="265"/>
      <c r="O481" s="265"/>
      <c r="P481" s="265"/>
      <c r="Q481" s="265"/>
      <c r="R481" s="265"/>
      <c r="S481" s="265"/>
      <c r="T481" s="26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7" t="s">
        <v>185</v>
      </c>
      <c r="AU481" s="267" t="s">
        <v>86</v>
      </c>
      <c r="AV481" s="15" t="s">
        <v>8</v>
      </c>
      <c r="AW481" s="15" t="s">
        <v>38</v>
      </c>
      <c r="AX481" s="15" t="s">
        <v>77</v>
      </c>
      <c r="AY481" s="267" t="s">
        <v>168</v>
      </c>
    </row>
    <row r="482" s="13" customFormat="1">
      <c r="A482" s="13"/>
      <c r="B482" s="236"/>
      <c r="C482" s="237"/>
      <c r="D482" s="232" t="s">
        <v>185</v>
      </c>
      <c r="E482" s="238" t="s">
        <v>20</v>
      </c>
      <c r="F482" s="239" t="s">
        <v>249</v>
      </c>
      <c r="G482" s="237"/>
      <c r="H482" s="240">
        <v>1.6000000000000001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185</v>
      </c>
      <c r="AU482" s="246" t="s">
        <v>86</v>
      </c>
      <c r="AV482" s="13" t="s">
        <v>86</v>
      </c>
      <c r="AW482" s="13" t="s">
        <v>38</v>
      </c>
      <c r="AX482" s="13" t="s">
        <v>77</v>
      </c>
      <c r="AY482" s="246" t="s">
        <v>168</v>
      </c>
    </row>
    <row r="483" s="13" customFormat="1">
      <c r="A483" s="13"/>
      <c r="B483" s="236"/>
      <c r="C483" s="237"/>
      <c r="D483" s="232" t="s">
        <v>185</v>
      </c>
      <c r="E483" s="238" t="s">
        <v>20</v>
      </c>
      <c r="F483" s="239" t="s">
        <v>252</v>
      </c>
      <c r="G483" s="237"/>
      <c r="H483" s="240">
        <v>7.5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6" t="s">
        <v>185</v>
      </c>
      <c r="AU483" s="246" t="s">
        <v>86</v>
      </c>
      <c r="AV483" s="13" t="s">
        <v>86</v>
      </c>
      <c r="AW483" s="13" t="s">
        <v>38</v>
      </c>
      <c r="AX483" s="13" t="s">
        <v>77</v>
      </c>
      <c r="AY483" s="246" t="s">
        <v>168</v>
      </c>
    </row>
    <row r="484" s="13" customFormat="1">
      <c r="A484" s="13"/>
      <c r="B484" s="236"/>
      <c r="C484" s="237"/>
      <c r="D484" s="232" t="s">
        <v>185</v>
      </c>
      <c r="E484" s="238" t="s">
        <v>20</v>
      </c>
      <c r="F484" s="239" t="s">
        <v>615</v>
      </c>
      <c r="G484" s="237"/>
      <c r="H484" s="240">
        <v>19.91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6" t="s">
        <v>185</v>
      </c>
      <c r="AU484" s="246" t="s">
        <v>86</v>
      </c>
      <c r="AV484" s="13" t="s">
        <v>86</v>
      </c>
      <c r="AW484" s="13" t="s">
        <v>38</v>
      </c>
      <c r="AX484" s="13" t="s">
        <v>77</v>
      </c>
      <c r="AY484" s="246" t="s">
        <v>168</v>
      </c>
    </row>
    <row r="485" s="13" customFormat="1">
      <c r="A485" s="13"/>
      <c r="B485" s="236"/>
      <c r="C485" s="237"/>
      <c r="D485" s="232" t="s">
        <v>185</v>
      </c>
      <c r="E485" s="238" t="s">
        <v>20</v>
      </c>
      <c r="F485" s="239" t="s">
        <v>255</v>
      </c>
      <c r="G485" s="237"/>
      <c r="H485" s="240">
        <v>5.9400000000000004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185</v>
      </c>
      <c r="AU485" s="246" t="s">
        <v>86</v>
      </c>
      <c r="AV485" s="13" t="s">
        <v>86</v>
      </c>
      <c r="AW485" s="13" t="s">
        <v>38</v>
      </c>
      <c r="AX485" s="13" t="s">
        <v>77</v>
      </c>
      <c r="AY485" s="246" t="s">
        <v>168</v>
      </c>
    </row>
    <row r="486" s="16" customFormat="1">
      <c r="A486" s="16"/>
      <c r="B486" s="268"/>
      <c r="C486" s="269"/>
      <c r="D486" s="232" t="s">
        <v>185</v>
      </c>
      <c r="E486" s="270" t="s">
        <v>20</v>
      </c>
      <c r="F486" s="271" t="s">
        <v>223</v>
      </c>
      <c r="G486" s="269"/>
      <c r="H486" s="272">
        <v>34.950000000000003</v>
      </c>
      <c r="I486" s="273"/>
      <c r="J486" s="269"/>
      <c r="K486" s="269"/>
      <c r="L486" s="274"/>
      <c r="M486" s="275"/>
      <c r="N486" s="276"/>
      <c r="O486" s="276"/>
      <c r="P486" s="276"/>
      <c r="Q486" s="276"/>
      <c r="R486" s="276"/>
      <c r="S486" s="276"/>
      <c r="T486" s="277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78" t="s">
        <v>185</v>
      </c>
      <c r="AU486" s="278" t="s">
        <v>86</v>
      </c>
      <c r="AV486" s="16" t="s">
        <v>187</v>
      </c>
      <c r="AW486" s="16" t="s">
        <v>38</v>
      </c>
      <c r="AX486" s="16" t="s">
        <v>77</v>
      </c>
      <c r="AY486" s="278" t="s">
        <v>168</v>
      </c>
    </row>
    <row r="487" s="14" customFormat="1">
      <c r="A487" s="14"/>
      <c r="B487" s="247"/>
      <c r="C487" s="248"/>
      <c r="D487" s="232" t="s">
        <v>185</v>
      </c>
      <c r="E487" s="249" t="s">
        <v>20</v>
      </c>
      <c r="F487" s="250" t="s">
        <v>196</v>
      </c>
      <c r="G487" s="248"/>
      <c r="H487" s="251">
        <v>115.84999999999999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7" t="s">
        <v>185</v>
      </c>
      <c r="AU487" s="257" t="s">
        <v>86</v>
      </c>
      <c r="AV487" s="14" t="s">
        <v>174</v>
      </c>
      <c r="AW487" s="14" t="s">
        <v>38</v>
      </c>
      <c r="AX487" s="14" t="s">
        <v>8</v>
      </c>
      <c r="AY487" s="257" t="s">
        <v>168</v>
      </c>
    </row>
    <row r="488" s="2" customFormat="1" ht="31" customHeight="1">
      <c r="A488" s="40"/>
      <c r="B488" s="41"/>
      <c r="C488" s="220" t="s">
        <v>616</v>
      </c>
      <c r="D488" s="220" t="s">
        <v>170</v>
      </c>
      <c r="E488" s="221" t="s">
        <v>617</v>
      </c>
      <c r="F488" s="222" t="s">
        <v>618</v>
      </c>
      <c r="G488" s="223" t="s">
        <v>180</v>
      </c>
      <c r="H488" s="224">
        <v>281.06</v>
      </c>
      <c r="I488" s="225"/>
      <c r="J488" s="224">
        <f>ROUND(I488*H488,0)</f>
        <v>0</v>
      </c>
      <c r="K488" s="222" t="s">
        <v>181</v>
      </c>
      <c r="L488" s="46"/>
      <c r="M488" s="226" t="s">
        <v>20</v>
      </c>
      <c r="N488" s="227" t="s">
        <v>48</v>
      </c>
      <c r="O488" s="86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0" t="s">
        <v>174</v>
      </c>
      <c r="AT488" s="230" t="s">
        <v>170</v>
      </c>
      <c r="AU488" s="230" t="s">
        <v>86</v>
      </c>
      <c r="AY488" s="19" t="s">
        <v>168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9" t="s">
        <v>8</v>
      </c>
      <c r="BK488" s="231">
        <f>ROUND(I488*H488,0)</f>
        <v>0</v>
      </c>
      <c r="BL488" s="19" t="s">
        <v>174</v>
      </c>
      <c r="BM488" s="230" t="s">
        <v>619</v>
      </c>
    </row>
    <row r="489" s="2" customFormat="1">
      <c r="A489" s="40"/>
      <c r="B489" s="41"/>
      <c r="C489" s="42"/>
      <c r="D489" s="232" t="s">
        <v>183</v>
      </c>
      <c r="E489" s="42"/>
      <c r="F489" s="233" t="s">
        <v>592</v>
      </c>
      <c r="G489" s="42"/>
      <c r="H489" s="42"/>
      <c r="I489" s="138"/>
      <c r="J489" s="42"/>
      <c r="K489" s="42"/>
      <c r="L489" s="46"/>
      <c r="M489" s="234"/>
      <c r="N489" s="235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183</v>
      </c>
      <c r="AU489" s="19" t="s">
        <v>86</v>
      </c>
    </row>
    <row r="490" s="15" customFormat="1">
      <c r="A490" s="15"/>
      <c r="B490" s="258"/>
      <c r="C490" s="259"/>
      <c r="D490" s="232" t="s">
        <v>185</v>
      </c>
      <c r="E490" s="260" t="s">
        <v>20</v>
      </c>
      <c r="F490" s="261" t="s">
        <v>218</v>
      </c>
      <c r="G490" s="259"/>
      <c r="H490" s="260" t="s">
        <v>20</v>
      </c>
      <c r="I490" s="262"/>
      <c r="J490" s="259"/>
      <c r="K490" s="259"/>
      <c r="L490" s="263"/>
      <c r="M490" s="264"/>
      <c r="N490" s="265"/>
      <c r="O490" s="265"/>
      <c r="P490" s="265"/>
      <c r="Q490" s="265"/>
      <c r="R490" s="265"/>
      <c r="S490" s="265"/>
      <c r="T490" s="266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7" t="s">
        <v>185</v>
      </c>
      <c r="AU490" s="267" t="s">
        <v>86</v>
      </c>
      <c r="AV490" s="15" t="s">
        <v>8</v>
      </c>
      <c r="AW490" s="15" t="s">
        <v>38</v>
      </c>
      <c r="AX490" s="15" t="s">
        <v>77</v>
      </c>
      <c r="AY490" s="267" t="s">
        <v>168</v>
      </c>
    </row>
    <row r="491" s="13" customFormat="1">
      <c r="A491" s="13"/>
      <c r="B491" s="236"/>
      <c r="C491" s="237"/>
      <c r="D491" s="232" t="s">
        <v>185</v>
      </c>
      <c r="E491" s="238" t="s">
        <v>20</v>
      </c>
      <c r="F491" s="239" t="s">
        <v>620</v>
      </c>
      <c r="G491" s="237"/>
      <c r="H491" s="240">
        <v>31.379999999999999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6" t="s">
        <v>185</v>
      </c>
      <c r="AU491" s="246" t="s">
        <v>86</v>
      </c>
      <c r="AV491" s="13" t="s">
        <v>86</v>
      </c>
      <c r="AW491" s="13" t="s">
        <v>38</v>
      </c>
      <c r="AX491" s="13" t="s">
        <v>77</v>
      </c>
      <c r="AY491" s="246" t="s">
        <v>168</v>
      </c>
    </row>
    <row r="492" s="16" customFormat="1">
      <c r="A492" s="16"/>
      <c r="B492" s="268"/>
      <c r="C492" s="269"/>
      <c r="D492" s="232" t="s">
        <v>185</v>
      </c>
      <c r="E492" s="270" t="s">
        <v>20</v>
      </c>
      <c r="F492" s="271" t="s">
        <v>223</v>
      </c>
      <c r="G492" s="269"/>
      <c r="H492" s="272">
        <v>31.379999999999999</v>
      </c>
      <c r="I492" s="273"/>
      <c r="J492" s="269"/>
      <c r="K492" s="269"/>
      <c r="L492" s="274"/>
      <c r="M492" s="275"/>
      <c r="N492" s="276"/>
      <c r="O492" s="276"/>
      <c r="P492" s="276"/>
      <c r="Q492" s="276"/>
      <c r="R492" s="276"/>
      <c r="S492" s="276"/>
      <c r="T492" s="277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78" t="s">
        <v>185</v>
      </c>
      <c r="AU492" s="278" t="s">
        <v>86</v>
      </c>
      <c r="AV492" s="16" t="s">
        <v>187</v>
      </c>
      <c r="AW492" s="16" t="s">
        <v>38</v>
      </c>
      <c r="AX492" s="16" t="s">
        <v>77</v>
      </c>
      <c r="AY492" s="278" t="s">
        <v>168</v>
      </c>
    </row>
    <row r="493" s="15" customFormat="1">
      <c r="A493" s="15"/>
      <c r="B493" s="258"/>
      <c r="C493" s="259"/>
      <c r="D493" s="232" t="s">
        <v>185</v>
      </c>
      <c r="E493" s="260" t="s">
        <v>20</v>
      </c>
      <c r="F493" s="261" t="s">
        <v>607</v>
      </c>
      <c r="G493" s="259"/>
      <c r="H493" s="260" t="s">
        <v>20</v>
      </c>
      <c r="I493" s="262"/>
      <c r="J493" s="259"/>
      <c r="K493" s="259"/>
      <c r="L493" s="263"/>
      <c r="M493" s="264"/>
      <c r="N493" s="265"/>
      <c r="O493" s="265"/>
      <c r="P493" s="265"/>
      <c r="Q493" s="265"/>
      <c r="R493" s="265"/>
      <c r="S493" s="265"/>
      <c r="T493" s="26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7" t="s">
        <v>185</v>
      </c>
      <c r="AU493" s="267" t="s">
        <v>86</v>
      </c>
      <c r="AV493" s="15" t="s">
        <v>8</v>
      </c>
      <c r="AW493" s="15" t="s">
        <v>38</v>
      </c>
      <c r="AX493" s="15" t="s">
        <v>77</v>
      </c>
      <c r="AY493" s="267" t="s">
        <v>168</v>
      </c>
    </row>
    <row r="494" s="13" customFormat="1">
      <c r="A494" s="13"/>
      <c r="B494" s="236"/>
      <c r="C494" s="237"/>
      <c r="D494" s="232" t="s">
        <v>185</v>
      </c>
      <c r="E494" s="238" t="s">
        <v>20</v>
      </c>
      <c r="F494" s="239" t="s">
        <v>621</v>
      </c>
      <c r="G494" s="237"/>
      <c r="H494" s="240">
        <v>145.5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185</v>
      </c>
      <c r="AU494" s="246" t="s">
        <v>86</v>
      </c>
      <c r="AV494" s="13" t="s">
        <v>86</v>
      </c>
      <c r="AW494" s="13" t="s">
        <v>38</v>
      </c>
      <c r="AX494" s="13" t="s">
        <v>77</v>
      </c>
      <c r="AY494" s="246" t="s">
        <v>168</v>
      </c>
    </row>
    <row r="495" s="13" customFormat="1">
      <c r="A495" s="13"/>
      <c r="B495" s="236"/>
      <c r="C495" s="237"/>
      <c r="D495" s="232" t="s">
        <v>185</v>
      </c>
      <c r="E495" s="238" t="s">
        <v>20</v>
      </c>
      <c r="F495" s="239" t="s">
        <v>622</v>
      </c>
      <c r="G495" s="237"/>
      <c r="H495" s="240">
        <v>1.7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6" t="s">
        <v>185</v>
      </c>
      <c r="AU495" s="246" t="s">
        <v>86</v>
      </c>
      <c r="AV495" s="13" t="s">
        <v>86</v>
      </c>
      <c r="AW495" s="13" t="s">
        <v>38</v>
      </c>
      <c r="AX495" s="13" t="s">
        <v>77</v>
      </c>
      <c r="AY495" s="246" t="s">
        <v>168</v>
      </c>
    </row>
    <row r="496" s="16" customFormat="1">
      <c r="A496" s="16"/>
      <c r="B496" s="268"/>
      <c r="C496" s="269"/>
      <c r="D496" s="232" t="s">
        <v>185</v>
      </c>
      <c r="E496" s="270" t="s">
        <v>20</v>
      </c>
      <c r="F496" s="271" t="s">
        <v>223</v>
      </c>
      <c r="G496" s="269"/>
      <c r="H496" s="272">
        <v>147.19999999999999</v>
      </c>
      <c r="I496" s="273"/>
      <c r="J496" s="269"/>
      <c r="K496" s="269"/>
      <c r="L496" s="274"/>
      <c r="M496" s="275"/>
      <c r="N496" s="276"/>
      <c r="O496" s="276"/>
      <c r="P496" s="276"/>
      <c r="Q496" s="276"/>
      <c r="R496" s="276"/>
      <c r="S496" s="276"/>
      <c r="T496" s="277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78" t="s">
        <v>185</v>
      </c>
      <c r="AU496" s="278" t="s">
        <v>86</v>
      </c>
      <c r="AV496" s="16" t="s">
        <v>187</v>
      </c>
      <c r="AW496" s="16" t="s">
        <v>38</v>
      </c>
      <c r="AX496" s="16" t="s">
        <v>77</v>
      </c>
      <c r="AY496" s="278" t="s">
        <v>168</v>
      </c>
    </row>
    <row r="497" s="15" customFormat="1">
      <c r="A497" s="15"/>
      <c r="B497" s="258"/>
      <c r="C497" s="259"/>
      <c r="D497" s="232" t="s">
        <v>185</v>
      </c>
      <c r="E497" s="260" t="s">
        <v>20</v>
      </c>
      <c r="F497" s="261" t="s">
        <v>211</v>
      </c>
      <c r="G497" s="259"/>
      <c r="H497" s="260" t="s">
        <v>20</v>
      </c>
      <c r="I497" s="262"/>
      <c r="J497" s="259"/>
      <c r="K497" s="259"/>
      <c r="L497" s="263"/>
      <c r="M497" s="264"/>
      <c r="N497" s="265"/>
      <c r="O497" s="265"/>
      <c r="P497" s="265"/>
      <c r="Q497" s="265"/>
      <c r="R497" s="265"/>
      <c r="S497" s="265"/>
      <c r="T497" s="26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7" t="s">
        <v>185</v>
      </c>
      <c r="AU497" s="267" t="s">
        <v>86</v>
      </c>
      <c r="AV497" s="15" t="s">
        <v>8</v>
      </c>
      <c r="AW497" s="15" t="s">
        <v>38</v>
      </c>
      <c r="AX497" s="15" t="s">
        <v>77</v>
      </c>
      <c r="AY497" s="267" t="s">
        <v>168</v>
      </c>
    </row>
    <row r="498" s="13" customFormat="1">
      <c r="A498" s="13"/>
      <c r="B498" s="236"/>
      <c r="C498" s="237"/>
      <c r="D498" s="232" t="s">
        <v>185</v>
      </c>
      <c r="E498" s="238" t="s">
        <v>20</v>
      </c>
      <c r="F498" s="239" t="s">
        <v>623</v>
      </c>
      <c r="G498" s="237"/>
      <c r="H498" s="240">
        <v>22.5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6" t="s">
        <v>185</v>
      </c>
      <c r="AU498" s="246" t="s">
        <v>86</v>
      </c>
      <c r="AV498" s="13" t="s">
        <v>86</v>
      </c>
      <c r="AW498" s="13" t="s">
        <v>38</v>
      </c>
      <c r="AX498" s="13" t="s">
        <v>77</v>
      </c>
      <c r="AY498" s="246" t="s">
        <v>168</v>
      </c>
    </row>
    <row r="499" s="13" customFormat="1">
      <c r="A499" s="13"/>
      <c r="B499" s="236"/>
      <c r="C499" s="237"/>
      <c r="D499" s="232" t="s">
        <v>185</v>
      </c>
      <c r="E499" s="238" t="s">
        <v>20</v>
      </c>
      <c r="F499" s="239" t="s">
        <v>624</v>
      </c>
      <c r="G499" s="237"/>
      <c r="H499" s="240">
        <v>10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6" t="s">
        <v>185</v>
      </c>
      <c r="AU499" s="246" t="s">
        <v>86</v>
      </c>
      <c r="AV499" s="13" t="s">
        <v>86</v>
      </c>
      <c r="AW499" s="13" t="s">
        <v>38</v>
      </c>
      <c r="AX499" s="13" t="s">
        <v>77</v>
      </c>
      <c r="AY499" s="246" t="s">
        <v>168</v>
      </c>
    </row>
    <row r="500" s="16" customFormat="1">
      <c r="A500" s="16"/>
      <c r="B500" s="268"/>
      <c r="C500" s="269"/>
      <c r="D500" s="232" t="s">
        <v>185</v>
      </c>
      <c r="E500" s="270" t="s">
        <v>20</v>
      </c>
      <c r="F500" s="271" t="s">
        <v>223</v>
      </c>
      <c r="G500" s="269"/>
      <c r="H500" s="272">
        <v>32.5</v>
      </c>
      <c r="I500" s="273"/>
      <c r="J500" s="269"/>
      <c r="K500" s="269"/>
      <c r="L500" s="274"/>
      <c r="M500" s="275"/>
      <c r="N500" s="276"/>
      <c r="O500" s="276"/>
      <c r="P500" s="276"/>
      <c r="Q500" s="276"/>
      <c r="R500" s="276"/>
      <c r="S500" s="276"/>
      <c r="T500" s="277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78" t="s">
        <v>185</v>
      </c>
      <c r="AU500" s="278" t="s">
        <v>86</v>
      </c>
      <c r="AV500" s="16" t="s">
        <v>187</v>
      </c>
      <c r="AW500" s="16" t="s">
        <v>38</v>
      </c>
      <c r="AX500" s="16" t="s">
        <v>77</v>
      </c>
      <c r="AY500" s="278" t="s">
        <v>168</v>
      </c>
    </row>
    <row r="501" s="15" customFormat="1">
      <c r="A501" s="15"/>
      <c r="B501" s="258"/>
      <c r="C501" s="259"/>
      <c r="D501" s="232" t="s">
        <v>185</v>
      </c>
      <c r="E501" s="260" t="s">
        <v>20</v>
      </c>
      <c r="F501" s="261" t="s">
        <v>244</v>
      </c>
      <c r="G501" s="259"/>
      <c r="H501" s="260" t="s">
        <v>20</v>
      </c>
      <c r="I501" s="262"/>
      <c r="J501" s="259"/>
      <c r="K501" s="259"/>
      <c r="L501" s="263"/>
      <c r="M501" s="264"/>
      <c r="N501" s="265"/>
      <c r="O501" s="265"/>
      <c r="P501" s="265"/>
      <c r="Q501" s="265"/>
      <c r="R501" s="265"/>
      <c r="S501" s="265"/>
      <c r="T501" s="266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7" t="s">
        <v>185</v>
      </c>
      <c r="AU501" s="267" t="s">
        <v>86</v>
      </c>
      <c r="AV501" s="15" t="s">
        <v>8</v>
      </c>
      <c r="AW501" s="15" t="s">
        <v>38</v>
      </c>
      <c r="AX501" s="15" t="s">
        <v>77</v>
      </c>
      <c r="AY501" s="267" t="s">
        <v>168</v>
      </c>
    </row>
    <row r="502" s="13" customFormat="1">
      <c r="A502" s="13"/>
      <c r="B502" s="236"/>
      <c r="C502" s="237"/>
      <c r="D502" s="232" t="s">
        <v>185</v>
      </c>
      <c r="E502" s="238" t="s">
        <v>20</v>
      </c>
      <c r="F502" s="239" t="s">
        <v>625</v>
      </c>
      <c r="G502" s="237"/>
      <c r="H502" s="240">
        <v>25.199999999999999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185</v>
      </c>
      <c r="AU502" s="246" t="s">
        <v>86</v>
      </c>
      <c r="AV502" s="13" t="s">
        <v>86</v>
      </c>
      <c r="AW502" s="13" t="s">
        <v>38</v>
      </c>
      <c r="AX502" s="13" t="s">
        <v>77</v>
      </c>
      <c r="AY502" s="246" t="s">
        <v>168</v>
      </c>
    </row>
    <row r="503" s="16" customFormat="1">
      <c r="A503" s="16"/>
      <c r="B503" s="268"/>
      <c r="C503" s="269"/>
      <c r="D503" s="232" t="s">
        <v>185</v>
      </c>
      <c r="E503" s="270" t="s">
        <v>20</v>
      </c>
      <c r="F503" s="271" t="s">
        <v>223</v>
      </c>
      <c r="G503" s="269"/>
      <c r="H503" s="272">
        <v>25.199999999999999</v>
      </c>
      <c r="I503" s="273"/>
      <c r="J503" s="269"/>
      <c r="K503" s="269"/>
      <c r="L503" s="274"/>
      <c r="M503" s="275"/>
      <c r="N503" s="276"/>
      <c r="O503" s="276"/>
      <c r="P503" s="276"/>
      <c r="Q503" s="276"/>
      <c r="R503" s="276"/>
      <c r="S503" s="276"/>
      <c r="T503" s="277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8" t="s">
        <v>185</v>
      </c>
      <c r="AU503" s="278" t="s">
        <v>86</v>
      </c>
      <c r="AV503" s="16" t="s">
        <v>187</v>
      </c>
      <c r="AW503" s="16" t="s">
        <v>38</v>
      </c>
      <c r="AX503" s="16" t="s">
        <v>77</v>
      </c>
      <c r="AY503" s="278" t="s">
        <v>168</v>
      </c>
    </row>
    <row r="504" s="15" customFormat="1">
      <c r="A504" s="15"/>
      <c r="B504" s="258"/>
      <c r="C504" s="259"/>
      <c r="D504" s="232" t="s">
        <v>185</v>
      </c>
      <c r="E504" s="260" t="s">
        <v>20</v>
      </c>
      <c r="F504" s="261" t="s">
        <v>626</v>
      </c>
      <c r="G504" s="259"/>
      <c r="H504" s="260" t="s">
        <v>20</v>
      </c>
      <c r="I504" s="262"/>
      <c r="J504" s="259"/>
      <c r="K504" s="259"/>
      <c r="L504" s="263"/>
      <c r="M504" s="264"/>
      <c r="N504" s="265"/>
      <c r="O504" s="265"/>
      <c r="P504" s="265"/>
      <c r="Q504" s="265"/>
      <c r="R504" s="265"/>
      <c r="S504" s="265"/>
      <c r="T504" s="26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7" t="s">
        <v>185</v>
      </c>
      <c r="AU504" s="267" t="s">
        <v>86</v>
      </c>
      <c r="AV504" s="15" t="s">
        <v>8</v>
      </c>
      <c r="AW504" s="15" t="s">
        <v>38</v>
      </c>
      <c r="AX504" s="15" t="s">
        <v>77</v>
      </c>
      <c r="AY504" s="267" t="s">
        <v>168</v>
      </c>
    </row>
    <row r="505" s="13" customFormat="1">
      <c r="A505" s="13"/>
      <c r="B505" s="236"/>
      <c r="C505" s="237"/>
      <c r="D505" s="232" t="s">
        <v>185</v>
      </c>
      <c r="E505" s="238" t="s">
        <v>20</v>
      </c>
      <c r="F505" s="239" t="s">
        <v>627</v>
      </c>
      <c r="G505" s="237"/>
      <c r="H505" s="240">
        <v>1.8400000000000001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6" t="s">
        <v>185</v>
      </c>
      <c r="AU505" s="246" t="s">
        <v>86</v>
      </c>
      <c r="AV505" s="13" t="s">
        <v>86</v>
      </c>
      <c r="AW505" s="13" t="s">
        <v>38</v>
      </c>
      <c r="AX505" s="13" t="s">
        <v>77</v>
      </c>
      <c r="AY505" s="246" t="s">
        <v>168</v>
      </c>
    </row>
    <row r="506" s="13" customFormat="1">
      <c r="A506" s="13"/>
      <c r="B506" s="236"/>
      <c r="C506" s="237"/>
      <c r="D506" s="232" t="s">
        <v>185</v>
      </c>
      <c r="E506" s="238" t="s">
        <v>20</v>
      </c>
      <c r="F506" s="239" t="s">
        <v>628</v>
      </c>
      <c r="G506" s="237"/>
      <c r="H506" s="240">
        <v>5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6" t="s">
        <v>185</v>
      </c>
      <c r="AU506" s="246" t="s">
        <v>86</v>
      </c>
      <c r="AV506" s="13" t="s">
        <v>86</v>
      </c>
      <c r="AW506" s="13" t="s">
        <v>38</v>
      </c>
      <c r="AX506" s="13" t="s">
        <v>77</v>
      </c>
      <c r="AY506" s="246" t="s">
        <v>168</v>
      </c>
    </row>
    <row r="507" s="13" customFormat="1">
      <c r="A507" s="13"/>
      <c r="B507" s="236"/>
      <c r="C507" s="237"/>
      <c r="D507" s="232" t="s">
        <v>185</v>
      </c>
      <c r="E507" s="238" t="s">
        <v>20</v>
      </c>
      <c r="F507" s="239" t="s">
        <v>629</v>
      </c>
      <c r="G507" s="237"/>
      <c r="H507" s="240">
        <v>8.6400000000000006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185</v>
      </c>
      <c r="AU507" s="246" t="s">
        <v>86</v>
      </c>
      <c r="AV507" s="13" t="s">
        <v>86</v>
      </c>
      <c r="AW507" s="13" t="s">
        <v>38</v>
      </c>
      <c r="AX507" s="13" t="s">
        <v>77</v>
      </c>
      <c r="AY507" s="246" t="s">
        <v>168</v>
      </c>
    </row>
    <row r="508" s="13" customFormat="1">
      <c r="A508" s="13"/>
      <c r="B508" s="236"/>
      <c r="C508" s="237"/>
      <c r="D508" s="232" t="s">
        <v>185</v>
      </c>
      <c r="E508" s="238" t="s">
        <v>20</v>
      </c>
      <c r="F508" s="239" t="s">
        <v>630</v>
      </c>
      <c r="G508" s="237"/>
      <c r="H508" s="240">
        <v>18.050000000000001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185</v>
      </c>
      <c r="AU508" s="246" t="s">
        <v>86</v>
      </c>
      <c r="AV508" s="13" t="s">
        <v>86</v>
      </c>
      <c r="AW508" s="13" t="s">
        <v>38</v>
      </c>
      <c r="AX508" s="13" t="s">
        <v>77</v>
      </c>
      <c r="AY508" s="246" t="s">
        <v>168</v>
      </c>
    </row>
    <row r="509" s="13" customFormat="1">
      <c r="A509" s="13"/>
      <c r="B509" s="236"/>
      <c r="C509" s="237"/>
      <c r="D509" s="232" t="s">
        <v>185</v>
      </c>
      <c r="E509" s="238" t="s">
        <v>20</v>
      </c>
      <c r="F509" s="239" t="s">
        <v>631</v>
      </c>
      <c r="G509" s="237"/>
      <c r="H509" s="240">
        <v>11.25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185</v>
      </c>
      <c r="AU509" s="246" t="s">
        <v>86</v>
      </c>
      <c r="AV509" s="13" t="s">
        <v>86</v>
      </c>
      <c r="AW509" s="13" t="s">
        <v>38</v>
      </c>
      <c r="AX509" s="13" t="s">
        <v>77</v>
      </c>
      <c r="AY509" s="246" t="s">
        <v>168</v>
      </c>
    </row>
    <row r="510" s="16" customFormat="1">
      <c r="A510" s="16"/>
      <c r="B510" s="268"/>
      <c r="C510" s="269"/>
      <c r="D510" s="232" t="s">
        <v>185</v>
      </c>
      <c r="E510" s="270" t="s">
        <v>20</v>
      </c>
      <c r="F510" s="271" t="s">
        <v>223</v>
      </c>
      <c r="G510" s="269"/>
      <c r="H510" s="272">
        <v>44.780000000000001</v>
      </c>
      <c r="I510" s="273"/>
      <c r="J510" s="269"/>
      <c r="K510" s="269"/>
      <c r="L510" s="274"/>
      <c r="M510" s="275"/>
      <c r="N510" s="276"/>
      <c r="O510" s="276"/>
      <c r="P510" s="276"/>
      <c r="Q510" s="276"/>
      <c r="R510" s="276"/>
      <c r="S510" s="276"/>
      <c r="T510" s="277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278" t="s">
        <v>185</v>
      </c>
      <c r="AU510" s="278" t="s">
        <v>86</v>
      </c>
      <c r="AV510" s="16" t="s">
        <v>187</v>
      </c>
      <c r="AW510" s="16" t="s">
        <v>38</v>
      </c>
      <c r="AX510" s="16" t="s">
        <v>77</v>
      </c>
      <c r="AY510" s="278" t="s">
        <v>168</v>
      </c>
    </row>
    <row r="511" s="14" customFormat="1">
      <c r="A511" s="14"/>
      <c r="B511" s="247"/>
      <c r="C511" s="248"/>
      <c r="D511" s="232" t="s">
        <v>185</v>
      </c>
      <c r="E511" s="249" t="s">
        <v>20</v>
      </c>
      <c r="F511" s="250" t="s">
        <v>196</v>
      </c>
      <c r="G511" s="248"/>
      <c r="H511" s="251">
        <v>281.06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7" t="s">
        <v>185</v>
      </c>
      <c r="AU511" s="257" t="s">
        <v>86</v>
      </c>
      <c r="AV511" s="14" t="s">
        <v>174</v>
      </c>
      <c r="AW511" s="14" t="s">
        <v>38</v>
      </c>
      <c r="AX511" s="14" t="s">
        <v>8</v>
      </c>
      <c r="AY511" s="257" t="s">
        <v>168</v>
      </c>
    </row>
    <row r="512" s="2" customFormat="1" ht="31" customHeight="1">
      <c r="A512" s="40"/>
      <c r="B512" s="41"/>
      <c r="C512" s="220" t="s">
        <v>632</v>
      </c>
      <c r="D512" s="220" t="s">
        <v>170</v>
      </c>
      <c r="E512" s="221" t="s">
        <v>633</v>
      </c>
      <c r="F512" s="222" t="s">
        <v>634</v>
      </c>
      <c r="G512" s="223" t="s">
        <v>190</v>
      </c>
      <c r="H512" s="224">
        <v>32.700000000000003</v>
      </c>
      <c r="I512" s="225"/>
      <c r="J512" s="224">
        <f>ROUND(I512*H512,0)</f>
        <v>0</v>
      </c>
      <c r="K512" s="222" t="s">
        <v>181</v>
      </c>
      <c r="L512" s="46"/>
      <c r="M512" s="226" t="s">
        <v>20</v>
      </c>
      <c r="N512" s="227" t="s">
        <v>48</v>
      </c>
      <c r="O512" s="86"/>
      <c r="P512" s="228">
        <f>O512*H512</f>
        <v>0</v>
      </c>
      <c r="Q512" s="228">
        <v>2.0019999999999998</v>
      </c>
      <c r="R512" s="228">
        <f>Q512*H512</f>
        <v>65.465400000000002</v>
      </c>
      <c r="S512" s="228">
        <v>0</v>
      </c>
      <c r="T512" s="22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0" t="s">
        <v>174</v>
      </c>
      <c r="AT512" s="230" t="s">
        <v>170</v>
      </c>
      <c r="AU512" s="230" t="s">
        <v>86</v>
      </c>
      <c r="AY512" s="19" t="s">
        <v>168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9" t="s">
        <v>8</v>
      </c>
      <c r="BK512" s="231">
        <f>ROUND(I512*H512,0)</f>
        <v>0</v>
      </c>
      <c r="BL512" s="19" t="s">
        <v>174</v>
      </c>
      <c r="BM512" s="230" t="s">
        <v>635</v>
      </c>
    </row>
    <row r="513" s="2" customFormat="1">
      <c r="A513" s="40"/>
      <c r="B513" s="41"/>
      <c r="C513" s="42"/>
      <c r="D513" s="232" t="s">
        <v>183</v>
      </c>
      <c r="E513" s="42"/>
      <c r="F513" s="233" t="s">
        <v>592</v>
      </c>
      <c r="G513" s="42"/>
      <c r="H513" s="42"/>
      <c r="I513" s="138"/>
      <c r="J513" s="42"/>
      <c r="K513" s="42"/>
      <c r="L513" s="46"/>
      <c r="M513" s="234"/>
      <c r="N513" s="235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183</v>
      </c>
      <c r="AU513" s="19" t="s">
        <v>86</v>
      </c>
    </row>
    <row r="514" s="15" customFormat="1">
      <c r="A514" s="15"/>
      <c r="B514" s="258"/>
      <c r="C514" s="259"/>
      <c r="D514" s="232" t="s">
        <v>185</v>
      </c>
      <c r="E514" s="260" t="s">
        <v>20</v>
      </c>
      <c r="F514" s="261" t="s">
        <v>636</v>
      </c>
      <c r="G514" s="259"/>
      <c r="H514" s="260" t="s">
        <v>20</v>
      </c>
      <c r="I514" s="262"/>
      <c r="J514" s="259"/>
      <c r="K514" s="259"/>
      <c r="L514" s="263"/>
      <c r="M514" s="264"/>
      <c r="N514" s="265"/>
      <c r="O514" s="265"/>
      <c r="P514" s="265"/>
      <c r="Q514" s="265"/>
      <c r="R514" s="265"/>
      <c r="S514" s="265"/>
      <c r="T514" s="26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7" t="s">
        <v>185</v>
      </c>
      <c r="AU514" s="267" t="s">
        <v>86</v>
      </c>
      <c r="AV514" s="15" t="s">
        <v>8</v>
      </c>
      <c r="AW514" s="15" t="s">
        <v>38</v>
      </c>
      <c r="AX514" s="15" t="s">
        <v>77</v>
      </c>
      <c r="AY514" s="267" t="s">
        <v>168</v>
      </c>
    </row>
    <row r="515" s="13" customFormat="1">
      <c r="A515" s="13"/>
      <c r="B515" s="236"/>
      <c r="C515" s="237"/>
      <c r="D515" s="232" t="s">
        <v>185</v>
      </c>
      <c r="E515" s="238" t="s">
        <v>20</v>
      </c>
      <c r="F515" s="239" t="s">
        <v>637</v>
      </c>
      <c r="G515" s="237"/>
      <c r="H515" s="240">
        <v>3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185</v>
      </c>
      <c r="AU515" s="246" t="s">
        <v>86</v>
      </c>
      <c r="AV515" s="13" t="s">
        <v>86</v>
      </c>
      <c r="AW515" s="13" t="s">
        <v>38</v>
      </c>
      <c r="AX515" s="13" t="s">
        <v>77</v>
      </c>
      <c r="AY515" s="246" t="s">
        <v>168</v>
      </c>
    </row>
    <row r="516" s="13" customFormat="1">
      <c r="A516" s="13"/>
      <c r="B516" s="236"/>
      <c r="C516" s="237"/>
      <c r="D516" s="232" t="s">
        <v>185</v>
      </c>
      <c r="E516" s="238" t="s">
        <v>20</v>
      </c>
      <c r="F516" s="239" t="s">
        <v>638</v>
      </c>
      <c r="G516" s="237"/>
      <c r="H516" s="240">
        <v>4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6" t="s">
        <v>185</v>
      </c>
      <c r="AU516" s="246" t="s">
        <v>86</v>
      </c>
      <c r="AV516" s="13" t="s">
        <v>86</v>
      </c>
      <c r="AW516" s="13" t="s">
        <v>38</v>
      </c>
      <c r="AX516" s="13" t="s">
        <v>77</v>
      </c>
      <c r="AY516" s="246" t="s">
        <v>168</v>
      </c>
    </row>
    <row r="517" s="13" customFormat="1">
      <c r="A517" s="13"/>
      <c r="B517" s="236"/>
      <c r="C517" s="237"/>
      <c r="D517" s="232" t="s">
        <v>185</v>
      </c>
      <c r="E517" s="238" t="s">
        <v>20</v>
      </c>
      <c r="F517" s="239" t="s">
        <v>639</v>
      </c>
      <c r="G517" s="237"/>
      <c r="H517" s="240">
        <v>0.69999999999999996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6" t="s">
        <v>185</v>
      </c>
      <c r="AU517" s="246" t="s">
        <v>86</v>
      </c>
      <c r="AV517" s="13" t="s">
        <v>86</v>
      </c>
      <c r="AW517" s="13" t="s">
        <v>38</v>
      </c>
      <c r="AX517" s="13" t="s">
        <v>77</v>
      </c>
      <c r="AY517" s="246" t="s">
        <v>168</v>
      </c>
    </row>
    <row r="518" s="13" customFormat="1">
      <c r="A518" s="13"/>
      <c r="B518" s="236"/>
      <c r="C518" s="237"/>
      <c r="D518" s="232" t="s">
        <v>185</v>
      </c>
      <c r="E518" s="238" t="s">
        <v>20</v>
      </c>
      <c r="F518" s="239" t="s">
        <v>640</v>
      </c>
      <c r="G518" s="237"/>
      <c r="H518" s="240">
        <v>8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6" t="s">
        <v>185</v>
      </c>
      <c r="AU518" s="246" t="s">
        <v>86</v>
      </c>
      <c r="AV518" s="13" t="s">
        <v>86</v>
      </c>
      <c r="AW518" s="13" t="s">
        <v>38</v>
      </c>
      <c r="AX518" s="13" t="s">
        <v>77</v>
      </c>
      <c r="AY518" s="246" t="s">
        <v>168</v>
      </c>
    </row>
    <row r="519" s="13" customFormat="1">
      <c r="A519" s="13"/>
      <c r="B519" s="236"/>
      <c r="C519" s="237"/>
      <c r="D519" s="232" t="s">
        <v>185</v>
      </c>
      <c r="E519" s="238" t="s">
        <v>20</v>
      </c>
      <c r="F519" s="239" t="s">
        <v>641</v>
      </c>
      <c r="G519" s="237"/>
      <c r="H519" s="240">
        <v>17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6" t="s">
        <v>185</v>
      </c>
      <c r="AU519" s="246" t="s">
        <v>86</v>
      </c>
      <c r="AV519" s="13" t="s">
        <v>86</v>
      </c>
      <c r="AW519" s="13" t="s">
        <v>38</v>
      </c>
      <c r="AX519" s="13" t="s">
        <v>77</v>
      </c>
      <c r="AY519" s="246" t="s">
        <v>168</v>
      </c>
    </row>
    <row r="520" s="14" customFormat="1">
      <c r="A520" s="14"/>
      <c r="B520" s="247"/>
      <c r="C520" s="248"/>
      <c r="D520" s="232" t="s">
        <v>185</v>
      </c>
      <c r="E520" s="249" t="s">
        <v>20</v>
      </c>
      <c r="F520" s="250" t="s">
        <v>196</v>
      </c>
      <c r="G520" s="248"/>
      <c r="H520" s="251">
        <v>32.700000000000003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7" t="s">
        <v>185</v>
      </c>
      <c r="AU520" s="257" t="s">
        <v>86</v>
      </c>
      <c r="AV520" s="14" t="s">
        <v>174</v>
      </c>
      <c r="AW520" s="14" t="s">
        <v>38</v>
      </c>
      <c r="AX520" s="14" t="s">
        <v>8</v>
      </c>
      <c r="AY520" s="257" t="s">
        <v>168</v>
      </c>
    </row>
    <row r="521" s="2" customFormat="1" ht="31" customHeight="1">
      <c r="A521" s="40"/>
      <c r="B521" s="41"/>
      <c r="C521" s="220" t="s">
        <v>642</v>
      </c>
      <c r="D521" s="220" t="s">
        <v>170</v>
      </c>
      <c r="E521" s="221" t="s">
        <v>643</v>
      </c>
      <c r="F521" s="222" t="s">
        <v>644</v>
      </c>
      <c r="G521" s="223" t="s">
        <v>190</v>
      </c>
      <c r="H521" s="224">
        <v>33.609999999999999</v>
      </c>
      <c r="I521" s="225"/>
      <c r="J521" s="224">
        <f>ROUND(I521*H521,0)</f>
        <v>0</v>
      </c>
      <c r="K521" s="222" t="s">
        <v>181</v>
      </c>
      <c r="L521" s="46"/>
      <c r="M521" s="226" t="s">
        <v>20</v>
      </c>
      <c r="N521" s="227" t="s">
        <v>48</v>
      </c>
      <c r="O521" s="86"/>
      <c r="P521" s="228">
        <f>O521*H521</f>
        <v>0</v>
      </c>
      <c r="Q521" s="228">
        <v>1.8480000000000001</v>
      </c>
      <c r="R521" s="228">
        <f>Q521*H521</f>
        <v>62.111280000000001</v>
      </c>
      <c r="S521" s="228">
        <v>0</v>
      </c>
      <c r="T521" s="22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30" t="s">
        <v>174</v>
      </c>
      <c r="AT521" s="230" t="s">
        <v>170</v>
      </c>
      <c r="AU521" s="230" t="s">
        <v>86</v>
      </c>
      <c r="AY521" s="19" t="s">
        <v>168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19" t="s">
        <v>8</v>
      </c>
      <c r="BK521" s="231">
        <f>ROUND(I521*H521,0)</f>
        <v>0</v>
      </c>
      <c r="BL521" s="19" t="s">
        <v>174</v>
      </c>
      <c r="BM521" s="230" t="s">
        <v>645</v>
      </c>
    </row>
    <row r="522" s="2" customFormat="1">
      <c r="A522" s="40"/>
      <c r="B522" s="41"/>
      <c r="C522" s="42"/>
      <c r="D522" s="232" t="s">
        <v>183</v>
      </c>
      <c r="E522" s="42"/>
      <c r="F522" s="233" t="s">
        <v>646</v>
      </c>
      <c r="G522" s="42"/>
      <c r="H522" s="42"/>
      <c r="I522" s="138"/>
      <c r="J522" s="42"/>
      <c r="K522" s="42"/>
      <c r="L522" s="46"/>
      <c r="M522" s="234"/>
      <c r="N522" s="235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183</v>
      </c>
      <c r="AU522" s="19" t="s">
        <v>86</v>
      </c>
    </row>
    <row r="523" s="2" customFormat="1">
      <c r="A523" s="40"/>
      <c r="B523" s="41"/>
      <c r="C523" s="42"/>
      <c r="D523" s="232" t="s">
        <v>176</v>
      </c>
      <c r="E523" s="42"/>
      <c r="F523" s="233" t="s">
        <v>647</v>
      </c>
      <c r="G523" s="42"/>
      <c r="H523" s="42"/>
      <c r="I523" s="138"/>
      <c r="J523" s="42"/>
      <c r="K523" s="42"/>
      <c r="L523" s="46"/>
      <c r="M523" s="234"/>
      <c r="N523" s="235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176</v>
      </c>
      <c r="AU523" s="19" t="s">
        <v>86</v>
      </c>
    </row>
    <row r="524" s="13" customFormat="1">
      <c r="A524" s="13"/>
      <c r="B524" s="236"/>
      <c r="C524" s="237"/>
      <c r="D524" s="232" t="s">
        <v>185</v>
      </c>
      <c r="E524" s="238" t="s">
        <v>20</v>
      </c>
      <c r="F524" s="239" t="s">
        <v>648</v>
      </c>
      <c r="G524" s="237"/>
      <c r="H524" s="240">
        <v>5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6" t="s">
        <v>185</v>
      </c>
      <c r="AU524" s="246" t="s">
        <v>86</v>
      </c>
      <c r="AV524" s="13" t="s">
        <v>86</v>
      </c>
      <c r="AW524" s="13" t="s">
        <v>38</v>
      </c>
      <c r="AX524" s="13" t="s">
        <v>77</v>
      </c>
      <c r="AY524" s="246" t="s">
        <v>168</v>
      </c>
    </row>
    <row r="525" s="13" customFormat="1">
      <c r="A525" s="13"/>
      <c r="B525" s="236"/>
      <c r="C525" s="237"/>
      <c r="D525" s="232" t="s">
        <v>185</v>
      </c>
      <c r="E525" s="238" t="s">
        <v>20</v>
      </c>
      <c r="F525" s="239" t="s">
        <v>649</v>
      </c>
      <c r="G525" s="237"/>
      <c r="H525" s="240">
        <v>5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6" t="s">
        <v>185</v>
      </c>
      <c r="AU525" s="246" t="s">
        <v>86</v>
      </c>
      <c r="AV525" s="13" t="s">
        <v>86</v>
      </c>
      <c r="AW525" s="13" t="s">
        <v>38</v>
      </c>
      <c r="AX525" s="13" t="s">
        <v>77</v>
      </c>
      <c r="AY525" s="246" t="s">
        <v>168</v>
      </c>
    </row>
    <row r="526" s="13" customFormat="1">
      <c r="A526" s="13"/>
      <c r="B526" s="236"/>
      <c r="C526" s="237"/>
      <c r="D526" s="232" t="s">
        <v>185</v>
      </c>
      <c r="E526" s="238" t="s">
        <v>20</v>
      </c>
      <c r="F526" s="239" t="s">
        <v>650</v>
      </c>
      <c r="G526" s="237"/>
      <c r="H526" s="240">
        <v>6.2999999999999998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6" t="s">
        <v>185</v>
      </c>
      <c r="AU526" s="246" t="s">
        <v>86</v>
      </c>
      <c r="AV526" s="13" t="s">
        <v>86</v>
      </c>
      <c r="AW526" s="13" t="s">
        <v>38</v>
      </c>
      <c r="AX526" s="13" t="s">
        <v>77</v>
      </c>
      <c r="AY526" s="246" t="s">
        <v>168</v>
      </c>
    </row>
    <row r="527" s="13" customFormat="1">
      <c r="A527" s="13"/>
      <c r="B527" s="236"/>
      <c r="C527" s="237"/>
      <c r="D527" s="232" t="s">
        <v>185</v>
      </c>
      <c r="E527" s="238" t="s">
        <v>20</v>
      </c>
      <c r="F527" s="239" t="s">
        <v>651</v>
      </c>
      <c r="G527" s="237"/>
      <c r="H527" s="240">
        <v>0.59999999999999998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6" t="s">
        <v>185</v>
      </c>
      <c r="AU527" s="246" t="s">
        <v>86</v>
      </c>
      <c r="AV527" s="13" t="s">
        <v>86</v>
      </c>
      <c r="AW527" s="13" t="s">
        <v>38</v>
      </c>
      <c r="AX527" s="13" t="s">
        <v>77</v>
      </c>
      <c r="AY527" s="246" t="s">
        <v>168</v>
      </c>
    </row>
    <row r="528" s="13" customFormat="1">
      <c r="A528" s="13"/>
      <c r="B528" s="236"/>
      <c r="C528" s="237"/>
      <c r="D528" s="232" t="s">
        <v>185</v>
      </c>
      <c r="E528" s="238" t="s">
        <v>20</v>
      </c>
      <c r="F528" s="239" t="s">
        <v>652</v>
      </c>
      <c r="G528" s="237"/>
      <c r="H528" s="240">
        <v>7.2000000000000002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6" t="s">
        <v>185</v>
      </c>
      <c r="AU528" s="246" t="s">
        <v>86</v>
      </c>
      <c r="AV528" s="13" t="s">
        <v>86</v>
      </c>
      <c r="AW528" s="13" t="s">
        <v>38</v>
      </c>
      <c r="AX528" s="13" t="s">
        <v>77</v>
      </c>
      <c r="AY528" s="246" t="s">
        <v>168</v>
      </c>
    </row>
    <row r="529" s="13" customFormat="1">
      <c r="A529" s="13"/>
      <c r="B529" s="236"/>
      <c r="C529" s="237"/>
      <c r="D529" s="232" t="s">
        <v>185</v>
      </c>
      <c r="E529" s="238" t="s">
        <v>20</v>
      </c>
      <c r="F529" s="239" t="s">
        <v>653</v>
      </c>
      <c r="G529" s="237"/>
      <c r="H529" s="240">
        <v>2.7000000000000002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6" t="s">
        <v>185</v>
      </c>
      <c r="AU529" s="246" t="s">
        <v>86</v>
      </c>
      <c r="AV529" s="13" t="s">
        <v>86</v>
      </c>
      <c r="AW529" s="13" t="s">
        <v>38</v>
      </c>
      <c r="AX529" s="13" t="s">
        <v>77</v>
      </c>
      <c r="AY529" s="246" t="s">
        <v>168</v>
      </c>
    </row>
    <row r="530" s="13" customFormat="1">
      <c r="A530" s="13"/>
      <c r="B530" s="236"/>
      <c r="C530" s="237"/>
      <c r="D530" s="232" t="s">
        <v>185</v>
      </c>
      <c r="E530" s="238" t="s">
        <v>20</v>
      </c>
      <c r="F530" s="239" t="s">
        <v>654</v>
      </c>
      <c r="G530" s="237"/>
      <c r="H530" s="240">
        <v>4.2000000000000002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185</v>
      </c>
      <c r="AU530" s="246" t="s">
        <v>86</v>
      </c>
      <c r="AV530" s="13" t="s">
        <v>86</v>
      </c>
      <c r="AW530" s="13" t="s">
        <v>38</v>
      </c>
      <c r="AX530" s="13" t="s">
        <v>77</v>
      </c>
      <c r="AY530" s="246" t="s">
        <v>168</v>
      </c>
    </row>
    <row r="531" s="16" customFormat="1">
      <c r="A531" s="16"/>
      <c r="B531" s="268"/>
      <c r="C531" s="269"/>
      <c r="D531" s="232" t="s">
        <v>185</v>
      </c>
      <c r="E531" s="270" t="s">
        <v>20</v>
      </c>
      <c r="F531" s="271" t="s">
        <v>223</v>
      </c>
      <c r="G531" s="269"/>
      <c r="H531" s="272">
        <v>31</v>
      </c>
      <c r="I531" s="273"/>
      <c r="J531" s="269"/>
      <c r="K531" s="269"/>
      <c r="L531" s="274"/>
      <c r="M531" s="275"/>
      <c r="N531" s="276"/>
      <c r="O531" s="276"/>
      <c r="P531" s="276"/>
      <c r="Q531" s="276"/>
      <c r="R531" s="276"/>
      <c r="S531" s="276"/>
      <c r="T531" s="277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78" t="s">
        <v>185</v>
      </c>
      <c r="AU531" s="278" t="s">
        <v>86</v>
      </c>
      <c r="AV531" s="16" t="s">
        <v>187</v>
      </c>
      <c r="AW531" s="16" t="s">
        <v>38</v>
      </c>
      <c r="AX531" s="16" t="s">
        <v>77</v>
      </c>
      <c r="AY531" s="278" t="s">
        <v>168</v>
      </c>
    </row>
    <row r="532" s="15" customFormat="1">
      <c r="A532" s="15"/>
      <c r="B532" s="258"/>
      <c r="C532" s="259"/>
      <c r="D532" s="232" t="s">
        <v>185</v>
      </c>
      <c r="E532" s="260" t="s">
        <v>20</v>
      </c>
      <c r="F532" s="261" t="s">
        <v>655</v>
      </c>
      <c r="G532" s="259"/>
      <c r="H532" s="260" t="s">
        <v>20</v>
      </c>
      <c r="I532" s="262"/>
      <c r="J532" s="259"/>
      <c r="K532" s="259"/>
      <c r="L532" s="263"/>
      <c r="M532" s="264"/>
      <c r="N532" s="265"/>
      <c r="O532" s="265"/>
      <c r="P532" s="265"/>
      <c r="Q532" s="265"/>
      <c r="R532" s="265"/>
      <c r="S532" s="265"/>
      <c r="T532" s="26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7" t="s">
        <v>185</v>
      </c>
      <c r="AU532" s="267" t="s">
        <v>86</v>
      </c>
      <c r="AV532" s="15" t="s">
        <v>8</v>
      </c>
      <c r="AW532" s="15" t="s">
        <v>38</v>
      </c>
      <c r="AX532" s="15" t="s">
        <v>77</v>
      </c>
      <c r="AY532" s="267" t="s">
        <v>168</v>
      </c>
    </row>
    <row r="533" s="13" customFormat="1">
      <c r="A533" s="13"/>
      <c r="B533" s="236"/>
      <c r="C533" s="237"/>
      <c r="D533" s="232" t="s">
        <v>185</v>
      </c>
      <c r="E533" s="238" t="s">
        <v>20</v>
      </c>
      <c r="F533" s="239" t="s">
        <v>656</v>
      </c>
      <c r="G533" s="237"/>
      <c r="H533" s="240">
        <v>0.96999999999999997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6" t="s">
        <v>185</v>
      </c>
      <c r="AU533" s="246" t="s">
        <v>86</v>
      </c>
      <c r="AV533" s="13" t="s">
        <v>86</v>
      </c>
      <c r="AW533" s="13" t="s">
        <v>38</v>
      </c>
      <c r="AX533" s="13" t="s">
        <v>77</v>
      </c>
      <c r="AY533" s="246" t="s">
        <v>168</v>
      </c>
    </row>
    <row r="534" s="13" customFormat="1">
      <c r="A534" s="13"/>
      <c r="B534" s="236"/>
      <c r="C534" s="237"/>
      <c r="D534" s="232" t="s">
        <v>185</v>
      </c>
      <c r="E534" s="238" t="s">
        <v>20</v>
      </c>
      <c r="F534" s="239" t="s">
        <v>657</v>
      </c>
      <c r="G534" s="237"/>
      <c r="H534" s="240">
        <v>0.78000000000000003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6" t="s">
        <v>185</v>
      </c>
      <c r="AU534" s="246" t="s">
        <v>86</v>
      </c>
      <c r="AV534" s="13" t="s">
        <v>86</v>
      </c>
      <c r="AW534" s="13" t="s">
        <v>38</v>
      </c>
      <c r="AX534" s="13" t="s">
        <v>77</v>
      </c>
      <c r="AY534" s="246" t="s">
        <v>168</v>
      </c>
    </row>
    <row r="535" s="13" customFormat="1">
      <c r="A535" s="13"/>
      <c r="B535" s="236"/>
      <c r="C535" s="237"/>
      <c r="D535" s="232" t="s">
        <v>185</v>
      </c>
      <c r="E535" s="238" t="s">
        <v>20</v>
      </c>
      <c r="F535" s="239" t="s">
        <v>658</v>
      </c>
      <c r="G535" s="237"/>
      <c r="H535" s="240">
        <v>0.56000000000000005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6" t="s">
        <v>185</v>
      </c>
      <c r="AU535" s="246" t="s">
        <v>86</v>
      </c>
      <c r="AV535" s="13" t="s">
        <v>86</v>
      </c>
      <c r="AW535" s="13" t="s">
        <v>38</v>
      </c>
      <c r="AX535" s="13" t="s">
        <v>77</v>
      </c>
      <c r="AY535" s="246" t="s">
        <v>168</v>
      </c>
    </row>
    <row r="536" s="13" customFormat="1">
      <c r="A536" s="13"/>
      <c r="B536" s="236"/>
      <c r="C536" s="237"/>
      <c r="D536" s="232" t="s">
        <v>185</v>
      </c>
      <c r="E536" s="238" t="s">
        <v>20</v>
      </c>
      <c r="F536" s="239" t="s">
        <v>659</v>
      </c>
      <c r="G536" s="237"/>
      <c r="H536" s="240">
        <v>0.29999999999999999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6" t="s">
        <v>185</v>
      </c>
      <c r="AU536" s="246" t="s">
        <v>86</v>
      </c>
      <c r="AV536" s="13" t="s">
        <v>86</v>
      </c>
      <c r="AW536" s="13" t="s">
        <v>38</v>
      </c>
      <c r="AX536" s="13" t="s">
        <v>77</v>
      </c>
      <c r="AY536" s="246" t="s">
        <v>168</v>
      </c>
    </row>
    <row r="537" s="16" customFormat="1">
      <c r="A537" s="16"/>
      <c r="B537" s="268"/>
      <c r="C537" s="269"/>
      <c r="D537" s="232" t="s">
        <v>185</v>
      </c>
      <c r="E537" s="270" t="s">
        <v>20</v>
      </c>
      <c r="F537" s="271" t="s">
        <v>223</v>
      </c>
      <c r="G537" s="269"/>
      <c r="H537" s="272">
        <v>2.6099999999999999</v>
      </c>
      <c r="I537" s="273"/>
      <c r="J537" s="269"/>
      <c r="K537" s="269"/>
      <c r="L537" s="274"/>
      <c r="M537" s="275"/>
      <c r="N537" s="276"/>
      <c r="O537" s="276"/>
      <c r="P537" s="276"/>
      <c r="Q537" s="276"/>
      <c r="R537" s="276"/>
      <c r="S537" s="276"/>
      <c r="T537" s="277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78" t="s">
        <v>185</v>
      </c>
      <c r="AU537" s="278" t="s">
        <v>86</v>
      </c>
      <c r="AV537" s="16" t="s">
        <v>187</v>
      </c>
      <c r="AW537" s="16" t="s">
        <v>38</v>
      </c>
      <c r="AX537" s="16" t="s">
        <v>77</v>
      </c>
      <c r="AY537" s="278" t="s">
        <v>168</v>
      </c>
    </row>
    <row r="538" s="14" customFormat="1">
      <c r="A538" s="14"/>
      <c r="B538" s="247"/>
      <c r="C538" s="248"/>
      <c r="D538" s="232" t="s">
        <v>185</v>
      </c>
      <c r="E538" s="249" t="s">
        <v>20</v>
      </c>
      <c r="F538" s="250" t="s">
        <v>196</v>
      </c>
      <c r="G538" s="248"/>
      <c r="H538" s="251">
        <v>33.609999999999999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185</v>
      </c>
      <c r="AU538" s="257" t="s">
        <v>86</v>
      </c>
      <c r="AV538" s="14" t="s">
        <v>174</v>
      </c>
      <c r="AW538" s="14" t="s">
        <v>38</v>
      </c>
      <c r="AX538" s="14" t="s">
        <v>8</v>
      </c>
      <c r="AY538" s="257" t="s">
        <v>168</v>
      </c>
    </row>
    <row r="539" s="2" customFormat="1" ht="31" customHeight="1">
      <c r="A539" s="40"/>
      <c r="B539" s="41"/>
      <c r="C539" s="220" t="s">
        <v>660</v>
      </c>
      <c r="D539" s="220" t="s">
        <v>170</v>
      </c>
      <c r="E539" s="221" t="s">
        <v>661</v>
      </c>
      <c r="F539" s="222" t="s">
        <v>662</v>
      </c>
      <c r="G539" s="223" t="s">
        <v>190</v>
      </c>
      <c r="H539" s="224">
        <v>29.43</v>
      </c>
      <c r="I539" s="225"/>
      <c r="J539" s="224">
        <f>ROUND(I539*H539,0)</f>
        <v>0</v>
      </c>
      <c r="K539" s="222" t="s">
        <v>181</v>
      </c>
      <c r="L539" s="46"/>
      <c r="M539" s="226" t="s">
        <v>20</v>
      </c>
      <c r="N539" s="227" t="s">
        <v>48</v>
      </c>
      <c r="O539" s="86"/>
      <c r="P539" s="228">
        <f>O539*H539</f>
        <v>0</v>
      </c>
      <c r="Q539" s="228">
        <v>1.8480000000000001</v>
      </c>
      <c r="R539" s="228">
        <f>Q539*H539</f>
        <v>54.38664</v>
      </c>
      <c r="S539" s="228">
        <v>0</v>
      </c>
      <c r="T539" s="22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30" t="s">
        <v>174</v>
      </c>
      <c r="AT539" s="230" t="s">
        <v>170</v>
      </c>
      <c r="AU539" s="230" t="s">
        <v>86</v>
      </c>
      <c r="AY539" s="19" t="s">
        <v>168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19" t="s">
        <v>8</v>
      </c>
      <c r="BK539" s="231">
        <f>ROUND(I539*H539,0)</f>
        <v>0</v>
      </c>
      <c r="BL539" s="19" t="s">
        <v>174</v>
      </c>
      <c r="BM539" s="230" t="s">
        <v>663</v>
      </c>
    </row>
    <row r="540" s="2" customFormat="1">
      <c r="A540" s="40"/>
      <c r="B540" s="41"/>
      <c r="C540" s="42"/>
      <c r="D540" s="232" t="s">
        <v>183</v>
      </c>
      <c r="E540" s="42"/>
      <c r="F540" s="233" t="s">
        <v>646</v>
      </c>
      <c r="G540" s="42"/>
      <c r="H540" s="42"/>
      <c r="I540" s="138"/>
      <c r="J540" s="42"/>
      <c r="K540" s="42"/>
      <c r="L540" s="46"/>
      <c r="M540" s="234"/>
      <c r="N540" s="235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183</v>
      </c>
      <c r="AU540" s="19" t="s">
        <v>86</v>
      </c>
    </row>
    <row r="541" s="13" customFormat="1">
      <c r="A541" s="13"/>
      <c r="B541" s="236"/>
      <c r="C541" s="237"/>
      <c r="D541" s="232" t="s">
        <v>185</v>
      </c>
      <c r="E541" s="238" t="s">
        <v>20</v>
      </c>
      <c r="F541" s="239" t="s">
        <v>664</v>
      </c>
      <c r="G541" s="237"/>
      <c r="H541" s="240">
        <v>7.4400000000000004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6" t="s">
        <v>185</v>
      </c>
      <c r="AU541" s="246" t="s">
        <v>86</v>
      </c>
      <c r="AV541" s="13" t="s">
        <v>86</v>
      </c>
      <c r="AW541" s="13" t="s">
        <v>38</v>
      </c>
      <c r="AX541" s="13" t="s">
        <v>77</v>
      </c>
      <c r="AY541" s="246" t="s">
        <v>168</v>
      </c>
    </row>
    <row r="542" s="13" customFormat="1">
      <c r="A542" s="13"/>
      <c r="B542" s="236"/>
      <c r="C542" s="237"/>
      <c r="D542" s="232" t="s">
        <v>185</v>
      </c>
      <c r="E542" s="238" t="s">
        <v>20</v>
      </c>
      <c r="F542" s="239" t="s">
        <v>665</v>
      </c>
      <c r="G542" s="237"/>
      <c r="H542" s="240">
        <v>8.6400000000000006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6" t="s">
        <v>185</v>
      </c>
      <c r="AU542" s="246" t="s">
        <v>86</v>
      </c>
      <c r="AV542" s="13" t="s">
        <v>86</v>
      </c>
      <c r="AW542" s="13" t="s">
        <v>38</v>
      </c>
      <c r="AX542" s="13" t="s">
        <v>77</v>
      </c>
      <c r="AY542" s="246" t="s">
        <v>168</v>
      </c>
    </row>
    <row r="543" s="13" customFormat="1">
      <c r="A543" s="13"/>
      <c r="B543" s="236"/>
      <c r="C543" s="237"/>
      <c r="D543" s="232" t="s">
        <v>185</v>
      </c>
      <c r="E543" s="238" t="s">
        <v>20</v>
      </c>
      <c r="F543" s="239" t="s">
        <v>666</v>
      </c>
      <c r="G543" s="237"/>
      <c r="H543" s="240">
        <v>4.4500000000000002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6" t="s">
        <v>185</v>
      </c>
      <c r="AU543" s="246" t="s">
        <v>86</v>
      </c>
      <c r="AV543" s="13" t="s">
        <v>86</v>
      </c>
      <c r="AW543" s="13" t="s">
        <v>38</v>
      </c>
      <c r="AX543" s="13" t="s">
        <v>77</v>
      </c>
      <c r="AY543" s="246" t="s">
        <v>168</v>
      </c>
    </row>
    <row r="544" s="13" customFormat="1">
      <c r="A544" s="13"/>
      <c r="B544" s="236"/>
      <c r="C544" s="237"/>
      <c r="D544" s="232" t="s">
        <v>185</v>
      </c>
      <c r="E544" s="238" t="s">
        <v>20</v>
      </c>
      <c r="F544" s="239" t="s">
        <v>667</v>
      </c>
      <c r="G544" s="237"/>
      <c r="H544" s="240">
        <v>8.9000000000000004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6" t="s">
        <v>185</v>
      </c>
      <c r="AU544" s="246" t="s">
        <v>86</v>
      </c>
      <c r="AV544" s="13" t="s">
        <v>86</v>
      </c>
      <c r="AW544" s="13" t="s">
        <v>38</v>
      </c>
      <c r="AX544" s="13" t="s">
        <v>77</v>
      </c>
      <c r="AY544" s="246" t="s">
        <v>168</v>
      </c>
    </row>
    <row r="545" s="14" customFormat="1">
      <c r="A545" s="14"/>
      <c r="B545" s="247"/>
      <c r="C545" s="248"/>
      <c r="D545" s="232" t="s">
        <v>185</v>
      </c>
      <c r="E545" s="249" t="s">
        <v>20</v>
      </c>
      <c r="F545" s="250" t="s">
        <v>196</v>
      </c>
      <c r="G545" s="248"/>
      <c r="H545" s="251">
        <v>29.43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7" t="s">
        <v>185</v>
      </c>
      <c r="AU545" s="257" t="s">
        <v>86</v>
      </c>
      <c r="AV545" s="14" t="s">
        <v>174</v>
      </c>
      <c r="AW545" s="14" t="s">
        <v>38</v>
      </c>
      <c r="AX545" s="14" t="s">
        <v>8</v>
      </c>
      <c r="AY545" s="257" t="s">
        <v>168</v>
      </c>
    </row>
    <row r="546" s="2" customFormat="1" ht="20.5" customHeight="1">
      <c r="A546" s="40"/>
      <c r="B546" s="41"/>
      <c r="C546" s="220" t="s">
        <v>668</v>
      </c>
      <c r="D546" s="220" t="s">
        <v>170</v>
      </c>
      <c r="E546" s="221" t="s">
        <v>669</v>
      </c>
      <c r="F546" s="222" t="s">
        <v>670</v>
      </c>
      <c r="G546" s="223" t="s">
        <v>190</v>
      </c>
      <c r="H546" s="224">
        <v>21.52</v>
      </c>
      <c r="I546" s="225"/>
      <c r="J546" s="224">
        <f>ROUND(I546*H546,0)</f>
        <v>0</v>
      </c>
      <c r="K546" s="222" t="s">
        <v>181</v>
      </c>
      <c r="L546" s="46"/>
      <c r="M546" s="226" t="s">
        <v>20</v>
      </c>
      <c r="N546" s="227" t="s">
        <v>48</v>
      </c>
      <c r="O546" s="86"/>
      <c r="P546" s="228">
        <f>O546*H546</f>
        <v>0</v>
      </c>
      <c r="Q546" s="228">
        <v>2.1600000000000001</v>
      </c>
      <c r="R546" s="228">
        <f>Q546*H546</f>
        <v>46.483200000000004</v>
      </c>
      <c r="S546" s="228">
        <v>0</v>
      </c>
      <c r="T546" s="22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30" t="s">
        <v>174</v>
      </c>
      <c r="AT546" s="230" t="s">
        <v>170</v>
      </c>
      <c r="AU546" s="230" t="s">
        <v>86</v>
      </c>
      <c r="AY546" s="19" t="s">
        <v>168</v>
      </c>
      <c r="BE546" s="231">
        <f>IF(N546="základní",J546,0)</f>
        <v>0</v>
      </c>
      <c r="BF546" s="231">
        <f>IF(N546="snížená",J546,0)</f>
        <v>0</v>
      </c>
      <c r="BG546" s="231">
        <f>IF(N546="zákl. přenesená",J546,0)</f>
        <v>0</v>
      </c>
      <c r="BH546" s="231">
        <f>IF(N546="sníž. přenesená",J546,0)</f>
        <v>0</v>
      </c>
      <c r="BI546" s="231">
        <f>IF(N546="nulová",J546,0)</f>
        <v>0</v>
      </c>
      <c r="BJ546" s="19" t="s">
        <v>8</v>
      </c>
      <c r="BK546" s="231">
        <f>ROUND(I546*H546,0)</f>
        <v>0</v>
      </c>
      <c r="BL546" s="19" t="s">
        <v>174</v>
      </c>
      <c r="BM546" s="230" t="s">
        <v>671</v>
      </c>
    </row>
    <row r="547" s="2" customFormat="1">
      <c r="A547" s="40"/>
      <c r="B547" s="41"/>
      <c r="C547" s="42"/>
      <c r="D547" s="232" t="s">
        <v>183</v>
      </c>
      <c r="E547" s="42"/>
      <c r="F547" s="233" t="s">
        <v>672</v>
      </c>
      <c r="G547" s="42"/>
      <c r="H547" s="42"/>
      <c r="I547" s="138"/>
      <c r="J547" s="42"/>
      <c r="K547" s="42"/>
      <c r="L547" s="46"/>
      <c r="M547" s="234"/>
      <c r="N547" s="235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183</v>
      </c>
      <c r="AU547" s="19" t="s">
        <v>86</v>
      </c>
    </row>
    <row r="548" s="13" customFormat="1">
      <c r="A548" s="13"/>
      <c r="B548" s="236"/>
      <c r="C548" s="237"/>
      <c r="D548" s="232" t="s">
        <v>185</v>
      </c>
      <c r="E548" s="238" t="s">
        <v>20</v>
      </c>
      <c r="F548" s="239" t="s">
        <v>673</v>
      </c>
      <c r="G548" s="237"/>
      <c r="H548" s="240">
        <v>21.52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6" t="s">
        <v>185</v>
      </c>
      <c r="AU548" s="246" t="s">
        <v>86</v>
      </c>
      <c r="AV548" s="13" t="s">
        <v>86</v>
      </c>
      <c r="AW548" s="13" t="s">
        <v>38</v>
      </c>
      <c r="AX548" s="13" t="s">
        <v>8</v>
      </c>
      <c r="AY548" s="246" t="s">
        <v>168</v>
      </c>
    </row>
    <row r="549" s="2" customFormat="1" ht="31" customHeight="1">
      <c r="A549" s="40"/>
      <c r="B549" s="41"/>
      <c r="C549" s="220" t="s">
        <v>674</v>
      </c>
      <c r="D549" s="220" t="s">
        <v>170</v>
      </c>
      <c r="E549" s="221" t="s">
        <v>675</v>
      </c>
      <c r="F549" s="222" t="s">
        <v>676</v>
      </c>
      <c r="G549" s="223" t="s">
        <v>180</v>
      </c>
      <c r="H549" s="224">
        <v>3.7200000000000002</v>
      </c>
      <c r="I549" s="225"/>
      <c r="J549" s="224">
        <f>ROUND(I549*H549,0)</f>
        <v>0</v>
      </c>
      <c r="K549" s="222" t="s">
        <v>181</v>
      </c>
      <c r="L549" s="46"/>
      <c r="M549" s="226" t="s">
        <v>20</v>
      </c>
      <c r="N549" s="227" t="s">
        <v>48</v>
      </c>
      <c r="O549" s="86"/>
      <c r="P549" s="228">
        <f>O549*H549</f>
        <v>0</v>
      </c>
      <c r="Q549" s="228">
        <v>0.90200424000000001</v>
      </c>
      <c r="R549" s="228">
        <f>Q549*H549</f>
        <v>3.3554557728000001</v>
      </c>
      <c r="S549" s="228">
        <v>0</v>
      </c>
      <c r="T549" s="22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30" t="s">
        <v>174</v>
      </c>
      <c r="AT549" s="230" t="s">
        <v>170</v>
      </c>
      <c r="AU549" s="230" t="s">
        <v>86</v>
      </c>
      <c r="AY549" s="19" t="s">
        <v>168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9" t="s">
        <v>8</v>
      </c>
      <c r="BK549" s="231">
        <f>ROUND(I549*H549,0)</f>
        <v>0</v>
      </c>
      <c r="BL549" s="19" t="s">
        <v>174</v>
      </c>
      <c r="BM549" s="230" t="s">
        <v>677</v>
      </c>
    </row>
    <row r="550" s="2" customFormat="1">
      <c r="A550" s="40"/>
      <c r="B550" s="41"/>
      <c r="C550" s="42"/>
      <c r="D550" s="232" t="s">
        <v>176</v>
      </c>
      <c r="E550" s="42"/>
      <c r="F550" s="233" t="s">
        <v>678</v>
      </c>
      <c r="G550" s="42"/>
      <c r="H550" s="42"/>
      <c r="I550" s="138"/>
      <c r="J550" s="42"/>
      <c r="K550" s="42"/>
      <c r="L550" s="46"/>
      <c r="M550" s="234"/>
      <c r="N550" s="235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176</v>
      </c>
      <c r="AU550" s="19" t="s">
        <v>86</v>
      </c>
    </row>
    <row r="551" s="13" customFormat="1">
      <c r="A551" s="13"/>
      <c r="B551" s="236"/>
      <c r="C551" s="237"/>
      <c r="D551" s="232" t="s">
        <v>185</v>
      </c>
      <c r="E551" s="238" t="s">
        <v>20</v>
      </c>
      <c r="F551" s="239" t="s">
        <v>563</v>
      </c>
      <c r="G551" s="237"/>
      <c r="H551" s="240">
        <v>1.8600000000000001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6" t="s">
        <v>185</v>
      </c>
      <c r="AU551" s="246" t="s">
        <v>86</v>
      </c>
      <c r="AV551" s="13" t="s">
        <v>86</v>
      </c>
      <c r="AW551" s="13" t="s">
        <v>38</v>
      </c>
      <c r="AX551" s="13" t="s">
        <v>77</v>
      </c>
      <c r="AY551" s="246" t="s">
        <v>168</v>
      </c>
    </row>
    <row r="552" s="13" customFormat="1">
      <c r="A552" s="13"/>
      <c r="B552" s="236"/>
      <c r="C552" s="237"/>
      <c r="D552" s="232" t="s">
        <v>185</v>
      </c>
      <c r="E552" s="238" t="s">
        <v>20</v>
      </c>
      <c r="F552" s="239" t="s">
        <v>564</v>
      </c>
      <c r="G552" s="237"/>
      <c r="H552" s="240">
        <v>1.8600000000000001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6" t="s">
        <v>185</v>
      </c>
      <c r="AU552" s="246" t="s">
        <v>86</v>
      </c>
      <c r="AV552" s="13" t="s">
        <v>86</v>
      </c>
      <c r="AW552" s="13" t="s">
        <v>38</v>
      </c>
      <c r="AX552" s="13" t="s">
        <v>77</v>
      </c>
      <c r="AY552" s="246" t="s">
        <v>168</v>
      </c>
    </row>
    <row r="553" s="14" customFormat="1">
      <c r="A553" s="14"/>
      <c r="B553" s="247"/>
      <c r="C553" s="248"/>
      <c r="D553" s="232" t="s">
        <v>185</v>
      </c>
      <c r="E553" s="249" t="s">
        <v>20</v>
      </c>
      <c r="F553" s="250" t="s">
        <v>196</v>
      </c>
      <c r="G553" s="248"/>
      <c r="H553" s="251">
        <v>3.7200000000000002</v>
      </c>
      <c r="I553" s="252"/>
      <c r="J553" s="248"/>
      <c r="K553" s="248"/>
      <c r="L553" s="253"/>
      <c r="M553" s="254"/>
      <c r="N553" s="255"/>
      <c r="O553" s="255"/>
      <c r="P553" s="255"/>
      <c r="Q553" s="255"/>
      <c r="R553" s="255"/>
      <c r="S553" s="255"/>
      <c r="T553" s="25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7" t="s">
        <v>185</v>
      </c>
      <c r="AU553" s="257" t="s">
        <v>86</v>
      </c>
      <c r="AV553" s="14" t="s">
        <v>174</v>
      </c>
      <c r="AW553" s="14" t="s">
        <v>38</v>
      </c>
      <c r="AX553" s="14" t="s">
        <v>8</v>
      </c>
      <c r="AY553" s="257" t="s">
        <v>168</v>
      </c>
    </row>
    <row r="554" s="2" customFormat="1" ht="20.5" customHeight="1">
      <c r="A554" s="40"/>
      <c r="B554" s="41"/>
      <c r="C554" s="220" t="s">
        <v>679</v>
      </c>
      <c r="D554" s="220" t="s">
        <v>170</v>
      </c>
      <c r="E554" s="221" t="s">
        <v>680</v>
      </c>
      <c r="F554" s="222" t="s">
        <v>681</v>
      </c>
      <c r="G554" s="223" t="s">
        <v>180</v>
      </c>
      <c r="H554" s="224">
        <v>13.6</v>
      </c>
      <c r="I554" s="225"/>
      <c r="J554" s="224">
        <f>ROUND(I554*H554,0)</f>
        <v>0</v>
      </c>
      <c r="K554" s="222" t="s">
        <v>181</v>
      </c>
      <c r="L554" s="46"/>
      <c r="M554" s="226" t="s">
        <v>20</v>
      </c>
      <c r="N554" s="227" t="s">
        <v>48</v>
      </c>
      <c r="O554" s="86"/>
      <c r="P554" s="228">
        <f>O554*H554</f>
        <v>0</v>
      </c>
      <c r="Q554" s="228">
        <v>0.82326999999999995</v>
      </c>
      <c r="R554" s="228">
        <f>Q554*H554</f>
        <v>11.196471999999998</v>
      </c>
      <c r="S554" s="228">
        <v>0</v>
      </c>
      <c r="T554" s="22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30" t="s">
        <v>174</v>
      </c>
      <c r="AT554" s="230" t="s">
        <v>170</v>
      </c>
      <c r="AU554" s="230" t="s">
        <v>86</v>
      </c>
      <c r="AY554" s="19" t="s">
        <v>168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9" t="s">
        <v>8</v>
      </c>
      <c r="BK554" s="231">
        <f>ROUND(I554*H554,0)</f>
        <v>0</v>
      </c>
      <c r="BL554" s="19" t="s">
        <v>174</v>
      </c>
      <c r="BM554" s="230" t="s">
        <v>682</v>
      </c>
    </row>
    <row r="555" s="2" customFormat="1">
      <c r="A555" s="40"/>
      <c r="B555" s="41"/>
      <c r="C555" s="42"/>
      <c r="D555" s="232" t="s">
        <v>183</v>
      </c>
      <c r="E555" s="42"/>
      <c r="F555" s="233" t="s">
        <v>683</v>
      </c>
      <c r="G555" s="42"/>
      <c r="H555" s="42"/>
      <c r="I555" s="138"/>
      <c r="J555" s="42"/>
      <c r="K555" s="42"/>
      <c r="L555" s="46"/>
      <c r="M555" s="234"/>
      <c r="N555" s="235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183</v>
      </c>
      <c r="AU555" s="19" t="s">
        <v>86</v>
      </c>
    </row>
    <row r="556" s="2" customFormat="1">
      <c r="A556" s="40"/>
      <c r="B556" s="41"/>
      <c r="C556" s="42"/>
      <c r="D556" s="232" t="s">
        <v>176</v>
      </c>
      <c r="E556" s="42"/>
      <c r="F556" s="233" t="s">
        <v>684</v>
      </c>
      <c r="G556" s="42"/>
      <c r="H556" s="42"/>
      <c r="I556" s="138"/>
      <c r="J556" s="42"/>
      <c r="K556" s="42"/>
      <c r="L556" s="46"/>
      <c r="M556" s="234"/>
      <c r="N556" s="235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176</v>
      </c>
      <c r="AU556" s="19" t="s">
        <v>86</v>
      </c>
    </row>
    <row r="557" s="13" customFormat="1">
      <c r="A557" s="13"/>
      <c r="B557" s="236"/>
      <c r="C557" s="237"/>
      <c r="D557" s="232" t="s">
        <v>185</v>
      </c>
      <c r="E557" s="238" t="s">
        <v>20</v>
      </c>
      <c r="F557" s="239" t="s">
        <v>535</v>
      </c>
      <c r="G557" s="237"/>
      <c r="H557" s="240">
        <v>5.7999999999999998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6" t="s">
        <v>185</v>
      </c>
      <c r="AU557" s="246" t="s">
        <v>86</v>
      </c>
      <c r="AV557" s="13" t="s">
        <v>86</v>
      </c>
      <c r="AW557" s="13" t="s">
        <v>38</v>
      </c>
      <c r="AX557" s="13" t="s">
        <v>77</v>
      </c>
      <c r="AY557" s="246" t="s">
        <v>168</v>
      </c>
    </row>
    <row r="558" s="13" customFormat="1">
      <c r="A558" s="13"/>
      <c r="B558" s="236"/>
      <c r="C558" s="237"/>
      <c r="D558" s="232" t="s">
        <v>185</v>
      </c>
      <c r="E558" s="238" t="s">
        <v>20</v>
      </c>
      <c r="F558" s="239" t="s">
        <v>536</v>
      </c>
      <c r="G558" s="237"/>
      <c r="H558" s="240">
        <v>7.7999999999999998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185</v>
      </c>
      <c r="AU558" s="246" t="s">
        <v>86</v>
      </c>
      <c r="AV558" s="13" t="s">
        <v>86</v>
      </c>
      <c r="AW558" s="13" t="s">
        <v>38</v>
      </c>
      <c r="AX558" s="13" t="s">
        <v>77</v>
      </c>
      <c r="AY558" s="246" t="s">
        <v>168</v>
      </c>
    </row>
    <row r="559" s="14" customFormat="1">
      <c r="A559" s="14"/>
      <c r="B559" s="247"/>
      <c r="C559" s="248"/>
      <c r="D559" s="232" t="s">
        <v>185</v>
      </c>
      <c r="E559" s="249" t="s">
        <v>20</v>
      </c>
      <c r="F559" s="250" t="s">
        <v>196</v>
      </c>
      <c r="G559" s="248"/>
      <c r="H559" s="251">
        <v>13.6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7" t="s">
        <v>185</v>
      </c>
      <c r="AU559" s="257" t="s">
        <v>86</v>
      </c>
      <c r="AV559" s="14" t="s">
        <v>174</v>
      </c>
      <c r="AW559" s="14" t="s">
        <v>38</v>
      </c>
      <c r="AX559" s="14" t="s">
        <v>8</v>
      </c>
      <c r="AY559" s="257" t="s">
        <v>168</v>
      </c>
    </row>
    <row r="560" s="2" customFormat="1" ht="41.5" customHeight="1">
      <c r="A560" s="40"/>
      <c r="B560" s="41"/>
      <c r="C560" s="220" t="s">
        <v>685</v>
      </c>
      <c r="D560" s="220" t="s">
        <v>170</v>
      </c>
      <c r="E560" s="221" t="s">
        <v>686</v>
      </c>
      <c r="F560" s="222" t="s">
        <v>687</v>
      </c>
      <c r="G560" s="223" t="s">
        <v>425</v>
      </c>
      <c r="H560" s="224">
        <v>85.400000000000006</v>
      </c>
      <c r="I560" s="225"/>
      <c r="J560" s="224">
        <f>ROUND(I560*H560,0)</f>
        <v>0</v>
      </c>
      <c r="K560" s="222" t="s">
        <v>20</v>
      </c>
      <c r="L560" s="46"/>
      <c r="M560" s="226" t="s">
        <v>20</v>
      </c>
      <c r="N560" s="227" t="s">
        <v>48</v>
      </c>
      <c r="O560" s="86"/>
      <c r="P560" s="228">
        <f>O560*H560</f>
        <v>0</v>
      </c>
      <c r="Q560" s="228">
        <v>0.01789</v>
      </c>
      <c r="R560" s="228">
        <f>Q560*H560</f>
        <v>1.527806</v>
      </c>
      <c r="S560" s="228">
        <v>0</v>
      </c>
      <c r="T560" s="22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30" t="s">
        <v>174</v>
      </c>
      <c r="AT560" s="230" t="s">
        <v>170</v>
      </c>
      <c r="AU560" s="230" t="s">
        <v>86</v>
      </c>
      <c r="AY560" s="19" t="s">
        <v>168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9" t="s">
        <v>8</v>
      </c>
      <c r="BK560" s="231">
        <f>ROUND(I560*H560,0)</f>
        <v>0</v>
      </c>
      <c r="BL560" s="19" t="s">
        <v>174</v>
      </c>
      <c r="BM560" s="230" t="s">
        <v>688</v>
      </c>
    </row>
    <row r="561" s="2" customFormat="1">
      <c r="A561" s="40"/>
      <c r="B561" s="41"/>
      <c r="C561" s="42"/>
      <c r="D561" s="232" t="s">
        <v>183</v>
      </c>
      <c r="E561" s="42"/>
      <c r="F561" s="233" t="s">
        <v>689</v>
      </c>
      <c r="G561" s="42"/>
      <c r="H561" s="42"/>
      <c r="I561" s="138"/>
      <c r="J561" s="42"/>
      <c r="K561" s="42"/>
      <c r="L561" s="46"/>
      <c r="M561" s="234"/>
      <c r="N561" s="235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183</v>
      </c>
      <c r="AU561" s="19" t="s">
        <v>86</v>
      </c>
    </row>
    <row r="562" s="2" customFormat="1">
      <c r="A562" s="40"/>
      <c r="B562" s="41"/>
      <c r="C562" s="42"/>
      <c r="D562" s="232" t="s">
        <v>176</v>
      </c>
      <c r="E562" s="42"/>
      <c r="F562" s="233" t="s">
        <v>690</v>
      </c>
      <c r="G562" s="42"/>
      <c r="H562" s="42"/>
      <c r="I562" s="138"/>
      <c r="J562" s="42"/>
      <c r="K562" s="42"/>
      <c r="L562" s="46"/>
      <c r="M562" s="234"/>
      <c r="N562" s="235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176</v>
      </c>
      <c r="AU562" s="19" t="s">
        <v>86</v>
      </c>
    </row>
    <row r="563" s="13" customFormat="1">
      <c r="A563" s="13"/>
      <c r="B563" s="236"/>
      <c r="C563" s="237"/>
      <c r="D563" s="232" t="s">
        <v>185</v>
      </c>
      <c r="E563" s="238" t="s">
        <v>20</v>
      </c>
      <c r="F563" s="239" t="s">
        <v>691</v>
      </c>
      <c r="G563" s="237"/>
      <c r="H563" s="240">
        <v>85.400000000000006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6" t="s">
        <v>185</v>
      </c>
      <c r="AU563" s="246" t="s">
        <v>86</v>
      </c>
      <c r="AV563" s="13" t="s">
        <v>86</v>
      </c>
      <c r="AW563" s="13" t="s">
        <v>38</v>
      </c>
      <c r="AX563" s="13" t="s">
        <v>8</v>
      </c>
      <c r="AY563" s="246" t="s">
        <v>168</v>
      </c>
    </row>
    <row r="564" s="12" customFormat="1" ht="22.8" customHeight="1">
      <c r="A564" s="12"/>
      <c r="B564" s="204"/>
      <c r="C564" s="205"/>
      <c r="D564" s="206" t="s">
        <v>76</v>
      </c>
      <c r="E564" s="218" t="s">
        <v>213</v>
      </c>
      <c r="F564" s="218" t="s">
        <v>692</v>
      </c>
      <c r="G564" s="205"/>
      <c r="H564" s="205"/>
      <c r="I564" s="208"/>
      <c r="J564" s="219">
        <f>BK564</f>
        <v>0</v>
      </c>
      <c r="K564" s="205"/>
      <c r="L564" s="210"/>
      <c r="M564" s="211"/>
      <c r="N564" s="212"/>
      <c r="O564" s="212"/>
      <c r="P564" s="213">
        <f>SUM(P565:P566)</f>
        <v>0</v>
      </c>
      <c r="Q564" s="212"/>
      <c r="R564" s="213">
        <f>SUM(R565:R566)</f>
        <v>70.3202</v>
      </c>
      <c r="S564" s="212"/>
      <c r="T564" s="214">
        <f>SUM(T565:T566)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15" t="s">
        <v>8</v>
      </c>
      <c r="AT564" s="216" t="s">
        <v>76</v>
      </c>
      <c r="AU564" s="216" t="s">
        <v>8</v>
      </c>
      <c r="AY564" s="215" t="s">
        <v>168</v>
      </c>
      <c r="BK564" s="217">
        <f>SUM(BK565:BK566)</f>
        <v>0</v>
      </c>
    </row>
    <row r="565" s="2" customFormat="1" ht="20.5" customHeight="1">
      <c r="A565" s="40"/>
      <c r="B565" s="41"/>
      <c r="C565" s="220" t="s">
        <v>693</v>
      </c>
      <c r="D565" s="220" t="s">
        <v>170</v>
      </c>
      <c r="E565" s="221" t="s">
        <v>694</v>
      </c>
      <c r="F565" s="222" t="s">
        <v>695</v>
      </c>
      <c r="G565" s="223" t="s">
        <v>180</v>
      </c>
      <c r="H565" s="224">
        <v>152.87000000000001</v>
      </c>
      <c r="I565" s="225"/>
      <c r="J565" s="224">
        <f>ROUND(I565*H565,0)</f>
        <v>0</v>
      </c>
      <c r="K565" s="222" t="s">
        <v>181</v>
      </c>
      <c r="L565" s="46"/>
      <c r="M565" s="226" t="s">
        <v>20</v>
      </c>
      <c r="N565" s="227" t="s">
        <v>48</v>
      </c>
      <c r="O565" s="86"/>
      <c r="P565" s="228">
        <f>O565*H565</f>
        <v>0</v>
      </c>
      <c r="Q565" s="228">
        <v>0.46000000000000002</v>
      </c>
      <c r="R565" s="228">
        <f>Q565*H565</f>
        <v>70.3202</v>
      </c>
      <c r="S565" s="228">
        <v>0</v>
      </c>
      <c r="T565" s="22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30" t="s">
        <v>174</v>
      </c>
      <c r="AT565" s="230" t="s">
        <v>170</v>
      </c>
      <c r="AU565" s="230" t="s">
        <v>86</v>
      </c>
      <c r="AY565" s="19" t="s">
        <v>168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9" t="s">
        <v>8</v>
      </c>
      <c r="BK565" s="231">
        <f>ROUND(I565*H565,0)</f>
        <v>0</v>
      </c>
      <c r="BL565" s="19" t="s">
        <v>174</v>
      </c>
      <c r="BM565" s="230" t="s">
        <v>696</v>
      </c>
    </row>
    <row r="566" s="13" customFormat="1">
      <c r="A566" s="13"/>
      <c r="B566" s="236"/>
      <c r="C566" s="237"/>
      <c r="D566" s="232" t="s">
        <v>185</v>
      </c>
      <c r="E566" s="238" t="s">
        <v>20</v>
      </c>
      <c r="F566" s="239" t="s">
        <v>697</v>
      </c>
      <c r="G566" s="237"/>
      <c r="H566" s="240">
        <v>152.87000000000001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185</v>
      </c>
      <c r="AU566" s="246" t="s">
        <v>86</v>
      </c>
      <c r="AV566" s="13" t="s">
        <v>86</v>
      </c>
      <c r="AW566" s="13" t="s">
        <v>38</v>
      </c>
      <c r="AX566" s="13" t="s">
        <v>8</v>
      </c>
      <c r="AY566" s="246" t="s">
        <v>168</v>
      </c>
    </row>
    <row r="567" s="12" customFormat="1" ht="22.8" customHeight="1">
      <c r="A567" s="12"/>
      <c r="B567" s="204"/>
      <c r="C567" s="205"/>
      <c r="D567" s="206" t="s">
        <v>76</v>
      </c>
      <c r="E567" s="218" t="s">
        <v>264</v>
      </c>
      <c r="F567" s="218" t="s">
        <v>698</v>
      </c>
      <c r="G567" s="205"/>
      <c r="H567" s="205"/>
      <c r="I567" s="208"/>
      <c r="J567" s="219">
        <f>BK567</f>
        <v>0</v>
      </c>
      <c r="K567" s="205"/>
      <c r="L567" s="210"/>
      <c r="M567" s="211"/>
      <c r="N567" s="212"/>
      <c r="O567" s="212"/>
      <c r="P567" s="213">
        <f>SUM(P568:P575)</f>
        <v>0</v>
      </c>
      <c r="Q567" s="212"/>
      <c r="R567" s="213">
        <f>SUM(R568:R575)</f>
        <v>0</v>
      </c>
      <c r="S567" s="212"/>
      <c r="T567" s="214">
        <f>SUM(T568:T575)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5" t="s">
        <v>8</v>
      </c>
      <c r="AT567" s="216" t="s">
        <v>76</v>
      </c>
      <c r="AU567" s="216" t="s">
        <v>8</v>
      </c>
      <c r="AY567" s="215" t="s">
        <v>168</v>
      </c>
      <c r="BK567" s="217">
        <f>SUM(BK568:BK575)</f>
        <v>0</v>
      </c>
    </row>
    <row r="568" s="2" customFormat="1" ht="20.5" customHeight="1">
      <c r="A568" s="40"/>
      <c r="B568" s="41"/>
      <c r="C568" s="220" t="s">
        <v>699</v>
      </c>
      <c r="D568" s="220" t="s">
        <v>170</v>
      </c>
      <c r="E568" s="221" t="s">
        <v>700</v>
      </c>
      <c r="F568" s="222" t="s">
        <v>701</v>
      </c>
      <c r="G568" s="223" t="s">
        <v>180</v>
      </c>
      <c r="H568" s="224">
        <v>25.48</v>
      </c>
      <c r="I568" s="225"/>
      <c r="J568" s="224">
        <f>ROUND(I568*H568,0)</f>
        <v>0</v>
      </c>
      <c r="K568" s="222" t="s">
        <v>20</v>
      </c>
      <c r="L568" s="46"/>
      <c r="M568" s="226" t="s">
        <v>20</v>
      </c>
      <c r="N568" s="227" t="s">
        <v>48</v>
      </c>
      <c r="O568" s="86"/>
      <c r="P568" s="228">
        <f>O568*H568</f>
        <v>0</v>
      </c>
      <c r="Q568" s="228">
        <v>0</v>
      </c>
      <c r="R568" s="228">
        <f>Q568*H568</f>
        <v>0</v>
      </c>
      <c r="S568" s="228">
        <v>0</v>
      </c>
      <c r="T568" s="22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30" t="s">
        <v>174</v>
      </c>
      <c r="AT568" s="230" t="s">
        <v>170</v>
      </c>
      <c r="AU568" s="230" t="s">
        <v>86</v>
      </c>
      <c r="AY568" s="19" t="s">
        <v>168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9" t="s">
        <v>8</v>
      </c>
      <c r="BK568" s="231">
        <f>ROUND(I568*H568,0)</f>
        <v>0</v>
      </c>
      <c r="BL568" s="19" t="s">
        <v>174</v>
      </c>
      <c r="BM568" s="230" t="s">
        <v>702</v>
      </c>
    </row>
    <row r="569" s="2" customFormat="1">
      <c r="A569" s="40"/>
      <c r="B569" s="41"/>
      <c r="C569" s="42"/>
      <c r="D569" s="232" t="s">
        <v>176</v>
      </c>
      <c r="E569" s="42"/>
      <c r="F569" s="233" t="s">
        <v>703</v>
      </c>
      <c r="G569" s="42"/>
      <c r="H569" s="42"/>
      <c r="I569" s="138"/>
      <c r="J569" s="42"/>
      <c r="K569" s="42"/>
      <c r="L569" s="46"/>
      <c r="M569" s="234"/>
      <c r="N569" s="235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176</v>
      </c>
      <c r="AU569" s="19" t="s">
        <v>86</v>
      </c>
    </row>
    <row r="570" s="13" customFormat="1">
      <c r="A570" s="13"/>
      <c r="B570" s="236"/>
      <c r="C570" s="237"/>
      <c r="D570" s="232" t="s">
        <v>185</v>
      </c>
      <c r="E570" s="238" t="s">
        <v>20</v>
      </c>
      <c r="F570" s="239" t="s">
        <v>704</v>
      </c>
      <c r="G570" s="237"/>
      <c r="H570" s="240">
        <v>4.3700000000000001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6" t="s">
        <v>185</v>
      </c>
      <c r="AU570" s="246" t="s">
        <v>86</v>
      </c>
      <c r="AV570" s="13" t="s">
        <v>86</v>
      </c>
      <c r="AW570" s="13" t="s">
        <v>38</v>
      </c>
      <c r="AX570" s="13" t="s">
        <v>77</v>
      </c>
      <c r="AY570" s="246" t="s">
        <v>168</v>
      </c>
    </row>
    <row r="571" s="13" customFormat="1">
      <c r="A571" s="13"/>
      <c r="B571" s="236"/>
      <c r="C571" s="237"/>
      <c r="D571" s="232" t="s">
        <v>185</v>
      </c>
      <c r="E571" s="238" t="s">
        <v>20</v>
      </c>
      <c r="F571" s="239" t="s">
        <v>705</v>
      </c>
      <c r="G571" s="237"/>
      <c r="H571" s="240">
        <v>4.8700000000000001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6" t="s">
        <v>185</v>
      </c>
      <c r="AU571" s="246" t="s">
        <v>86</v>
      </c>
      <c r="AV571" s="13" t="s">
        <v>86</v>
      </c>
      <c r="AW571" s="13" t="s">
        <v>38</v>
      </c>
      <c r="AX571" s="13" t="s">
        <v>77</v>
      </c>
      <c r="AY571" s="246" t="s">
        <v>168</v>
      </c>
    </row>
    <row r="572" s="13" customFormat="1">
      <c r="A572" s="13"/>
      <c r="B572" s="236"/>
      <c r="C572" s="237"/>
      <c r="D572" s="232" t="s">
        <v>185</v>
      </c>
      <c r="E572" s="238" t="s">
        <v>20</v>
      </c>
      <c r="F572" s="239" t="s">
        <v>706</v>
      </c>
      <c r="G572" s="237"/>
      <c r="H572" s="240">
        <v>2.6400000000000001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6" t="s">
        <v>185</v>
      </c>
      <c r="AU572" s="246" t="s">
        <v>86</v>
      </c>
      <c r="AV572" s="13" t="s">
        <v>86</v>
      </c>
      <c r="AW572" s="13" t="s">
        <v>38</v>
      </c>
      <c r="AX572" s="13" t="s">
        <v>77</v>
      </c>
      <c r="AY572" s="246" t="s">
        <v>168</v>
      </c>
    </row>
    <row r="573" s="13" customFormat="1">
      <c r="A573" s="13"/>
      <c r="B573" s="236"/>
      <c r="C573" s="237"/>
      <c r="D573" s="232" t="s">
        <v>185</v>
      </c>
      <c r="E573" s="238" t="s">
        <v>20</v>
      </c>
      <c r="F573" s="239" t="s">
        <v>535</v>
      </c>
      <c r="G573" s="237"/>
      <c r="H573" s="240">
        <v>5.7999999999999998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6" t="s">
        <v>185</v>
      </c>
      <c r="AU573" s="246" t="s">
        <v>86</v>
      </c>
      <c r="AV573" s="13" t="s">
        <v>86</v>
      </c>
      <c r="AW573" s="13" t="s">
        <v>38</v>
      </c>
      <c r="AX573" s="13" t="s">
        <v>77</v>
      </c>
      <c r="AY573" s="246" t="s">
        <v>168</v>
      </c>
    </row>
    <row r="574" s="13" customFormat="1">
      <c r="A574" s="13"/>
      <c r="B574" s="236"/>
      <c r="C574" s="237"/>
      <c r="D574" s="232" t="s">
        <v>185</v>
      </c>
      <c r="E574" s="238" t="s">
        <v>20</v>
      </c>
      <c r="F574" s="239" t="s">
        <v>536</v>
      </c>
      <c r="G574" s="237"/>
      <c r="H574" s="240">
        <v>7.7999999999999998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6" t="s">
        <v>185</v>
      </c>
      <c r="AU574" s="246" t="s">
        <v>86</v>
      </c>
      <c r="AV574" s="13" t="s">
        <v>86</v>
      </c>
      <c r="AW574" s="13" t="s">
        <v>38</v>
      </c>
      <c r="AX574" s="13" t="s">
        <v>77</v>
      </c>
      <c r="AY574" s="246" t="s">
        <v>168</v>
      </c>
    </row>
    <row r="575" s="14" customFormat="1">
      <c r="A575" s="14"/>
      <c r="B575" s="247"/>
      <c r="C575" s="248"/>
      <c r="D575" s="232" t="s">
        <v>185</v>
      </c>
      <c r="E575" s="249" t="s">
        <v>20</v>
      </c>
      <c r="F575" s="250" t="s">
        <v>196</v>
      </c>
      <c r="G575" s="248"/>
      <c r="H575" s="251">
        <v>25.48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7" t="s">
        <v>185</v>
      </c>
      <c r="AU575" s="257" t="s">
        <v>86</v>
      </c>
      <c r="AV575" s="14" t="s">
        <v>174</v>
      </c>
      <c r="AW575" s="14" t="s">
        <v>38</v>
      </c>
      <c r="AX575" s="14" t="s">
        <v>8</v>
      </c>
      <c r="AY575" s="257" t="s">
        <v>168</v>
      </c>
    </row>
    <row r="576" s="12" customFormat="1" ht="22.8" customHeight="1">
      <c r="A576" s="12"/>
      <c r="B576" s="204"/>
      <c r="C576" s="205"/>
      <c r="D576" s="206" t="s">
        <v>76</v>
      </c>
      <c r="E576" s="218" t="s">
        <v>285</v>
      </c>
      <c r="F576" s="218" t="s">
        <v>707</v>
      </c>
      <c r="G576" s="205"/>
      <c r="H576" s="205"/>
      <c r="I576" s="208"/>
      <c r="J576" s="219">
        <f>BK576</f>
        <v>0</v>
      </c>
      <c r="K576" s="205"/>
      <c r="L576" s="210"/>
      <c r="M576" s="211"/>
      <c r="N576" s="212"/>
      <c r="O576" s="212"/>
      <c r="P576" s="213">
        <f>SUM(P577:P589)</f>
        <v>0</v>
      </c>
      <c r="Q576" s="212"/>
      <c r="R576" s="213">
        <f>SUM(R577:R589)</f>
        <v>15.361319399999999</v>
      </c>
      <c r="S576" s="212"/>
      <c r="T576" s="214">
        <f>SUM(T577:T589)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15" t="s">
        <v>8</v>
      </c>
      <c r="AT576" s="216" t="s">
        <v>76</v>
      </c>
      <c r="AU576" s="216" t="s">
        <v>8</v>
      </c>
      <c r="AY576" s="215" t="s">
        <v>168</v>
      </c>
      <c r="BK576" s="217">
        <f>SUM(BK577:BK589)</f>
        <v>0</v>
      </c>
    </row>
    <row r="577" s="2" customFormat="1" ht="20.5" customHeight="1">
      <c r="A577" s="40"/>
      <c r="B577" s="41"/>
      <c r="C577" s="220" t="s">
        <v>708</v>
      </c>
      <c r="D577" s="220" t="s">
        <v>170</v>
      </c>
      <c r="E577" s="221" t="s">
        <v>709</v>
      </c>
      <c r="F577" s="222" t="s">
        <v>710</v>
      </c>
      <c r="G577" s="223" t="s">
        <v>425</v>
      </c>
      <c r="H577" s="224">
        <v>0.69999999999999996</v>
      </c>
      <c r="I577" s="225"/>
      <c r="J577" s="224">
        <f>ROUND(I577*H577,0)</f>
        <v>0</v>
      </c>
      <c r="K577" s="222" t="s">
        <v>711</v>
      </c>
      <c r="L577" s="46"/>
      <c r="M577" s="226" t="s">
        <v>20</v>
      </c>
      <c r="N577" s="227" t="s">
        <v>48</v>
      </c>
      <c r="O577" s="86"/>
      <c r="P577" s="228">
        <f>O577*H577</f>
        <v>0</v>
      </c>
      <c r="Q577" s="228">
        <v>0.0053200000000000001</v>
      </c>
      <c r="R577" s="228">
        <f>Q577*H577</f>
        <v>0.0037239999999999999</v>
      </c>
      <c r="S577" s="228">
        <v>0</v>
      </c>
      <c r="T577" s="22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30" t="s">
        <v>174</v>
      </c>
      <c r="AT577" s="230" t="s">
        <v>170</v>
      </c>
      <c r="AU577" s="230" t="s">
        <v>86</v>
      </c>
      <c r="AY577" s="19" t="s">
        <v>168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9" t="s">
        <v>8</v>
      </c>
      <c r="BK577" s="231">
        <f>ROUND(I577*H577,0)</f>
        <v>0</v>
      </c>
      <c r="BL577" s="19" t="s">
        <v>174</v>
      </c>
      <c r="BM577" s="230" t="s">
        <v>712</v>
      </c>
    </row>
    <row r="578" s="2" customFormat="1">
      <c r="A578" s="40"/>
      <c r="B578" s="41"/>
      <c r="C578" s="42"/>
      <c r="D578" s="232" t="s">
        <v>183</v>
      </c>
      <c r="E578" s="42"/>
      <c r="F578" s="233" t="s">
        <v>713</v>
      </c>
      <c r="G578" s="42"/>
      <c r="H578" s="42"/>
      <c r="I578" s="138"/>
      <c r="J578" s="42"/>
      <c r="K578" s="42"/>
      <c r="L578" s="46"/>
      <c r="M578" s="234"/>
      <c r="N578" s="235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183</v>
      </c>
      <c r="AU578" s="19" t="s">
        <v>86</v>
      </c>
    </row>
    <row r="579" s="13" customFormat="1">
      <c r="A579" s="13"/>
      <c r="B579" s="236"/>
      <c r="C579" s="237"/>
      <c r="D579" s="232" t="s">
        <v>185</v>
      </c>
      <c r="E579" s="238" t="s">
        <v>20</v>
      </c>
      <c r="F579" s="239" t="s">
        <v>714</v>
      </c>
      <c r="G579" s="237"/>
      <c r="H579" s="240">
        <v>0.69999999999999996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6" t="s">
        <v>185</v>
      </c>
      <c r="AU579" s="246" t="s">
        <v>86</v>
      </c>
      <c r="AV579" s="13" t="s">
        <v>86</v>
      </c>
      <c r="AW579" s="13" t="s">
        <v>38</v>
      </c>
      <c r="AX579" s="13" t="s">
        <v>8</v>
      </c>
      <c r="AY579" s="246" t="s">
        <v>168</v>
      </c>
    </row>
    <row r="580" s="2" customFormat="1" ht="20.5" customHeight="1">
      <c r="A580" s="40"/>
      <c r="B580" s="41"/>
      <c r="C580" s="220" t="s">
        <v>715</v>
      </c>
      <c r="D580" s="220" t="s">
        <v>170</v>
      </c>
      <c r="E580" s="221" t="s">
        <v>716</v>
      </c>
      <c r="F580" s="222" t="s">
        <v>717</v>
      </c>
      <c r="G580" s="223" t="s">
        <v>425</v>
      </c>
      <c r="H580" s="224">
        <v>11.699999999999999</v>
      </c>
      <c r="I580" s="225"/>
      <c r="J580" s="224">
        <f>ROUND(I580*H580,0)</f>
        <v>0</v>
      </c>
      <c r="K580" s="222" t="s">
        <v>181</v>
      </c>
      <c r="L580" s="46"/>
      <c r="M580" s="226" t="s">
        <v>20</v>
      </c>
      <c r="N580" s="227" t="s">
        <v>48</v>
      </c>
      <c r="O580" s="86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30" t="s">
        <v>174</v>
      </c>
      <c r="AT580" s="230" t="s">
        <v>170</v>
      </c>
      <c r="AU580" s="230" t="s">
        <v>86</v>
      </c>
      <c r="AY580" s="19" t="s">
        <v>168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9" t="s">
        <v>8</v>
      </c>
      <c r="BK580" s="231">
        <f>ROUND(I580*H580,0)</f>
        <v>0</v>
      </c>
      <c r="BL580" s="19" t="s">
        <v>174</v>
      </c>
      <c r="BM580" s="230" t="s">
        <v>718</v>
      </c>
    </row>
    <row r="581" s="2" customFormat="1">
      <c r="A581" s="40"/>
      <c r="B581" s="41"/>
      <c r="C581" s="42"/>
      <c r="D581" s="232" t="s">
        <v>183</v>
      </c>
      <c r="E581" s="42"/>
      <c r="F581" s="233" t="s">
        <v>719</v>
      </c>
      <c r="G581" s="42"/>
      <c r="H581" s="42"/>
      <c r="I581" s="138"/>
      <c r="J581" s="42"/>
      <c r="K581" s="42"/>
      <c r="L581" s="46"/>
      <c r="M581" s="234"/>
      <c r="N581" s="235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183</v>
      </c>
      <c r="AU581" s="19" t="s">
        <v>86</v>
      </c>
    </row>
    <row r="582" s="13" customFormat="1">
      <c r="A582" s="13"/>
      <c r="B582" s="236"/>
      <c r="C582" s="237"/>
      <c r="D582" s="232" t="s">
        <v>185</v>
      </c>
      <c r="E582" s="238" t="s">
        <v>20</v>
      </c>
      <c r="F582" s="239" t="s">
        <v>720</v>
      </c>
      <c r="G582" s="237"/>
      <c r="H582" s="240">
        <v>11.699999999999999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6" t="s">
        <v>185</v>
      </c>
      <c r="AU582" s="246" t="s">
        <v>86</v>
      </c>
      <c r="AV582" s="13" t="s">
        <v>86</v>
      </c>
      <c r="AW582" s="13" t="s">
        <v>38</v>
      </c>
      <c r="AX582" s="13" t="s">
        <v>8</v>
      </c>
      <c r="AY582" s="246" t="s">
        <v>168</v>
      </c>
    </row>
    <row r="583" s="2" customFormat="1" ht="20.5" customHeight="1">
      <c r="A583" s="40"/>
      <c r="B583" s="41"/>
      <c r="C583" s="279" t="s">
        <v>721</v>
      </c>
      <c r="D583" s="279" t="s">
        <v>360</v>
      </c>
      <c r="E583" s="280" t="s">
        <v>722</v>
      </c>
      <c r="F583" s="281" t="s">
        <v>723</v>
      </c>
      <c r="G583" s="282" t="s">
        <v>425</v>
      </c>
      <c r="H583" s="283">
        <v>12</v>
      </c>
      <c r="I583" s="284"/>
      <c r="J583" s="283">
        <f>ROUND(I583*H583,0)</f>
        <v>0</v>
      </c>
      <c r="K583" s="281" t="s">
        <v>181</v>
      </c>
      <c r="L583" s="285"/>
      <c r="M583" s="286" t="s">
        <v>20</v>
      </c>
      <c r="N583" s="287" t="s">
        <v>48</v>
      </c>
      <c r="O583" s="86"/>
      <c r="P583" s="228">
        <f>O583*H583</f>
        <v>0</v>
      </c>
      <c r="Q583" s="228">
        <v>0</v>
      </c>
      <c r="R583" s="228">
        <f>Q583*H583</f>
        <v>0</v>
      </c>
      <c r="S583" s="228">
        <v>0</v>
      </c>
      <c r="T583" s="22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30" t="s">
        <v>285</v>
      </c>
      <c r="AT583" s="230" t="s">
        <v>360</v>
      </c>
      <c r="AU583" s="230" t="s">
        <v>86</v>
      </c>
      <c r="AY583" s="19" t="s">
        <v>168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9" t="s">
        <v>8</v>
      </c>
      <c r="BK583" s="231">
        <f>ROUND(I583*H583,0)</f>
        <v>0</v>
      </c>
      <c r="BL583" s="19" t="s">
        <v>174</v>
      </c>
      <c r="BM583" s="230" t="s">
        <v>724</v>
      </c>
    </row>
    <row r="584" s="2" customFormat="1">
      <c r="A584" s="40"/>
      <c r="B584" s="41"/>
      <c r="C584" s="42"/>
      <c r="D584" s="232" t="s">
        <v>176</v>
      </c>
      <c r="E584" s="42"/>
      <c r="F584" s="233" t="s">
        <v>725</v>
      </c>
      <c r="G584" s="42"/>
      <c r="H584" s="42"/>
      <c r="I584" s="138"/>
      <c r="J584" s="42"/>
      <c r="K584" s="42"/>
      <c r="L584" s="46"/>
      <c r="M584" s="234"/>
      <c r="N584" s="235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176</v>
      </c>
      <c r="AU584" s="19" t="s">
        <v>86</v>
      </c>
    </row>
    <row r="585" s="13" customFormat="1">
      <c r="A585" s="13"/>
      <c r="B585" s="236"/>
      <c r="C585" s="237"/>
      <c r="D585" s="232" t="s">
        <v>185</v>
      </c>
      <c r="E585" s="237"/>
      <c r="F585" s="239" t="s">
        <v>726</v>
      </c>
      <c r="G585" s="237"/>
      <c r="H585" s="240">
        <v>12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6" t="s">
        <v>185</v>
      </c>
      <c r="AU585" s="246" t="s">
        <v>86</v>
      </c>
      <c r="AV585" s="13" t="s">
        <v>86</v>
      </c>
      <c r="AW585" s="13" t="s">
        <v>4</v>
      </c>
      <c r="AX585" s="13" t="s">
        <v>8</v>
      </c>
      <c r="AY585" s="246" t="s">
        <v>168</v>
      </c>
    </row>
    <row r="586" s="2" customFormat="1" ht="20.5" customHeight="1">
      <c r="A586" s="40"/>
      <c r="B586" s="41"/>
      <c r="C586" s="220" t="s">
        <v>727</v>
      </c>
      <c r="D586" s="220" t="s">
        <v>170</v>
      </c>
      <c r="E586" s="221" t="s">
        <v>728</v>
      </c>
      <c r="F586" s="222" t="s">
        <v>729</v>
      </c>
      <c r="G586" s="223" t="s">
        <v>190</v>
      </c>
      <c r="H586" s="224">
        <v>6.2599999999999998</v>
      </c>
      <c r="I586" s="225"/>
      <c r="J586" s="224">
        <f>ROUND(I586*H586,0)</f>
        <v>0</v>
      </c>
      <c r="K586" s="222" t="s">
        <v>181</v>
      </c>
      <c r="L586" s="46"/>
      <c r="M586" s="226" t="s">
        <v>20</v>
      </c>
      <c r="N586" s="227" t="s">
        <v>48</v>
      </c>
      <c r="O586" s="86"/>
      <c r="P586" s="228">
        <f>O586*H586</f>
        <v>0</v>
      </c>
      <c r="Q586" s="228">
        <v>2.45329</v>
      </c>
      <c r="R586" s="228">
        <f>Q586*H586</f>
        <v>15.357595399999999</v>
      </c>
      <c r="S586" s="228">
        <v>0</v>
      </c>
      <c r="T586" s="22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30" t="s">
        <v>174</v>
      </c>
      <c r="AT586" s="230" t="s">
        <v>170</v>
      </c>
      <c r="AU586" s="230" t="s">
        <v>86</v>
      </c>
      <c r="AY586" s="19" t="s">
        <v>168</v>
      </c>
      <c r="BE586" s="231">
        <f>IF(N586="základní",J586,0)</f>
        <v>0</v>
      </c>
      <c r="BF586" s="231">
        <f>IF(N586="snížená",J586,0)</f>
        <v>0</v>
      </c>
      <c r="BG586" s="231">
        <f>IF(N586="zákl. přenesená",J586,0)</f>
        <v>0</v>
      </c>
      <c r="BH586" s="231">
        <f>IF(N586="sníž. přenesená",J586,0)</f>
        <v>0</v>
      </c>
      <c r="BI586" s="231">
        <f>IF(N586="nulová",J586,0)</f>
        <v>0</v>
      </c>
      <c r="BJ586" s="19" t="s">
        <v>8</v>
      </c>
      <c r="BK586" s="231">
        <f>ROUND(I586*H586,0)</f>
        <v>0</v>
      </c>
      <c r="BL586" s="19" t="s">
        <v>174</v>
      </c>
      <c r="BM586" s="230" t="s">
        <v>730</v>
      </c>
    </row>
    <row r="587" s="2" customFormat="1">
      <c r="A587" s="40"/>
      <c r="B587" s="41"/>
      <c r="C587" s="42"/>
      <c r="D587" s="232" t="s">
        <v>183</v>
      </c>
      <c r="E587" s="42"/>
      <c r="F587" s="233" t="s">
        <v>731</v>
      </c>
      <c r="G587" s="42"/>
      <c r="H587" s="42"/>
      <c r="I587" s="138"/>
      <c r="J587" s="42"/>
      <c r="K587" s="42"/>
      <c r="L587" s="46"/>
      <c r="M587" s="234"/>
      <c r="N587" s="235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183</v>
      </c>
      <c r="AU587" s="19" t="s">
        <v>86</v>
      </c>
    </row>
    <row r="588" s="2" customFormat="1">
      <c r="A588" s="40"/>
      <c r="B588" s="41"/>
      <c r="C588" s="42"/>
      <c r="D588" s="232" t="s">
        <v>176</v>
      </c>
      <c r="E588" s="42"/>
      <c r="F588" s="233" t="s">
        <v>732</v>
      </c>
      <c r="G588" s="42"/>
      <c r="H588" s="42"/>
      <c r="I588" s="138"/>
      <c r="J588" s="42"/>
      <c r="K588" s="42"/>
      <c r="L588" s="46"/>
      <c r="M588" s="234"/>
      <c r="N588" s="235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176</v>
      </c>
      <c r="AU588" s="19" t="s">
        <v>86</v>
      </c>
    </row>
    <row r="589" s="13" customFormat="1">
      <c r="A589" s="13"/>
      <c r="B589" s="236"/>
      <c r="C589" s="237"/>
      <c r="D589" s="232" t="s">
        <v>185</v>
      </c>
      <c r="E589" s="238" t="s">
        <v>20</v>
      </c>
      <c r="F589" s="239" t="s">
        <v>733</v>
      </c>
      <c r="G589" s="237"/>
      <c r="H589" s="240">
        <v>6.2599999999999998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6" t="s">
        <v>185</v>
      </c>
      <c r="AU589" s="246" t="s">
        <v>86</v>
      </c>
      <c r="AV589" s="13" t="s">
        <v>86</v>
      </c>
      <c r="AW589" s="13" t="s">
        <v>38</v>
      </c>
      <c r="AX589" s="13" t="s">
        <v>8</v>
      </c>
      <c r="AY589" s="246" t="s">
        <v>168</v>
      </c>
    </row>
    <row r="590" s="12" customFormat="1" ht="22.8" customHeight="1">
      <c r="A590" s="12"/>
      <c r="B590" s="204"/>
      <c r="C590" s="205"/>
      <c r="D590" s="206" t="s">
        <v>76</v>
      </c>
      <c r="E590" s="218" t="s">
        <v>290</v>
      </c>
      <c r="F590" s="218" t="s">
        <v>734</v>
      </c>
      <c r="G590" s="205"/>
      <c r="H590" s="205"/>
      <c r="I590" s="208"/>
      <c r="J590" s="219">
        <f>BK590</f>
        <v>0</v>
      </c>
      <c r="K590" s="205"/>
      <c r="L590" s="210"/>
      <c r="M590" s="211"/>
      <c r="N590" s="212"/>
      <c r="O590" s="212"/>
      <c r="P590" s="213">
        <f>SUM(P591:P617)</f>
        <v>0</v>
      </c>
      <c r="Q590" s="212"/>
      <c r="R590" s="213">
        <f>SUM(R591:R617)</f>
        <v>0.68107399999999996</v>
      </c>
      <c r="S590" s="212"/>
      <c r="T590" s="214">
        <f>SUM(T591:T617)</f>
        <v>12.330000000000002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5" t="s">
        <v>8</v>
      </c>
      <c r="AT590" s="216" t="s">
        <v>76</v>
      </c>
      <c r="AU590" s="216" t="s">
        <v>8</v>
      </c>
      <c r="AY590" s="215" t="s">
        <v>168</v>
      </c>
      <c r="BK590" s="217">
        <f>SUM(BK591:BK617)</f>
        <v>0</v>
      </c>
    </row>
    <row r="591" s="2" customFormat="1" ht="20.5" customHeight="1">
      <c r="A591" s="40"/>
      <c r="B591" s="41"/>
      <c r="C591" s="220" t="s">
        <v>735</v>
      </c>
      <c r="D591" s="220" t="s">
        <v>170</v>
      </c>
      <c r="E591" s="221" t="s">
        <v>736</v>
      </c>
      <c r="F591" s="222" t="s">
        <v>737</v>
      </c>
      <c r="G591" s="223" t="s">
        <v>425</v>
      </c>
      <c r="H591" s="224">
        <v>8</v>
      </c>
      <c r="I591" s="225"/>
      <c r="J591" s="224">
        <f>ROUND(I591*H591,0)</f>
        <v>0</v>
      </c>
      <c r="K591" s="222" t="s">
        <v>181</v>
      </c>
      <c r="L591" s="46"/>
      <c r="M591" s="226" t="s">
        <v>20</v>
      </c>
      <c r="N591" s="227" t="s">
        <v>48</v>
      </c>
      <c r="O591" s="86"/>
      <c r="P591" s="228">
        <f>O591*H591</f>
        <v>0</v>
      </c>
      <c r="Q591" s="228">
        <v>0</v>
      </c>
      <c r="R591" s="228">
        <f>Q591*H591</f>
        <v>0</v>
      </c>
      <c r="S591" s="228">
        <v>0</v>
      </c>
      <c r="T591" s="22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0" t="s">
        <v>174</v>
      </c>
      <c r="AT591" s="230" t="s">
        <v>170</v>
      </c>
      <c r="AU591" s="230" t="s">
        <v>86</v>
      </c>
      <c r="AY591" s="19" t="s">
        <v>168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19" t="s">
        <v>8</v>
      </c>
      <c r="BK591" s="231">
        <f>ROUND(I591*H591,0)</f>
        <v>0</v>
      </c>
      <c r="BL591" s="19" t="s">
        <v>174</v>
      </c>
      <c r="BM591" s="230" t="s">
        <v>738</v>
      </c>
    </row>
    <row r="592" s="2" customFormat="1">
      <c r="A592" s="40"/>
      <c r="B592" s="41"/>
      <c r="C592" s="42"/>
      <c r="D592" s="232" t="s">
        <v>183</v>
      </c>
      <c r="E592" s="42"/>
      <c r="F592" s="233" t="s">
        <v>739</v>
      </c>
      <c r="G592" s="42"/>
      <c r="H592" s="42"/>
      <c r="I592" s="138"/>
      <c r="J592" s="42"/>
      <c r="K592" s="42"/>
      <c r="L592" s="46"/>
      <c r="M592" s="234"/>
      <c r="N592" s="235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183</v>
      </c>
      <c r="AU592" s="19" t="s">
        <v>86</v>
      </c>
    </row>
    <row r="593" s="2" customFormat="1" ht="20.5" customHeight="1">
      <c r="A593" s="40"/>
      <c r="B593" s="41"/>
      <c r="C593" s="220" t="s">
        <v>740</v>
      </c>
      <c r="D593" s="220" t="s">
        <v>170</v>
      </c>
      <c r="E593" s="221" t="s">
        <v>741</v>
      </c>
      <c r="F593" s="222" t="s">
        <v>742</v>
      </c>
      <c r="G593" s="223" t="s">
        <v>425</v>
      </c>
      <c r="H593" s="224">
        <v>10</v>
      </c>
      <c r="I593" s="225"/>
      <c r="J593" s="224">
        <f>ROUND(I593*H593,0)</f>
        <v>0</v>
      </c>
      <c r="K593" s="222" t="s">
        <v>181</v>
      </c>
      <c r="L593" s="46"/>
      <c r="M593" s="226" t="s">
        <v>20</v>
      </c>
      <c r="N593" s="227" t="s">
        <v>48</v>
      </c>
      <c r="O593" s="86"/>
      <c r="P593" s="228">
        <f>O593*H593</f>
        <v>0</v>
      </c>
      <c r="Q593" s="228">
        <v>0</v>
      </c>
      <c r="R593" s="228">
        <f>Q593*H593</f>
        <v>0</v>
      </c>
      <c r="S593" s="228">
        <v>0</v>
      </c>
      <c r="T593" s="22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30" t="s">
        <v>174</v>
      </c>
      <c r="AT593" s="230" t="s">
        <v>170</v>
      </c>
      <c r="AU593" s="230" t="s">
        <v>86</v>
      </c>
      <c r="AY593" s="19" t="s">
        <v>168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9" t="s">
        <v>8</v>
      </c>
      <c r="BK593" s="231">
        <f>ROUND(I593*H593,0)</f>
        <v>0</v>
      </c>
      <c r="BL593" s="19" t="s">
        <v>174</v>
      </c>
      <c r="BM593" s="230" t="s">
        <v>743</v>
      </c>
    </row>
    <row r="594" s="2" customFormat="1">
      <c r="A594" s="40"/>
      <c r="B594" s="41"/>
      <c r="C594" s="42"/>
      <c r="D594" s="232" t="s">
        <v>183</v>
      </c>
      <c r="E594" s="42"/>
      <c r="F594" s="233" t="s">
        <v>739</v>
      </c>
      <c r="G594" s="42"/>
      <c r="H594" s="42"/>
      <c r="I594" s="138"/>
      <c r="J594" s="42"/>
      <c r="K594" s="42"/>
      <c r="L594" s="46"/>
      <c r="M594" s="234"/>
      <c r="N594" s="235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183</v>
      </c>
      <c r="AU594" s="19" t="s">
        <v>86</v>
      </c>
    </row>
    <row r="595" s="13" customFormat="1">
      <c r="A595" s="13"/>
      <c r="B595" s="236"/>
      <c r="C595" s="237"/>
      <c r="D595" s="232" t="s">
        <v>185</v>
      </c>
      <c r="E595" s="238" t="s">
        <v>20</v>
      </c>
      <c r="F595" s="239" t="s">
        <v>744</v>
      </c>
      <c r="G595" s="237"/>
      <c r="H595" s="240">
        <v>10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6" t="s">
        <v>185</v>
      </c>
      <c r="AU595" s="246" t="s">
        <v>86</v>
      </c>
      <c r="AV595" s="13" t="s">
        <v>86</v>
      </c>
      <c r="AW595" s="13" t="s">
        <v>38</v>
      </c>
      <c r="AX595" s="13" t="s">
        <v>8</v>
      </c>
      <c r="AY595" s="246" t="s">
        <v>168</v>
      </c>
    </row>
    <row r="596" s="2" customFormat="1" ht="14.5" customHeight="1">
      <c r="A596" s="40"/>
      <c r="B596" s="41"/>
      <c r="C596" s="279" t="s">
        <v>745</v>
      </c>
      <c r="D596" s="279" t="s">
        <v>360</v>
      </c>
      <c r="E596" s="280" t="s">
        <v>746</v>
      </c>
      <c r="F596" s="281" t="s">
        <v>747</v>
      </c>
      <c r="G596" s="282" t="s">
        <v>425</v>
      </c>
      <c r="H596" s="283">
        <v>10</v>
      </c>
      <c r="I596" s="284"/>
      <c r="J596" s="283">
        <f>ROUND(I596*H596,0)</f>
        <v>0</v>
      </c>
      <c r="K596" s="281" t="s">
        <v>20</v>
      </c>
      <c r="L596" s="285"/>
      <c r="M596" s="286" t="s">
        <v>20</v>
      </c>
      <c r="N596" s="287" t="s">
        <v>48</v>
      </c>
      <c r="O596" s="86"/>
      <c r="P596" s="228">
        <f>O596*H596</f>
        <v>0</v>
      </c>
      <c r="Q596" s="228">
        <v>0.031399999999999997</v>
      </c>
      <c r="R596" s="228">
        <f>Q596*H596</f>
        <v>0.31399999999999995</v>
      </c>
      <c r="S596" s="228">
        <v>0</v>
      </c>
      <c r="T596" s="22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30" t="s">
        <v>285</v>
      </c>
      <c r="AT596" s="230" t="s">
        <v>360</v>
      </c>
      <c r="AU596" s="230" t="s">
        <v>86</v>
      </c>
      <c r="AY596" s="19" t="s">
        <v>168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9" t="s">
        <v>8</v>
      </c>
      <c r="BK596" s="231">
        <f>ROUND(I596*H596,0)</f>
        <v>0</v>
      </c>
      <c r="BL596" s="19" t="s">
        <v>174</v>
      </c>
      <c r="BM596" s="230" t="s">
        <v>748</v>
      </c>
    </row>
    <row r="597" s="13" customFormat="1">
      <c r="A597" s="13"/>
      <c r="B597" s="236"/>
      <c r="C597" s="237"/>
      <c r="D597" s="232" t="s">
        <v>185</v>
      </c>
      <c r="E597" s="237"/>
      <c r="F597" s="239" t="s">
        <v>749</v>
      </c>
      <c r="G597" s="237"/>
      <c r="H597" s="240">
        <v>10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6" t="s">
        <v>185</v>
      </c>
      <c r="AU597" s="246" t="s">
        <v>86</v>
      </c>
      <c r="AV597" s="13" t="s">
        <v>86</v>
      </c>
      <c r="AW597" s="13" t="s">
        <v>4</v>
      </c>
      <c r="AX597" s="13" t="s">
        <v>8</v>
      </c>
      <c r="AY597" s="246" t="s">
        <v>168</v>
      </c>
    </row>
    <row r="598" s="2" customFormat="1" ht="14.5" customHeight="1">
      <c r="A598" s="40"/>
      <c r="B598" s="41"/>
      <c r="C598" s="279" t="s">
        <v>750</v>
      </c>
      <c r="D598" s="279" t="s">
        <v>360</v>
      </c>
      <c r="E598" s="280" t="s">
        <v>751</v>
      </c>
      <c r="F598" s="281" t="s">
        <v>752</v>
      </c>
      <c r="G598" s="282" t="s">
        <v>425</v>
      </c>
      <c r="H598" s="283">
        <v>8</v>
      </c>
      <c r="I598" s="284"/>
      <c r="J598" s="283">
        <f>ROUND(I598*H598,0)</f>
        <v>0</v>
      </c>
      <c r="K598" s="281" t="s">
        <v>20</v>
      </c>
      <c r="L598" s="285"/>
      <c r="M598" s="286" t="s">
        <v>20</v>
      </c>
      <c r="N598" s="287" t="s">
        <v>48</v>
      </c>
      <c r="O598" s="86"/>
      <c r="P598" s="228">
        <f>O598*H598</f>
        <v>0</v>
      </c>
      <c r="Q598" s="228">
        <v>0.031399999999999997</v>
      </c>
      <c r="R598" s="228">
        <f>Q598*H598</f>
        <v>0.25119999999999998</v>
      </c>
      <c r="S598" s="228">
        <v>0</v>
      </c>
      <c r="T598" s="22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30" t="s">
        <v>285</v>
      </c>
      <c r="AT598" s="230" t="s">
        <v>360</v>
      </c>
      <c r="AU598" s="230" t="s">
        <v>86</v>
      </c>
      <c r="AY598" s="19" t="s">
        <v>168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9" t="s">
        <v>8</v>
      </c>
      <c r="BK598" s="231">
        <f>ROUND(I598*H598,0)</f>
        <v>0</v>
      </c>
      <c r="BL598" s="19" t="s">
        <v>174</v>
      </c>
      <c r="BM598" s="230" t="s">
        <v>753</v>
      </c>
    </row>
    <row r="599" s="13" customFormat="1">
      <c r="A599" s="13"/>
      <c r="B599" s="236"/>
      <c r="C599" s="237"/>
      <c r="D599" s="232" t="s">
        <v>185</v>
      </c>
      <c r="E599" s="237"/>
      <c r="F599" s="239" t="s">
        <v>754</v>
      </c>
      <c r="G599" s="237"/>
      <c r="H599" s="240">
        <v>8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6" t="s">
        <v>185</v>
      </c>
      <c r="AU599" s="246" t="s">
        <v>86</v>
      </c>
      <c r="AV599" s="13" t="s">
        <v>86</v>
      </c>
      <c r="AW599" s="13" t="s">
        <v>4</v>
      </c>
      <c r="AX599" s="13" t="s">
        <v>8</v>
      </c>
      <c r="AY599" s="246" t="s">
        <v>168</v>
      </c>
    </row>
    <row r="600" s="2" customFormat="1" ht="20.5" customHeight="1">
      <c r="A600" s="40"/>
      <c r="B600" s="41"/>
      <c r="C600" s="220" t="s">
        <v>755</v>
      </c>
      <c r="D600" s="220" t="s">
        <v>170</v>
      </c>
      <c r="E600" s="221" t="s">
        <v>756</v>
      </c>
      <c r="F600" s="222" t="s">
        <v>757</v>
      </c>
      <c r="G600" s="223" t="s">
        <v>425</v>
      </c>
      <c r="H600" s="224">
        <v>1</v>
      </c>
      <c r="I600" s="225"/>
      <c r="J600" s="224">
        <f>ROUND(I600*H600,0)</f>
        <v>0</v>
      </c>
      <c r="K600" s="222" t="s">
        <v>181</v>
      </c>
      <c r="L600" s="46"/>
      <c r="M600" s="226" t="s">
        <v>20</v>
      </c>
      <c r="N600" s="227" t="s">
        <v>48</v>
      </c>
      <c r="O600" s="86"/>
      <c r="P600" s="228">
        <f>O600*H600</f>
        <v>0</v>
      </c>
      <c r="Q600" s="228">
        <v>0.0020839999999999999</v>
      </c>
      <c r="R600" s="228">
        <f>Q600*H600</f>
        <v>0.0020839999999999999</v>
      </c>
      <c r="S600" s="228">
        <v>0</v>
      </c>
      <c r="T600" s="229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30" t="s">
        <v>174</v>
      </c>
      <c r="AT600" s="230" t="s">
        <v>170</v>
      </c>
      <c r="AU600" s="230" t="s">
        <v>86</v>
      </c>
      <c r="AY600" s="19" t="s">
        <v>168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9" t="s">
        <v>8</v>
      </c>
      <c r="BK600" s="231">
        <f>ROUND(I600*H600,0)</f>
        <v>0</v>
      </c>
      <c r="BL600" s="19" t="s">
        <v>174</v>
      </c>
      <c r="BM600" s="230" t="s">
        <v>758</v>
      </c>
    </row>
    <row r="601" s="2" customFormat="1">
      <c r="A601" s="40"/>
      <c r="B601" s="41"/>
      <c r="C601" s="42"/>
      <c r="D601" s="232" t="s">
        <v>183</v>
      </c>
      <c r="E601" s="42"/>
      <c r="F601" s="233" t="s">
        <v>759</v>
      </c>
      <c r="G601" s="42"/>
      <c r="H601" s="42"/>
      <c r="I601" s="138"/>
      <c r="J601" s="42"/>
      <c r="K601" s="42"/>
      <c r="L601" s="46"/>
      <c r="M601" s="234"/>
      <c r="N601" s="235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183</v>
      </c>
      <c r="AU601" s="19" t="s">
        <v>86</v>
      </c>
    </row>
    <row r="602" s="13" customFormat="1">
      <c r="A602" s="13"/>
      <c r="B602" s="236"/>
      <c r="C602" s="237"/>
      <c r="D602" s="232" t="s">
        <v>185</v>
      </c>
      <c r="E602" s="238" t="s">
        <v>20</v>
      </c>
      <c r="F602" s="239" t="s">
        <v>760</v>
      </c>
      <c r="G602" s="237"/>
      <c r="H602" s="240">
        <v>1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6" t="s">
        <v>185</v>
      </c>
      <c r="AU602" s="246" t="s">
        <v>86</v>
      </c>
      <c r="AV602" s="13" t="s">
        <v>86</v>
      </c>
      <c r="AW602" s="13" t="s">
        <v>38</v>
      </c>
      <c r="AX602" s="13" t="s">
        <v>8</v>
      </c>
      <c r="AY602" s="246" t="s">
        <v>168</v>
      </c>
    </row>
    <row r="603" s="2" customFormat="1" ht="14.5" customHeight="1">
      <c r="A603" s="40"/>
      <c r="B603" s="41"/>
      <c r="C603" s="220" t="s">
        <v>761</v>
      </c>
      <c r="D603" s="220" t="s">
        <v>170</v>
      </c>
      <c r="E603" s="221" t="s">
        <v>762</v>
      </c>
      <c r="F603" s="222" t="s">
        <v>763</v>
      </c>
      <c r="G603" s="223" t="s">
        <v>764</v>
      </c>
      <c r="H603" s="224">
        <v>1</v>
      </c>
      <c r="I603" s="225"/>
      <c r="J603" s="224">
        <f>ROUND(I603*H603,0)</f>
        <v>0</v>
      </c>
      <c r="K603" s="222" t="s">
        <v>20</v>
      </c>
      <c r="L603" s="46"/>
      <c r="M603" s="226" t="s">
        <v>20</v>
      </c>
      <c r="N603" s="227" t="s">
        <v>48</v>
      </c>
      <c r="O603" s="86"/>
      <c r="P603" s="228">
        <f>O603*H603</f>
        <v>0</v>
      </c>
      <c r="Q603" s="228">
        <v>0</v>
      </c>
      <c r="R603" s="228">
        <f>Q603*H603</f>
        <v>0</v>
      </c>
      <c r="S603" s="228">
        <v>0</v>
      </c>
      <c r="T603" s="22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30" t="s">
        <v>174</v>
      </c>
      <c r="AT603" s="230" t="s">
        <v>170</v>
      </c>
      <c r="AU603" s="230" t="s">
        <v>86</v>
      </c>
      <c r="AY603" s="19" t="s">
        <v>168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19" t="s">
        <v>8</v>
      </c>
      <c r="BK603" s="231">
        <f>ROUND(I603*H603,0)</f>
        <v>0</v>
      </c>
      <c r="BL603" s="19" t="s">
        <v>174</v>
      </c>
      <c r="BM603" s="230" t="s">
        <v>765</v>
      </c>
    </row>
    <row r="604" s="2" customFormat="1">
      <c r="A604" s="40"/>
      <c r="B604" s="41"/>
      <c r="C604" s="42"/>
      <c r="D604" s="232" t="s">
        <v>176</v>
      </c>
      <c r="E604" s="42"/>
      <c r="F604" s="233" t="s">
        <v>766</v>
      </c>
      <c r="G604" s="42"/>
      <c r="H604" s="42"/>
      <c r="I604" s="138"/>
      <c r="J604" s="42"/>
      <c r="K604" s="42"/>
      <c r="L604" s="46"/>
      <c r="M604" s="234"/>
      <c r="N604" s="235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176</v>
      </c>
      <c r="AU604" s="19" t="s">
        <v>86</v>
      </c>
    </row>
    <row r="605" s="13" customFormat="1">
      <c r="A605" s="13"/>
      <c r="B605" s="236"/>
      <c r="C605" s="237"/>
      <c r="D605" s="232" t="s">
        <v>185</v>
      </c>
      <c r="E605" s="238" t="s">
        <v>20</v>
      </c>
      <c r="F605" s="239" t="s">
        <v>767</v>
      </c>
      <c r="G605" s="237"/>
      <c r="H605" s="240">
        <v>1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6" t="s">
        <v>185</v>
      </c>
      <c r="AU605" s="246" t="s">
        <v>86</v>
      </c>
      <c r="AV605" s="13" t="s">
        <v>86</v>
      </c>
      <c r="AW605" s="13" t="s">
        <v>38</v>
      </c>
      <c r="AX605" s="13" t="s">
        <v>8</v>
      </c>
      <c r="AY605" s="246" t="s">
        <v>168</v>
      </c>
    </row>
    <row r="606" s="2" customFormat="1" ht="14.5" customHeight="1">
      <c r="A606" s="40"/>
      <c r="B606" s="41"/>
      <c r="C606" s="220" t="s">
        <v>768</v>
      </c>
      <c r="D606" s="220" t="s">
        <v>170</v>
      </c>
      <c r="E606" s="221" t="s">
        <v>769</v>
      </c>
      <c r="F606" s="222" t="s">
        <v>770</v>
      </c>
      <c r="G606" s="223" t="s">
        <v>764</v>
      </c>
      <c r="H606" s="224">
        <v>1</v>
      </c>
      <c r="I606" s="225"/>
      <c r="J606" s="224">
        <f>ROUND(I606*H606,0)</f>
        <v>0</v>
      </c>
      <c r="K606" s="222" t="s">
        <v>20</v>
      </c>
      <c r="L606" s="46"/>
      <c r="M606" s="226" t="s">
        <v>20</v>
      </c>
      <c r="N606" s="227" t="s">
        <v>48</v>
      </c>
      <c r="O606" s="86"/>
      <c r="P606" s="228">
        <f>O606*H606</f>
        <v>0</v>
      </c>
      <c r="Q606" s="228">
        <v>0.11379</v>
      </c>
      <c r="R606" s="228">
        <f>Q606*H606</f>
        <v>0.11379</v>
      </c>
      <c r="S606" s="228">
        <v>0</v>
      </c>
      <c r="T606" s="229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30" t="s">
        <v>174</v>
      </c>
      <c r="AT606" s="230" t="s">
        <v>170</v>
      </c>
      <c r="AU606" s="230" t="s">
        <v>86</v>
      </c>
      <c r="AY606" s="19" t="s">
        <v>168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9" t="s">
        <v>8</v>
      </c>
      <c r="BK606" s="231">
        <f>ROUND(I606*H606,0)</f>
        <v>0</v>
      </c>
      <c r="BL606" s="19" t="s">
        <v>174</v>
      </c>
      <c r="BM606" s="230" t="s">
        <v>771</v>
      </c>
    </row>
    <row r="607" s="2" customFormat="1">
      <c r="A607" s="40"/>
      <c r="B607" s="41"/>
      <c r="C607" s="42"/>
      <c r="D607" s="232" t="s">
        <v>176</v>
      </c>
      <c r="E607" s="42"/>
      <c r="F607" s="233" t="s">
        <v>772</v>
      </c>
      <c r="G607" s="42"/>
      <c r="H607" s="42"/>
      <c r="I607" s="138"/>
      <c r="J607" s="42"/>
      <c r="K607" s="42"/>
      <c r="L607" s="46"/>
      <c r="M607" s="234"/>
      <c r="N607" s="235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176</v>
      </c>
      <c r="AU607" s="19" t="s">
        <v>86</v>
      </c>
    </row>
    <row r="608" s="13" customFormat="1">
      <c r="A608" s="13"/>
      <c r="B608" s="236"/>
      <c r="C608" s="237"/>
      <c r="D608" s="232" t="s">
        <v>185</v>
      </c>
      <c r="E608" s="238" t="s">
        <v>20</v>
      </c>
      <c r="F608" s="239" t="s">
        <v>773</v>
      </c>
      <c r="G608" s="237"/>
      <c r="H608" s="240">
        <v>1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6" t="s">
        <v>185</v>
      </c>
      <c r="AU608" s="246" t="s">
        <v>86</v>
      </c>
      <c r="AV608" s="13" t="s">
        <v>86</v>
      </c>
      <c r="AW608" s="13" t="s">
        <v>38</v>
      </c>
      <c r="AX608" s="13" t="s">
        <v>8</v>
      </c>
      <c r="AY608" s="246" t="s">
        <v>168</v>
      </c>
    </row>
    <row r="609" s="2" customFormat="1" ht="31" customHeight="1">
      <c r="A609" s="40"/>
      <c r="B609" s="41"/>
      <c r="C609" s="220" t="s">
        <v>774</v>
      </c>
      <c r="D609" s="220" t="s">
        <v>170</v>
      </c>
      <c r="E609" s="221" t="s">
        <v>775</v>
      </c>
      <c r="F609" s="222" t="s">
        <v>776</v>
      </c>
      <c r="G609" s="223" t="s">
        <v>425</v>
      </c>
      <c r="H609" s="224">
        <v>6</v>
      </c>
      <c r="I609" s="225"/>
      <c r="J609" s="224">
        <f>ROUND(I609*H609,0)</f>
        <v>0</v>
      </c>
      <c r="K609" s="222" t="s">
        <v>181</v>
      </c>
      <c r="L609" s="46"/>
      <c r="M609" s="226" t="s">
        <v>20</v>
      </c>
      <c r="N609" s="227" t="s">
        <v>48</v>
      </c>
      <c r="O609" s="86"/>
      <c r="P609" s="228">
        <f>O609*H609</f>
        <v>0</v>
      </c>
      <c r="Q609" s="228">
        <v>0</v>
      </c>
      <c r="R609" s="228">
        <f>Q609*H609</f>
        <v>0</v>
      </c>
      <c r="S609" s="228">
        <v>2.0550000000000002</v>
      </c>
      <c r="T609" s="229">
        <f>S609*H609</f>
        <v>12.330000000000002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30" t="s">
        <v>174</v>
      </c>
      <c r="AT609" s="230" t="s">
        <v>170</v>
      </c>
      <c r="AU609" s="230" t="s">
        <v>86</v>
      </c>
      <c r="AY609" s="19" t="s">
        <v>168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9" t="s">
        <v>8</v>
      </c>
      <c r="BK609" s="231">
        <f>ROUND(I609*H609,0)</f>
        <v>0</v>
      </c>
      <c r="BL609" s="19" t="s">
        <v>174</v>
      </c>
      <c r="BM609" s="230" t="s">
        <v>777</v>
      </c>
    </row>
    <row r="610" s="2" customFormat="1">
      <c r="A610" s="40"/>
      <c r="B610" s="41"/>
      <c r="C610" s="42"/>
      <c r="D610" s="232" t="s">
        <v>183</v>
      </c>
      <c r="E610" s="42"/>
      <c r="F610" s="233" t="s">
        <v>778</v>
      </c>
      <c r="G610" s="42"/>
      <c r="H610" s="42"/>
      <c r="I610" s="138"/>
      <c r="J610" s="42"/>
      <c r="K610" s="42"/>
      <c r="L610" s="46"/>
      <c r="M610" s="234"/>
      <c r="N610" s="235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183</v>
      </c>
      <c r="AU610" s="19" t="s">
        <v>86</v>
      </c>
    </row>
    <row r="611" s="13" customFormat="1">
      <c r="A611" s="13"/>
      <c r="B611" s="236"/>
      <c r="C611" s="237"/>
      <c r="D611" s="232" t="s">
        <v>185</v>
      </c>
      <c r="E611" s="238" t="s">
        <v>20</v>
      </c>
      <c r="F611" s="239" t="s">
        <v>779</v>
      </c>
      <c r="G611" s="237"/>
      <c r="H611" s="240">
        <v>6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6" t="s">
        <v>185</v>
      </c>
      <c r="AU611" s="246" t="s">
        <v>86</v>
      </c>
      <c r="AV611" s="13" t="s">
        <v>86</v>
      </c>
      <c r="AW611" s="13" t="s">
        <v>38</v>
      </c>
      <c r="AX611" s="13" t="s">
        <v>8</v>
      </c>
      <c r="AY611" s="246" t="s">
        <v>168</v>
      </c>
    </row>
    <row r="612" s="2" customFormat="1" ht="14.5" customHeight="1">
      <c r="A612" s="40"/>
      <c r="B612" s="41"/>
      <c r="C612" s="220" t="s">
        <v>780</v>
      </c>
      <c r="D612" s="220" t="s">
        <v>170</v>
      </c>
      <c r="E612" s="221" t="s">
        <v>781</v>
      </c>
      <c r="F612" s="222" t="s">
        <v>782</v>
      </c>
      <c r="G612" s="223" t="s">
        <v>180</v>
      </c>
      <c r="H612" s="224">
        <v>11.880000000000001</v>
      </c>
      <c r="I612" s="225"/>
      <c r="J612" s="224">
        <f>ROUND(I612*H612,0)</f>
        <v>0</v>
      </c>
      <c r="K612" s="222" t="s">
        <v>20</v>
      </c>
      <c r="L612" s="46"/>
      <c r="M612" s="226" t="s">
        <v>20</v>
      </c>
      <c r="N612" s="227" t="s">
        <v>48</v>
      </c>
      <c r="O612" s="86"/>
      <c r="P612" s="228">
        <f>O612*H612</f>
        <v>0</v>
      </c>
      <c r="Q612" s="228">
        <v>0</v>
      </c>
      <c r="R612" s="228">
        <f>Q612*H612</f>
        <v>0</v>
      </c>
      <c r="S612" s="228">
        <v>0</v>
      </c>
      <c r="T612" s="22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30" t="s">
        <v>174</v>
      </c>
      <c r="AT612" s="230" t="s">
        <v>170</v>
      </c>
      <c r="AU612" s="230" t="s">
        <v>86</v>
      </c>
      <c r="AY612" s="19" t="s">
        <v>168</v>
      </c>
      <c r="BE612" s="231">
        <f>IF(N612="základní",J612,0)</f>
        <v>0</v>
      </c>
      <c r="BF612" s="231">
        <f>IF(N612="snížená",J612,0)</f>
        <v>0</v>
      </c>
      <c r="BG612" s="231">
        <f>IF(N612="zákl. přenesená",J612,0)</f>
        <v>0</v>
      </c>
      <c r="BH612" s="231">
        <f>IF(N612="sníž. přenesená",J612,0)</f>
        <v>0</v>
      </c>
      <c r="BI612" s="231">
        <f>IF(N612="nulová",J612,0)</f>
        <v>0</v>
      </c>
      <c r="BJ612" s="19" t="s">
        <v>8</v>
      </c>
      <c r="BK612" s="231">
        <f>ROUND(I612*H612,0)</f>
        <v>0</v>
      </c>
      <c r="BL612" s="19" t="s">
        <v>174</v>
      </c>
      <c r="BM612" s="230" t="s">
        <v>783</v>
      </c>
    </row>
    <row r="613" s="2" customFormat="1">
      <c r="A613" s="40"/>
      <c r="B613" s="41"/>
      <c r="C613" s="42"/>
      <c r="D613" s="232" t="s">
        <v>176</v>
      </c>
      <c r="E613" s="42"/>
      <c r="F613" s="233" t="s">
        <v>784</v>
      </c>
      <c r="G613" s="42"/>
      <c r="H613" s="42"/>
      <c r="I613" s="138"/>
      <c r="J613" s="42"/>
      <c r="K613" s="42"/>
      <c r="L613" s="46"/>
      <c r="M613" s="234"/>
      <c r="N613" s="235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176</v>
      </c>
      <c r="AU613" s="19" t="s">
        <v>86</v>
      </c>
    </row>
    <row r="614" s="13" customFormat="1">
      <c r="A614" s="13"/>
      <c r="B614" s="236"/>
      <c r="C614" s="237"/>
      <c r="D614" s="232" t="s">
        <v>185</v>
      </c>
      <c r="E614" s="238" t="s">
        <v>20</v>
      </c>
      <c r="F614" s="239" t="s">
        <v>785</v>
      </c>
      <c r="G614" s="237"/>
      <c r="H614" s="240">
        <v>4.3700000000000001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6" t="s">
        <v>185</v>
      </c>
      <c r="AU614" s="246" t="s">
        <v>86</v>
      </c>
      <c r="AV614" s="13" t="s">
        <v>86</v>
      </c>
      <c r="AW614" s="13" t="s">
        <v>38</v>
      </c>
      <c r="AX614" s="13" t="s">
        <v>77</v>
      </c>
      <c r="AY614" s="246" t="s">
        <v>168</v>
      </c>
    </row>
    <row r="615" s="13" customFormat="1">
      <c r="A615" s="13"/>
      <c r="B615" s="236"/>
      <c r="C615" s="237"/>
      <c r="D615" s="232" t="s">
        <v>185</v>
      </c>
      <c r="E615" s="238" t="s">
        <v>20</v>
      </c>
      <c r="F615" s="239" t="s">
        <v>786</v>
      </c>
      <c r="G615" s="237"/>
      <c r="H615" s="240">
        <v>4.8700000000000001</v>
      </c>
      <c r="I615" s="241"/>
      <c r="J615" s="237"/>
      <c r="K615" s="237"/>
      <c r="L615" s="242"/>
      <c r="M615" s="243"/>
      <c r="N615" s="244"/>
      <c r="O615" s="244"/>
      <c r="P615" s="244"/>
      <c r="Q615" s="244"/>
      <c r="R615" s="244"/>
      <c r="S615" s="244"/>
      <c r="T615" s="24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6" t="s">
        <v>185</v>
      </c>
      <c r="AU615" s="246" t="s">
        <v>86</v>
      </c>
      <c r="AV615" s="13" t="s">
        <v>86</v>
      </c>
      <c r="AW615" s="13" t="s">
        <v>38</v>
      </c>
      <c r="AX615" s="13" t="s">
        <v>77</v>
      </c>
      <c r="AY615" s="246" t="s">
        <v>168</v>
      </c>
    </row>
    <row r="616" s="13" customFormat="1">
      <c r="A616" s="13"/>
      <c r="B616" s="236"/>
      <c r="C616" s="237"/>
      <c r="D616" s="232" t="s">
        <v>185</v>
      </c>
      <c r="E616" s="238" t="s">
        <v>20</v>
      </c>
      <c r="F616" s="239" t="s">
        <v>787</v>
      </c>
      <c r="G616" s="237"/>
      <c r="H616" s="240">
        <v>2.6400000000000001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6" t="s">
        <v>185</v>
      </c>
      <c r="AU616" s="246" t="s">
        <v>86</v>
      </c>
      <c r="AV616" s="13" t="s">
        <v>86</v>
      </c>
      <c r="AW616" s="13" t="s">
        <v>38</v>
      </c>
      <c r="AX616" s="13" t="s">
        <v>77</v>
      </c>
      <c r="AY616" s="246" t="s">
        <v>168</v>
      </c>
    </row>
    <row r="617" s="14" customFormat="1">
      <c r="A617" s="14"/>
      <c r="B617" s="247"/>
      <c r="C617" s="248"/>
      <c r="D617" s="232" t="s">
        <v>185</v>
      </c>
      <c r="E617" s="249" t="s">
        <v>20</v>
      </c>
      <c r="F617" s="250" t="s">
        <v>196</v>
      </c>
      <c r="G617" s="248"/>
      <c r="H617" s="251">
        <v>11.880000000000001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7" t="s">
        <v>185</v>
      </c>
      <c r="AU617" s="257" t="s">
        <v>86</v>
      </c>
      <c r="AV617" s="14" t="s">
        <v>174</v>
      </c>
      <c r="AW617" s="14" t="s">
        <v>38</v>
      </c>
      <c r="AX617" s="14" t="s">
        <v>8</v>
      </c>
      <c r="AY617" s="257" t="s">
        <v>168</v>
      </c>
    </row>
    <row r="618" s="12" customFormat="1" ht="22.8" customHeight="1">
      <c r="A618" s="12"/>
      <c r="B618" s="204"/>
      <c r="C618" s="205"/>
      <c r="D618" s="206" t="s">
        <v>76</v>
      </c>
      <c r="E618" s="218" t="s">
        <v>788</v>
      </c>
      <c r="F618" s="218" t="s">
        <v>789</v>
      </c>
      <c r="G618" s="205"/>
      <c r="H618" s="205"/>
      <c r="I618" s="208"/>
      <c r="J618" s="219">
        <f>BK618</f>
        <v>0</v>
      </c>
      <c r="K618" s="205"/>
      <c r="L618" s="210"/>
      <c r="M618" s="211"/>
      <c r="N618" s="212"/>
      <c r="O618" s="212"/>
      <c r="P618" s="213">
        <f>SUM(P619:P620)</f>
        <v>0</v>
      </c>
      <c r="Q618" s="212"/>
      <c r="R618" s="213">
        <f>SUM(R619:R620)</f>
        <v>0</v>
      </c>
      <c r="S618" s="212"/>
      <c r="T618" s="214">
        <f>SUM(T619:T620)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15" t="s">
        <v>8</v>
      </c>
      <c r="AT618" s="216" t="s">
        <v>76</v>
      </c>
      <c r="AU618" s="216" t="s">
        <v>8</v>
      </c>
      <c r="AY618" s="215" t="s">
        <v>168</v>
      </c>
      <c r="BK618" s="217">
        <f>SUM(BK619:BK620)</f>
        <v>0</v>
      </c>
    </row>
    <row r="619" s="2" customFormat="1" ht="20.5" customHeight="1">
      <c r="A619" s="40"/>
      <c r="B619" s="41"/>
      <c r="C619" s="220" t="s">
        <v>790</v>
      </c>
      <c r="D619" s="220" t="s">
        <v>170</v>
      </c>
      <c r="E619" s="221" t="s">
        <v>791</v>
      </c>
      <c r="F619" s="222" t="s">
        <v>792</v>
      </c>
      <c r="G619" s="223" t="s">
        <v>324</v>
      </c>
      <c r="H619" s="224">
        <v>819.13</v>
      </c>
      <c r="I619" s="225"/>
      <c r="J619" s="224">
        <f>ROUND(I619*H619,0)</f>
        <v>0</v>
      </c>
      <c r="K619" s="222" t="s">
        <v>181</v>
      </c>
      <c r="L619" s="46"/>
      <c r="M619" s="226" t="s">
        <v>20</v>
      </c>
      <c r="N619" s="227" t="s">
        <v>48</v>
      </c>
      <c r="O619" s="86"/>
      <c r="P619" s="228">
        <f>O619*H619</f>
        <v>0</v>
      </c>
      <c r="Q619" s="228">
        <v>0</v>
      </c>
      <c r="R619" s="228">
        <f>Q619*H619</f>
        <v>0</v>
      </c>
      <c r="S619" s="228">
        <v>0</v>
      </c>
      <c r="T619" s="22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30" t="s">
        <v>174</v>
      </c>
      <c r="AT619" s="230" t="s">
        <v>170</v>
      </c>
      <c r="AU619" s="230" t="s">
        <v>86</v>
      </c>
      <c r="AY619" s="19" t="s">
        <v>168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9" t="s">
        <v>8</v>
      </c>
      <c r="BK619" s="231">
        <f>ROUND(I619*H619,0)</f>
        <v>0</v>
      </c>
      <c r="BL619" s="19" t="s">
        <v>174</v>
      </c>
      <c r="BM619" s="230" t="s">
        <v>793</v>
      </c>
    </row>
    <row r="620" s="2" customFormat="1">
      <c r="A620" s="40"/>
      <c r="B620" s="41"/>
      <c r="C620" s="42"/>
      <c r="D620" s="232" t="s">
        <v>183</v>
      </c>
      <c r="E620" s="42"/>
      <c r="F620" s="233" t="s">
        <v>794</v>
      </c>
      <c r="G620" s="42"/>
      <c r="H620" s="42"/>
      <c r="I620" s="138"/>
      <c r="J620" s="42"/>
      <c r="K620" s="42"/>
      <c r="L620" s="46"/>
      <c r="M620" s="234"/>
      <c r="N620" s="235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183</v>
      </c>
      <c r="AU620" s="19" t="s">
        <v>86</v>
      </c>
    </row>
    <row r="621" s="12" customFormat="1" ht="25.92" customHeight="1">
      <c r="A621" s="12"/>
      <c r="B621" s="204"/>
      <c r="C621" s="205"/>
      <c r="D621" s="206" t="s">
        <v>76</v>
      </c>
      <c r="E621" s="207" t="s">
        <v>795</v>
      </c>
      <c r="F621" s="207" t="s">
        <v>796</v>
      </c>
      <c r="G621" s="205"/>
      <c r="H621" s="205"/>
      <c r="I621" s="208"/>
      <c r="J621" s="209">
        <f>BK621</f>
        <v>0</v>
      </c>
      <c r="K621" s="205"/>
      <c r="L621" s="210"/>
      <c r="M621" s="211"/>
      <c r="N621" s="212"/>
      <c r="O621" s="212"/>
      <c r="P621" s="213">
        <f>SUM(P622:P624)</f>
        <v>0</v>
      </c>
      <c r="Q621" s="212"/>
      <c r="R621" s="213">
        <f>SUM(R622:R624)</f>
        <v>0</v>
      </c>
      <c r="S621" s="212"/>
      <c r="T621" s="214">
        <f>SUM(T622:T624)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15" t="s">
        <v>174</v>
      </c>
      <c r="AT621" s="216" t="s">
        <v>76</v>
      </c>
      <c r="AU621" s="216" t="s">
        <v>77</v>
      </c>
      <c r="AY621" s="215" t="s">
        <v>168</v>
      </c>
      <c r="BK621" s="217">
        <f>SUM(BK622:BK624)</f>
        <v>0</v>
      </c>
    </row>
    <row r="622" s="2" customFormat="1" ht="31.5" customHeight="1">
      <c r="A622" s="40"/>
      <c r="B622" s="41"/>
      <c r="C622" s="220" t="s">
        <v>797</v>
      </c>
      <c r="D622" s="220" t="s">
        <v>170</v>
      </c>
      <c r="E622" s="221" t="s">
        <v>798</v>
      </c>
      <c r="F622" s="222" t="s">
        <v>799</v>
      </c>
      <c r="G622" s="223" t="s">
        <v>190</v>
      </c>
      <c r="H622" s="224">
        <v>9.1300000000000008</v>
      </c>
      <c r="I622" s="225"/>
      <c r="J622" s="224">
        <f>ROUND(I622*H622,0)</f>
        <v>0</v>
      </c>
      <c r="K622" s="222" t="s">
        <v>20</v>
      </c>
      <c r="L622" s="46"/>
      <c r="M622" s="226" t="s">
        <v>20</v>
      </c>
      <c r="N622" s="227" t="s">
        <v>48</v>
      </c>
      <c r="O622" s="86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30" t="s">
        <v>800</v>
      </c>
      <c r="AT622" s="230" t="s">
        <v>170</v>
      </c>
      <c r="AU622" s="230" t="s">
        <v>8</v>
      </c>
      <c r="AY622" s="19" t="s">
        <v>168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9" t="s">
        <v>8</v>
      </c>
      <c r="BK622" s="231">
        <f>ROUND(I622*H622,0)</f>
        <v>0</v>
      </c>
      <c r="BL622" s="19" t="s">
        <v>800</v>
      </c>
      <c r="BM622" s="230" t="s">
        <v>801</v>
      </c>
    </row>
    <row r="623" s="2" customFormat="1">
      <c r="A623" s="40"/>
      <c r="B623" s="41"/>
      <c r="C623" s="42"/>
      <c r="D623" s="232" t="s">
        <v>176</v>
      </c>
      <c r="E623" s="42"/>
      <c r="F623" s="233" t="s">
        <v>802</v>
      </c>
      <c r="G623" s="42"/>
      <c r="H623" s="42"/>
      <c r="I623" s="138"/>
      <c r="J623" s="42"/>
      <c r="K623" s="42"/>
      <c r="L623" s="46"/>
      <c r="M623" s="234"/>
      <c r="N623" s="235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176</v>
      </c>
      <c r="AU623" s="19" t="s">
        <v>8</v>
      </c>
    </row>
    <row r="624" s="13" customFormat="1">
      <c r="A624" s="13"/>
      <c r="B624" s="236"/>
      <c r="C624" s="237"/>
      <c r="D624" s="232" t="s">
        <v>185</v>
      </c>
      <c r="E624" s="238" t="s">
        <v>20</v>
      </c>
      <c r="F624" s="239" t="s">
        <v>803</v>
      </c>
      <c r="G624" s="237"/>
      <c r="H624" s="240">
        <v>9.1300000000000008</v>
      </c>
      <c r="I624" s="241"/>
      <c r="J624" s="237"/>
      <c r="K624" s="237"/>
      <c r="L624" s="242"/>
      <c r="M624" s="288"/>
      <c r="N624" s="289"/>
      <c r="O624" s="289"/>
      <c r="P624" s="289"/>
      <c r="Q624" s="289"/>
      <c r="R624" s="289"/>
      <c r="S624" s="289"/>
      <c r="T624" s="29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185</v>
      </c>
      <c r="AU624" s="246" t="s">
        <v>8</v>
      </c>
      <c r="AV624" s="13" t="s">
        <v>86</v>
      </c>
      <c r="AW624" s="13" t="s">
        <v>38</v>
      </c>
      <c r="AX624" s="13" t="s">
        <v>77</v>
      </c>
      <c r="AY624" s="246" t="s">
        <v>168</v>
      </c>
    </row>
    <row r="625" s="2" customFormat="1" ht="6.96" customHeight="1">
      <c r="A625" s="40"/>
      <c r="B625" s="61"/>
      <c r="C625" s="62"/>
      <c r="D625" s="62"/>
      <c r="E625" s="62"/>
      <c r="F625" s="62"/>
      <c r="G625" s="62"/>
      <c r="H625" s="62"/>
      <c r="I625" s="168"/>
      <c r="J625" s="62"/>
      <c r="K625" s="62"/>
      <c r="L625" s="46"/>
      <c r="M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</sheetData>
  <sheetProtection sheet="1" autoFilter="0" formatColumns="0" formatRows="0" objects="1" scenarios="1" spinCount="100000" saltValue="gMEl0yUmSvyMbuE6ZkfaZjCvwdKFoKHp7nnHd4eWvCvTAWohIyR0+AOzsKK9XvAsFNUKNKB5xhfXBb/Lbjrc7Q==" hashValue="H8S2lwcs0/HesWAzb0Xd8OqSD3P3Qvs1WzIgF/pORpHx1pCHEgOSul8/7DgodctoBZebdiYOPN0iYCgsvW3sLQ==" algorithmName="SHA-512" password="CC35"/>
  <autoFilter ref="C89:K624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804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ROUND((SUM(BE81:BE120)),  0)</f>
        <v>0</v>
      </c>
      <c r="G33" s="40"/>
      <c r="H33" s="40"/>
      <c r="I33" s="157">
        <v>0.20999999999999999</v>
      </c>
      <c r="J33" s="156">
        <f>ROUND(((SUM(BE81:BE120))*I33),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ROUND((SUM(BF81:BF120)),  0)</f>
        <v>0</v>
      </c>
      <c r="G34" s="40"/>
      <c r="H34" s="40"/>
      <c r="I34" s="157">
        <v>0.14999999999999999</v>
      </c>
      <c r="J34" s="156">
        <f>ROUND(((SUM(BF81:BF120))*I34),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ROUND((SUM(BG81:BG120)),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ROUND((SUM(BH81:BH120)),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ROUND((SUM(BI81:BI120)),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16025-1.2 - SO01.2 Vegetační úpravy LBC1 - kácení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153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16025-1.2 - SO01.2 Vegetační úpravy LBC1 - kácení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154</v>
      </c>
      <c r="D80" s="195" t="s">
        <v>62</v>
      </c>
      <c r="E80" s="195" t="s">
        <v>58</v>
      </c>
      <c r="F80" s="195" t="s">
        <v>59</v>
      </c>
      <c r="G80" s="195" t="s">
        <v>155</v>
      </c>
      <c r="H80" s="195" t="s">
        <v>156</v>
      </c>
      <c r="I80" s="196" t="s">
        <v>157</v>
      </c>
      <c r="J80" s="195" t="s">
        <v>140</v>
      </c>
      <c r="K80" s="197" t="s">
        <v>158</v>
      </c>
      <c r="L80" s="198"/>
      <c r="M80" s="94" t="s">
        <v>20</v>
      </c>
      <c r="N80" s="95" t="s">
        <v>47</v>
      </c>
      <c r="O80" s="95" t="s">
        <v>159</v>
      </c>
      <c r="P80" s="95" t="s">
        <v>160</v>
      </c>
      <c r="Q80" s="95" t="s">
        <v>161</v>
      </c>
      <c r="R80" s="95" t="s">
        <v>162</v>
      </c>
      <c r="S80" s="95" t="s">
        <v>163</v>
      </c>
      <c r="T80" s="96" t="s">
        <v>164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165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0.046980000000000001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166</v>
      </c>
      <c r="F82" s="207" t="s">
        <v>167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0.046980000000000001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168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169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SUM(P84:P120)</f>
        <v>0</v>
      </c>
      <c r="Q83" s="212"/>
      <c r="R83" s="213">
        <f>SUM(R84:R120)</f>
        <v>0.046980000000000001</v>
      </c>
      <c r="S83" s="212"/>
      <c r="T83" s="214">
        <f>SUM(T84:T120)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168</v>
      </c>
      <c r="BK83" s="217">
        <f>SUM(BK84:BK120)</f>
        <v>0</v>
      </c>
    </row>
    <row r="84" s="2" customFormat="1" ht="42" customHeight="1">
      <c r="A84" s="40"/>
      <c r="B84" s="41"/>
      <c r="C84" s="220" t="s">
        <v>290</v>
      </c>
      <c r="D84" s="220" t="s">
        <v>170</v>
      </c>
      <c r="E84" s="221" t="s">
        <v>805</v>
      </c>
      <c r="F84" s="222" t="s">
        <v>806</v>
      </c>
      <c r="G84" s="223" t="s">
        <v>190</v>
      </c>
      <c r="H84" s="224">
        <v>221.19999999999999</v>
      </c>
      <c r="I84" s="225"/>
      <c r="J84" s="224">
        <f>ROUND(I84*H84,0)</f>
        <v>0</v>
      </c>
      <c r="K84" s="222" t="s">
        <v>20</v>
      </c>
      <c r="L84" s="46"/>
      <c r="M84" s="226" t="s">
        <v>20</v>
      </c>
      <c r="N84" s="227" t="s">
        <v>48</v>
      </c>
      <c r="O84" s="8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800</v>
      </c>
      <c r="AT84" s="230" t="s">
        <v>170</v>
      </c>
      <c r="AU84" s="230" t="s">
        <v>86</v>
      </c>
      <c r="AY84" s="19" t="s">
        <v>168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800</v>
      </c>
      <c r="BM84" s="230" t="s">
        <v>807</v>
      </c>
    </row>
    <row r="85" s="2" customFormat="1">
      <c r="A85" s="40"/>
      <c r="B85" s="41"/>
      <c r="C85" s="42"/>
      <c r="D85" s="232" t="s">
        <v>176</v>
      </c>
      <c r="E85" s="42"/>
      <c r="F85" s="233" t="s">
        <v>808</v>
      </c>
      <c r="G85" s="42"/>
      <c r="H85" s="42"/>
      <c r="I85" s="138"/>
      <c r="J85" s="42"/>
      <c r="K85" s="42"/>
      <c r="L85" s="46"/>
      <c r="M85" s="234"/>
      <c r="N85" s="23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176</v>
      </c>
      <c r="AU85" s="19" t="s">
        <v>86</v>
      </c>
    </row>
    <row r="86" s="13" customFormat="1">
      <c r="A86" s="13"/>
      <c r="B86" s="236"/>
      <c r="C86" s="237"/>
      <c r="D86" s="232" t="s">
        <v>185</v>
      </c>
      <c r="E86" s="238" t="s">
        <v>20</v>
      </c>
      <c r="F86" s="239" t="s">
        <v>809</v>
      </c>
      <c r="G86" s="237"/>
      <c r="H86" s="240">
        <v>221.19999999999999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185</v>
      </c>
      <c r="AU86" s="246" t="s">
        <v>86</v>
      </c>
      <c r="AV86" s="13" t="s">
        <v>86</v>
      </c>
      <c r="AW86" s="13" t="s">
        <v>38</v>
      </c>
      <c r="AX86" s="13" t="s">
        <v>8</v>
      </c>
      <c r="AY86" s="246" t="s">
        <v>168</v>
      </c>
    </row>
    <row r="87" s="2" customFormat="1" ht="20.5" customHeight="1">
      <c r="A87" s="40"/>
      <c r="B87" s="41"/>
      <c r="C87" s="220" t="s">
        <v>264</v>
      </c>
      <c r="D87" s="220" t="s">
        <v>170</v>
      </c>
      <c r="E87" s="221" t="s">
        <v>810</v>
      </c>
      <c r="F87" s="222" t="s">
        <v>811</v>
      </c>
      <c r="G87" s="223" t="s">
        <v>180</v>
      </c>
      <c r="H87" s="224">
        <v>948</v>
      </c>
      <c r="I87" s="225"/>
      <c r="J87" s="224">
        <f>ROUND(I87*H87,0)</f>
        <v>0</v>
      </c>
      <c r="K87" s="222" t="s">
        <v>181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174</v>
      </c>
      <c r="AT87" s="230" t="s">
        <v>170</v>
      </c>
      <c r="AU87" s="230" t="s">
        <v>86</v>
      </c>
      <c r="AY87" s="19" t="s">
        <v>168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174</v>
      </c>
      <c r="BM87" s="230" t="s">
        <v>812</v>
      </c>
    </row>
    <row r="88" s="2" customFormat="1">
      <c r="A88" s="40"/>
      <c r="B88" s="41"/>
      <c r="C88" s="42"/>
      <c r="D88" s="232" t="s">
        <v>183</v>
      </c>
      <c r="E88" s="42"/>
      <c r="F88" s="233" t="s">
        <v>813</v>
      </c>
      <c r="G88" s="42"/>
      <c r="H88" s="42"/>
      <c r="I88" s="138"/>
      <c r="J88" s="42"/>
      <c r="K88" s="42"/>
      <c r="L88" s="46"/>
      <c r="M88" s="234"/>
      <c r="N88" s="235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183</v>
      </c>
      <c r="AU88" s="19" t="s">
        <v>86</v>
      </c>
    </row>
    <row r="89" s="13" customFormat="1">
      <c r="A89" s="13"/>
      <c r="B89" s="236"/>
      <c r="C89" s="237"/>
      <c r="D89" s="232" t="s">
        <v>185</v>
      </c>
      <c r="E89" s="238" t="s">
        <v>20</v>
      </c>
      <c r="F89" s="239" t="s">
        <v>814</v>
      </c>
      <c r="G89" s="237"/>
      <c r="H89" s="240">
        <v>948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185</v>
      </c>
      <c r="AU89" s="246" t="s">
        <v>86</v>
      </c>
      <c r="AV89" s="13" t="s">
        <v>86</v>
      </c>
      <c r="AW89" s="13" t="s">
        <v>38</v>
      </c>
      <c r="AX89" s="13" t="s">
        <v>8</v>
      </c>
      <c r="AY89" s="246" t="s">
        <v>168</v>
      </c>
    </row>
    <row r="90" s="2" customFormat="1" ht="20.5" customHeight="1">
      <c r="A90" s="40"/>
      <c r="B90" s="41"/>
      <c r="C90" s="220" t="s">
        <v>285</v>
      </c>
      <c r="D90" s="220" t="s">
        <v>170</v>
      </c>
      <c r="E90" s="221" t="s">
        <v>815</v>
      </c>
      <c r="F90" s="222" t="s">
        <v>816</v>
      </c>
      <c r="G90" s="223" t="s">
        <v>180</v>
      </c>
      <c r="H90" s="224">
        <v>823</v>
      </c>
      <c r="I90" s="225"/>
      <c r="J90" s="224">
        <f>ROUND(I90*H90,0)</f>
        <v>0</v>
      </c>
      <c r="K90" s="222" t="s">
        <v>181</v>
      </c>
      <c r="L90" s="46"/>
      <c r="M90" s="226" t="s">
        <v>20</v>
      </c>
      <c r="N90" s="227" t="s">
        <v>48</v>
      </c>
      <c r="O90" s="86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0" t="s">
        <v>174</v>
      </c>
      <c r="AT90" s="230" t="s">
        <v>170</v>
      </c>
      <c r="AU90" s="230" t="s">
        <v>86</v>
      </c>
      <c r="AY90" s="19" t="s">
        <v>168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9" t="s">
        <v>8</v>
      </c>
      <c r="BK90" s="231">
        <f>ROUND(I90*H90,0)</f>
        <v>0</v>
      </c>
      <c r="BL90" s="19" t="s">
        <v>174</v>
      </c>
      <c r="BM90" s="230" t="s">
        <v>817</v>
      </c>
    </row>
    <row r="91" s="2" customFormat="1">
      <c r="A91" s="40"/>
      <c r="B91" s="41"/>
      <c r="C91" s="42"/>
      <c r="D91" s="232" t="s">
        <v>183</v>
      </c>
      <c r="E91" s="42"/>
      <c r="F91" s="233" t="s">
        <v>818</v>
      </c>
      <c r="G91" s="42"/>
      <c r="H91" s="42"/>
      <c r="I91" s="138"/>
      <c r="J91" s="42"/>
      <c r="K91" s="42"/>
      <c r="L91" s="46"/>
      <c r="M91" s="234"/>
      <c r="N91" s="235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183</v>
      </c>
      <c r="AU91" s="19" t="s">
        <v>86</v>
      </c>
    </row>
    <row r="92" s="13" customFormat="1">
      <c r="A92" s="13"/>
      <c r="B92" s="236"/>
      <c r="C92" s="237"/>
      <c r="D92" s="232" t="s">
        <v>185</v>
      </c>
      <c r="E92" s="238" t="s">
        <v>20</v>
      </c>
      <c r="F92" s="239" t="s">
        <v>819</v>
      </c>
      <c r="G92" s="237"/>
      <c r="H92" s="240">
        <v>50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185</v>
      </c>
      <c r="AU92" s="246" t="s">
        <v>86</v>
      </c>
      <c r="AV92" s="13" t="s">
        <v>86</v>
      </c>
      <c r="AW92" s="13" t="s">
        <v>38</v>
      </c>
      <c r="AX92" s="13" t="s">
        <v>77</v>
      </c>
      <c r="AY92" s="246" t="s">
        <v>168</v>
      </c>
    </row>
    <row r="93" s="13" customFormat="1">
      <c r="A93" s="13"/>
      <c r="B93" s="236"/>
      <c r="C93" s="237"/>
      <c r="D93" s="232" t="s">
        <v>185</v>
      </c>
      <c r="E93" s="238" t="s">
        <v>20</v>
      </c>
      <c r="F93" s="239" t="s">
        <v>820</v>
      </c>
      <c r="G93" s="237"/>
      <c r="H93" s="240">
        <v>60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185</v>
      </c>
      <c r="AU93" s="246" t="s">
        <v>86</v>
      </c>
      <c r="AV93" s="13" t="s">
        <v>86</v>
      </c>
      <c r="AW93" s="13" t="s">
        <v>38</v>
      </c>
      <c r="AX93" s="13" t="s">
        <v>77</v>
      </c>
      <c r="AY93" s="246" t="s">
        <v>168</v>
      </c>
    </row>
    <row r="94" s="13" customFormat="1">
      <c r="A94" s="13"/>
      <c r="B94" s="236"/>
      <c r="C94" s="237"/>
      <c r="D94" s="232" t="s">
        <v>185</v>
      </c>
      <c r="E94" s="238" t="s">
        <v>20</v>
      </c>
      <c r="F94" s="239" t="s">
        <v>821</v>
      </c>
      <c r="G94" s="237"/>
      <c r="H94" s="240">
        <v>36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185</v>
      </c>
      <c r="AU94" s="246" t="s">
        <v>86</v>
      </c>
      <c r="AV94" s="13" t="s">
        <v>86</v>
      </c>
      <c r="AW94" s="13" t="s">
        <v>38</v>
      </c>
      <c r="AX94" s="13" t="s">
        <v>77</v>
      </c>
      <c r="AY94" s="246" t="s">
        <v>168</v>
      </c>
    </row>
    <row r="95" s="13" customFormat="1">
      <c r="A95" s="13"/>
      <c r="B95" s="236"/>
      <c r="C95" s="237"/>
      <c r="D95" s="232" t="s">
        <v>185</v>
      </c>
      <c r="E95" s="238" t="s">
        <v>20</v>
      </c>
      <c r="F95" s="239" t="s">
        <v>822</v>
      </c>
      <c r="G95" s="237"/>
      <c r="H95" s="240">
        <v>19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185</v>
      </c>
      <c r="AU95" s="246" t="s">
        <v>86</v>
      </c>
      <c r="AV95" s="13" t="s">
        <v>86</v>
      </c>
      <c r="AW95" s="13" t="s">
        <v>38</v>
      </c>
      <c r="AX95" s="13" t="s">
        <v>77</v>
      </c>
      <c r="AY95" s="246" t="s">
        <v>168</v>
      </c>
    </row>
    <row r="96" s="13" customFormat="1">
      <c r="A96" s="13"/>
      <c r="B96" s="236"/>
      <c r="C96" s="237"/>
      <c r="D96" s="232" t="s">
        <v>185</v>
      </c>
      <c r="E96" s="238" t="s">
        <v>20</v>
      </c>
      <c r="F96" s="239" t="s">
        <v>823</v>
      </c>
      <c r="G96" s="237"/>
      <c r="H96" s="240">
        <v>20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185</v>
      </c>
      <c r="AU96" s="246" t="s">
        <v>86</v>
      </c>
      <c r="AV96" s="13" t="s">
        <v>86</v>
      </c>
      <c r="AW96" s="13" t="s">
        <v>38</v>
      </c>
      <c r="AX96" s="13" t="s">
        <v>77</v>
      </c>
      <c r="AY96" s="246" t="s">
        <v>168</v>
      </c>
    </row>
    <row r="97" s="13" customFormat="1">
      <c r="A97" s="13"/>
      <c r="B97" s="236"/>
      <c r="C97" s="237"/>
      <c r="D97" s="232" t="s">
        <v>185</v>
      </c>
      <c r="E97" s="238" t="s">
        <v>20</v>
      </c>
      <c r="F97" s="239" t="s">
        <v>824</v>
      </c>
      <c r="G97" s="237"/>
      <c r="H97" s="240">
        <v>37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185</v>
      </c>
      <c r="AU97" s="246" t="s">
        <v>86</v>
      </c>
      <c r="AV97" s="13" t="s">
        <v>86</v>
      </c>
      <c r="AW97" s="13" t="s">
        <v>38</v>
      </c>
      <c r="AX97" s="13" t="s">
        <v>77</v>
      </c>
      <c r="AY97" s="246" t="s">
        <v>168</v>
      </c>
    </row>
    <row r="98" s="13" customFormat="1">
      <c r="A98" s="13"/>
      <c r="B98" s="236"/>
      <c r="C98" s="237"/>
      <c r="D98" s="232" t="s">
        <v>185</v>
      </c>
      <c r="E98" s="238" t="s">
        <v>20</v>
      </c>
      <c r="F98" s="239" t="s">
        <v>825</v>
      </c>
      <c r="G98" s="237"/>
      <c r="H98" s="240">
        <v>521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185</v>
      </c>
      <c r="AU98" s="246" t="s">
        <v>86</v>
      </c>
      <c r="AV98" s="13" t="s">
        <v>86</v>
      </c>
      <c r="AW98" s="13" t="s">
        <v>38</v>
      </c>
      <c r="AX98" s="13" t="s">
        <v>77</v>
      </c>
      <c r="AY98" s="246" t="s">
        <v>168</v>
      </c>
    </row>
    <row r="99" s="13" customFormat="1">
      <c r="A99" s="13"/>
      <c r="B99" s="236"/>
      <c r="C99" s="237"/>
      <c r="D99" s="232" t="s">
        <v>185</v>
      </c>
      <c r="E99" s="238" t="s">
        <v>20</v>
      </c>
      <c r="F99" s="239" t="s">
        <v>826</v>
      </c>
      <c r="G99" s="237"/>
      <c r="H99" s="240">
        <v>80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185</v>
      </c>
      <c r="AU99" s="246" t="s">
        <v>86</v>
      </c>
      <c r="AV99" s="13" t="s">
        <v>86</v>
      </c>
      <c r="AW99" s="13" t="s">
        <v>38</v>
      </c>
      <c r="AX99" s="13" t="s">
        <v>77</v>
      </c>
      <c r="AY99" s="246" t="s">
        <v>168</v>
      </c>
    </row>
    <row r="100" s="14" customFormat="1">
      <c r="A100" s="14"/>
      <c r="B100" s="247"/>
      <c r="C100" s="248"/>
      <c r="D100" s="232" t="s">
        <v>185</v>
      </c>
      <c r="E100" s="249" t="s">
        <v>20</v>
      </c>
      <c r="F100" s="250" t="s">
        <v>196</v>
      </c>
      <c r="G100" s="248"/>
      <c r="H100" s="251">
        <v>823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185</v>
      </c>
      <c r="AU100" s="257" t="s">
        <v>86</v>
      </c>
      <c r="AV100" s="14" t="s">
        <v>174</v>
      </c>
      <c r="AW100" s="14" t="s">
        <v>38</v>
      </c>
      <c r="AX100" s="14" t="s">
        <v>8</v>
      </c>
      <c r="AY100" s="257" t="s">
        <v>168</v>
      </c>
    </row>
    <row r="101" s="2" customFormat="1" ht="20.5" customHeight="1">
      <c r="A101" s="40"/>
      <c r="B101" s="41"/>
      <c r="C101" s="220" t="s">
        <v>174</v>
      </c>
      <c r="D101" s="220" t="s">
        <v>170</v>
      </c>
      <c r="E101" s="221" t="s">
        <v>827</v>
      </c>
      <c r="F101" s="222" t="s">
        <v>828</v>
      </c>
      <c r="G101" s="223" t="s">
        <v>417</v>
      </c>
      <c r="H101" s="224">
        <v>147</v>
      </c>
      <c r="I101" s="225"/>
      <c r="J101" s="224">
        <f>ROUND(I101*H101,0)</f>
        <v>0</v>
      </c>
      <c r="K101" s="222" t="s">
        <v>181</v>
      </c>
      <c r="L101" s="46"/>
      <c r="M101" s="226" t="s">
        <v>20</v>
      </c>
      <c r="N101" s="227" t="s">
        <v>48</v>
      </c>
      <c r="O101" s="86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0" t="s">
        <v>174</v>
      </c>
      <c r="AT101" s="230" t="s">
        <v>170</v>
      </c>
      <c r="AU101" s="230" t="s">
        <v>86</v>
      </c>
      <c r="AY101" s="19" t="s">
        <v>168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9" t="s">
        <v>8</v>
      </c>
      <c r="BK101" s="231">
        <f>ROUND(I101*H101,0)</f>
        <v>0</v>
      </c>
      <c r="BL101" s="19" t="s">
        <v>174</v>
      </c>
      <c r="BM101" s="230" t="s">
        <v>829</v>
      </c>
    </row>
    <row r="102" s="2" customFormat="1">
      <c r="A102" s="40"/>
      <c r="B102" s="41"/>
      <c r="C102" s="42"/>
      <c r="D102" s="232" t="s">
        <v>183</v>
      </c>
      <c r="E102" s="42"/>
      <c r="F102" s="233" t="s">
        <v>830</v>
      </c>
      <c r="G102" s="42"/>
      <c r="H102" s="42"/>
      <c r="I102" s="138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183</v>
      </c>
      <c r="AU102" s="19" t="s">
        <v>86</v>
      </c>
    </row>
    <row r="103" s="13" customFormat="1">
      <c r="A103" s="13"/>
      <c r="B103" s="236"/>
      <c r="C103" s="237"/>
      <c r="D103" s="232" t="s">
        <v>185</v>
      </c>
      <c r="E103" s="238" t="s">
        <v>20</v>
      </c>
      <c r="F103" s="239" t="s">
        <v>831</v>
      </c>
      <c r="G103" s="237"/>
      <c r="H103" s="240">
        <v>7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185</v>
      </c>
      <c r="AU103" s="246" t="s">
        <v>86</v>
      </c>
      <c r="AV103" s="13" t="s">
        <v>86</v>
      </c>
      <c r="AW103" s="13" t="s">
        <v>38</v>
      </c>
      <c r="AX103" s="13" t="s">
        <v>77</v>
      </c>
      <c r="AY103" s="246" t="s">
        <v>168</v>
      </c>
    </row>
    <row r="104" s="13" customFormat="1">
      <c r="A104" s="13"/>
      <c r="B104" s="236"/>
      <c r="C104" s="237"/>
      <c r="D104" s="232" t="s">
        <v>185</v>
      </c>
      <c r="E104" s="238" t="s">
        <v>20</v>
      </c>
      <c r="F104" s="239" t="s">
        <v>832</v>
      </c>
      <c r="G104" s="237"/>
      <c r="H104" s="240">
        <v>30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185</v>
      </c>
      <c r="AU104" s="246" t="s">
        <v>86</v>
      </c>
      <c r="AV104" s="13" t="s">
        <v>86</v>
      </c>
      <c r="AW104" s="13" t="s">
        <v>38</v>
      </c>
      <c r="AX104" s="13" t="s">
        <v>77</v>
      </c>
      <c r="AY104" s="246" t="s">
        <v>168</v>
      </c>
    </row>
    <row r="105" s="13" customFormat="1">
      <c r="A105" s="13"/>
      <c r="B105" s="236"/>
      <c r="C105" s="237"/>
      <c r="D105" s="232" t="s">
        <v>185</v>
      </c>
      <c r="E105" s="238" t="s">
        <v>20</v>
      </c>
      <c r="F105" s="239" t="s">
        <v>833</v>
      </c>
      <c r="G105" s="237"/>
      <c r="H105" s="240">
        <v>5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185</v>
      </c>
      <c r="AU105" s="246" t="s">
        <v>86</v>
      </c>
      <c r="AV105" s="13" t="s">
        <v>86</v>
      </c>
      <c r="AW105" s="13" t="s">
        <v>38</v>
      </c>
      <c r="AX105" s="13" t="s">
        <v>77</v>
      </c>
      <c r="AY105" s="246" t="s">
        <v>168</v>
      </c>
    </row>
    <row r="106" s="13" customFormat="1">
      <c r="A106" s="13"/>
      <c r="B106" s="236"/>
      <c r="C106" s="237"/>
      <c r="D106" s="232" t="s">
        <v>185</v>
      </c>
      <c r="E106" s="238" t="s">
        <v>20</v>
      </c>
      <c r="F106" s="239" t="s">
        <v>834</v>
      </c>
      <c r="G106" s="237"/>
      <c r="H106" s="240">
        <v>8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185</v>
      </c>
      <c r="AU106" s="246" t="s">
        <v>86</v>
      </c>
      <c r="AV106" s="13" t="s">
        <v>86</v>
      </c>
      <c r="AW106" s="13" t="s">
        <v>38</v>
      </c>
      <c r="AX106" s="13" t="s">
        <v>77</v>
      </c>
      <c r="AY106" s="246" t="s">
        <v>168</v>
      </c>
    </row>
    <row r="107" s="13" customFormat="1">
      <c r="A107" s="13"/>
      <c r="B107" s="236"/>
      <c r="C107" s="237"/>
      <c r="D107" s="232" t="s">
        <v>185</v>
      </c>
      <c r="E107" s="238" t="s">
        <v>20</v>
      </c>
      <c r="F107" s="239" t="s">
        <v>835</v>
      </c>
      <c r="G107" s="237"/>
      <c r="H107" s="240">
        <v>38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185</v>
      </c>
      <c r="AU107" s="246" t="s">
        <v>86</v>
      </c>
      <c r="AV107" s="13" t="s">
        <v>86</v>
      </c>
      <c r="AW107" s="13" t="s">
        <v>38</v>
      </c>
      <c r="AX107" s="13" t="s">
        <v>77</v>
      </c>
      <c r="AY107" s="246" t="s">
        <v>168</v>
      </c>
    </row>
    <row r="108" s="13" customFormat="1">
      <c r="A108" s="13"/>
      <c r="B108" s="236"/>
      <c r="C108" s="237"/>
      <c r="D108" s="232" t="s">
        <v>185</v>
      </c>
      <c r="E108" s="238" t="s">
        <v>20</v>
      </c>
      <c r="F108" s="239" t="s">
        <v>836</v>
      </c>
      <c r="G108" s="237"/>
      <c r="H108" s="240">
        <v>15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185</v>
      </c>
      <c r="AU108" s="246" t="s">
        <v>86</v>
      </c>
      <c r="AV108" s="13" t="s">
        <v>86</v>
      </c>
      <c r="AW108" s="13" t="s">
        <v>38</v>
      </c>
      <c r="AX108" s="13" t="s">
        <v>77</v>
      </c>
      <c r="AY108" s="246" t="s">
        <v>168</v>
      </c>
    </row>
    <row r="109" s="13" customFormat="1">
      <c r="A109" s="13"/>
      <c r="B109" s="236"/>
      <c r="C109" s="237"/>
      <c r="D109" s="232" t="s">
        <v>185</v>
      </c>
      <c r="E109" s="238" t="s">
        <v>20</v>
      </c>
      <c r="F109" s="239" t="s">
        <v>837</v>
      </c>
      <c r="G109" s="237"/>
      <c r="H109" s="240">
        <v>4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185</v>
      </c>
      <c r="AU109" s="246" t="s">
        <v>86</v>
      </c>
      <c r="AV109" s="13" t="s">
        <v>86</v>
      </c>
      <c r="AW109" s="13" t="s">
        <v>38</v>
      </c>
      <c r="AX109" s="13" t="s">
        <v>77</v>
      </c>
      <c r="AY109" s="246" t="s">
        <v>168</v>
      </c>
    </row>
    <row r="110" s="13" customFormat="1">
      <c r="A110" s="13"/>
      <c r="B110" s="236"/>
      <c r="C110" s="237"/>
      <c r="D110" s="232" t="s">
        <v>185</v>
      </c>
      <c r="E110" s="238" t="s">
        <v>20</v>
      </c>
      <c r="F110" s="239" t="s">
        <v>838</v>
      </c>
      <c r="G110" s="237"/>
      <c r="H110" s="240">
        <v>15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185</v>
      </c>
      <c r="AU110" s="246" t="s">
        <v>86</v>
      </c>
      <c r="AV110" s="13" t="s">
        <v>86</v>
      </c>
      <c r="AW110" s="13" t="s">
        <v>38</v>
      </c>
      <c r="AX110" s="13" t="s">
        <v>77</v>
      </c>
      <c r="AY110" s="246" t="s">
        <v>168</v>
      </c>
    </row>
    <row r="111" s="13" customFormat="1">
      <c r="A111" s="13"/>
      <c r="B111" s="236"/>
      <c r="C111" s="237"/>
      <c r="D111" s="232" t="s">
        <v>185</v>
      </c>
      <c r="E111" s="238" t="s">
        <v>20</v>
      </c>
      <c r="F111" s="239" t="s">
        <v>839</v>
      </c>
      <c r="G111" s="237"/>
      <c r="H111" s="240">
        <v>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185</v>
      </c>
      <c r="AU111" s="246" t="s">
        <v>86</v>
      </c>
      <c r="AV111" s="13" t="s">
        <v>86</v>
      </c>
      <c r="AW111" s="13" t="s">
        <v>38</v>
      </c>
      <c r="AX111" s="13" t="s">
        <v>77</v>
      </c>
      <c r="AY111" s="246" t="s">
        <v>168</v>
      </c>
    </row>
    <row r="112" s="13" customFormat="1">
      <c r="A112" s="13"/>
      <c r="B112" s="236"/>
      <c r="C112" s="237"/>
      <c r="D112" s="232" t="s">
        <v>185</v>
      </c>
      <c r="E112" s="238" t="s">
        <v>20</v>
      </c>
      <c r="F112" s="239" t="s">
        <v>840</v>
      </c>
      <c r="G112" s="237"/>
      <c r="H112" s="240">
        <v>20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185</v>
      </c>
      <c r="AU112" s="246" t="s">
        <v>86</v>
      </c>
      <c r="AV112" s="13" t="s">
        <v>86</v>
      </c>
      <c r="AW112" s="13" t="s">
        <v>38</v>
      </c>
      <c r="AX112" s="13" t="s">
        <v>77</v>
      </c>
      <c r="AY112" s="246" t="s">
        <v>168</v>
      </c>
    </row>
    <row r="113" s="14" customFormat="1">
      <c r="A113" s="14"/>
      <c r="B113" s="247"/>
      <c r="C113" s="248"/>
      <c r="D113" s="232" t="s">
        <v>185</v>
      </c>
      <c r="E113" s="249" t="s">
        <v>20</v>
      </c>
      <c r="F113" s="250" t="s">
        <v>196</v>
      </c>
      <c r="G113" s="248"/>
      <c r="H113" s="251">
        <v>147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185</v>
      </c>
      <c r="AU113" s="257" t="s">
        <v>86</v>
      </c>
      <c r="AV113" s="14" t="s">
        <v>174</v>
      </c>
      <c r="AW113" s="14" t="s">
        <v>38</v>
      </c>
      <c r="AX113" s="14" t="s">
        <v>8</v>
      </c>
      <c r="AY113" s="257" t="s">
        <v>168</v>
      </c>
    </row>
    <row r="114" s="2" customFormat="1" ht="31" customHeight="1">
      <c r="A114" s="40"/>
      <c r="B114" s="41"/>
      <c r="C114" s="220" t="s">
        <v>8</v>
      </c>
      <c r="D114" s="220" t="s">
        <v>170</v>
      </c>
      <c r="E114" s="221" t="s">
        <v>841</v>
      </c>
      <c r="F114" s="222" t="s">
        <v>842</v>
      </c>
      <c r="G114" s="223" t="s">
        <v>425</v>
      </c>
      <c r="H114" s="224">
        <v>280</v>
      </c>
      <c r="I114" s="225"/>
      <c r="J114" s="224">
        <f>ROUND(I114*H114,0)</f>
        <v>0</v>
      </c>
      <c r="K114" s="222" t="s">
        <v>20</v>
      </c>
      <c r="L114" s="46"/>
      <c r="M114" s="226" t="s">
        <v>20</v>
      </c>
      <c r="N114" s="227" t="s">
        <v>48</v>
      </c>
      <c r="O114" s="86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174</v>
      </c>
      <c r="AT114" s="230" t="s">
        <v>170</v>
      </c>
      <c r="AU114" s="230" t="s">
        <v>86</v>
      </c>
      <c r="AY114" s="19" t="s">
        <v>168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174</v>
      </c>
      <c r="BM114" s="230" t="s">
        <v>843</v>
      </c>
    </row>
    <row r="115" s="2" customFormat="1">
      <c r="A115" s="40"/>
      <c r="B115" s="41"/>
      <c r="C115" s="42"/>
      <c r="D115" s="232" t="s">
        <v>176</v>
      </c>
      <c r="E115" s="42"/>
      <c r="F115" s="233" t="s">
        <v>844</v>
      </c>
      <c r="G115" s="42"/>
      <c r="H115" s="42"/>
      <c r="I115" s="138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176</v>
      </c>
      <c r="AU115" s="19" t="s">
        <v>86</v>
      </c>
    </row>
    <row r="116" s="2" customFormat="1" ht="14.5" customHeight="1">
      <c r="A116" s="40"/>
      <c r="B116" s="41"/>
      <c r="C116" s="220" t="s">
        <v>187</v>
      </c>
      <c r="D116" s="220" t="s">
        <v>170</v>
      </c>
      <c r="E116" s="221" t="s">
        <v>845</v>
      </c>
      <c r="F116" s="222" t="s">
        <v>846</v>
      </c>
      <c r="G116" s="223" t="s">
        <v>180</v>
      </c>
      <c r="H116" s="224">
        <v>115.59999999999999</v>
      </c>
      <c r="I116" s="225"/>
      <c r="J116" s="224">
        <f>ROUND(I116*H116,0)</f>
        <v>0</v>
      </c>
      <c r="K116" s="222" t="s">
        <v>20</v>
      </c>
      <c r="L116" s="46"/>
      <c r="M116" s="226" t="s">
        <v>20</v>
      </c>
      <c r="N116" s="227" t="s">
        <v>48</v>
      </c>
      <c r="O116" s="86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0" t="s">
        <v>174</v>
      </c>
      <c r="AT116" s="230" t="s">
        <v>170</v>
      </c>
      <c r="AU116" s="230" t="s">
        <v>86</v>
      </c>
      <c r="AY116" s="19" t="s">
        <v>168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9" t="s">
        <v>8</v>
      </c>
      <c r="BK116" s="231">
        <f>ROUND(I116*H116,0)</f>
        <v>0</v>
      </c>
      <c r="BL116" s="19" t="s">
        <v>174</v>
      </c>
      <c r="BM116" s="230" t="s">
        <v>847</v>
      </c>
    </row>
    <row r="117" s="13" customFormat="1">
      <c r="A117" s="13"/>
      <c r="B117" s="236"/>
      <c r="C117" s="237"/>
      <c r="D117" s="232" t="s">
        <v>185</v>
      </c>
      <c r="E117" s="238" t="s">
        <v>20</v>
      </c>
      <c r="F117" s="239" t="s">
        <v>848</v>
      </c>
      <c r="G117" s="237"/>
      <c r="H117" s="240">
        <v>57.600000000000001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185</v>
      </c>
      <c r="AU117" s="246" t="s">
        <v>86</v>
      </c>
      <c r="AV117" s="13" t="s">
        <v>86</v>
      </c>
      <c r="AW117" s="13" t="s">
        <v>38</v>
      </c>
      <c r="AX117" s="13" t="s">
        <v>77</v>
      </c>
      <c r="AY117" s="246" t="s">
        <v>168</v>
      </c>
    </row>
    <row r="118" s="13" customFormat="1">
      <c r="A118" s="13"/>
      <c r="B118" s="236"/>
      <c r="C118" s="237"/>
      <c r="D118" s="232" t="s">
        <v>185</v>
      </c>
      <c r="E118" s="238" t="s">
        <v>20</v>
      </c>
      <c r="F118" s="239" t="s">
        <v>849</v>
      </c>
      <c r="G118" s="237"/>
      <c r="H118" s="240">
        <v>58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185</v>
      </c>
      <c r="AU118" s="246" t="s">
        <v>86</v>
      </c>
      <c r="AV118" s="13" t="s">
        <v>86</v>
      </c>
      <c r="AW118" s="13" t="s">
        <v>38</v>
      </c>
      <c r="AX118" s="13" t="s">
        <v>77</v>
      </c>
      <c r="AY118" s="246" t="s">
        <v>168</v>
      </c>
    </row>
    <row r="119" s="14" customFormat="1">
      <c r="A119" s="14"/>
      <c r="B119" s="247"/>
      <c r="C119" s="248"/>
      <c r="D119" s="232" t="s">
        <v>185</v>
      </c>
      <c r="E119" s="249" t="s">
        <v>20</v>
      </c>
      <c r="F119" s="250" t="s">
        <v>196</v>
      </c>
      <c r="G119" s="248"/>
      <c r="H119" s="251">
        <v>115.59999999999999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185</v>
      </c>
      <c r="AU119" s="257" t="s">
        <v>86</v>
      </c>
      <c r="AV119" s="14" t="s">
        <v>174</v>
      </c>
      <c r="AW119" s="14" t="s">
        <v>38</v>
      </c>
      <c r="AX119" s="14" t="s">
        <v>8</v>
      </c>
      <c r="AY119" s="257" t="s">
        <v>168</v>
      </c>
    </row>
    <row r="120" s="2" customFormat="1" ht="20.5" customHeight="1">
      <c r="A120" s="40"/>
      <c r="B120" s="41"/>
      <c r="C120" s="220" t="s">
        <v>86</v>
      </c>
      <c r="D120" s="220" t="s">
        <v>170</v>
      </c>
      <c r="E120" s="221" t="s">
        <v>850</v>
      </c>
      <c r="F120" s="222" t="s">
        <v>851</v>
      </c>
      <c r="G120" s="223" t="s">
        <v>417</v>
      </c>
      <c r="H120" s="224">
        <v>1</v>
      </c>
      <c r="I120" s="225"/>
      <c r="J120" s="224">
        <f>ROUND(I120*H120,0)</f>
        <v>0</v>
      </c>
      <c r="K120" s="222" t="s">
        <v>20</v>
      </c>
      <c r="L120" s="46"/>
      <c r="M120" s="291" t="s">
        <v>20</v>
      </c>
      <c r="N120" s="292" t="s">
        <v>48</v>
      </c>
      <c r="O120" s="293"/>
      <c r="P120" s="294">
        <f>O120*H120</f>
        <v>0</v>
      </c>
      <c r="Q120" s="294">
        <v>0.046980000000000001</v>
      </c>
      <c r="R120" s="294">
        <f>Q120*H120</f>
        <v>0.046980000000000001</v>
      </c>
      <c r="S120" s="294">
        <v>0</v>
      </c>
      <c r="T120" s="29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0" t="s">
        <v>174</v>
      </c>
      <c r="AT120" s="230" t="s">
        <v>170</v>
      </c>
      <c r="AU120" s="230" t="s">
        <v>86</v>
      </c>
      <c r="AY120" s="19" t="s">
        <v>168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</v>
      </c>
      <c r="BK120" s="231">
        <f>ROUND(I120*H120,0)</f>
        <v>0</v>
      </c>
      <c r="BL120" s="19" t="s">
        <v>174</v>
      </c>
      <c r="BM120" s="230" t="s">
        <v>852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168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qYHQqagmiQnrQdbi+eY2wguYQ/c0zGb0wyR9zfnK701dCHQvaNUnEKpgp93Thxn/Qyp87bjTmS5rUm5ANwIj0w==" hashValue="jz61VfCm6jlJhV/L8WvqBC1o7blx0Z6j9xL+xvjkhCIGfSdtqk6tckIiBNI2LAlQBpc2PaaA6VIDjUnCkEHvZg==" algorithmName="SHA-512" password="CC35"/>
  <autoFilter ref="C80:K12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853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ROUND(J84,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ROUND((SUM(BE84:BE179)),  0)</f>
        <v>0</v>
      </c>
      <c r="G33" s="40"/>
      <c r="H33" s="40"/>
      <c r="I33" s="157">
        <v>0.20999999999999999</v>
      </c>
      <c r="J33" s="156">
        <f>ROUND(((SUM(BE84:BE179))*I33),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ROUND((SUM(BF84:BF179)),  0)</f>
        <v>0</v>
      </c>
      <c r="G34" s="40"/>
      <c r="H34" s="40"/>
      <c r="I34" s="157">
        <v>0.14999999999999999</v>
      </c>
      <c r="J34" s="156">
        <f>ROUND(((SUM(BF84:BF179))*I34),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ROUND((SUM(BG84:BG179)),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ROUND((SUM(BH84:BH179)),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ROUND((SUM(BI84:BI179)),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16025-1.3 - SO01.3 Vegetační úpravy LBC1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151</v>
      </c>
      <c r="E62" s="188"/>
      <c r="F62" s="188"/>
      <c r="G62" s="188"/>
      <c r="H62" s="188"/>
      <c r="I62" s="189"/>
      <c r="J62" s="190">
        <f>J171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854</v>
      </c>
      <c r="E63" s="188"/>
      <c r="F63" s="188"/>
      <c r="G63" s="188"/>
      <c r="H63" s="188"/>
      <c r="I63" s="189"/>
      <c r="J63" s="190">
        <f>J173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8"/>
      <c r="C64" s="179"/>
      <c r="D64" s="180" t="s">
        <v>855</v>
      </c>
      <c r="E64" s="181"/>
      <c r="F64" s="181"/>
      <c r="G64" s="181"/>
      <c r="H64" s="181"/>
      <c r="I64" s="182"/>
      <c r="J64" s="183">
        <f>J177</f>
        <v>0</v>
      </c>
      <c r="K64" s="179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8"/>
      <c r="J65" s="42"/>
      <c r="K65" s="4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8"/>
      <c r="J66" s="62"/>
      <c r="K66" s="6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1"/>
      <c r="J70" s="64"/>
      <c r="K70" s="64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153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17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4.5" customHeight="1">
      <c r="A74" s="40"/>
      <c r="B74" s="41"/>
      <c r="C74" s="42"/>
      <c r="D74" s="42"/>
      <c r="E74" s="172" t="str">
        <f>E7</f>
        <v>2020/I Společná zařízení v k. ú. Borotín u Boskovic - revitalizace</v>
      </c>
      <c r="F74" s="34"/>
      <c r="G74" s="34"/>
      <c r="H74" s="34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136</v>
      </c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5" customHeight="1">
      <c r="A76" s="40"/>
      <c r="B76" s="41"/>
      <c r="C76" s="42"/>
      <c r="D76" s="42"/>
      <c r="E76" s="71" t="str">
        <f>E9</f>
        <v>16025-1.3 - SO01.3 Vegetační úpravy LBC1</v>
      </c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Borotín</v>
      </c>
      <c r="G78" s="42"/>
      <c r="H78" s="42"/>
      <c r="I78" s="142" t="s">
        <v>24</v>
      </c>
      <c r="J78" s="74" t="str">
        <f>IF(J12="","",J12)</f>
        <v>2. 5. 2017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" customHeight="1">
      <c r="A80" s="40"/>
      <c r="B80" s="41"/>
      <c r="C80" s="34" t="s">
        <v>26</v>
      </c>
      <c r="D80" s="42"/>
      <c r="E80" s="42"/>
      <c r="F80" s="29" t="str">
        <f>E15</f>
        <v>ČR - SPÚ, KPÚ pro JMK, pobočka Blansko</v>
      </c>
      <c r="G80" s="42"/>
      <c r="H80" s="42"/>
      <c r="I80" s="142" t="s">
        <v>34</v>
      </c>
      <c r="J80" s="38" t="str">
        <f>E21</f>
        <v>AGERIS s.r.o.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4.9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142" t="s">
        <v>39</v>
      </c>
      <c r="J81" s="38" t="str">
        <f>E24</f>
        <v xml:space="preserve"> 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2"/>
      <c r="B83" s="193"/>
      <c r="C83" s="194" t="s">
        <v>154</v>
      </c>
      <c r="D83" s="195" t="s">
        <v>62</v>
      </c>
      <c r="E83" s="195" t="s">
        <v>58</v>
      </c>
      <c r="F83" s="195" t="s">
        <v>59</v>
      </c>
      <c r="G83" s="195" t="s">
        <v>155</v>
      </c>
      <c r="H83" s="195" t="s">
        <v>156</v>
      </c>
      <c r="I83" s="196" t="s">
        <v>157</v>
      </c>
      <c r="J83" s="195" t="s">
        <v>140</v>
      </c>
      <c r="K83" s="197" t="s">
        <v>158</v>
      </c>
      <c r="L83" s="198"/>
      <c r="M83" s="94" t="s">
        <v>20</v>
      </c>
      <c r="N83" s="95" t="s">
        <v>47</v>
      </c>
      <c r="O83" s="95" t="s">
        <v>159</v>
      </c>
      <c r="P83" s="95" t="s">
        <v>160</v>
      </c>
      <c r="Q83" s="95" t="s">
        <v>161</v>
      </c>
      <c r="R83" s="95" t="s">
        <v>162</v>
      </c>
      <c r="S83" s="95" t="s">
        <v>163</v>
      </c>
      <c r="T83" s="96" t="s">
        <v>164</v>
      </c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</row>
    <row r="84" s="2" customFormat="1" ht="22.8" customHeight="1">
      <c r="A84" s="40"/>
      <c r="B84" s="41"/>
      <c r="C84" s="101" t="s">
        <v>165</v>
      </c>
      <c r="D84" s="42"/>
      <c r="E84" s="42"/>
      <c r="F84" s="42"/>
      <c r="G84" s="42"/>
      <c r="H84" s="42"/>
      <c r="I84" s="138"/>
      <c r="J84" s="199">
        <f>BK84</f>
        <v>0</v>
      </c>
      <c r="K84" s="42"/>
      <c r="L84" s="46"/>
      <c r="M84" s="97"/>
      <c r="N84" s="200"/>
      <c r="O84" s="98"/>
      <c r="P84" s="201">
        <f>P85+P177</f>
        <v>0</v>
      </c>
      <c r="Q84" s="98"/>
      <c r="R84" s="201">
        <f>R85+R177</f>
        <v>18.183050000000001</v>
      </c>
      <c r="S84" s="98"/>
      <c r="T84" s="202">
        <f>T85+T177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76</v>
      </c>
      <c r="AU84" s="19" t="s">
        <v>141</v>
      </c>
      <c r="BK84" s="203">
        <f>BK85+BK177</f>
        <v>0</v>
      </c>
    </row>
    <row r="85" s="12" customFormat="1" ht="25.92" customHeight="1">
      <c r="A85" s="12"/>
      <c r="B85" s="204"/>
      <c r="C85" s="205"/>
      <c r="D85" s="206" t="s">
        <v>76</v>
      </c>
      <c r="E85" s="207" t="s">
        <v>166</v>
      </c>
      <c r="F85" s="207" t="s">
        <v>167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P86+P171+P173</f>
        <v>0</v>
      </c>
      <c r="Q85" s="212"/>
      <c r="R85" s="213">
        <f>R86+R171+R173</f>
        <v>17.030050000000003</v>
      </c>
      <c r="S85" s="212"/>
      <c r="T85" s="214">
        <f>T86+T171+T173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8</v>
      </c>
      <c r="AT85" s="216" t="s">
        <v>76</v>
      </c>
      <c r="AU85" s="216" t="s">
        <v>77</v>
      </c>
      <c r="AY85" s="215" t="s">
        <v>168</v>
      </c>
      <c r="BK85" s="217">
        <f>BK86+BK171+BK173</f>
        <v>0</v>
      </c>
    </row>
    <row r="86" s="12" customFormat="1" ht="22.8" customHeight="1">
      <c r="A86" s="12"/>
      <c r="B86" s="204"/>
      <c r="C86" s="205"/>
      <c r="D86" s="206" t="s">
        <v>76</v>
      </c>
      <c r="E86" s="218" t="s">
        <v>8</v>
      </c>
      <c r="F86" s="218" t="s">
        <v>169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SUM(P87:P170)</f>
        <v>0</v>
      </c>
      <c r="Q86" s="212"/>
      <c r="R86" s="213">
        <f>SUM(R87:R170)</f>
        <v>11.280050000000001</v>
      </c>
      <c r="S86" s="212"/>
      <c r="T86" s="214">
        <f>SUM(T87:T170)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8</v>
      </c>
      <c r="AT86" s="216" t="s">
        <v>76</v>
      </c>
      <c r="AU86" s="216" t="s">
        <v>8</v>
      </c>
      <c r="AY86" s="215" t="s">
        <v>168</v>
      </c>
      <c r="BK86" s="217">
        <f>SUM(BK87:BK170)</f>
        <v>0</v>
      </c>
    </row>
    <row r="87" s="2" customFormat="1" ht="20.5" customHeight="1">
      <c r="A87" s="40"/>
      <c r="B87" s="41"/>
      <c r="C87" s="220" t="s">
        <v>8</v>
      </c>
      <c r="D87" s="220" t="s">
        <v>170</v>
      </c>
      <c r="E87" s="221" t="s">
        <v>856</v>
      </c>
      <c r="F87" s="222" t="s">
        <v>857</v>
      </c>
      <c r="G87" s="223" t="s">
        <v>425</v>
      </c>
      <c r="H87" s="224">
        <v>345</v>
      </c>
      <c r="I87" s="225"/>
      <c r="J87" s="224">
        <f>ROUND(I87*H87,0)</f>
        <v>0</v>
      </c>
      <c r="K87" s="222" t="s">
        <v>20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0.00014999999999999999</v>
      </c>
      <c r="R87" s="228">
        <f>Q87*H87</f>
        <v>0.051749999999999997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174</v>
      </c>
      <c r="AT87" s="230" t="s">
        <v>170</v>
      </c>
      <c r="AU87" s="230" t="s">
        <v>86</v>
      </c>
      <c r="AY87" s="19" t="s">
        <v>168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174</v>
      </c>
      <c r="BM87" s="230" t="s">
        <v>858</v>
      </c>
    </row>
    <row r="88" s="2" customFormat="1" ht="20.5" customHeight="1">
      <c r="A88" s="40"/>
      <c r="B88" s="41"/>
      <c r="C88" s="220" t="s">
        <v>86</v>
      </c>
      <c r="D88" s="220" t="s">
        <v>170</v>
      </c>
      <c r="E88" s="221" t="s">
        <v>859</v>
      </c>
      <c r="F88" s="222" t="s">
        <v>860</v>
      </c>
      <c r="G88" s="223" t="s">
        <v>180</v>
      </c>
      <c r="H88" s="224">
        <v>9406</v>
      </c>
      <c r="I88" s="225"/>
      <c r="J88" s="224">
        <f>ROUND(I88*H88,0)</f>
        <v>0</v>
      </c>
      <c r="K88" s="222" t="s">
        <v>181</v>
      </c>
      <c r="L88" s="46"/>
      <c r="M88" s="226" t="s">
        <v>20</v>
      </c>
      <c r="N88" s="227" t="s">
        <v>48</v>
      </c>
      <c r="O88" s="86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0" t="s">
        <v>174</v>
      </c>
      <c r="AT88" s="230" t="s">
        <v>170</v>
      </c>
      <c r="AU88" s="230" t="s">
        <v>86</v>
      </c>
      <c r="AY88" s="19" t="s">
        <v>168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9" t="s">
        <v>8</v>
      </c>
      <c r="BK88" s="231">
        <f>ROUND(I88*H88,0)</f>
        <v>0</v>
      </c>
      <c r="BL88" s="19" t="s">
        <v>174</v>
      </c>
      <c r="BM88" s="230" t="s">
        <v>861</v>
      </c>
    </row>
    <row r="89" s="2" customFormat="1">
      <c r="A89" s="40"/>
      <c r="B89" s="41"/>
      <c r="C89" s="42"/>
      <c r="D89" s="232" t="s">
        <v>183</v>
      </c>
      <c r="E89" s="42"/>
      <c r="F89" s="233" t="s">
        <v>862</v>
      </c>
      <c r="G89" s="42"/>
      <c r="H89" s="42"/>
      <c r="I89" s="138"/>
      <c r="J89" s="42"/>
      <c r="K89" s="42"/>
      <c r="L89" s="46"/>
      <c r="M89" s="234"/>
      <c r="N89" s="23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183</v>
      </c>
      <c r="AU89" s="19" t="s">
        <v>86</v>
      </c>
    </row>
    <row r="90" s="2" customFormat="1">
      <c r="A90" s="40"/>
      <c r="B90" s="41"/>
      <c r="C90" s="42"/>
      <c r="D90" s="232" t="s">
        <v>176</v>
      </c>
      <c r="E90" s="42"/>
      <c r="F90" s="233" t="s">
        <v>863</v>
      </c>
      <c r="G90" s="42"/>
      <c r="H90" s="42"/>
      <c r="I90" s="138"/>
      <c r="J90" s="42"/>
      <c r="K90" s="42"/>
      <c r="L90" s="46"/>
      <c r="M90" s="234"/>
      <c r="N90" s="23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176</v>
      </c>
      <c r="AU90" s="19" t="s">
        <v>86</v>
      </c>
    </row>
    <row r="91" s="2" customFormat="1" ht="14.5" customHeight="1">
      <c r="A91" s="40"/>
      <c r="B91" s="41"/>
      <c r="C91" s="279" t="s">
        <v>187</v>
      </c>
      <c r="D91" s="279" t="s">
        <v>360</v>
      </c>
      <c r="E91" s="280" t="s">
        <v>410</v>
      </c>
      <c r="F91" s="281" t="s">
        <v>411</v>
      </c>
      <c r="G91" s="282" t="s">
        <v>412</v>
      </c>
      <c r="H91" s="283">
        <v>94.060000000000002</v>
      </c>
      <c r="I91" s="284"/>
      <c r="J91" s="283">
        <f>ROUND(I91*H91,0)</f>
        <v>0</v>
      </c>
      <c r="K91" s="281" t="s">
        <v>20</v>
      </c>
      <c r="L91" s="285"/>
      <c r="M91" s="286" t="s">
        <v>20</v>
      </c>
      <c r="N91" s="287" t="s">
        <v>48</v>
      </c>
      <c r="O91" s="86"/>
      <c r="P91" s="228">
        <f>O91*H91</f>
        <v>0</v>
      </c>
      <c r="Q91" s="228">
        <v>0.001</v>
      </c>
      <c r="R91" s="228">
        <f>Q91*H91</f>
        <v>0.094060000000000005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285</v>
      </c>
      <c r="AT91" s="230" t="s">
        <v>360</v>
      </c>
      <c r="AU91" s="230" t="s">
        <v>86</v>
      </c>
      <c r="AY91" s="19" t="s">
        <v>168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174</v>
      </c>
      <c r="BM91" s="230" t="s">
        <v>864</v>
      </c>
    </row>
    <row r="92" s="13" customFormat="1">
      <c r="A92" s="13"/>
      <c r="B92" s="236"/>
      <c r="C92" s="237"/>
      <c r="D92" s="232" t="s">
        <v>185</v>
      </c>
      <c r="E92" s="238" t="s">
        <v>20</v>
      </c>
      <c r="F92" s="239" t="s">
        <v>865</v>
      </c>
      <c r="G92" s="237"/>
      <c r="H92" s="240">
        <v>94.060000000000002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185</v>
      </c>
      <c r="AU92" s="246" t="s">
        <v>86</v>
      </c>
      <c r="AV92" s="13" t="s">
        <v>86</v>
      </c>
      <c r="AW92" s="13" t="s">
        <v>38</v>
      </c>
      <c r="AX92" s="13" t="s">
        <v>8</v>
      </c>
      <c r="AY92" s="246" t="s">
        <v>168</v>
      </c>
    </row>
    <row r="93" s="2" customFormat="1" ht="20.5" customHeight="1">
      <c r="A93" s="40"/>
      <c r="B93" s="41"/>
      <c r="C93" s="220" t="s">
        <v>174</v>
      </c>
      <c r="D93" s="220" t="s">
        <v>170</v>
      </c>
      <c r="E93" s="221" t="s">
        <v>866</v>
      </c>
      <c r="F93" s="222" t="s">
        <v>867</v>
      </c>
      <c r="G93" s="223" t="s">
        <v>417</v>
      </c>
      <c r="H93" s="224">
        <v>198</v>
      </c>
      <c r="I93" s="225"/>
      <c r="J93" s="224">
        <f>ROUND(I93*H93,0)</f>
        <v>0</v>
      </c>
      <c r="K93" s="222" t="s">
        <v>181</v>
      </c>
      <c r="L93" s="46"/>
      <c r="M93" s="226" t="s">
        <v>20</v>
      </c>
      <c r="N93" s="227" t="s">
        <v>48</v>
      </c>
      <c r="O93" s="86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174</v>
      </c>
      <c r="AT93" s="230" t="s">
        <v>170</v>
      </c>
      <c r="AU93" s="230" t="s">
        <v>86</v>
      </c>
      <c r="AY93" s="19" t="s">
        <v>168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174</v>
      </c>
      <c r="BM93" s="230" t="s">
        <v>868</v>
      </c>
    </row>
    <row r="94" s="2" customFormat="1">
      <c r="A94" s="40"/>
      <c r="B94" s="41"/>
      <c r="C94" s="42"/>
      <c r="D94" s="232" t="s">
        <v>183</v>
      </c>
      <c r="E94" s="42"/>
      <c r="F94" s="233" t="s">
        <v>869</v>
      </c>
      <c r="G94" s="42"/>
      <c r="H94" s="42"/>
      <c r="I94" s="138"/>
      <c r="J94" s="42"/>
      <c r="K94" s="42"/>
      <c r="L94" s="46"/>
      <c r="M94" s="234"/>
      <c r="N94" s="23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183</v>
      </c>
      <c r="AU94" s="19" t="s">
        <v>86</v>
      </c>
    </row>
    <row r="95" s="2" customFormat="1">
      <c r="A95" s="40"/>
      <c r="B95" s="41"/>
      <c r="C95" s="42"/>
      <c r="D95" s="232" t="s">
        <v>176</v>
      </c>
      <c r="E95" s="42"/>
      <c r="F95" s="233" t="s">
        <v>870</v>
      </c>
      <c r="G95" s="42"/>
      <c r="H95" s="42"/>
      <c r="I95" s="138"/>
      <c r="J95" s="42"/>
      <c r="K95" s="42"/>
      <c r="L95" s="46"/>
      <c r="M95" s="234"/>
      <c r="N95" s="23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176</v>
      </c>
      <c r="AU95" s="19" t="s">
        <v>86</v>
      </c>
    </row>
    <row r="96" s="2" customFormat="1" ht="20.5" customHeight="1">
      <c r="A96" s="40"/>
      <c r="B96" s="41"/>
      <c r="C96" s="220" t="s">
        <v>213</v>
      </c>
      <c r="D96" s="220" t="s">
        <v>170</v>
      </c>
      <c r="E96" s="221" t="s">
        <v>871</v>
      </c>
      <c r="F96" s="222" t="s">
        <v>872</v>
      </c>
      <c r="G96" s="223" t="s">
        <v>417</v>
      </c>
      <c r="H96" s="224">
        <v>691</v>
      </c>
      <c r="I96" s="225"/>
      <c r="J96" s="224">
        <f>ROUND(I96*H96,0)</f>
        <v>0</v>
      </c>
      <c r="K96" s="222" t="s">
        <v>181</v>
      </c>
      <c r="L96" s="46"/>
      <c r="M96" s="226" t="s">
        <v>20</v>
      </c>
      <c r="N96" s="227" t="s">
        <v>48</v>
      </c>
      <c r="O96" s="86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0" t="s">
        <v>174</v>
      </c>
      <c r="AT96" s="230" t="s">
        <v>170</v>
      </c>
      <c r="AU96" s="230" t="s">
        <v>86</v>
      </c>
      <c r="AY96" s="19" t="s">
        <v>168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</v>
      </c>
      <c r="BK96" s="231">
        <f>ROUND(I96*H96,0)</f>
        <v>0</v>
      </c>
      <c r="BL96" s="19" t="s">
        <v>174</v>
      </c>
      <c r="BM96" s="230" t="s">
        <v>873</v>
      </c>
    </row>
    <row r="97" s="2" customFormat="1">
      <c r="A97" s="40"/>
      <c r="B97" s="41"/>
      <c r="C97" s="42"/>
      <c r="D97" s="232" t="s">
        <v>183</v>
      </c>
      <c r="E97" s="42"/>
      <c r="F97" s="233" t="s">
        <v>869</v>
      </c>
      <c r="G97" s="42"/>
      <c r="H97" s="42"/>
      <c r="I97" s="138"/>
      <c r="J97" s="42"/>
      <c r="K97" s="42"/>
      <c r="L97" s="46"/>
      <c r="M97" s="234"/>
      <c r="N97" s="23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183</v>
      </c>
      <c r="AU97" s="19" t="s">
        <v>86</v>
      </c>
    </row>
    <row r="98" s="2" customFormat="1">
      <c r="A98" s="40"/>
      <c r="B98" s="41"/>
      <c r="C98" s="42"/>
      <c r="D98" s="232" t="s">
        <v>176</v>
      </c>
      <c r="E98" s="42"/>
      <c r="F98" s="233" t="s">
        <v>874</v>
      </c>
      <c r="G98" s="42"/>
      <c r="H98" s="42"/>
      <c r="I98" s="138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176</v>
      </c>
      <c r="AU98" s="19" t="s">
        <v>86</v>
      </c>
    </row>
    <row r="99" s="13" customFormat="1">
      <c r="A99" s="13"/>
      <c r="B99" s="236"/>
      <c r="C99" s="237"/>
      <c r="D99" s="232" t="s">
        <v>185</v>
      </c>
      <c r="E99" s="238" t="s">
        <v>20</v>
      </c>
      <c r="F99" s="239" t="s">
        <v>875</v>
      </c>
      <c r="G99" s="237"/>
      <c r="H99" s="240">
        <v>591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185</v>
      </c>
      <c r="AU99" s="246" t="s">
        <v>86</v>
      </c>
      <c r="AV99" s="13" t="s">
        <v>86</v>
      </c>
      <c r="AW99" s="13" t="s">
        <v>38</v>
      </c>
      <c r="AX99" s="13" t="s">
        <v>77</v>
      </c>
      <c r="AY99" s="246" t="s">
        <v>168</v>
      </c>
    </row>
    <row r="100" s="13" customFormat="1">
      <c r="A100" s="13"/>
      <c r="B100" s="236"/>
      <c r="C100" s="237"/>
      <c r="D100" s="232" t="s">
        <v>185</v>
      </c>
      <c r="E100" s="238" t="s">
        <v>20</v>
      </c>
      <c r="F100" s="239" t="s">
        <v>876</v>
      </c>
      <c r="G100" s="237"/>
      <c r="H100" s="240">
        <v>100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185</v>
      </c>
      <c r="AU100" s="246" t="s">
        <v>86</v>
      </c>
      <c r="AV100" s="13" t="s">
        <v>86</v>
      </c>
      <c r="AW100" s="13" t="s">
        <v>38</v>
      </c>
      <c r="AX100" s="13" t="s">
        <v>77</v>
      </c>
      <c r="AY100" s="246" t="s">
        <v>168</v>
      </c>
    </row>
    <row r="101" s="14" customFormat="1">
      <c r="A101" s="14"/>
      <c r="B101" s="247"/>
      <c r="C101" s="248"/>
      <c r="D101" s="232" t="s">
        <v>185</v>
      </c>
      <c r="E101" s="249" t="s">
        <v>20</v>
      </c>
      <c r="F101" s="250" t="s">
        <v>196</v>
      </c>
      <c r="G101" s="248"/>
      <c r="H101" s="251">
        <v>691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185</v>
      </c>
      <c r="AU101" s="257" t="s">
        <v>86</v>
      </c>
      <c r="AV101" s="14" t="s">
        <v>174</v>
      </c>
      <c r="AW101" s="14" t="s">
        <v>38</v>
      </c>
      <c r="AX101" s="14" t="s">
        <v>8</v>
      </c>
      <c r="AY101" s="257" t="s">
        <v>168</v>
      </c>
    </row>
    <row r="102" s="2" customFormat="1" ht="20.5" customHeight="1">
      <c r="A102" s="40"/>
      <c r="B102" s="41"/>
      <c r="C102" s="220" t="s">
        <v>264</v>
      </c>
      <c r="D102" s="220" t="s">
        <v>170</v>
      </c>
      <c r="E102" s="221" t="s">
        <v>877</v>
      </c>
      <c r="F102" s="222" t="s">
        <v>878</v>
      </c>
      <c r="G102" s="223" t="s">
        <v>417</v>
      </c>
      <c r="H102" s="224">
        <v>691</v>
      </c>
      <c r="I102" s="225"/>
      <c r="J102" s="224">
        <f>ROUND(I102*H102,0)</f>
        <v>0</v>
      </c>
      <c r="K102" s="222" t="s">
        <v>181</v>
      </c>
      <c r="L102" s="46"/>
      <c r="M102" s="226" t="s">
        <v>20</v>
      </c>
      <c r="N102" s="227" t="s">
        <v>48</v>
      </c>
      <c r="O102" s="86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0" t="s">
        <v>174</v>
      </c>
      <c r="AT102" s="230" t="s">
        <v>170</v>
      </c>
      <c r="AU102" s="230" t="s">
        <v>86</v>
      </c>
      <c r="AY102" s="19" t="s">
        <v>168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</v>
      </c>
      <c r="BK102" s="231">
        <f>ROUND(I102*H102,0)</f>
        <v>0</v>
      </c>
      <c r="BL102" s="19" t="s">
        <v>174</v>
      </c>
      <c r="BM102" s="230" t="s">
        <v>879</v>
      </c>
    </row>
    <row r="103" s="2" customFormat="1">
      <c r="A103" s="40"/>
      <c r="B103" s="41"/>
      <c r="C103" s="42"/>
      <c r="D103" s="232" t="s">
        <v>183</v>
      </c>
      <c r="E103" s="42"/>
      <c r="F103" s="233" t="s">
        <v>880</v>
      </c>
      <c r="G103" s="42"/>
      <c r="H103" s="42"/>
      <c r="I103" s="138"/>
      <c r="J103" s="42"/>
      <c r="K103" s="42"/>
      <c r="L103" s="46"/>
      <c r="M103" s="234"/>
      <c r="N103" s="23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183</v>
      </c>
      <c r="AU103" s="19" t="s">
        <v>86</v>
      </c>
    </row>
    <row r="104" s="13" customFormat="1">
      <c r="A104" s="13"/>
      <c r="B104" s="236"/>
      <c r="C104" s="237"/>
      <c r="D104" s="232" t="s">
        <v>185</v>
      </c>
      <c r="E104" s="238" t="s">
        <v>20</v>
      </c>
      <c r="F104" s="239" t="s">
        <v>881</v>
      </c>
      <c r="G104" s="237"/>
      <c r="H104" s="240">
        <v>591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185</v>
      </c>
      <c r="AU104" s="246" t="s">
        <v>86</v>
      </c>
      <c r="AV104" s="13" t="s">
        <v>86</v>
      </c>
      <c r="AW104" s="13" t="s">
        <v>38</v>
      </c>
      <c r="AX104" s="13" t="s">
        <v>77</v>
      </c>
      <c r="AY104" s="246" t="s">
        <v>168</v>
      </c>
    </row>
    <row r="105" s="13" customFormat="1">
      <c r="A105" s="13"/>
      <c r="B105" s="236"/>
      <c r="C105" s="237"/>
      <c r="D105" s="232" t="s">
        <v>185</v>
      </c>
      <c r="E105" s="238" t="s">
        <v>20</v>
      </c>
      <c r="F105" s="239" t="s">
        <v>882</v>
      </c>
      <c r="G105" s="237"/>
      <c r="H105" s="240">
        <v>100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185</v>
      </c>
      <c r="AU105" s="246" t="s">
        <v>86</v>
      </c>
      <c r="AV105" s="13" t="s">
        <v>86</v>
      </c>
      <c r="AW105" s="13" t="s">
        <v>38</v>
      </c>
      <c r="AX105" s="13" t="s">
        <v>77</v>
      </c>
      <c r="AY105" s="246" t="s">
        <v>168</v>
      </c>
    </row>
    <row r="106" s="14" customFormat="1">
      <c r="A106" s="14"/>
      <c r="B106" s="247"/>
      <c r="C106" s="248"/>
      <c r="D106" s="232" t="s">
        <v>185</v>
      </c>
      <c r="E106" s="249" t="s">
        <v>20</v>
      </c>
      <c r="F106" s="250" t="s">
        <v>196</v>
      </c>
      <c r="G106" s="248"/>
      <c r="H106" s="251">
        <v>691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185</v>
      </c>
      <c r="AU106" s="257" t="s">
        <v>86</v>
      </c>
      <c r="AV106" s="14" t="s">
        <v>174</v>
      </c>
      <c r="AW106" s="14" t="s">
        <v>38</v>
      </c>
      <c r="AX106" s="14" t="s">
        <v>8</v>
      </c>
      <c r="AY106" s="257" t="s">
        <v>168</v>
      </c>
    </row>
    <row r="107" s="2" customFormat="1" ht="31" customHeight="1">
      <c r="A107" s="40"/>
      <c r="B107" s="41"/>
      <c r="C107" s="220" t="s">
        <v>270</v>
      </c>
      <c r="D107" s="220" t="s">
        <v>170</v>
      </c>
      <c r="E107" s="221" t="s">
        <v>883</v>
      </c>
      <c r="F107" s="222" t="s">
        <v>884</v>
      </c>
      <c r="G107" s="223" t="s">
        <v>417</v>
      </c>
      <c r="H107" s="224">
        <v>198</v>
      </c>
      <c r="I107" s="225"/>
      <c r="J107" s="224">
        <f>ROUND(I107*H107,0)</f>
        <v>0</v>
      </c>
      <c r="K107" s="222" t="s">
        <v>181</v>
      </c>
      <c r="L107" s="46"/>
      <c r="M107" s="226" t="s">
        <v>20</v>
      </c>
      <c r="N107" s="227" t="s">
        <v>48</v>
      </c>
      <c r="O107" s="86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0" t="s">
        <v>174</v>
      </c>
      <c r="AT107" s="230" t="s">
        <v>170</v>
      </c>
      <c r="AU107" s="230" t="s">
        <v>86</v>
      </c>
      <c r="AY107" s="19" t="s">
        <v>168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9" t="s">
        <v>8</v>
      </c>
      <c r="BK107" s="231">
        <f>ROUND(I107*H107,0)</f>
        <v>0</v>
      </c>
      <c r="BL107" s="19" t="s">
        <v>174</v>
      </c>
      <c r="BM107" s="230" t="s">
        <v>885</v>
      </c>
    </row>
    <row r="108" s="2" customFormat="1">
      <c r="A108" s="40"/>
      <c r="B108" s="41"/>
      <c r="C108" s="42"/>
      <c r="D108" s="232" t="s">
        <v>183</v>
      </c>
      <c r="E108" s="42"/>
      <c r="F108" s="233" t="s">
        <v>880</v>
      </c>
      <c r="G108" s="42"/>
      <c r="H108" s="42"/>
      <c r="I108" s="138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183</v>
      </c>
      <c r="AU108" s="19" t="s">
        <v>86</v>
      </c>
    </row>
    <row r="109" s="2" customFormat="1" ht="20.5" customHeight="1">
      <c r="A109" s="40"/>
      <c r="B109" s="41"/>
      <c r="C109" s="220" t="s">
        <v>285</v>
      </c>
      <c r="D109" s="220" t="s">
        <v>170</v>
      </c>
      <c r="E109" s="221" t="s">
        <v>886</v>
      </c>
      <c r="F109" s="222" t="s">
        <v>887</v>
      </c>
      <c r="G109" s="223" t="s">
        <v>417</v>
      </c>
      <c r="H109" s="224">
        <v>198</v>
      </c>
      <c r="I109" s="225"/>
      <c r="J109" s="224">
        <f>ROUND(I109*H109,0)</f>
        <v>0</v>
      </c>
      <c r="K109" s="222" t="s">
        <v>181</v>
      </c>
      <c r="L109" s="46"/>
      <c r="M109" s="226" t="s">
        <v>20</v>
      </c>
      <c r="N109" s="227" t="s">
        <v>48</v>
      </c>
      <c r="O109" s="86"/>
      <c r="P109" s="228">
        <f>O109*H109</f>
        <v>0</v>
      </c>
      <c r="Q109" s="228">
        <v>4.6E-05</v>
      </c>
      <c r="R109" s="228">
        <f>Q109*H109</f>
        <v>0.0091079999999999998</v>
      </c>
      <c r="S109" s="228">
        <v>0</v>
      </c>
      <c r="T109" s="22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0" t="s">
        <v>174</v>
      </c>
      <c r="AT109" s="230" t="s">
        <v>170</v>
      </c>
      <c r="AU109" s="230" t="s">
        <v>86</v>
      </c>
      <c r="AY109" s="19" t="s">
        <v>168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</v>
      </c>
      <c r="BK109" s="231">
        <f>ROUND(I109*H109,0)</f>
        <v>0</v>
      </c>
      <c r="BL109" s="19" t="s">
        <v>174</v>
      </c>
      <c r="BM109" s="230" t="s">
        <v>888</v>
      </c>
    </row>
    <row r="110" s="2" customFormat="1">
      <c r="A110" s="40"/>
      <c r="B110" s="41"/>
      <c r="C110" s="42"/>
      <c r="D110" s="232" t="s">
        <v>183</v>
      </c>
      <c r="E110" s="42"/>
      <c r="F110" s="233" t="s">
        <v>889</v>
      </c>
      <c r="G110" s="42"/>
      <c r="H110" s="42"/>
      <c r="I110" s="138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183</v>
      </c>
      <c r="AU110" s="19" t="s">
        <v>86</v>
      </c>
    </row>
    <row r="111" s="2" customFormat="1">
      <c r="A111" s="40"/>
      <c r="B111" s="41"/>
      <c r="C111" s="42"/>
      <c r="D111" s="232" t="s">
        <v>176</v>
      </c>
      <c r="E111" s="42"/>
      <c r="F111" s="233" t="s">
        <v>890</v>
      </c>
      <c r="G111" s="42"/>
      <c r="H111" s="42"/>
      <c r="I111" s="138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176</v>
      </c>
      <c r="AU111" s="19" t="s">
        <v>86</v>
      </c>
    </row>
    <row r="112" s="2" customFormat="1" ht="20.5" customHeight="1">
      <c r="A112" s="40"/>
      <c r="B112" s="41"/>
      <c r="C112" s="279" t="s">
        <v>290</v>
      </c>
      <c r="D112" s="279" t="s">
        <v>360</v>
      </c>
      <c r="E112" s="280" t="s">
        <v>891</v>
      </c>
      <c r="F112" s="281" t="s">
        <v>892</v>
      </c>
      <c r="G112" s="282" t="s">
        <v>417</v>
      </c>
      <c r="H112" s="283">
        <v>198</v>
      </c>
      <c r="I112" s="284"/>
      <c r="J112" s="283">
        <f>ROUND(I112*H112,0)</f>
        <v>0</v>
      </c>
      <c r="K112" s="281" t="s">
        <v>181</v>
      </c>
      <c r="L112" s="285"/>
      <c r="M112" s="286" t="s">
        <v>20</v>
      </c>
      <c r="N112" s="287" t="s">
        <v>48</v>
      </c>
      <c r="O112" s="86"/>
      <c r="P112" s="228">
        <f>O112*H112</f>
        <v>0</v>
      </c>
      <c r="Q112" s="228">
        <v>0.0035400000000000002</v>
      </c>
      <c r="R112" s="228">
        <f>Q112*H112</f>
        <v>0.70091999999999999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285</v>
      </c>
      <c r="AT112" s="230" t="s">
        <v>360</v>
      </c>
      <c r="AU112" s="230" t="s">
        <v>86</v>
      </c>
      <c r="AY112" s="19" t="s">
        <v>168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</v>
      </c>
      <c r="BK112" s="231">
        <f>ROUND(I112*H112,0)</f>
        <v>0</v>
      </c>
      <c r="BL112" s="19" t="s">
        <v>174</v>
      </c>
      <c r="BM112" s="230" t="s">
        <v>893</v>
      </c>
    </row>
    <row r="113" s="2" customFormat="1" ht="20.5" customHeight="1">
      <c r="A113" s="40"/>
      <c r="B113" s="41"/>
      <c r="C113" s="220" t="s">
        <v>303</v>
      </c>
      <c r="D113" s="220" t="s">
        <v>170</v>
      </c>
      <c r="E113" s="221" t="s">
        <v>894</v>
      </c>
      <c r="F113" s="222" t="s">
        <v>895</v>
      </c>
      <c r="G113" s="223" t="s">
        <v>417</v>
      </c>
      <c r="H113" s="224">
        <v>591</v>
      </c>
      <c r="I113" s="225"/>
      <c r="J113" s="224">
        <f>ROUND(I113*H113,0)</f>
        <v>0</v>
      </c>
      <c r="K113" s="222" t="s">
        <v>181</v>
      </c>
      <c r="L113" s="46"/>
      <c r="M113" s="226" t="s">
        <v>20</v>
      </c>
      <c r="N113" s="227" t="s">
        <v>48</v>
      </c>
      <c r="O113" s="86"/>
      <c r="P113" s="228">
        <f>O113*H113</f>
        <v>0</v>
      </c>
      <c r="Q113" s="228">
        <v>5.1999999999999997E-05</v>
      </c>
      <c r="R113" s="228">
        <f>Q113*H113</f>
        <v>0.030731999999999999</v>
      </c>
      <c r="S113" s="228">
        <v>0</v>
      </c>
      <c r="T113" s="22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0" t="s">
        <v>174</v>
      </c>
      <c r="AT113" s="230" t="s">
        <v>170</v>
      </c>
      <c r="AU113" s="230" t="s">
        <v>86</v>
      </c>
      <c r="AY113" s="19" t="s">
        <v>168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9" t="s">
        <v>8</v>
      </c>
      <c r="BK113" s="231">
        <f>ROUND(I113*H113,0)</f>
        <v>0</v>
      </c>
      <c r="BL113" s="19" t="s">
        <v>174</v>
      </c>
      <c r="BM113" s="230" t="s">
        <v>896</v>
      </c>
    </row>
    <row r="114" s="2" customFormat="1">
      <c r="A114" s="40"/>
      <c r="B114" s="41"/>
      <c r="C114" s="42"/>
      <c r="D114" s="232" t="s">
        <v>183</v>
      </c>
      <c r="E114" s="42"/>
      <c r="F114" s="233" t="s">
        <v>889</v>
      </c>
      <c r="G114" s="42"/>
      <c r="H114" s="42"/>
      <c r="I114" s="138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183</v>
      </c>
      <c r="AU114" s="19" t="s">
        <v>86</v>
      </c>
    </row>
    <row r="115" s="2" customFormat="1">
      <c r="A115" s="40"/>
      <c r="B115" s="41"/>
      <c r="C115" s="42"/>
      <c r="D115" s="232" t="s">
        <v>176</v>
      </c>
      <c r="E115" s="42"/>
      <c r="F115" s="233" t="s">
        <v>897</v>
      </c>
      <c r="G115" s="42"/>
      <c r="H115" s="42"/>
      <c r="I115" s="138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176</v>
      </c>
      <c r="AU115" s="19" t="s">
        <v>86</v>
      </c>
    </row>
    <row r="116" s="2" customFormat="1" ht="20.5" customHeight="1">
      <c r="A116" s="40"/>
      <c r="B116" s="41"/>
      <c r="C116" s="279" t="s">
        <v>314</v>
      </c>
      <c r="D116" s="279" t="s">
        <v>360</v>
      </c>
      <c r="E116" s="280" t="s">
        <v>891</v>
      </c>
      <c r="F116" s="281" t="s">
        <v>892</v>
      </c>
      <c r="G116" s="282" t="s">
        <v>417</v>
      </c>
      <c r="H116" s="283">
        <v>791</v>
      </c>
      <c r="I116" s="284"/>
      <c r="J116" s="283">
        <f>ROUND(I116*H116,0)</f>
        <v>0</v>
      </c>
      <c r="K116" s="281" t="s">
        <v>181</v>
      </c>
      <c r="L116" s="285"/>
      <c r="M116" s="286" t="s">
        <v>20</v>
      </c>
      <c r="N116" s="287" t="s">
        <v>48</v>
      </c>
      <c r="O116" s="86"/>
      <c r="P116" s="228">
        <f>O116*H116</f>
        <v>0</v>
      </c>
      <c r="Q116" s="228">
        <v>0.0035400000000000002</v>
      </c>
      <c r="R116" s="228">
        <f>Q116*H116</f>
        <v>2.8001400000000003</v>
      </c>
      <c r="S116" s="228">
        <v>0</v>
      </c>
      <c r="T116" s="22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0" t="s">
        <v>285</v>
      </c>
      <c r="AT116" s="230" t="s">
        <v>360</v>
      </c>
      <c r="AU116" s="230" t="s">
        <v>86</v>
      </c>
      <c r="AY116" s="19" t="s">
        <v>168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9" t="s">
        <v>8</v>
      </c>
      <c r="BK116" s="231">
        <f>ROUND(I116*H116,0)</f>
        <v>0</v>
      </c>
      <c r="BL116" s="19" t="s">
        <v>174</v>
      </c>
      <c r="BM116" s="230" t="s">
        <v>898</v>
      </c>
    </row>
    <row r="117" s="13" customFormat="1">
      <c r="A117" s="13"/>
      <c r="B117" s="236"/>
      <c r="C117" s="237"/>
      <c r="D117" s="232" t="s">
        <v>185</v>
      </c>
      <c r="E117" s="238" t="s">
        <v>20</v>
      </c>
      <c r="F117" s="239" t="s">
        <v>899</v>
      </c>
      <c r="G117" s="237"/>
      <c r="H117" s="240">
        <v>791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185</v>
      </c>
      <c r="AU117" s="246" t="s">
        <v>86</v>
      </c>
      <c r="AV117" s="13" t="s">
        <v>86</v>
      </c>
      <c r="AW117" s="13" t="s">
        <v>38</v>
      </c>
      <c r="AX117" s="13" t="s">
        <v>8</v>
      </c>
      <c r="AY117" s="246" t="s">
        <v>168</v>
      </c>
    </row>
    <row r="118" s="2" customFormat="1" ht="20.5" customHeight="1">
      <c r="A118" s="40"/>
      <c r="B118" s="41"/>
      <c r="C118" s="279" t="s">
        <v>329</v>
      </c>
      <c r="D118" s="279" t="s">
        <v>360</v>
      </c>
      <c r="E118" s="280" t="s">
        <v>900</v>
      </c>
      <c r="F118" s="281" t="s">
        <v>901</v>
      </c>
      <c r="G118" s="282" t="s">
        <v>417</v>
      </c>
      <c r="H118" s="283">
        <v>6</v>
      </c>
      <c r="I118" s="284"/>
      <c r="J118" s="283">
        <f>ROUND(I118*H118,0)</f>
        <v>0</v>
      </c>
      <c r="K118" s="281" t="s">
        <v>181</v>
      </c>
      <c r="L118" s="285"/>
      <c r="M118" s="286" t="s">
        <v>20</v>
      </c>
      <c r="N118" s="287" t="s">
        <v>48</v>
      </c>
      <c r="O118" s="86"/>
      <c r="P118" s="228">
        <f>O118*H118</f>
        <v>0</v>
      </c>
      <c r="Q118" s="228">
        <v>0.0047200000000000002</v>
      </c>
      <c r="R118" s="228">
        <f>Q118*H118</f>
        <v>0.028320000000000001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285</v>
      </c>
      <c r="AT118" s="230" t="s">
        <v>360</v>
      </c>
      <c r="AU118" s="230" t="s">
        <v>86</v>
      </c>
      <c r="AY118" s="19" t="s">
        <v>168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174</v>
      </c>
      <c r="BM118" s="230" t="s">
        <v>902</v>
      </c>
    </row>
    <row r="119" s="2" customFormat="1" ht="20.5" customHeight="1">
      <c r="A119" s="40"/>
      <c r="B119" s="41"/>
      <c r="C119" s="220" t="s">
        <v>903</v>
      </c>
      <c r="D119" s="220" t="s">
        <v>170</v>
      </c>
      <c r="E119" s="221" t="s">
        <v>904</v>
      </c>
      <c r="F119" s="222" t="s">
        <v>905</v>
      </c>
      <c r="G119" s="223" t="s">
        <v>417</v>
      </c>
      <c r="H119" s="224">
        <v>200</v>
      </c>
      <c r="I119" s="225"/>
      <c r="J119" s="224">
        <f>ROUND(I119*H119,0)</f>
        <v>0</v>
      </c>
      <c r="K119" s="222" t="s">
        <v>181</v>
      </c>
      <c r="L119" s="46"/>
      <c r="M119" s="226" t="s">
        <v>20</v>
      </c>
      <c r="N119" s="227" t="s">
        <v>48</v>
      </c>
      <c r="O119" s="86"/>
      <c r="P119" s="228">
        <f>O119*H119</f>
        <v>0</v>
      </c>
      <c r="Q119" s="228">
        <v>5.1999999999999997E-05</v>
      </c>
      <c r="R119" s="228">
        <f>Q119*H119</f>
        <v>0.0104</v>
      </c>
      <c r="S119" s="228">
        <v>0</v>
      </c>
      <c r="T119" s="22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0" t="s">
        <v>174</v>
      </c>
      <c r="AT119" s="230" t="s">
        <v>170</v>
      </c>
      <c r="AU119" s="230" t="s">
        <v>86</v>
      </c>
      <c r="AY119" s="19" t="s">
        <v>168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9" t="s">
        <v>8</v>
      </c>
      <c r="BK119" s="231">
        <f>ROUND(I119*H119,0)</f>
        <v>0</v>
      </c>
      <c r="BL119" s="19" t="s">
        <v>174</v>
      </c>
      <c r="BM119" s="230" t="s">
        <v>906</v>
      </c>
    </row>
    <row r="120" s="2" customFormat="1">
      <c r="A120" s="40"/>
      <c r="B120" s="41"/>
      <c r="C120" s="42"/>
      <c r="D120" s="232" t="s">
        <v>183</v>
      </c>
      <c r="E120" s="42"/>
      <c r="F120" s="233" t="s">
        <v>889</v>
      </c>
      <c r="G120" s="42"/>
      <c r="H120" s="42"/>
      <c r="I120" s="138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183</v>
      </c>
      <c r="AU120" s="19" t="s">
        <v>86</v>
      </c>
    </row>
    <row r="121" s="2" customFormat="1">
      <c r="A121" s="40"/>
      <c r="B121" s="41"/>
      <c r="C121" s="42"/>
      <c r="D121" s="232" t="s">
        <v>176</v>
      </c>
      <c r="E121" s="42"/>
      <c r="F121" s="233" t="s">
        <v>907</v>
      </c>
      <c r="G121" s="42"/>
      <c r="H121" s="42"/>
      <c r="I121" s="138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176</v>
      </c>
      <c r="AU121" s="19" t="s">
        <v>86</v>
      </c>
    </row>
    <row r="122" s="13" customFormat="1">
      <c r="A122" s="13"/>
      <c r="B122" s="236"/>
      <c r="C122" s="237"/>
      <c r="D122" s="232" t="s">
        <v>185</v>
      </c>
      <c r="E122" s="238" t="s">
        <v>20</v>
      </c>
      <c r="F122" s="239" t="s">
        <v>908</v>
      </c>
      <c r="G122" s="237"/>
      <c r="H122" s="240">
        <v>200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185</v>
      </c>
      <c r="AU122" s="246" t="s">
        <v>86</v>
      </c>
      <c r="AV122" s="13" t="s">
        <v>86</v>
      </c>
      <c r="AW122" s="13" t="s">
        <v>38</v>
      </c>
      <c r="AX122" s="13" t="s">
        <v>8</v>
      </c>
      <c r="AY122" s="246" t="s">
        <v>168</v>
      </c>
    </row>
    <row r="123" s="2" customFormat="1" ht="20.5" customHeight="1">
      <c r="A123" s="40"/>
      <c r="B123" s="41"/>
      <c r="C123" s="279" t="s">
        <v>340</v>
      </c>
      <c r="D123" s="279" t="s">
        <v>360</v>
      </c>
      <c r="E123" s="280" t="s">
        <v>891</v>
      </c>
      <c r="F123" s="281" t="s">
        <v>892</v>
      </c>
      <c r="G123" s="282" t="s">
        <v>417</v>
      </c>
      <c r="H123" s="283">
        <v>200</v>
      </c>
      <c r="I123" s="284"/>
      <c r="J123" s="283">
        <f>ROUND(I123*H123,0)</f>
        <v>0</v>
      </c>
      <c r="K123" s="281" t="s">
        <v>181</v>
      </c>
      <c r="L123" s="285"/>
      <c r="M123" s="286" t="s">
        <v>20</v>
      </c>
      <c r="N123" s="287" t="s">
        <v>48</v>
      </c>
      <c r="O123" s="86"/>
      <c r="P123" s="228">
        <f>O123*H123</f>
        <v>0</v>
      </c>
      <c r="Q123" s="228">
        <v>0.0035400000000000002</v>
      </c>
      <c r="R123" s="228">
        <f>Q123*H123</f>
        <v>0.70800000000000007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285</v>
      </c>
      <c r="AT123" s="230" t="s">
        <v>360</v>
      </c>
      <c r="AU123" s="230" t="s">
        <v>86</v>
      </c>
      <c r="AY123" s="19" t="s">
        <v>168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</v>
      </c>
      <c r="BK123" s="231">
        <f>ROUND(I123*H123,0)</f>
        <v>0</v>
      </c>
      <c r="BL123" s="19" t="s">
        <v>174</v>
      </c>
      <c r="BM123" s="230" t="s">
        <v>909</v>
      </c>
    </row>
    <row r="124" s="13" customFormat="1">
      <c r="A124" s="13"/>
      <c r="B124" s="236"/>
      <c r="C124" s="237"/>
      <c r="D124" s="232" t="s">
        <v>185</v>
      </c>
      <c r="E124" s="237"/>
      <c r="F124" s="239" t="s">
        <v>910</v>
      </c>
      <c r="G124" s="237"/>
      <c r="H124" s="240">
        <v>200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185</v>
      </c>
      <c r="AU124" s="246" t="s">
        <v>86</v>
      </c>
      <c r="AV124" s="13" t="s">
        <v>86</v>
      </c>
      <c r="AW124" s="13" t="s">
        <v>4</v>
      </c>
      <c r="AX124" s="13" t="s">
        <v>8</v>
      </c>
      <c r="AY124" s="246" t="s">
        <v>168</v>
      </c>
    </row>
    <row r="125" s="2" customFormat="1" ht="20.5" customHeight="1">
      <c r="A125" s="40"/>
      <c r="B125" s="41"/>
      <c r="C125" s="279" t="s">
        <v>9</v>
      </c>
      <c r="D125" s="279" t="s">
        <v>360</v>
      </c>
      <c r="E125" s="280" t="s">
        <v>900</v>
      </c>
      <c r="F125" s="281" t="s">
        <v>901</v>
      </c>
      <c r="G125" s="282" t="s">
        <v>417</v>
      </c>
      <c r="H125" s="283">
        <v>200</v>
      </c>
      <c r="I125" s="284"/>
      <c r="J125" s="283">
        <f>ROUND(I125*H125,0)</f>
        <v>0</v>
      </c>
      <c r="K125" s="281" t="s">
        <v>181</v>
      </c>
      <c r="L125" s="285"/>
      <c r="M125" s="286" t="s">
        <v>20</v>
      </c>
      <c r="N125" s="287" t="s">
        <v>48</v>
      </c>
      <c r="O125" s="86"/>
      <c r="P125" s="228">
        <f>O125*H125</f>
        <v>0</v>
      </c>
      <c r="Q125" s="228">
        <v>0.0047200000000000002</v>
      </c>
      <c r="R125" s="228">
        <f>Q125*H125</f>
        <v>0.94400000000000006</v>
      </c>
      <c r="S125" s="228">
        <v>0</v>
      </c>
      <c r="T125" s="22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0" t="s">
        <v>285</v>
      </c>
      <c r="AT125" s="230" t="s">
        <v>360</v>
      </c>
      <c r="AU125" s="230" t="s">
        <v>86</v>
      </c>
      <c r="AY125" s="19" t="s">
        <v>168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</v>
      </c>
      <c r="BK125" s="231">
        <f>ROUND(I125*H125,0)</f>
        <v>0</v>
      </c>
      <c r="BL125" s="19" t="s">
        <v>174</v>
      </c>
      <c r="BM125" s="230" t="s">
        <v>911</v>
      </c>
    </row>
    <row r="126" s="13" customFormat="1">
      <c r="A126" s="13"/>
      <c r="B126" s="236"/>
      <c r="C126" s="237"/>
      <c r="D126" s="232" t="s">
        <v>185</v>
      </c>
      <c r="E126" s="237"/>
      <c r="F126" s="239" t="s">
        <v>910</v>
      </c>
      <c r="G126" s="237"/>
      <c r="H126" s="240">
        <v>200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185</v>
      </c>
      <c r="AU126" s="246" t="s">
        <v>86</v>
      </c>
      <c r="AV126" s="13" t="s">
        <v>86</v>
      </c>
      <c r="AW126" s="13" t="s">
        <v>4</v>
      </c>
      <c r="AX126" s="13" t="s">
        <v>8</v>
      </c>
      <c r="AY126" s="246" t="s">
        <v>168</v>
      </c>
    </row>
    <row r="127" s="2" customFormat="1" ht="20.5" customHeight="1">
      <c r="A127" s="40"/>
      <c r="B127" s="41"/>
      <c r="C127" s="220" t="s">
        <v>365</v>
      </c>
      <c r="D127" s="220" t="s">
        <v>170</v>
      </c>
      <c r="E127" s="221" t="s">
        <v>912</v>
      </c>
      <c r="F127" s="222" t="s">
        <v>913</v>
      </c>
      <c r="G127" s="223" t="s">
        <v>417</v>
      </c>
      <c r="H127" s="224">
        <v>82</v>
      </c>
      <c r="I127" s="225"/>
      <c r="J127" s="224">
        <f>ROUND(I127*H127,0)</f>
        <v>0</v>
      </c>
      <c r="K127" s="222" t="s">
        <v>20</v>
      </c>
      <c r="L127" s="46"/>
      <c r="M127" s="226" t="s">
        <v>20</v>
      </c>
      <c r="N127" s="227" t="s">
        <v>48</v>
      </c>
      <c r="O127" s="86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174</v>
      </c>
      <c r="AT127" s="230" t="s">
        <v>170</v>
      </c>
      <c r="AU127" s="230" t="s">
        <v>86</v>
      </c>
      <c r="AY127" s="19" t="s">
        <v>168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</v>
      </c>
      <c r="BK127" s="231">
        <f>ROUND(I127*H127,0)</f>
        <v>0</v>
      </c>
      <c r="BL127" s="19" t="s">
        <v>174</v>
      </c>
      <c r="BM127" s="230" t="s">
        <v>914</v>
      </c>
    </row>
    <row r="128" s="2" customFormat="1">
      <c r="A128" s="40"/>
      <c r="B128" s="41"/>
      <c r="C128" s="42"/>
      <c r="D128" s="232" t="s">
        <v>176</v>
      </c>
      <c r="E128" s="42"/>
      <c r="F128" s="233" t="s">
        <v>915</v>
      </c>
      <c r="G128" s="42"/>
      <c r="H128" s="42"/>
      <c r="I128" s="138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176</v>
      </c>
      <c r="AU128" s="19" t="s">
        <v>86</v>
      </c>
    </row>
    <row r="129" s="2" customFormat="1" ht="20.5" customHeight="1">
      <c r="A129" s="40"/>
      <c r="B129" s="41"/>
      <c r="C129" s="220" t="s">
        <v>372</v>
      </c>
      <c r="D129" s="220" t="s">
        <v>170</v>
      </c>
      <c r="E129" s="221" t="s">
        <v>916</v>
      </c>
      <c r="F129" s="222" t="s">
        <v>917</v>
      </c>
      <c r="G129" s="223" t="s">
        <v>918</v>
      </c>
      <c r="H129" s="224">
        <v>691</v>
      </c>
      <c r="I129" s="225"/>
      <c r="J129" s="224">
        <f>ROUND(I129*H129,0)</f>
        <v>0</v>
      </c>
      <c r="K129" s="222" t="s">
        <v>20</v>
      </c>
      <c r="L129" s="46"/>
      <c r="M129" s="226" t="s">
        <v>20</v>
      </c>
      <c r="N129" s="227" t="s">
        <v>48</v>
      </c>
      <c r="O129" s="86"/>
      <c r="P129" s="228">
        <f>O129*H129</f>
        <v>0</v>
      </c>
      <c r="Q129" s="228">
        <v>2.0000000000000002E-05</v>
      </c>
      <c r="R129" s="228">
        <f>Q129*H129</f>
        <v>0.013820000000000001</v>
      </c>
      <c r="S129" s="228">
        <v>0</v>
      </c>
      <c r="T129" s="22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0" t="s">
        <v>174</v>
      </c>
      <c r="AT129" s="230" t="s">
        <v>170</v>
      </c>
      <c r="AU129" s="230" t="s">
        <v>86</v>
      </c>
      <c r="AY129" s="19" t="s">
        <v>168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9" t="s">
        <v>8</v>
      </c>
      <c r="BK129" s="231">
        <f>ROUND(I129*H129,0)</f>
        <v>0</v>
      </c>
      <c r="BL129" s="19" t="s">
        <v>174</v>
      </c>
      <c r="BM129" s="230" t="s">
        <v>919</v>
      </c>
    </row>
    <row r="130" s="13" customFormat="1">
      <c r="A130" s="13"/>
      <c r="B130" s="236"/>
      <c r="C130" s="237"/>
      <c r="D130" s="232" t="s">
        <v>185</v>
      </c>
      <c r="E130" s="238" t="s">
        <v>20</v>
      </c>
      <c r="F130" s="239" t="s">
        <v>920</v>
      </c>
      <c r="G130" s="237"/>
      <c r="H130" s="240">
        <v>691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185</v>
      </c>
      <c r="AU130" s="246" t="s">
        <v>86</v>
      </c>
      <c r="AV130" s="13" t="s">
        <v>86</v>
      </c>
      <c r="AW130" s="13" t="s">
        <v>38</v>
      </c>
      <c r="AX130" s="13" t="s">
        <v>8</v>
      </c>
      <c r="AY130" s="246" t="s">
        <v>168</v>
      </c>
    </row>
    <row r="131" s="2" customFormat="1" ht="14.5" customHeight="1">
      <c r="A131" s="40"/>
      <c r="B131" s="41"/>
      <c r="C131" s="279" t="s">
        <v>376</v>
      </c>
      <c r="D131" s="279" t="s">
        <v>360</v>
      </c>
      <c r="E131" s="280" t="s">
        <v>921</v>
      </c>
      <c r="F131" s="281" t="s">
        <v>922</v>
      </c>
      <c r="G131" s="282" t="s">
        <v>417</v>
      </c>
      <c r="H131" s="283">
        <v>33</v>
      </c>
      <c r="I131" s="284"/>
      <c r="J131" s="283">
        <f>ROUND(I131*H131,0)</f>
        <v>0</v>
      </c>
      <c r="K131" s="281" t="s">
        <v>20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0.017999999999999999</v>
      </c>
      <c r="R131" s="228">
        <f>Q131*H131</f>
        <v>0.59399999999999997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285</v>
      </c>
      <c r="AT131" s="230" t="s">
        <v>360</v>
      </c>
      <c r="AU131" s="230" t="s">
        <v>86</v>
      </c>
      <c r="AY131" s="19" t="s">
        <v>168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174</v>
      </c>
      <c r="BM131" s="230" t="s">
        <v>923</v>
      </c>
    </row>
    <row r="132" s="2" customFormat="1" ht="14.5" customHeight="1">
      <c r="A132" s="40"/>
      <c r="B132" s="41"/>
      <c r="C132" s="279" t="s">
        <v>387</v>
      </c>
      <c r="D132" s="279" t="s">
        <v>360</v>
      </c>
      <c r="E132" s="280" t="s">
        <v>924</v>
      </c>
      <c r="F132" s="281" t="s">
        <v>925</v>
      </c>
      <c r="G132" s="282" t="s">
        <v>417</v>
      </c>
      <c r="H132" s="283">
        <v>89</v>
      </c>
      <c r="I132" s="284"/>
      <c r="J132" s="283">
        <f>ROUND(I132*H132,0)</f>
        <v>0</v>
      </c>
      <c r="K132" s="281" t="s">
        <v>20</v>
      </c>
      <c r="L132" s="285"/>
      <c r="M132" s="286" t="s">
        <v>20</v>
      </c>
      <c r="N132" s="287" t="s">
        <v>48</v>
      </c>
      <c r="O132" s="86"/>
      <c r="P132" s="228">
        <f>O132*H132</f>
        <v>0</v>
      </c>
      <c r="Q132" s="228">
        <v>4.0000000000000003E-05</v>
      </c>
      <c r="R132" s="228">
        <f>Q132*H132</f>
        <v>0.0035600000000000002</v>
      </c>
      <c r="S132" s="228">
        <v>0</v>
      </c>
      <c r="T132" s="22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0" t="s">
        <v>285</v>
      </c>
      <c r="AT132" s="230" t="s">
        <v>360</v>
      </c>
      <c r="AU132" s="230" t="s">
        <v>86</v>
      </c>
      <c r="AY132" s="19" t="s">
        <v>168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</v>
      </c>
      <c r="BK132" s="231">
        <f>ROUND(I132*H132,0)</f>
        <v>0</v>
      </c>
      <c r="BL132" s="19" t="s">
        <v>174</v>
      </c>
      <c r="BM132" s="230" t="s">
        <v>926</v>
      </c>
    </row>
    <row r="133" s="2" customFormat="1" ht="14.5" customHeight="1">
      <c r="A133" s="40"/>
      <c r="B133" s="41"/>
      <c r="C133" s="279" t="s">
        <v>409</v>
      </c>
      <c r="D133" s="279" t="s">
        <v>360</v>
      </c>
      <c r="E133" s="280" t="s">
        <v>927</v>
      </c>
      <c r="F133" s="281" t="s">
        <v>928</v>
      </c>
      <c r="G133" s="282" t="s">
        <v>417</v>
      </c>
      <c r="H133" s="283">
        <v>3</v>
      </c>
      <c r="I133" s="284"/>
      <c r="J133" s="283">
        <f>ROUND(I133*H133,0)</f>
        <v>0</v>
      </c>
      <c r="K133" s="281" t="s">
        <v>20</v>
      </c>
      <c r="L133" s="285"/>
      <c r="M133" s="286" t="s">
        <v>20</v>
      </c>
      <c r="N133" s="287" t="s">
        <v>48</v>
      </c>
      <c r="O133" s="86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285</v>
      </c>
      <c r="AT133" s="230" t="s">
        <v>360</v>
      </c>
      <c r="AU133" s="230" t="s">
        <v>86</v>
      </c>
      <c r="AY133" s="19" t="s">
        <v>168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174</v>
      </c>
      <c r="BM133" s="230" t="s">
        <v>929</v>
      </c>
    </row>
    <row r="134" s="2" customFormat="1" ht="14.5" customHeight="1">
      <c r="A134" s="40"/>
      <c r="B134" s="41"/>
      <c r="C134" s="279" t="s">
        <v>7</v>
      </c>
      <c r="D134" s="279" t="s">
        <v>360</v>
      </c>
      <c r="E134" s="280" t="s">
        <v>930</v>
      </c>
      <c r="F134" s="281" t="s">
        <v>931</v>
      </c>
      <c r="G134" s="282" t="s">
        <v>417</v>
      </c>
      <c r="H134" s="283">
        <v>70</v>
      </c>
      <c r="I134" s="284"/>
      <c r="J134" s="283">
        <f>ROUND(I134*H134,0)</f>
        <v>0</v>
      </c>
      <c r="K134" s="281" t="s">
        <v>20</v>
      </c>
      <c r="L134" s="285"/>
      <c r="M134" s="286" t="s">
        <v>20</v>
      </c>
      <c r="N134" s="287" t="s">
        <v>48</v>
      </c>
      <c r="O134" s="86"/>
      <c r="P134" s="228">
        <f>O134*H134</f>
        <v>0</v>
      </c>
      <c r="Q134" s="228">
        <v>4.0000000000000003E-05</v>
      </c>
      <c r="R134" s="228">
        <f>Q134*H134</f>
        <v>0.0028000000000000004</v>
      </c>
      <c r="S134" s="228">
        <v>0</v>
      </c>
      <c r="T134" s="22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0" t="s">
        <v>285</v>
      </c>
      <c r="AT134" s="230" t="s">
        <v>360</v>
      </c>
      <c r="AU134" s="230" t="s">
        <v>86</v>
      </c>
      <c r="AY134" s="19" t="s">
        <v>168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</v>
      </c>
      <c r="BK134" s="231">
        <f>ROUND(I134*H134,0)</f>
        <v>0</v>
      </c>
      <c r="BL134" s="19" t="s">
        <v>174</v>
      </c>
      <c r="BM134" s="230" t="s">
        <v>932</v>
      </c>
    </row>
    <row r="135" s="2" customFormat="1" ht="14.5" customHeight="1">
      <c r="A135" s="40"/>
      <c r="B135" s="41"/>
      <c r="C135" s="279" t="s">
        <v>422</v>
      </c>
      <c r="D135" s="279" t="s">
        <v>360</v>
      </c>
      <c r="E135" s="280" t="s">
        <v>933</v>
      </c>
      <c r="F135" s="281" t="s">
        <v>934</v>
      </c>
      <c r="G135" s="282" t="s">
        <v>417</v>
      </c>
      <c r="H135" s="283">
        <v>89</v>
      </c>
      <c r="I135" s="284"/>
      <c r="J135" s="283">
        <f>ROUND(I135*H135,0)</f>
        <v>0</v>
      </c>
      <c r="K135" s="281" t="s">
        <v>20</v>
      </c>
      <c r="L135" s="285"/>
      <c r="M135" s="286" t="s">
        <v>20</v>
      </c>
      <c r="N135" s="287" t="s">
        <v>48</v>
      </c>
      <c r="O135" s="86"/>
      <c r="P135" s="228">
        <f>O135*H135</f>
        <v>0</v>
      </c>
      <c r="Q135" s="228">
        <v>4.0000000000000003E-05</v>
      </c>
      <c r="R135" s="228">
        <f>Q135*H135</f>
        <v>0.0035600000000000002</v>
      </c>
      <c r="S135" s="228">
        <v>0</v>
      </c>
      <c r="T135" s="22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0" t="s">
        <v>285</v>
      </c>
      <c r="AT135" s="230" t="s">
        <v>360</v>
      </c>
      <c r="AU135" s="230" t="s">
        <v>86</v>
      </c>
      <c r="AY135" s="19" t="s">
        <v>168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9" t="s">
        <v>8</v>
      </c>
      <c r="BK135" s="231">
        <f>ROUND(I135*H135,0)</f>
        <v>0</v>
      </c>
      <c r="BL135" s="19" t="s">
        <v>174</v>
      </c>
      <c r="BM135" s="230" t="s">
        <v>935</v>
      </c>
    </row>
    <row r="136" s="2" customFormat="1" ht="14.5" customHeight="1">
      <c r="A136" s="40"/>
      <c r="B136" s="41"/>
      <c r="C136" s="279" t="s">
        <v>429</v>
      </c>
      <c r="D136" s="279" t="s">
        <v>360</v>
      </c>
      <c r="E136" s="280" t="s">
        <v>936</v>
      </c>
      <c r="F136" s="281" t="s">
        <v>937</v>
      </c>
      <c r="G136" s="282" t="s">
        <v>417</v>
      </c>
      <c r="H136" s="283">
        <v>47</v>
      </c>
      <c r="I136" s="284"/>
      <c r="J136" s="283">
        <f>ROUND(I136*H136,0)</f>
        <v>0</v>
      </c>
      <c r="K136" s="281" t="s">
        <v>20</v>
      </c>
      <c r="L136" s="285"/>
      <c r="M136" s="286" t="s">
        <v>20</v>
      </c>
      <c r="N136" s="287" t="s">
        <v>48</v>
      </c>
      <c r="O136" s="86"/>
      <c r="P136" s="228">
        <f>O136*H136</f>
        <v>0</v>
      </c>
      <c r="Q136" s="228">
        <v>0.0089999999999999993</v>
      </c>
      <c r="R136" s="228">
        <f>Q136*H136</f>
        <v>0.42299999999999999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285</v>
      </c>
      <c r="AT136" s="230" t="s">
        <v>360</v>
      </c>
      <c r="AU136" s="230" t="s">
        <v>86</v>
      </c>
      <c r="AY136" s="19" t="s">
        <v>168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</v>
      </c>
      <c r="BK136" s="231">
        <f>ROUND(I136*H136,0)</f>
        <v>0</v>
      </c>
      <c r="BL136" s="19" t="s">
        <v>174</v>
      </c>
      <c r="BM136" s="230" t="s">
        <v>938</v>
      </c>
    </row>
    <row r="137" s="2" customFormat="1" ht="14.5" customHeight="1">
      <c r="A137" s="40"/>
      <c r="B137" s="41"/>
      <c r="C137" s="279" t="s">
        <v>440</v>
      </c>
      <c r="D137" s="279" t="s">
        <v>360</v>
      </c>
      <c r="E137" s="280" t="s">
        <v>939</v>
      </c>
      <c r="F137" s="281" t="s">
        <v>940</v>
      </c>
      <c r="G137" s="282" t="s">
        <v>417</v>
      </c>
      <c r="H137" s="283">
        <v>89</v>
      </c>
      <c r="I137" s="284"/>
      <c r="J137" s="283">
        <f>ROUND(I137*H137,0)</f>
        <v>0</v>
      </c>
      <c r="K137" s="281" t="s">
        <v>20</v>
      </c>
      <c r="L137" s="285"/>
      <c r="M137" s="286" t="s">
        <v>20</v>
      </c>
      <c r="N137" s="287" t="s">
        <v>48</v>
      </c>
      <c r="O137" s="86"/>
      <c r="P137" s="228">
        <f>O137*H137</f>
        <v>0</v>
      </c>
      <c r="Q137" s="228">
        <v>4.0000000000000003E-05</v>
      </c>
      <c r="R137" s="228">
        <f>Q137*H137</f>
        <v>0.0035600000000000002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285</v>
      </c>
      <c r="AT137" s="230" t="s">
        <v>360</v>
      </c>
      <c r="AU137" s="230" t="s">
        <v>86</v>
      </c>
      <c r="AY137" s="19" t="s">
        <v>168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174</v>
      </c>
      <c r="BM137" s="230" t="s">
        <v>941</v>
      </c>
    </row>
    <row r="138" s="2" customFormat="1" ht="14.5" customHeight="1">
      <c r="A138" s="40"/>
      <c r="B138" s="41"/>
      <c r="C138" s="279" t="s">
        <v>448</v>
      </c>
      <c r="D138" s="279" t="s">
        <v>360</v>
      </c>
      <c r="E138" s="280" t="s">
        <v>942</v>
      </c>
      <c r="F138" s="281" t="s">
        <v>943</v>
      </c>
      <c r="G138" s="282" t="s">
        <v>417</v>
      </c>
      <c r="H138" s="283">
        <v>47</v>
      </c>
      <c r="I138" s="284"/>
      <c r="J138" s="283">
        <f>ROUND(I138*H138,0)</f>
        <v>0</v>
      </c>
      <c r="K138" s="281" t="s">
        <v>20</v>
      </c>
      <c r="L138" s="285"/>
      <c r="M138" s="286" t="s">
        <v>20</v>
      </c>
      <c r="N138" s="287" t="s">
        <v>48</v>
      </c>
      <c r="O138" s="86"/>
      <c r="P138" s="228">
        <f>O138*H138</f>
        <v>0</v>
      </c>
      <c r="Q138" s="228">
        <v>4.0000000000000003E-05</v>
      </c>
      <c r="R138" s="228">
        <f>Q138*H138</f>
        <v>0.0018800000000000002</v>
      </c>
      <c r="S138" s="228">
        <v>0</v>
      </c>
      <c r="T138" s="22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0" t="s">
        <v>285</v>
      </c>
      <c r="AT138" s="230" t="s">
        <v>360</v>
      </c>
      <c r="AU138" s="230" t="s">
        <v>86</v>
      </c>
      <c r="AY138" s="19" t="s">
        <v>168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</v>
      </c>
      <c r="BK138" s="231">
        <f>ROUND(I138*H138,0)</f>
        <v>0</v>
      </c>
      <c r="BL138" s="19" t="s">
        <v>174</v>
      </c>
      <c r="BM138" s="230" t="s">
        <v>944</v>
      </c>
    </row>
    <row r="139" s="2" customFormat="1" ht="14.5" customHeight="1">
      <c r="A139" s="40"/>
      <c r="B139" s="41"/>
      <c r="C139" s="279" t="s">
        <v>454</v>
      </c>
      <c r="D139" s="279" t="s">
        <v>360</v>
      </c>
      <c r="E139" s="280" t="s">
        <v>945</v>
      </c>
      <c r="F139" s="281" t="s">
        <v>943</v>
      </c>
      <c r="G139" s="282" t="s">
        <v>417</v>
      </c>
      <c r="H139" s="283">
        <v>2</v>
      </c>
      <c r="I139" s="284"/>
      <c r="J139" s="283">
        <f>ROUND(I139*H139,0)</f>
        <v>0</v>
      </c>
      <c r="K139" s="281" t="s">
        <v>20</v>
      </c>
      <c r="L139" s="285"/>
      <c r="M139" s="286" t="s">
        <v>20</v>
      </c>
      <c r="N139" s="287" t="s">
        <v>48</v>
      </c>
      <c r="O139" s="86"/>
      <c r="P139" s="228">
        <f>O139*H139</f>
        <v>0</v>
      </c>
      <c r="Q139" s="228">
        <v>4.0000000000000003E-05</v>
      </c>
      <c r="R139" s="228">
        <f>Q139*H139</f>
        <v>8.0000000000000007E-05</v>
      </c>
      <c r="S139" s="228">
        <v>0</v>
      </c>
      <c r="T139" s="22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0" t="s">
        <v>285</v>
      </c>
      <c r="AT139" s="230" t="s">
        <v>360</v>
      </c>
      <c r="AU139" s="230" t="s">
        <v>86</v>
      </c>
      <c r="AY139" s="19" t="s">
        <v>168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</v>
      </c>
      <c r="BK139" s="231">
        <f>ROUND(I139*H139,0)</f>
        <v>0</v>
      </c>
      <c r="BL139" s="19" t="s">
        <v>174</v>
      </c>
      <c r="BM139" s="230" t="s">
        <v>946</v>
      </c>
    </row>
    <row r="140" s="2" customFormat="1" ht="14.5" customHeight="1">
      <c r="A140" s="40"/>
      <c r="B140" s="41"/>
      <c r="C140" s="279" t="s">
        <v>461</v>
      </c>
      <c r="D140" s="279" t="s">
        <v>360</v>
      </c>
      <c r="E140" s="280" t="s">
        <v>947</v>
      </c>
      <c r="F140" s="281" t="s">
        <v>931</v>
      </c>
      <c r="G140" s="282" t="s">
        <v>417</v>
      </c>
      <c r="H140" s="283">
        <v>11</v>
      </c>
      <c r="I140" s="284"/>
      <c r="J140" s="283">
        <f>ROUND(I140*H140,0)</f>
        <v>0</v>
      </c>
      <c r="K140" s="281" t="s">
        <v>20</v>
      </c>
      <c r="L140" s="285"/>
      <c r="M140" s="286" t="s">
        <v>20</v>
      </c>
      <c r="N140" s="287" t="s">
        <v>48</v>
      </c>
      <c r="O140" s="86"/>
      <c r="P140" s="228">
        <f>O140*H140</f>
        <v>0</v>
      </c>
      <c r="Q140" s="228">
        <v>4.0000000000000003E-05</v>
      </c>
      <c r="R140" s="228">
        <f>Q140*H140</f>
        <v>0.00044000000000000002</v>
      </c>
      <c r="S140" s="228">
        <v>0</v>
      </c>
      <c r="T140" s="22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0" t="s">
        <v>285</v>
      </c>
      <c r="AT140" s="230" t="s">
        <v>360</v>
      </c>
      <c r="AU140" s="230" t="s">
        <v>86</v>
      </c>
      <c r="AY140" s="19" t="s">
        <v>168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</v>
      </c>
      <c r="BK140" s="231">
        <f>ROUND(I140*H140,0)</f>
        <v>0</v>
      </c>
      <c r="BL140" s="19" t="s">
        <v>174</v>
      </c>
      <c r="BM140" s="230" t="s">
        <v>948</v>
      </c>
    </row>
    <row r="141" s="2" customFormat="1" ht="20.5" customHeight="1">
      <c r="A141" s="40"/>
      <c r="B141" s="41"/>
      <c r="C141" s="279" t="s">
        <v>468</v>
      </c>
      <c r="D141" s="279" t="s">
        <v>360</v>
      </c>
      <c r="E141" s="280" t="s">
        <v>949</v>
      </c>
      <c r="F141" s="281" t="s">
        <v>950</v>
      </c>
      <c r="G141" s="282" t="s">
        <v>417</v>
      </c>
      <c r="H141" s="283">
        <v>2</v>
      </c>
      <c r="I141" s="284"/>
      <c r="J141" s="283">
        <f>ROUND(I141*H141,0)</f>
        <v>0</v>
      </c>
      <c r="K141" s="281" t="s">
        <v>20</v>
      </c>
      <c r="L141" s="285"/>
      <c r="M141" s="286" t="s">
        <v>20</v>
      </c>
      <c r="N141" s="287" t="s">
        <v>48</v>
      </c>
      <c r="O141" s="86"/>
      <c r="P141" s="228">
        <f>O141*H141</f>
        <v>0</v>
      </c>
      <c r="Q141" s="228">
        <v>4.0000000000000003E-05</v>
      </c>
      <c r="R141" s="228">
        <f>Q141*H141</f>
        <v>8.0000000000000007E-05</v>
      </c>
      <c r="S141" s="228">
        <v>0</v>
      </c>
      <c r="T141" s="22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0" t="s">
        <v>285</v>
      </c>
      <c r="AT141" s="230" t="s">
        <v>360</v>
      </c>
      <c r="AU141" s="230" t="s">
        <v>86</v>
      </c>
      <c r="AY141" s="19" t="s">
        <v>168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9" t="s">
        <v>8</v>
      </c>
      <c r="BK141" s="231">
        <f>ROUND(I141*H141,0)</f>
        <v>0</v>
      </c>
      <c r="BL141" s="19" t="s">
        <v>174</v>
      </c>
      <c r="BM141" s="230" t="s">
        <v>951</v>
      </c>
    </row>
    <row r="142" s="2" customFormat="1" ht="14.5" customHeight="1">
      <c r="A142" s="40"/>
      <c r="B142" s="41"/>
      <c r="C142" s="279" t="s">
        <v>476</v>
      </c>
      <c r="D142" s="279" t="s">
        <v>360</v>
      </c>
      <c r="E142" s="280" t="s">
        <v>952</v>
      </c>
      <c r="F142" s="281" t="s">
        <v>953</v>
      </c>
      <c r="G142" s="282" t="s">
        <v>417</v>
      </c>
      <c r="H142" s="283">
        <v>2</v>
      </c>
      <c r="I142" s="284"/>
      <c r="J142" s="283">
        <f>ROUND(I142*H142,0)</f>
        <v>0</v>
      </c>
      <c r="K142" s="281" t="s">
        <v>20</v>
      </c>
      <c r="L142" s="285"/>
      <c r="M142" s="286" t="s">
        <v>20</v>
      </c>
      <c r="N142" s="287" t="s">
        <v>48</v>
      </c>
      <c r="O142" s="86"/>
      <c r="P142" s="228">
        <f>O142*H142</f>
        <v>0</v>
      </c>
      <c r="Q142" s="228">
        <v>4.0000000000000003E-05</v>
      </c>
      <c r="R142" s="228">
        <f>Q142*H142</f>
        <v>8.0000000000000007E-05</v>
      </c>
      <c r="S142" s="228">
        <v>0</v>
      </c>
      <c r="T142" s="22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0" t="s">
        <v>285</v>
      </c>
      <c r="AT142" s="230" t="s">
        <v>360</v>
      </c>
      <c r="AU142" s="230" t="s">
        <v>86</v>
      </c>
      <c r="AY142" s="19" t="s">
        <v>168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</v>
      </c>
      <c r="BK142" s="231">
        <f>ROUND(I142*H142,0)</f>
        <v>0</v>
      </c>
      <c r="BL142" s="19" t="s">
        <v>174</v>
      </c>
      <c r="BM142" s="230" t="s">
        <v>954</v>
      </c>
    </row>
    <row r="143" s="2" customFormat="1" ht="14.5" customHeight="1">
      <c r="A143" s="40"/>
      <c r="B143" s="41"/>
      <c r="C143" s="279" t="s">
        <v>483</v>
      </c>
      <c r="D143" s="279" t="s">
        <v>360</v>
      </c>
      <c r="E143" s="280" t="s">
        <v>955</v>
      </c>
      <c r="F143" s="281" t="s">
        <v>956</v>
      </c>
      <c r="G143" s="282" t="s">
        <v>417</v>
      </c>
      <c r="H143" s="283">
        <v>47</v>
      </c>
      <c r="I143" s="284"/>
      <c r="J143" s="283">
        <f>ROUND(I143*H143,0)</f>
        <v>0</v>
      </c>
      <c r="K143" s="281" t="s">
        <v>20</v>
      </c>
      <c r="L143" s="285"/>
      <c r="M143" s="286" t="s">
        <v>20</v>
      </c>
      <c r="N143" s="287" t="s">
        <v>48</v>
      </c>
      <c r="O143" s="86"/>
      <c r="P143" s="228">
        <f>O143*H143</f>
        <v>0</v>
      </c>
      <c r="Q143" s="228">
        <v>4.0000000000000003E-05</v>
      </c>
      <c r="R143" s="228">
        <f>Q143*H143</f>
        <v>0.0018800000000000002</v>
      </c>
      <c r="S143" s="228">
        <v>0</v>
      </c>
      <c r="T143" s="22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0" t="s">
        <v>285</v>
      </c>
      <c r="AT143" s="230" t="s">
        <v>360</v>
      </c>
      <c r="AU143" s="230" t="s">
        <v>86</v>
      </c>
      <c r="AY143" s="19" t="s">
        <v>168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</v>
      </c>
      <c r="BK143" s="231">
        <f>ROUND(I143*H143,0)</f>
        <v>0</v>
      </c>
      <c r="BL143" s="19" t="s">
        <v>174</v>
      </c>
      <c r="BM143" s="230" t="s">
        <v>957</v>
      </c>
    </row>
    <row r="144" s="2" customFormat="1" ht="14.5" customHeight="1">
      <c r="A144" s="40"/>
      <c r="B144" s="41"/>
      <c r="C144" s="279" t="s">
        <v>496</v>
      </c>
      <c r="D144" s="279" t="s">
        <v>360</v>
      </c>
      <c r="E144" s="280" t="s">
        <v>958</v>
      </c>
      <c r="F144" s="281" t="s">
        <v>959</v>
      </c>
      <c r="G144" s="282" t="s">
        <v>417</v>
      </c>
      <c r="H144" s="283">
        <v>34</v>
      </c>
      <c r="I144" s="284"/>
      <c r="J144" s="283">
        <f>ROUND(I144*H144,0)</f>
        <v>0</v>
      </c>
      <c r="K144" s="281" t="s">
        <v>20</v>
      </c>
      <c r="L144" s="285"/>
      <c r="M144" s="286" t="s">
        <v>20</v>
      </c>
      <c r="N144" s="287" t="s">
        <v>48</v>
      </c>
      <c r="O144" s="86"/>
      <c r="P144" s="228">
        <f>O144*H144</f>
        <v>0</v>
      </c>
      <c r="Q144" s="228">
        <v>4.0000000000000003E-05</v>
      </c>
      <c r="R144" s="228">
        <f>Q144*H144</f>
        <v>0.0013600000000000001</v>
      </c>
      <c r="S144" s="228">
        <v>0</v>
      </c>
      <c r="T144" s="22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0" t="s">
        <v>285</v>
      </c>
      <c r="AT144" s="230" t="s">
        <v>360</v>
      </c>
      <c r="AU144" s="230" t="s">
        <v>86</v>
      </c>
      <c r="AY144" s="19" t="s">
        <v>168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9" t="s">
        <v>8</v>
      </c>
      <c r="BK144" s="231">
        <f>ROUND(I144*H144,0)</f>
        <v>0</v>
      </c>
      <c r="BL144" s="19" t="s">
        <v>174</v>
      </c>
      <c r="BM144" s="230" t="s">
        <v>960</v>
      </c>
    </row>
    <row r="145" s="2" customFormat="1" ht="14.5" customHeight="1">
      <c r="A145" s="40"/>
      <c r="B145" s="41"/>
      <c r="C145" s="279" t="s">
        <v>500</v>
      </c>
      <c r="D145" s="279" t="s">
        <v>360</v>
      </c>
      <c r="E145" s="280" t="s">
        <v>961</v>
      </c>
      <c r="F145" s="281" t="s">
        <v>962</v>
      </c>
      <c r="G145" s="282" t="s">
        <v>417</v>
      </c>
      <c r="H145" s="283">
        <v>32</v>
      </c>
      <c r="I145" s="284"/>
      <c r="J145" s="283">
        <f>ROUND(I145*H145,0)</f>
        <v>0</v>
      </c>
      <c r="K145" s="281" t="s">
        <v>20</v>
      </c>
      <c r="L145" s="285"/>
      <c r="M145" s="286" t="s">
        <v>20</v>
      </c>
      <c r="N145" s="287" t="s">
        <v>48</v>
      </c>
      <c r="O145" s="86"/>
      <c r="P145" s="228">
        <f>O145*H145</f>
        <v>0</v>
      </c>
      <c r="Q145" s="228">
        <v>4.0000000000000003E-05</v>
      </c>
      <c r="R145" s="228">
        <f>Q145*H145</f>
        <v>0.0012800000000000001</v>
      </c>
      <c r="S145" s="228">
        <v>0</v>
      </c>
      <c r="T145" s="22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285</v>
      </c>
      <c r="AT145" s="230" t="s">
        <v>360</v>
      </c>
      <c r="AU145" s="230" t="s">
        <v>86</v>
      </c>
      <c r="AY145" s="19" t="s">
        <v>168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</v>
      </c>
      <c r="BK145" s="231">
        <f>ROUND(I145*H145,0)</f>
        <v>0</v>
      </c>
      <c r="BL145" s="19" t="s">
        <v>174</v>
      </c>
      <c r="BM145" s="230" t="s">
        <v>963</v>
      </c>
    </row>
    <row r="146" s="2" customFormat="1" ht="14.5" customHeight="1">
      <c r="A146" s="40"/>
      <c r="B146" s="41"/>
      <c r="C146" s="279" t="s">
        <v>507</v>
      </c>
      <c r="D146" s="279" t="s">
        <v>360</v>
      </c>
      <c r="E146" s="280" t="s">
        <v>964</v>
      </c>
      <c r="F146" s="281" t="s">
        <v>965</v>
      </c>
      <c r="G146" s="282" t="s">
        <v>417</v>
      </c>
      <c r="H146" s="283">
        <v>5</v>
      </c>
      <c r="I146" s="284"/>
      <c r="J146" s="283">
        <f>ROUND(I146*H146,0)</f>
        <v>0</v>
      </c>
      <c r="K146" s="281" t="s">
        <v>20</v>
      </c>
      <c r="L146" s="285"/>
      <c r="M146" s="286" t="s">
        <v>20</v>
      </c>
      <c r="N146" s="287" t="s">
        <v>48</v>
      </c>
      <c r="O146" s="86"/>
      <c r="P146" s="228">
        <f>O146*H146</f>
        <v>0</v>
      </c>
      <c r="Q146" s="228">
        <v>0.017999999999999999</v>
      </c>
      <c r="R146" s="228">
        <f>Q146*H146</f>
        <v>0.089999999999999997</v>
      </c>
      <c r="S146" s="228">
        <v>0</v>
      </c>
      <c r="T146" s="22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0" t="s">
        <v>285</v>
      </c>
      <c r="AT146" s="230" t="s">
        <v>360</v>
      </c>
      <c r="AU146" s="230" t="s">
        <v>86</v>
      </c>
      <c r="AY146" s="19" t="s">
        <v>168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9" t="s">
        <v>8</v>
      </c>
      <c r="BK146" s="231">
        <f>ROUND(I146*H146,0)</f>
        <v>0</v>
      </c>
      <c r="BL146" s="19" t="s">
        <v>174</v>
      </c>
      <c r="BM146" s="230" t="s">
        <v>966</v>
      </c>
    </row>
    <row r="147" s="2" customFormat="1" ht="14.5" customHeight="1">
      <c r="A147" s="40"/>
      <c r="B147" s="41"/>
      <c r="C147" s="279" t="s">
        <v>514</v>
      </c>
      <c r="D147" s="279" t="s">
        <v>360</v>
      </c>
      <c r="E147" s="280" t="s">
        <v>967</v>
      </c>
      <c r="F147" s="281" t="s">
        <v>968</v>
      </c>
      <c r="G147" s="282" t="s">
        <v>417</v>
      </c>
      <c r="H147" s="283">
        <v>6</v>
      </c>
      <c r="I147" s="284"/>
      <c r="J147" s="283">
        <f>ROUND(I147*H147,0)</f>
        <v>0</v>
      </c>
      <c r="K147" s="281" t="s">
        <v>20</v>
      </c>
      <c r="L147" s="285"/>
      <c r="M147" s="286" t="s">
        <v>20</v>
      </c>
      <c r="N147" s="287" t="s">
        <v>48</v>
      </c>
      <c r="O147" s="86"/>
      <c r="P147" s="228">
        <f>O147*H147</f>
        <v>0</v>
      </c>
      <c r="Q147" s="228">
        <v>0.002</v>
      </c>
      <c r="R147" s="228">
        <f>Q147*H147</f>
        <v>0.012</v>
      </c>
      <c r="S147" s="228">
        <v>0</v>
      </c>
      <c r="T147" s="22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0" t="s">
        <v>285</v>
      </c>
      <c r="AT147" s="230" t="s">
        <v>360</v>
      </c>
      <c r="AU147" s="230" t="s">
        <v>86</v>
      </c>
      <c r="AY147" s="19" t="s">
        <v>168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</v>
      </c>
      <c r="BK147" s="231">
        <f>ROUND(I147*H147,0)</f>
        <v>0</v>
      </c>
      <c r="BL147" s="19" t="s">
        <v>174</v>
      </c>
      <c r="BM147" s="230" t="s">
        <v>969</v>
      </c>
    </row>
    <row r="148" s="2" customFormat="1" ht="20.5" customHeight="1">
      <c r="A148" s="40"/>
      <c r="B148" s="41"/>
      <c r="C148" s="279" t="s">
        <v>522</v>
      </c>
      <c r="D148" s="279" t="s">
        <v>360</v>
      </c>
      <c r="E148" s="280" t="s">
        <v>970</v>
      </c>
      <c r="F148" s="281" t="s">
        <v>971</v>
      </c>
      <c r="G148" s="282" t="s">
        <v>417</v>
      </c>
      <c r="H148" s="283">
        <v>5</v>
      </c>
      <c r="I148" s="284"/>
      <c r="J148" s="283">
        <f>ROUND(I148*H148,0)</f>
        <v>0</v>
      </c>
      <c r="K148" s="281" t="s">
        <v>20</v>
      </c>
      <c r="L148" s="285"/>
      <c r="M148" s="286" t="s">
        <v>20</v>
      </c>
      <c r="N148" s="287" t="s">
        <v>48</v>
      </c>
      <c r="O148" s="86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0" t="s">
        <v>285</v>
      </c>
      <c r="AT148" s="230" t="s">
        <v>360</v>
      </c>
      <c r="AU148" s="230" t="s">
        <v>86</v>
      </c>
      <c r="AY148" s="19" t="s">
        <v>168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9" t="s">
        <v>8</v>
      </c>
      <c r="BK148" s="231">
        <f>ROUND(I148*H148,0)</f>
        <v>0</v>
      </c>
      <c r="BL148" s="19" t="s">
        <v>174</v>
      </c>
      <c r="BM148" s="230" t="s">
        <v>972</v>
      </c>
    </row>
    <row r="149" s="2" customFormat="1" ht="14.5" customHeight="1">
      <c r="A149" s="40"/>
      <c r="B149" s="41"/>
      <c r="C149" s="279" t="s">
        <v>973</v>
      </c>
      <c r="D149" s="279" t="s">
        <v>360</v>
      </c>
      <c r="E149" s="280" t="s">
        <v>974</v>
      </c>
      <c r="F149" s="281" t="s">
        <v>975</v>
      </c>
      <c r="G149" s="282" t="s">
        <v>417</v>
      </c>
      <c r="H149" s="283">
        <v>25</v>
      </c>
      <c r="I149" s="284"/>
      <c r="J149" s="283">
        <f>ROUND(I149*H149,0)</f>
        <v>0</v>
      </c>
      <c r="K149" s="281" t="s">
        <v>20</v>
      </c>
      <c r="L149" s="285"/>
      <c r="M149" s="286" t="s">
        <v>20</v>
      </c>
      <c r="N149" s="287" t="s">
        <v>48</v>
      </c>
      <c r="O149" s="86"/>
      <c r="P149" s="228">
        <f>O149*H149</f>
        <v>0</v>
      </c>
      <c r="Q149" s="228">
        <v>0.017999999999999999</v>
      </c>
      <c r="R149" s="228">
        <f>Q149*H149</f>
        <v>0.44999999999999996</v>
      </c>
      <c r="S149" s="228">
        <v>0</v>
      </c>
      <c r="T149" s="22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0" t="s">
        <v>285</v>
      </c>
      <c r="AT149" s="230" t="s">
        <v>360</v>
      </c>
      <c r="AU149" s="230" t="s">
        <v>86</v>
      </c>
      <c r="AY149" s="19" t="s">
        <v>168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</v>
      </c>
      <c r="BK149" s="231">
        <f>ROUND(I149*H149,0)</f>
        <v>0</v>
      </c>
      <c r="BL149" s="19" t="s">
        <v>174</v>
      </c>
      <c r="BM149" s="230" t="s">
        <v>976</v>
      </c>
    </row>
    <row r="150" s="2" customFormat="1" ht="14.5" customHeight="1">
      <c r="A150" s="40"/>
      <c r="B150" s="41"/>
      <c r="C150" s="279" t="s">
        <v>977</v>
      </c>
      <c r="D150" s="279" t="s">
        <v>360</v>
      </c>
      <c r="E150" s="280" t="s">
        <v>978</v>
      </c>
      <c r="F150" s="281" t="s">
        <v>979</v>
      </c>
      <c r="G150" s="282" t="s">
        <v>417</v>
      </c>
      <c r="H150" s="283">
        <v>32</v>
      </c>
      <c r="I150" s="284"/>
      <c r="J150" s="283">
        <f>ROUND(I150*H150,0)</f>
        <v>0</v>
      </c>
      <c r="K150" s="281" t="s">
        <v>20</v>
      </c>
      <c r="L150" s="285"/>
      <c r="M150" s="286" t="s">
        <v>20</v>
      </c>
      <c r="N150" s="287" t="s">
        <v>48</v>
      </c>
      <c r="O150" s="86"/>
      <c r="P150" s="228">
        <f>O150*H150</f>
        <v>0</v>
      </c>
      <c r="Q150" s="228">
        <v>4.0000000000000003E-05</v>
      </c>
      <c r="R150" s="228">
        <f>Q150*H150</f>
        <v>0.0012800000000000001</v>
      </c>
      <c r="S150" s="228">
        <v>0</v>
      </c>
      <c r="T150" s="22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0" t="s">
        <v>285</v>
      </c>
      <c r="AT150" s="230" t="s">
        <v>360</v>
      </c>
      <c r="AU150" s="230" t="s">
        <v>86</v>
      </c>
      <c r="AY150" s="19" t="s">
        <v>168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9" t="s">
        <v>8</v>
      </c>
      <c r="BK150" s="231">
        <f>ROUND(I150*H150,0)</f>
        <v>0</v>
      </c>
      <c r="BL150" s="19" t="s">
        <v>174</v>
      </c>
      <c r="BM150" s="230" t="s">
        <v>980</v>
      </c>
    </row>
    <row r="151" s="2" customFormat="1" ht="14.5" customHeight="1">
      <c r="A151" s="40"/>
      <c r="B151" s="41"/>
      <c r="C151" s="279" t="s">
        <v>551</v>
      </c>
      <c r="D151" s="279" t="s">
        <v>360</v>
      </c>
      <c r="E151" s="280" t="s">
        <v>981</v>
      </c>
      <c r="F151" s="281" t="s">
        <v>979</v>
      </c>
      <c r="G151" s="282" t="s">
        <v>417</v>
      </c>
      <c r="H151" s="283">
        <v>6</v>
      </c>
      <c r="I151" s="284"/>
      <c r="J151" s="283">
        <f>ROUND(I151*H151,0)</f>
        <v>0</v>
      </c>
      <c r="K151" s="281" t="s">
        <v>20</v>
      </c>
      <c r="L151" s="285"/>
      <c r="M151" s="286" t="s">
        <v>20</v>
      </c>
      <c r="N151" s="287" t="s">
        <v>48</v>
      </c>
      <c r="O151" s="86"/>
      <c r="P151" s="228">
        <f>O151*H151</f>
        <v>0</v>
      </c>
      <c r="Q151" s="228">
        <v>4.0000000000000003E-05</v>
      </c>
      <c r="R151" s="228">
        <f>Q151*H151</f>
        <v>0.00024000000000000003</v>
      </c>
      <c r="S151" s="228">
        <v>0</v>
      </c>
      <c r="T151" s="22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0" t="s">
        <v>285</v>
      </c>
      <c r="AT151" s="230" t="s">
        <v>360</v>
      </c>
      <c r="AU151" s="230" t="s">
        <v>86</v>
      </c>
      <c r="AY151" s="19" t="s">
        <v>168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9" t="s">
        <v>8</v>
      </c>
      <c r="BK151" s="231">
        <f>ROUND(I151*H151,0)</f>
        <v>0</v>
      </c>
      <c r="BL151" s="19" t="s">
        <v>174</v>
      </c>
      <c r="BM151" s="230" t="s">
        <v>982</v>
      </c>
    </row>
    <row r="152" s="2" customFormat="1" ht="14.5" customHeight="1">
      <c r="A152" s="40"/>
      <c r="B152" s="41"/>
      <c r="C152" s="279" t="s">
        <v>558</v>
      </c>
      <c r="D152" s="279" t="s">
        <v>360</v>
      </c>
      <c r="E152" s="280" t="s">
        <v>983</v>
      </c>
      <c r="F152" s="281" t="s">
        <v>984</v>
      </c>
      <c r="G152" s="282" t="s">
        <v>417</v>
      </c>
      <c r="H152" s="283">
        <v>34</v>
      </c>
      <c r="I152" s="284"/>
      <c r="J152" s="283">
        <f>ROUND(I152*H152,0)</f>
        <v>0</v>
      </c>
      <c r="K152" s="281" t="s">
        <v>20</v>
      </c>
      <c r="L152" s="285"/>
      <c r="M152" s="286" t="s">
        <v>20</v>
      </c>
      <c r="N152" s="287" t="s">
        <v>48</v>
      </c>
      <c r="O152" s="86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0" t="s">
        <v>285</v>
      </c>
      <c r="AT152" s="230" t="s">
        <v>360</v>
      </c>
      <c r="AU152" s="230" t="s">
        <v>86</v>
      </c>
      <c r="AY152" s="19" t="s">
        <v>168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9" t="s">
        <v>8</v>
      </c>
      <c r="BK152" s="231">
        <f>ROUND(I152*H152,0)</f>
        <v>0</v>
      </c>
      <c r="BL152" s="19" t="s">
        <v>174</v>
      </c>
      <c r="BM152" s="230" t="s">
        <v>985</v>
      </c>
    </row>
    <row r="153" s="2" customFormat="1" ht="14.5" customHeight="1">
      <c r="A153" s="40"/>
      <c r="B153" s="41"/>
      <c r="C153" s="279" t="s">
        <v>565</v>
      </c>
      <c r="D153" s="279" t="s">
        <v>360</v>
      </c>
      <c r="E153" s="280" t="s">
        <v>986</v>
      </c>
      <c r="F153" s="281" t="s">
        <v>943</v>
      </c>
      <c r="G153" s="282" t="s">
        <v>417</v>
      </c>
      <c r="H153" s="283">
        <v>3</v>
      </c>
      <c r="I153" s="284"/>
      <c r="J153" s="283">
        <f>ROUND(I153*H153,0)</f>
        <v>0</v>
      </c>
      <c r="K153" s="281" t="s">
        <v>20</v>
      </c>
      <c r="L153" s="285"/>
      <c r="M153" s="286" t="s">
        <v>20</v>
      </c>
      <c r="N153" s="287" t="s">
        <v>48</v>
      </c>
      <c r="O153" s="86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0" t="s">
        <v>285</v>
      </c>
      <c r="AT153" s="230" t="s">
        <v>360</v>
      </c>
      <c r="AU153" s="230" t="s">
        <v>86</v>
      </c>
      <c r="AY153" s="19" t="s">
        <v>168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9" t="s">
        <v>8</v>
      </c>
      <c r="BK153" s="231">
        <f>ROUND(I153*H153,0)</f>
        <v>0</v>
      </c>
      <c r="BL153" s="19" t="s">
        <v>174</v>
      </c>
      <c r="BM153" s="230" t="s">
        <v>987</v>
      </c>
    </row>
    <row r="154" s="2" customFormat="1" ht="14.5" customHeight="1">
      <c r="A154" s="40"/>
      <c r="B154" s="41"/>
      <c r="C154" s="279" t="s">
        <v>578</v>
      </c>
      <c r="D154" s="279" t="s">
        <v>360</v>
      </c>
      <c r="E154" s="280" t="s">
        <v>988</v>
      </c>
      <c r="F154" s="281" t="s">
        <v>943</v>
      </c>
      <c r="G154" s="282" t="s">
        <v>417</v>
      </c>
      <c r="H154" s="283">
        <v>6</v>
      </c>
      <c r="I154" s="284"/>
      <c r="J154" s="283">
        <f>ROUND(I154*H154,0)</f>
        <v>0</v>
      </c>
      <c r="K154" s="281" t="s">
        <v>20</v>
      </c>
      <c r="L154" s="285"/>
      <c r="M154" s="286" t="s">
        <v>20</v>
      </c>
      <c r="N154" s="287" t="s">
        <v>48</v>
      </c>
      <c r="O154" s="86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0" t="s">
        <v>285</v>
      </c>
      <c r="AT154" s="230" t="s">
        <v>360</v>
      </c>
      <c r="AU154" s="230" t="s">
        <v>86</v>
      </c>
      <c r="AY154" s="19" t="s">
        <v>168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9" t="s">
        <v>8</v>
      </c>
      <c r="BK154" s="231">
        <f>ROUND(I154*H154,0)</f>
        <v>0</v>
      </c>
      <c r="BL154" s="19" t="s">
        <v>174</v>
      </c>
      <c r="BM154" s="230" t="s">
        <v>989</v>
      </c>
    </row>
    <row r="155" s="2" customFormat="1" ht="14.5" customHeight="1">
      <c r="A155" s="40"/>
      <c r="B155" s="41"/>
      <c r="C155" s="279" t="s">
        <v>582</v>
      </c>
      <c r="D155" s="279" t="s">
        <v>360</v>
      </c>
      <c r="E155" s="280" t="s">
        <v>990</v>
      </c>
      <c r="F155" s="281" t="s">
        <v>991</v>
      </c>
      <c r="G155" s="282" t="s">
        <v>417</v>
      </c>
      <c r="H155" s="283">
        <v>34</v>
      </c>
      <c r="I155" s="284"/>
      <c r="J155" s="283">
        <f>ROUND(I155*H155,0)</f>
        <v>0</v>
      </c>
      <c r="K155" s="281" t="s">
        <v>20</v>
      </c>
      <c r="L155" s="285"/>
      <c r="M155" s="286" t="s">
        <v>20</v>
      </c>
      <c r="N155" s="287" t="s">
        <v>48</v>
      </c>
      <c r="O155" s="86"/>
      <c r="P155" s="228">
        <f>O155*H155</f>
        <v>0</v>
      </c>
      <c r="Q155" s="228">
        <v>4.0000000000000003E-05</v>
      </c>
      <c r="R155" s="228">
        <f>Q155*H155</f>
        <v>0.0013600000000000001</v>
      </c>
      <c r="S155" s="228">
        <v>0</v>
      </c>
      <c r="T155" s="22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0" t="s">
        <v>285</v>
      </c>
      <c r="AT155" s="230" t="s">
        <v>360</v>
      </c>
      <c r="AU155" s="230" t="s">
        <v>86</v>
      </c>
      <c r="AY155" s="19" t="s">
        <v>168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9" t="s">
        <v>8</v>
      </c>
      <c r="BK155" s="231">
        <f>ROUND(I155*H155,0)</f>
        <v>0</v>
      </c>
      <c r="BL155" s="19" t="s">
        <v>174</v>
      </c>
      <c r="BM155" s="230" t="s">
        <v>992</v>
      </c>
    </row>
    <row r="156" s="2" customFormat="1" ht="14.5" customHeight="1">
      <c r="A156" s="40"/>
      <c r="B156" s="41"/>
      <c r="C156" s="279" t="s">
        <v>588</v>
      </c>
      <c r="D156" s="279" t="s">
        <v>360</v>
      </c>
      <c r="E156" s="280" t="s">
        <v>993</v>
      </c>
      <c r="F156" s="281" t="s">
        <v>994</v>
      </c>
      <c r="G156" s="282" t="s">
        <v>417</v>
      </c>
      <c r="H156" s="283">
        <v>34</v>
      </c>
      <c r="I156" s="284"/>
      <c r="J156" s="283">
        <f>ROUND(I156*H156,0)</f>
        <v>0</v>
      </c>
      <c r="K156" s="281" t="s">
        <v>20</v>
      </c>
      <c r="L156" s="285"/>
      <c r="M156" s="286" t="s">
        <v>20</v>
      </c>
      <c r="N156" s="287" t="s">
        <v>48</v>
      </c>
      <c r="O156" s="86"/>
      <c r="P156" s="228">
        <f>O156*H156</f>
        <v>0</v>
      </c>
      <c r="Q156" s="228">
        <v>4.0000000000000003E-05</v>
      </c>
      <c r="R156" s="228">
        <f>Q156*H156</f>
        <v>0.0013600000000000001</v>
      </c>
      <c r="S156" s="228">
        <v>0</v>
      </c>
      <c r="T156" s="22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0" t="s">
        <v>285</v>
      </c>
      <c r="AT156" s="230" t="s">
        <v>360</v>
      </c>
      <c r="AU156" s="230" t="s">
        <v>86</v>
      </c>
      <c r="AY156" s="19" t="s">
        <v>168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9" t="s">
        <v>8</v>
      </c>
      <c r="BK156" s="231">
        <f>ROUND(I156*H156,0)</f>
        <v>0</v>
      </c>
      <c r="BL156" s="19" t="s">
        <v>174</v>
      </c>
      <c r="BM156" s="230" t="s">
        <v>995</v>
      </c>
    </row>
    <row r="157" s="2" customFormat="1" ht="14.5" customHeight="1">
      <c r="A157" s="40"/>
      <c r="B157" s="41"/>
      <c r="C157" s="279" t="s">
        <v>594</v>
      </c>
      <c r="D157" s="279" t="s">
        <v>360</v>
      </c>
      <c r="E157" s="280" t="s">
        <v>996</v>
      </c>
      <c r="F157" s="281" t="s">
        <v>997</v>
      </c>
      <c r="G157" s="282" t="s">
        <v>417</v>
      </c>
      <c r="H157" s="283">
        <v>47</v>
      </c>
      <c r="I157" s="284"/>
      <c r="J157" s="283">
        <f>ROUND(I157*H157,0)</f>
        <v>0</v>
      </c>
      <c r="K157" s="281" t="s">
        <v>20</v>
      </c>
      <c r="L157" s="285"/>
      <c r="M157" s="286" t="s">
        <v>20</v>
      </c>
      <c r="N157" s="287" t="s">
        <v>48</v>
      </c>
      <c r="O157" s="86"/>
      <c r="P157" s="228">
        <f>O157*H157</f>
        <v>0</v>
      </c>
      <c r="Q157" s="228">
        <v>0.0089999999999999993</v>
      </c>
      <c r="R157" s="228">
        <f>Q157*H157</f>
        <v>0.42299999999999999</v>
      </c>
      <c r="S157" s="228">
        <v>0</v>
      </c>
      <c r="T157" s="22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0" t="s">
        <v>285</v>
      </c>
      <c r="AT157" s="230" t="s">
        <v>360</v>
      </c>
      <c r="AU157" s="230" t="s">
        <v>86</v>
      </c>
      <c r="AY157" s="19" t="s">
        <v>168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9" t="s">
        <v>8</v>
      </c>
      <c r="BK157" s="231">
        <f>ROUND(I157*H157,0)</f>
        <v>0</v>
      </c>
      <c r="BL157" s="19" t="s">
        <v>174</v>
      </c>
      <c r="BM157" s="230" t="s">
        <v>998</v>
      </c>
    </row>
    <row r="158" s="2" customFormat="1" ht="20.5" customHeight="1">
      <c r="A158" s="40"/>
      <c r="B158" s="41"/>
      <c r="C158" s="220" t="s">
        <v>599</v>
      </c>
      <c r="D158" s="220" t="s">
        <v>170</v>
      </c>
      <c r="E158" s="221" t="s">
        <v>999</v>
      </c>
      <c r="F158" s="222" t="s">
        <v>1000</v>
      </c>
      <c r="G158" s="223" t="s">
        <v>180</v>
      </c>
      <c r="H158" s="224">
        <v>968</v>
      </c>
      <c r="I158" s="225"/>
      <c r="J158" s="224">
        <f>ROUND(I158*H158,0)</f>
        <v>0</v>
      </c>
      <c r="K158" s="222" t="s">
        <v>711</v>
      </c>
      <c r="L158" s="46"/>
      <c r="M158" s="226" t="s">
        <v>20</v>
      </c>
      <c r="N158" s="227" t="s">
        <v>48</v>
      </c>
      <c r="O158" s="86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0" t="s">
        <v>174</v>
      </c>
      <c r="AT158" s="230" t="s">
        <v>170</v>
      </c>
      <c r="AU158" s="230" t="s">
        <v>86</v>
      </c>
      <c r="AY158" s="19" t="s">
        <v>168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9" t="s">
        <v>8</v>
      </c>
      <c r="BK158" s="231">
        <f>ROUND(I158*H158,0)</f>
        <v>0</v>
      </c>
      <c r="BL158" s="19" t="s">
        <v>174</v>
      </c>
      <c r="BM158" s="230" t="s">
        <v>1001</v>
      </c>
    </row>
    <row r="159" s="2" customFormat="1">
      <c r="A159" s="40"/>
      <c r="B159" s="41"/>
      <c r="C159" s="42"/>
      <c r="D159" s="232" t="s">
        <v>183</v>
      </c>
      <c r="E159" s="42"/>
      <c r="F159" s="233" t="s">
        <v>1002</v>
      </c>
      <c r="G159" s="42"/>
      <c r="H159" s="42"/>
      <c r="I159" s="138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183</v>
      </c>
      <c r="AU159" s="19" t="s">
        <v>86</v>
      </c>
    </row>
    <row r="160" s="2" customFormat="1">
      <c r="A160" s="40"/>
      <c r="B160" s="41"/>
      <c r="C160" s="42"/>
      <c r="D160" s="232" t="s">
        <v>176</v>
      </c>
      <c r="E160" s="42"/>
      <c r="F160" s="233" t="s">
        <v>1003</v>
      </c>
      <c r="G160" s="42"/>
      <c r="H160" s="42"/>
      <c r="I160" s="138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176</v>
      </c>
      <c r="AU160" s="19" t="s">
        <v>86</v>
      </c>
    </row>
    <row r="161" s="13" customFormat="1">
      <c r="A161" s="13"/>
      <c r="B161" s="236"/>
      <c r="C161" s="237"/>
      <c r="D161" s="232" t="s">
        <v>185</v>
      </c>
      <c r="E161" s="238" t="s">
        <v>20</v>
      </c>
      <c r="F161" s="239" t="s">
        <v>1004</v>
      </c>
      <c r="G161" s="237"/>
      <c r="H161" s="240">
        <v>968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185</v>
      </c>
      <c r="AU161" s="246" t="s">
        <v>86</v>
      </c>
      <c r="AV161" s="13" t="s">
        <v>86</v>
      </c>
      <c r="AW161" s="13" t="s">
        <v>38</v>
      </c>
      <c r="AX161" s="13" t="s">
        <v>8</v>
      </c>
      <c r="AY161" s="246" t="s">
        <v>168</v>
      </c>
    </row>
    <row r="162" s="2" customFormat="1" ht="20.5" customHeight="1">
      <c r="A162" s="40"/>
      <c r="B162" s="41"/>
      <c r="C162" s="279" t="s">
        <v>616</v>
      </c>
      <c r="D162" s="279" t="s">
        <v>360</v>
      </c>
      <c r="E162" s="280" t="s">
        <v>1005</v>
      </c>
      <c r="F162" s="281" t="s">
        <v>1006</v>
      </c>
      <c r="G162" s="282" t="s">
        <v>190</v>
      </c>
      <c r="H162" s="283">
        <v>19.359999999999999</v>
      </c>
      <c r="I162" s="284"/>
      <c r="J162" s="283">
        <f>ROUND(I162*H162,0)</f>
        <v>0</v>
      </c>
      <c r="K162" s="281" t="s">
        <v>181</v>
      </c>
      <c r="L162" s="285"/>
      <c r="M162" s="286" t="s">
        <v>20</v>
      </c>
      <c r="N162" s="287" t="s">
        <v>48</v>
      </c>
      <c r="O162" s="86"/>
      <c r="P162" s="228">
        <f>O162*H162</f>
        <v>0</v>
      </c>
      <c r="Q162" s="228">
        <v>0.20000000000000001</v>
      </c>
      <c r="R162" s="228">
        <f>Q162*H162</f>
        <v>3.8719999999999999</v>
      </c>
      <c r="S162" s="228">
        <v>0</v>
      </c>
      <c r="T162" s="22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0" t="s">
        <v>285</v>
      </c>
      <c r="AT162" s="230" t="s">
        <v>360</v>
      </c>
      <c r="AU162" s="230" t="s">
        <v>86</v>
      </c>
      <c r="AY162" s="19" t="s">
        <v>168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9" t="s">
        <v>8</v>
      </c>
      <c r="BK162" s="231">
        <f>ROUND(I162*H162,0)</f>
        <v>0</v>
      </c>
      <c r="BL162" s="19" t="s">
        <v>174</v>
      </c>
      <c r="BM162" s="230" t="s">
        <v>1007</v>
      </c>
    </row>
    <row r="163" s="13" customFormat="1">
      <c r="A163" s="13"/>
      <c r="B163" s="236"/>
      <c r="C163" s="237"/>
      <c r="D163" s="232" t="s">
        <v>185</v>
      </c>
      <c r="E163" s="238" t="s">
        <v>20</v>
      </c>
      <c r="F163" s="239" t="s">
        <v>1008</v>
      </c>
      <c r="G163" s="237"/>
      <c r="H163" s="240">
        <v>19.359999999999999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185</v>
      </c>
      <c r="AU163" s="246" t="s">
        <v>86</v>
      </c>
      <c r="AV163" s="13" t="s">
        <v>86</v>
      </c>
      <c r="AW163" s="13" t="s">
        <v>38</v>
      </c>
      <c r="AX163" s="13" t="s">
        <v>8</v>
      </c>
      <c r="AY163" s="246" t="s">
        <v>168</v>
      </c>
    </row>
    <row r="164" s="2" customFormat="1" ht="20.5" customHeight="1">
      <c r="A164" s="40"/>
      <c r="B164" s="41"/>
      <c r="C164" s="220" t="s">
        <v>632</v>
      </c>
      <c r="D164" s="220" t="s">
        <v>170</v>
      </c>
      <c r="E164" s="221" t="s">
        <v>1009</v>
      </c>
      <c r="F164" s="222" t="s">
        <v>1010</v>
      </c>
      <c r="G164" s="223" t="s">
        <v>190</v>
      </c>
      <c r="H164" s="224">
        <v>35.560000000000002</v>
      </c>
      <c r="I164" s="225"/>
      <c r="J164" s="224">
        <f>ROUND(I164*H164,0)</f>
        <v>0</v>
      </c>
      <c r="K164" s="222" t="s">
        <v>181</v>
      </c>
      <c r="L164" s="46"/>
      <c r="M164" s="226" t="s">
        <v>20</v>
      </c>
      <c r="N164" s="227" t="s">
        <v>48</v>
      </c>
      <c r="O164" s="86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0" t="s">
        <v>174</v>
      </c>
      <c r="AT164" s="230" t="s">
        <v>170</v>
      </c>
      <c r="AU164" s="230" t="s">
        <v>86</v>
      </c>
      <c r="AY164" s="19" t="s">
        <v>168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9" t="s">
        <v>8</v>
      </c>
      <c r="BK164" s="231">
        <f>ROUND(I164*H164,0)</f>
        <v>0</v>
      </c>
      <c r="BL164" s="19" t="s">
        <v>174</v>
      </c>
      <c r="BM164" s="230" t="s">
        <v>1011</v>
      </c>
    </row>
    <row r="165" s="2" customFormat="1">
      <c r="A165" s="40"/>
      <c r="B165" s="41"/>
      <c r="C165" s="42"/>
      <c r="D165" s="232" t="s">
        <v>183</v>
      </c>
      <c r="E165" s="42"/>
      <c r="F165" s="233" t="s">
        <v>1012</v>
      </c>
      <c r="G165" s="42"/>
      <c r="H165" s="42"/>
      <c r="I165" s="138"/>
      <c r="J165" s="42"/>
      <c r="K165" s="42"/>
      <c r="L165" s="46"/>
      <c r="M165" s="234"/>
      <c r="N165" s="235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183</v>
      </c>
      <c r="AU165" s="19" t="s">
        <v>86</v>
      </c>
    </row>
    <row r="166" s="2" customFormat="1">
      <c r="A166" s="40"/>
      <c r="B166" s="41"/>
      <c r="C166" s="42"/>
      <c r="D166" s="232" t="s">
        <v>176</v>
      </c>
      <c r="E166" s="42"/>
      <c r="F166" s="233" t="s">
        <v>1013</v>
      </c>
      <c r="G166" s="42"/>
      <c r="H166" s="42"/>
      <c r="I166" s="138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176</v>
      </c>
      <c r="AU166" s="19" t="s">
        <v>86</v>
      </c>
    </row>
    <row r="167" s="13" customFormat="1">
      <c r="A167" s="13"/>
      <c r="B167" s="236"/>
      <c r="C167" s="237"/>
      <c r="D167" s="232" t="s">
        <v>185</v>
      </c>
      <c r="E167" s="238" t="s">
        <v>20</v>
      </c>
      <c r="F167" s="239" t="s">
        <v>1014</v>
      </c>
      <c r="G167" s="237"/>
      <c r="H167" s="240">
        <v>35.560000000000002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185</v>
      </c>
      <c r="AU167" s="246" t="s">
        <v>86</v>
      </c>
      <c r="AV167" s="13" t="s">
        <v>86</v>
      </c>
      <c r="AW167" s="13" t="s">
        <v>38</v>
      </c>
      <c r="AX167" s="13" t="s">
        <v>8</v>
      </c>
      <c r="AY167" s="246" t="s">
        <v>168</v>
      </c>
    </row>
    <row r="168" s="2" customFormat="1" ht="20.5" customHeight="1">
      <c r="A168" s="40"/>
      <c r="B168" s="41"/>
      <c r="C168" s="220" t="s">
        <v>642</v>
      </c>
      <c r="D168" s="220" t="s">
        <v>170</v>
      </c>
      <c r="E168" s="221" t="s">
        <v>1015</v>
      </c>
      <c r="F168" s="222" t="s">
        <v>1016</v>
      </c>
      <c r="G168" s="223" t="s">
        <v>190</v>
      </c>
      <c r="H168" s="224">
        <v>71.120000000000005</v>
      </c>
      <c r="I168" s="225"/>
      <c r="J168" s="224">
        <f>ROUND(I168*H168,0)</f>
        <v>0</v>
      </c>
      <c r="K168" s="222" t="s">
        <v>181</v>
      </c>
      <c r="L168" s="46"/>
      <c r="M168" s="226" t="s">
        <v>20</v>
      </c>
      <c r="N168" s="227" t="s">
        <v>48</v>
      </c>
      <c r="O168" s="86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0" t="s">
        <v>174</v>
      </c>
      <c r="AT168" s="230" t="s">
        <v>170</v>
      </c>
      <c r="AU168" s="230" t="s">
        <v>86</v>
      </c>
      <c r="AY168" s="19" t="s">
        <v>168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9" t="s">
        <v>8</v>
      </c>
      <c r="BK168" s="231">
        <f>ROUND(I168*H168,0)</f>
        <v>0</v>
      </c>
      <c r="BL168" s="19" t="s">
        <v>174</v>
      </c>
      <c r="BM168" s="230" t="s">
        <v>1017</v>
      </c>
    </row>
    <row r="169" s="2" customFormat="1">
      <c r="A169" s="40"/>
      <c r="B169" s="41"/>
      <c r="C169" s="42"/>
      <c r="D169" s="232" t="s">
        <v>183</v>
      </c>
      <c r="E169" s="42"/>
      <c r="F169" s="233" t="s">
        <v>1012</v>
      </c>
      <c r="G169" s="42"/>
      <c r="H169" s="42"/>
      <c r="I169" s="138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183</v>
      </c>
      <c r="AU169" s="19" t="s">
        <v>86</v>
      </c>
    </row>
    <row r="170" s="13" customFormat="1">
      <c r="A170" s="13"/>
      <c r="B170" s="236"/>
      <c r="C170" s="237"/>
      <c r="D170" s="232" t="s">
        <v>185</v>
      </c>
      <c r="E170" s="238" t="s">
        <v>20</v>
      </c>
      <c r="F170" s="239" t="s">
        <v>1018</v>
      </c>
      <c r="G170" s="237"/>
      <c r="H170" s="240">
        <v>71.120000000000005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185</v>
      </c>
      <c r="AU170" s="246" t="s">
        <v>86</v>
      </c>
      <c r="AV170" s="13" t="s">
        <v>86</v>
      </c>
      <c r="AW170" s="13" t="s">
        <v>38</v>
      </c>
      <c r="AX170" s="13" t="s">
        <v>8</v>
      </c>
      <c r="AY170" s="246" t="s">
        <v>168</v>
      </c>
    </row>
    <row r="171" s="12" customFormat="1" ht="22.8" customHeight="1">
      <c r="A171" s="12"/>
      <c r="B171" s="204"/>
      <c r="C171" s="205"/>
      <c r="D171" s="206" t="s">
        <v>76</v>
      </c>
      <c r="E171" s="218" t="s">
        <v>788</v>
      </c>
      <c r="F171" s="218" t="s">
        <v>789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P172</f>
        <v>0</v>
      </c>
      <c r="Q171" s="212"/>
      <c r="R171" s="213">
        <f>R172</f>
        <v>0</v>
      </c>
      <c r="S171" s="212"/>
      <c r="T171" s="214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8</v>
      </c>
      <c r="AT171" s="216" t="s">
        <v>76</v>
      </c>
      <c r="AU171" s="216" t="s">
        <v>8</v>
      </c>
      <c r="AY171" s="215" t="s">
        <v>168</v>
      </c>
      <c r="BK171" s="217">
        <f>BK172</f>
        <v>0</v>
      </c>
    </row>
    <row r="172" s="2" customFormat="1" ht="20.5" customHeight="1">
      <c r="A172" s="40"/>
      <c r="B172" s="41"/>
      <c r="C172" s="220" t="s">
        <v>660</v>
      </c>
      <c r="D172" s="220" t="s">
        <v>170</v>
      </c>
      <c r="E172" s="221" t="s">
        <v>1019</v>
      </c>
      <c r="F172" s="222" t="s">
        <v>1020</v>
      </c>
      <c r="G172" s="223" t="s">
        <v>324</v>
      </c>
      <c r="H172" s="224">
        <v>12.43</v>
      </c>
      <c r="I172" s="225"/>
      <c r="J172" s="224">
        <f>ROUND(I172*H172,0)</f>
        <v>0</v>
      </c>
      <c r="K172" s="222" t="s">
        <v>181</v>
      </c>
      <c r="L172" s="46"/>
      <c r="M172" s="226" t="s">
        <v>20</v>
      </c>
      <c r="N172" s="227" t="s">
        <v>48</v>
      </c>
      <c r="O172" s="86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0" t="s">
        <v>174</v>
      </c>
      <c r="AT172" s="230" t="s">
        <v>170</v>
      </c>
      <c r="AU172" s="230" t="s">
        <v>86</v>
      </c>
      <c r="AY172" s="19" t="s">
        <v>168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9" t="s">
        <v>8</v>
      </c>
      <c r="BK172" s="231">
        <f>ROUND(I172*H172,0)</f>
        <v>0</v>
      </c>
      <c r="BL172" s="19" t="s">
        <v>174</v>
      </c>
      <c r="BM172" s="230" t="s">
        <v>1021</v>
      </c>
    </row>
    <row r="173" s="12" customFormat="1" ht="22.8" customHeight="1">
      <c r="A173" s="12"/>
      <c r="B173" s="204"/>
      <c r="C173" s="205"/>
      <c r="D173" s="206" t="s">
        <v>76</v>
      </c>
      <c r="E173" s="218" t="s">
        <v>1022</v>
      </c>
      <c r="F173" s="218" t="s">
        <v>1023</v>
      </c>
      <c r="G173" s="205"/>
      <c r="H173" s="205"/>
      <c r="I173" s="208"/>
      <c r="J173" s="219">
        <f>BK173</f>
        <v>0</v>
      </c>
      <c r="K173" s="205"/>
      <c r="L173" s="210"/>
      <c r="M173" s="211"/>
      <c r="N173" s="212"/>
      <c r="O173" s="212"/>
      <c r="P173" s="213">
        <f>SUM(P174:P176)</f>
        <v>0</v>
      </c>
      <c r="Q173" s="212"/>
      <c r="R173" s="213">
        <f>SUM(R174:R176)</f>
        <v>5.75</v>
      </c>
      <c r="S173" s="212"/>
      <c r="T173" s="214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213</v>
      </c>
      <c r="AT173" s="216" t="s">
        <v>76</v>
      </c>
      <c r="AU173" s="216" t="s">
        <v>8</v>
      </c>
      <c r="AY173" s="215" t="s">
        <v>168</v>
      </c>
      <c r="BK173" s="217">
        <f>SUM(BK174:BK176)</f>
        <v>0</v>
      </c>
    </row>
    <row r="174" s="2" customFormat="1" ht="20.5" customHeight="1">
      <c r="A174" s="40"/>
      <c r="B174" s="41"/>
      <c r="C174" s="220" t="s">
        <v>668</v>
      </c>
      <c r="D174" s="220" t="s">
        <v>170</v>
      </c>
      <c r="E174" s="221" t="s">
        <v>1024</v>
      </c>
      <c r="F174" s="222" t="s">
        <v>1025</v>
      </c>
      <c r="G174" s="223" t="s">
        <v>417</v>
      </c>
      <c r="H174" s="224">
        <v>23</v>
      </c>
      <c r="I174" s="225"/>
      <c r="J174" s="224">
        <f>ROUND(I174*H174,0)</f>
        <v>0</v>
      </c>
      <c r="K174" s="222" t="s">
        <v>711</v>
      </c>
      <c r="L174" s="46"/>
      <c r="M174" s="226" t="s">
        <v>20</v>
      </c>
      <c r="N174" s="227" t="s">
        <v>48</v>
      </c>
      <c r="O174" s="86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0" t="s">
        <v>1026</v>
      </c>
      <c r="AT174" s="230" t="s">
        <v>170</v>
      </c>
      <c r="AU174" s="230" t="s">
        <v>86</v>
      </c>
      <c r="AY174" s="19" t="s">
        <v>168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9" t="s">
        <v>8</v>
      </c>
      <c r="BK174" s="231">
        <f>ROUND(I174*H174,0)</f>
        <v>0</v>
      </c>
      <c r="BL174" s="19" t="s">
        <v>1026</v>
      </c>
      <c r="BM174" s="230" t="s">
        <v>1027</v>
      </c>
    </row>
    <row r="175" s="2" customFormat="1">
      <c r="A175" s="40"/>
      <c r="B175" s="41"/>
      <c r="C175" s="42"/>
      <c r="D175" s="232" t="s">
        <v>176</v>
      </c>
      <c r="E175" s="42"/>
      <c r="F175" s="233" t="s">
        <v>1028</v>
      </c>
      <c r="G175" s="42"/>
      <c r="H175" s="42"/>
      <c r="I175" s="138"/>
      <c r="J175" s="42"/>
      <c r="K175" s="42"/>
      <c r="L175" s="46"/>
      <c r="M175" s="234"/>
      <c r="N175" s="235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176</v>
      </c>
      <c r="AU175" s="19" t="s">
        <v>86</v>
      </c>
    </row>
    <row r="176" s="2" customFormat="1" ht="14.5" customHeight="1">
      <c r="A176" s="40"/>
      <c r="B176" s="41"/>
      <c r="C176" s="279" t="s">
        <v>674</v>
      </c>
      <c r="D176" s="279" t="s">
        <v>360</v>
      </c>
      <c r="E176" s="280" t="s">
        <v>1029</v>
      </c>
      <c r="F176" s="281" t="s">
        <v>1030</v>
      </c>
      <c r="G176" s="282" t="s">
        <v>417</v>
      </c>
      <c r="H176" s="283">
        <v>23</v>
      </c>
      <c r="I176" s="284"/>
      <c r="J176" s="283">
        <f>ROUND(I176*H176,0)</f>
        <v>0</v>
      </c>
      <c r="K176" s="281" t="s">
        <v>20</v>
      </c>
      <c r="L176" s="285"/>
      <c r="M176" s="286" t="s">
        <v>20</v>
      </c>
      <c r="N176" s="287" t="s">
        <v>48</v>
      </c>
      <c r="O176" s="86"/>
      <c r="P176" s="228">
        <f>O176*H176</f>
        <v>0</v>
      </c>
      <c r="Q176" s="228">
        <v>0.25</v>
      </c>
      <c r="R176" s="228">
        <f>Q176*H176</f>
        <v>5.75</v>
      </c>
      <c r="S176" s="228">
        <v>0</v>
      </c>
      <c r="T176" s="22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0" t="s">
        <v>1026</v>
      </c>
      <c r="AT176" s="230" t="s">
        <v>360</v>
      </c>
      <c r="AU176" s="230" t="s">
        <v>86</v>
      </c>
      <c r="AY176" s="19" t="s">
        <v>168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9" t="s">
        <v>8</v>
      </c>
      <c r="BK176" s="231">
        <f>ROUND(I176*H176,0)</f>
        <v>0</v>
      </c>
      <c r="BL176" s="19" t="s">
        <v>1026</v>
      </c>
      <c r="BM176" s="230" t="s">
        <v>1031</v>
      </c>
    </row>
    <row r="177" s="12" customFormat="1" ht="25.92" customHeight="1">
      <c r="A177" s="12"/>
      <c r="B177" s="204"/>
      <c r="C177" s="205"/>
      <c r="D177" s="206" t="s">
        <v>76</v>
      </c>
      <c r="E177" s="207" t="s">
        <v>1032</v>
      </c>
      <c r="F177" s="207" t="s">
        <v>1033</v>
      </c>
      <c r="G177" s="205"/>
      <c r="H177" s="205"/>
      <c r="I177" s="208"/>
      <c r="J177" s="209">
        <f>BK177</f>
        <v>0</v>
      </c>
      <c r="K177" s="205"/>
      <c r="L177" s="210"/>
      <c r="M177" s="211"/>
      <c r="N177" s="212"/>
      <c r="O177" s="212"/>
      <c r="P177" s="213">
        <f>SUM(P178:P179)</f>
        <v>0</v>
      </c>
      <c r="Q177" s="212"/>
      <c r="R177" s="213">
        <f>SUM(R178:R179)</f>
        <v>1.153</v>
      </c>
      <c r="S177" s="212"/>
      <c r="T177" s="214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213</v>
      </c>
      <c r="AT177" s="216" t="s">
        <v>76</v>
      </c>
      <c r="AU177" s="216" t="s">
        <v>77</v>
      </c>
      <c r="AY177" s="215" t="s">
        <v>168</v>
      </c>
      <c r="BK177" s="217">
        <f>SUM(BK178:BK179)</f>
        <v>0</v>
      </c>
    </row>
    <row r="178" s="2" customFormat="1" ht="31" customHeight="1">
      <c r="A178" s="40"/>
      <c r="B178" s="41"/>
      <c r="C178" s="220" t="s">
        <v>685</v>
      </c>
      <c r="D178" s="220" t="s">
        <v>170</v>
      </c>
      <c r="E178" s="221" t="s">
        <v>1034</v>
      </c>
      <c r="F178" s="222" t="s">
        <v>1035</v>
      </c>
      <c r="G178" s="223" t="s">
        <v>417</v>
      </c>
      <c r="H178" s="224">
        <v>20</v>
      </c>
      <c r="I178" s="225"/>
      <c r="J178" s="224">
        <f>ROUND(I178*H178,0)</f>
        <v>0</v>
      </c>
      <c r="K178" s="222" t="s">
        <v>181</v>
      </c>
      <c r="L178" s="46"/>
      <c r="M178" s="226" t="s">
        <v>20</v>
      </c>
      <c r="N178" s="227" t="s">
        <v>48</v>
      </c>
      <c r="O178" s="86"/>
      <c r="P178" s="228">
        <f>O178*H178</f>
        <v>0</v>
      </c>
      <c r="Q178" s="228">
        <v>0.05765</v>
      </c>
      <c r="R178" s="228">
        <f>Q178*H178</f>
        <v>1.153</v>
      </c>
      <c r="S178" s="228">
        <v>0</v>
      </c>
      <c r="T178" s="22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0" t="s">
        <v>174</v>
      </c>
      <c r="AT178" s="230" t="s">
        <v>170</v>
      </c>
      <c r="AU178" s="230" t="s">
        <v>8</v>
      </c>
      <c r="AY178" s="19" t="s">
        <v>168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9" t="s">
        <v>8</v>
      </c>
      <c r="BK178" s="231">
        <f>ROUND(I178*H178,0)</f>
        <v>0</v>
      </c>
      <c r="BL178" s="19" t="s">
        <v>174</v>
      </c>
      <c r="BM178" s="230" t="s">
        <v>1036</v>
      </c>
    </row>
    <row r="179" s="2" customFormat="1">
      <c r="A179" s="40"/>
      <c r="B179" s="41"/>
      <c r="C179" s="42"/>
      <c r="D179" s="232" t="s">
        <v>176</v>
      </c>
      <c r="E179" s="42"/>
      <c r="F179" s="233" t="s">
        <v>1037</v>
      </c>
      <c r="G179" s="42"/>
      <c r="H179" s="42"/>
      <c r="I179" s="138"/>
      <c r="J179" s="42"/>
      <c r="K179" s="42"/>
      <c r="L179" s="46"/>
      <c r="M179" s="296"/>
      <c r="N179" s="297"/>
      <c r="O179" s="293"/>
      <c r="P179" s="293"/>
      <c r="Q179" s="293"/>
      <c r="R179" s="293"/>
      <c r="S179" s="293"/>
      <c r="T179" s="298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176</v>
      </c>
      <c r="AU179" s="19" t="s">
        <v>8</v>
      </c>
    </row>
    <row r="180" s="2" customFormat="1" ht="6.96" customHeight="1">
      <c r="A180" s="40"/>
      <c r="B180" s="61"/>
      <c r="C180" s="62"/>
      <c r="D180" s="62"/>
      <c r="E180" s="62"/>
      <c r="F180" s="62"/>
      <c r="G180" s="62"/>
      <c r="H180" s="62"/>
      <c r="I180" s="168"/>
      <c r="J180" s="62"/>
      <c r="K180" s="62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rbH9lR6qU9nzSi4Q2xXAiPlwEJlIvA0J42AprdK/TTT+9wJXZK7AkXrRYFdKvBdc4qTi3VJWHPpHZQE00eDaOA==" hashValue="W4HpyckzYFYqJwlGAXdOwKHqE7fJe/dlFuGb8rwfarcrR7BMTSTowAEuHg7lgchKS7aA6/9kSWfr9Z1vfyvIew==" algorithmName="SHA-512" password="CC35"/>
  <autoFilter ref="C83:K17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1038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68.5" customHeight="1">
      <c r="A27" s="144"/>
      <c r="B27" s="145"/>
      <c r="C27" s="144"/>
      <c r="D27" s="144"/>
      <c r="E27" s="146" t="s">
        <v>1039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ROUND((SUM(BE81:BE145)),  0)</f>
        <v>0</v>
      </c>
      <c r="G33" s="40"/>
      <c r="H33" s="40"/>
      <c r="I33" s="157">
        <v>0.20999999999999999</v>
      </c>
      <c r="J33" s="156">
        <f>ROUND(((SUM(BE81:BE145))*I33),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ROUND((SUM(BF81:BF145)),  0)</f>
        <v>0</v>
      </c>
      <c r="G34" s="40"/>
      <c r="H34" s="40"/>
      <c r="I34" s="157">
        <v>0.14999999999999999</v>
      </c>
      <c r="J34" s="156">
        <f>ROUND(((SUM(BF81:BF145))*I34),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ROUND((SUM(BG81:BG145)),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ROUND((SUM(BH81:BH145)),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ROUND((SUM(BI81:BI145)),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16025-1.4 - SO01.4 Vegetační úpravy LBC1 - následná péče 1.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153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16025-1.4 - SO01.4 Vegetační úpravy LBC1 - následná péče 1.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154</v>
      </c>
      <c r="D80" s="195" t="s">
        <v>62</v>
      </c>
      <c r="E80" s="195" t="s">
        <v>58</v>
      </c>
      <c r="F80" s="195" t="s">
        <v>59</v>
      </c>
      <c r="G80" s="195" t="s">
        <v>155</v>
      </c>
      <c r="H80" s="195" t="s">
        <v>156</v>
      </c>
      <c r="I80" s="196" t="s">
        <v>157</v>
      </c>
      <c r="J80" s="195" t="s">
        <v>140</v>
      </c>
      <c r="K80" s="197" t="s">
        <v>158</v>
      </c>
      <c r="L80" s="198"/>
      <c r="M80" s="94" t="s">
        <v>20</v>
      </c>
      <c r="N80" s="95" t="s">
        <v>47</v>
      </c>
      <c r="O80" s="95" t="s">
        <v>159</v>
      </c>
      <c r="P80" s="95" t="s">
        <v>160</v>
      </c>
      <c r="Q80" s="95" t="s">
        <v>161</v>
      </c>
      <c r="R80" s="95" t="s">
        <v>162</v>
      </c>
      <c r="S80" s="95" t="s">
        <v>163</v>
      </c>
      <c r="T80" s="96" t="s">
        <v>164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165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0.5724011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166</v>
      </c>
      <c r="F82" s="207" t="s">
        <v>167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0.5724011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168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169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SUM(P84:P145)</f>
        <v>0</v>
      </c>
      <c r="Q83" s="212"/>
      <c r="R83" s="213">
        <f>SUM(R84:R145)</f>
        <v>0.5724011</v>
      </c>
      <c r="S83" s="212"/>
      <c r="T83" s="214">
        <f>SUM(T84:T145)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168</v>
      </c>
      <c r="BK83" s="217">
        <f>SUM(BK84:BK145)</f>
        <v>0</v>
      </c>
    </row>
    <row r="84" s="2" customFormat="1" ht="20.5" customHeight="1">
      <c r="A84" s="40"/>
      <c r="B84" s="41"/>
      <c r="C84" s="220" t="s">
        <v>8</v>
      </c>
      <c r="D84" s="220" t="s">
        <v>170</v>
      </c>
      <c r="E84" s="221" t="s">
        <v>1040</v>
      </c>
      <c r="F84" s="222" t="s">
        <v>1041</v>
      </c>
      <c r="G84" s="223" t="s">
        <v>180</v>
      </c>
      <c r="H84" s="224">
        <v>18812</v>
      </c>
      <c r="I84" s="225"/>
      <c r="J84" s="224">
        <f>ROUND(I84*H84,0)</f>
        <v>0</v>
      </c>
      <c r="K84" s="222" t="s">
        <v>181</v>
      </c>
      <c r="L84" s="46"/>
      <c r="M84" s="226" t="s">
        <v>20</v>
      </c>
      <c r="N84" s="227" t="s">
        <v>48</v>
      </c>
      <c r="O84" s="8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174</v>
      </c>
      <c r="AT84" s="230" t="s">
        <v>170</v>
      </c>
      <c r="AU84" s="230" t="s">
        <v>86</v>
      </c>
      <c r="AY84" s="19" t="s">
        <v>168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174</v>
      </c>
      <c r="BM84" s="230" t="s">
        <v>1042</v>
      </c>
    </row>
    <row r="85" s="2" customFormat="1">
      <c r="A85" s="40"/>
      <c r="B85" s="41"/>
      <c r="C85" s="42"/>
      <c r="D85" s="232" t="s">
        <v>183</v>
      </c>
      <c r="E85" s="42"/>
      <c r="F85" s="233" t="s">
        <v>1043</v>
      </c>
      <c r="G85" s="42"/>
      <c r="H85" s="42"/>
      <c r="I85" s="138"/>
      <c r="J85" s="42"/>
      <c r="K85" s="42"/>
      <c r="L85" s="46"/>
      <c r="M85" s="234"/>
      <c r="N85" s="23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183</v>
      </c>
      <c r="AU85" s="19" t="s">
        <v>86</v>
      </c>
    </row>
    <row r="86" s="13" customFormat="1">
      <c r="A86" s="13"/>
      <c r="B86" s="236"/>
      <c r="C86" s="237"/>
      <c r="D86" s="232" t="s">
        <v>185</v>
      </c>
      <c r="E86" s="238" t="s">
        <v>20</v>
      </c>
      <c r="F86" s="239" t="s">
        <v>1044</v>
      </c>
      <c r="G86" s="237"/>
      <c r="H86" s="240">
        <v>18812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185</v>
      </c>
      <c r="AU86" s="246" t="s">
        <v>86</v>
      </c>
      <c r="AV86" s="13" t="s">
        <v>86</v>
      </c>
      <c r="AW86" s="13" t="s">
        <v>38</v>
      </c>
      <c r="AX86" s="13" t="s">
        <v>8</v>
      </c>
      <c r="AY86" s="246" t="s">
        <v>168</v>
      </c>
    </row>
    <row r="87" s="2" customFormat="1" ht="20.5" customHeight="1">
      <c r="A87" s="40"/>
      <c r="B87" s="41"/>
      <c r="C87" s="220" t="s">
        <v>86</v>
      </c>
      <c r="D87" s="220" t="s">
        <v>170</v>
      </c>
      <c r="E87" s="221" t="s">
        <v>856</v>
      </c>
      <c r="F87" s="222" t="s">
        <v>857</v>
      </c>
      <c r="G87" s="223" t="s">
        <v>425</v>
      </c>
      <c r="H87" s="224">
        <v>17.25</v>
      </c>
      <c r="I87" s="225"/>
      <c r="J87" s="224">
        <f>ROUND(I87*H87,0)</f>
        <v>0</v>
      </c>
      <c r="K87" s="222" t="s">
        <v>20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0.00014999999999999999</v>
      </c>
      <c r="R87" s="228">
        <f>Q87*H87</f>
        <v>0.0025875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174</v>
      </c>
      <c r="AT87" s="230" t="s">
        <v>170</v>
      </c>
      <c r="AU87" s="230" t="s">
        <v>86</v>
      </c>
      <c r="AY87" s="19" t="s">
        <v>168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174</v>
      </c>
      <c r="BM87" s="230" t="s">
        <v>1045</v>
      </c>
    </row>
    <row r="88" s="13" customFormat="1">
      <c r="A88" s="13"/>
      <c r="B88" s="236"/>
      <c r="C88" s="237"/>
      <c r="D88" s="232" t="s">
        <v>185</v>
      </c>
      <c r="E88" s="238" t="s">
        <v>20</v>
      </c>
      <c r="F88" s="239" t="s">
        <v>1046</v>
      </c>
      <c r="G88" s="237"/>
      <c r="H88" s="240">
        <v>17.25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185</v>
      </c>
      <c r="AU88" s="246" t="s">
        <v>86</v>
      </c>
      <c r="AV88" s="13" t="s">
        <v>86</v>
      </c>
      <c r="AW88" s="13" t="s">
        <v>38</v>
      </c>
      <c r="AX88" s="13" t="s">
        <v>8</v>
      </c>
      <c r="AY88" s="246" t="s">
        <v>168</v>
      </c>
    </row>
    <row r="89" s="2" customFormat="1" ht="20.5" customHeight="1">
      <c r="A89" s="40"/>
      <c r="B89" s="41"/>
      <c r="C89" s="220" t="s">
        <v>187</v>
      </c>
      <c r="D89" s="220" t="s">
        <v>170</v>
      </c>
      <c r="E89" s="221" t="s">
        <v>859</v>
      </c>
      <c r="F89" s="222" t="s">
        <v>860</v>
      </c>
      <c r="G89" s="223" t="s">
        <v>180</v>
      </c>
      <c r="H89" s="224">
        <v>470.30000000000001</v>
      </c>
      <c r="I89" s="225"/>
      <c r="J89" s="224">
        <f>ROUND(I89*H89,0)</f>
        <v>0</v>
      </c>
      <c r="K89" s="222" t="s">
        <v>181</v>
      </c>
      <c r="L89" s="46"/>
      <c r="M89" s="226" t="s">
        <v>20</v>
      </c>
      <c r="N89" s="227" t="s">
        <v>48</v>
      </c>
      <c r="O89" s="86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0" t="s">
        <v>174</v>
      </c>
      <c r="AT89" s="230" t="s">
        <v>170</v>
      </c>
      <c r="AU89" s="230" t="s">
        <v>86</v>
      </c>
      <c r="AY89" s="19" t="s">
        <v>168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9" t="s">
        <v>8</v>
      </c>
      <c r="BK89" s="231">
        <f>ROUND(I89*H89,0)</f>
        <v>0</v>
      </c>
      <c r="BL89" s="19" t="s">
        <v>174</v>
      </c>
      <c r="BM89" s="230" t="s">
        <v>1047</v>
      </c>
    </row>
    <row r="90" s="2" customFormat="1">
      <c r="A90" s="40"/>
      <c r="B90" s="41"/>
      <c r="C90" s="42"/>
      <c r="D90" s="232" t="s">
        <v>183</v>
      </c>
      <c r="E90" s="42"/>
      <c r="F90" s="233" t="s">
        <v>862</v>
      </c>
      <c r="G90" s="42"/>
      <c r="H90" s="42"/>
      <c r="I90" s="138"/>
      <c r="J90" s="42"/>
      <c r="K90" s="42"/>
      <c r="L90" s="46"/>
      <c r="M90" s="234"/>
      <c r="N90" s="23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183</v>
      </c>
      <c r="AU90" s="19" t="s">
        <v>86</v>
      </c>
    </row>
    <row r="91" s="2" customFormat="1">
      <c r="A91" s="40"/>
      <c r="B91" s="41"/>
      <c r="C91" s="42"/>
      <c r="D91" s="232" t="s">
        <v>176</v>
      </c>
      <c r="E91" s="42"/>
      <c r="F91" s="233" t="s">
        <v>863</v>
      </c>
      <c r="G91" s="42"/>
      <c r="H91" s="42"/>
      <c r="I91" s="138"/>
      <c r="J91" s="42"/>
      <c r="K91" s="42"/>
      <c r="L91" s="46"/>
      <c r="M91" s="234"/>
      <c r="N91" s="235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176</v>
      </c>
      <c r="AU91" s="19" t="s">
        <v>86</v>
      </c>
    </row>
    <row r="92" s="13" customFormat="1">
      <c r="A92" s="13"/>
      <c r="B92" s="236"/>
      <c r="C92" s="237"/>
      <c r="D92" s="232" t="s">
        <v>185</v>
      </c>
      <c r="E92" s="238" t="s">
        <v>20</v>
      </c>
      <c r="F92" s="239" t="s">
        <v>1048</v>
      </c>
      <c r="G92" s="237"/>
      <c r="H92" s="240">
        <v>470.30000000000001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185</v>
      </c>
      <c r="AU92" s="246" t="s">
        <v>86</v>
      </c>
      <c r="AV92" s="13" t="s">
        <v>86</v>
      </c>
      <c r="AW92" s="13" t="s">
        <v>38</v>
      </c>
      <c r="AX92" s="13" t="s">
        <v>8</v>
      </c>
      <c r="AY92" s="246" t="s">
        <v>168</v>
      </c>
    </row>
    <row r="93" s="2" customFormat="1" ht="14.5" customHeight="1">
      <c r="A93" s="40"/>
      <c r="B93" s="41"/>
      <c r="C93" s="279" t="s">
        <v>174</v>
      </c>
      <c r="D93" s="279" t="s">
        <v>360</v>
      </c>
      <c r="E93" s="280" t="s">
        <v>410</v>
      </c>
      <c r="F93" s="281" t="s">
        <v>411</v>
      </c>
      <c r="G93" s="282" t="s">
        <v>412</v>
      </c>
      <c r="H93" s="283">
        <v>4.7000000000000002</v>
      </c>
      <c r="I93" s="284"/>
      <c r="J93" s="283">
        <f>ROUND(I93*H93,0)</f>
        <v>0</v>
      </c>
      <c r="K93" s="281" t="s">
        <v>20</v>
      </c>
      <c r="L93" s="285"/>
      <c r="M93" s="286" t="s">
        <v>20</v>
      </c>
      <c r="N93" s="287" t="s">
        <v>48</v>
      </c>
      <c r="O93" s="86"/>
      <c r="P93" s="228">
        <f>O93*H93</f>
        <v>0</v>
      </c>
      <c r="Q93" s="228">
        <v>0.001</v>
      </c>
      <c r="R93" s="228">
        <f>Q93*H93</f>
        <v>0.0047000000000000002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285</v>
      </c>
      <c r="AT93" s="230" t="s">
        <v>360</v>
      </c>
      <c r="AU93" s="230" t="s">
        <v>86</v>
      </c>
      <c r="AY93" s="19" t="s">
        <v>168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174</v>
      </c>
      <c r="BM93" s="230" t="s">
        <v>1049</v>
      </c>
    </row>
    <row r="94" s="13" customFormat="1">
      <c r="A94" s="13"/>
      <c r="B94" s="236"/>
      <c r="C94" s="237"/>
      <c r="D94" s="232" t="s">
        <v>185</v>
      </c>
      <c r="E94" s="238" t="s">
        <v>20</v>
      </c>
      <c r="F94" s="239" t="s">
        <v>1050</v>
      </c>
      <c r="G94" s="237"/>
      <c r="H94" s="240">
        <v>4.7000000000000002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185</v>
      </c>
      <c r="AU94" s="246" t="s">
        <v>86</v>
      </c>
      <c r="AV94" s="13" t="s">
        <v>86</v>
      </c>
      <c r="AW94" s="13" t="s">
        <v>38</v>
      </c>
      <c r="AX94" s="13" t="s">
        <v>8</v>
      </c>
      <c r="AY94" s="246" t="s">
        <v>168</v>
      </c>
    </row>
    <row r="95" s="2" customFormat="1" ht="20.5" customHeight="1">
      <c r="A95" s="40"/>
      <c r="B95" s="41"/>
      <c r="C95" s="220" t="s">
        <v>213</v>
      </c>
      <c r="D95" s="220" t="s">
        <v>170</v>
      </c>
      <c r="E95" s="221" t="s">
        <v>866</v>
      </c>
      <c r="F95" s="222" t="s">
        <v>867</v>
      </c>
      <c r="G95" s="223" t="s">
        <v>417</v>
      </c>
      <c r="H95" s="224">
        <v>15.84</v>
      </c>
      <c r="I95" s="225"/>
      <c r="J95" s="224">
        <f>ROUND(I95*H95,0)</f>
        <v>0</v>
      </c>
      <c r="K95" s="222" t="s">
        <v>181</v>
      </c>
      <c r="L95" s="46"/>
      <c r="M95" s="226" t="s">
        <v>20</v>
      </c>
      <c r="N95" s="227" t="s">
        <v>48</v>
      </c>
      <c r="O95" s="86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174</v>
      </c>
      <c r="AT95" s="230" t="s">
        <v>170</v>
      </c>
      <c r="AU95" s="230" t="s">
        <v>86</v>
      </c>
      <c r="AY95" s="19" t="s">
        <v>168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174</v>
      </c>
      <c r="BM95" s="230" t="s">
        <v>1051</v>
      </c>
    </row>
    <row r="96" s="2" customFormat="1">
      <c r="A96" s="40"/>
      <c r="B96" s="41"/>
      <c r="C96" s="42"/>
      <c r="D96" s="232" t="s">
        <v>183</v>
      </c>
      <c r="E96" s="42"/>
      <c r="F96" s="233" t="s">
        <v>869</v>
      </c>
      <c r="G96" s="42"/>
      <c r="H96" s="42"/>
      <c r="I96" s="138"/>
      <c r="J96" s="42"/>
      <c r="K96" s="42"/>
      <c r="L96" s="46"/>
      <c r="M96" s="234"/>
      <c r="N96" s="23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183</v>
      </c>
      <c r="AU96" s="19" t="s">
        <v>86</v>
      </c>
    </row>
    <row r="97" s="2" customFormat="1">
      <c r="A97" s="40"/>
      <c r="B97" s="41"/>
      <c r="C97" s="42"/>
      <c r="D97" s="232" t="s">
        <v>176</v>
      </c>
      <c r="E97" s="42"/>
      <c r="F97" s="233" t="s">
        <v>870</v>
      </c>
      <c r="G97" s="42"/>
      <c r="H97" s="42"/>
      <c r="I97" s="138"/>
      <c r="J97" s="42"/>
      <c r="K97" s="42"/>
      <c r="L97" s="46"/>
      <c r="M97" s="234"/>
      <c r="N97" s="23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176</v>
      </c>
      <c r="AU97" s="19" t="s">
        <v>86</v>
      </c>
    </row>
    <row r="98" s="13" customFormat="1">
      <c r="A98" s="13"/>
      <c r="B98" s="236"/>
      <c r="C98" s="237"/>
      <c r="D98" s="232" t="s">
        <v>185</v>
      </c>
      <c r="E98" s="238" t="s">
        <v>20</v>
      </c>
      <c r="F98" s="239" t="s">
        <v>1052</v>
      </c>
      <c r="G98" s="237"/>
      <c r="H98" s="240">
        <v>15.84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185</v>
      </c>
      <c r="AU98" s="246" t="s">
        <v>86</v>
      </c>
      <c r="AV98" s="13" t="s">
        <v>86</v>
      </c>
      <c r="AW98" s="13" t="s">
        <v>38</v>
      </c>
      <c r="AX98" s="13" t="s">
        <v>8</v>
      </c>
      <c r="AY98" s="246" t="s">
        <v>168</v>
      </c>
    </row>
    <row r="99" s="2" customFormat="1" ht="20.5" customHeight="1">
      <c r="A99" s="40"/>
      <c r="B99" s="41"/>
      <c r="C99" s="220" t="s">
        <v>264</v>
      </c>
      <c r="D99" s="220" t="s">
        <v>170</v>
      </c>
      <c r="E99" s="221" t="s">
        <v>871</v>
      </c>
      <c r="F99" s="222" t="s">
        <v>872</v>
      </c>
      <c r="G99" s="223" t="s">
        <v>417</v>
      </c>
      <c r="H99" s="224">
        <v>55.280000000000001</v>
      </c>
      <c r="I99" s="225"/>
      <c r="J99" s="224">
        <f>ROUND(I99*H99,0)</f>
        <v>0</v>
      </c>
      <c r="K99" s="222" t="s">
        <v>181</v>
      </c>
      <c r="L99" s="46"/>
      <c r="M99" s="226" t="s">
        <v>20</v>
      </c>
      <c r="N99" s="227" t="s">
        <v>48</v>
      </c>
      <c r="O99" s="86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174</v>
      </c>
      <c r="AT99" s="230" t="s">
        <v>170</v>
      </c>
      <c r="AU99" s="230" t="s">
        <v>86</v>
      </c>
      <c r="AY99" s="19" t="s">
        <v>168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</v>
      </c>
      <c r="BK99" s="231">
        <f>ROUND(I99*H99,0)</f>
        <v>0</v>
      </c>
      <c r="BL99" s="19" t="s">
        <v>174</v>
      </c>
      <c r="BM99" s="230" t="s">
        <v>1053</v>
      </c>
    </row>
    <row r="100" s="2" customFormat="1">
      <c r="A100" s="40"/>
      <c r="B100" s="41"/>
      <c r="C100" s="42"/>
      <c r="D100" s="232" t="s">
        <v>183</v>
      </c>
      <c r="E100" s="42"/>
      <c r="F100" s="233" t="s">
        <v>869</v>
      </c>
      <c r="G100" s="42"/>
      <c r="H100" s="42"/>
      <c r="I100" s="138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183</v>
      </c>
      <c r="AU100" s="19" t="s">
        <v>86</v>
      </c>
    </row>
    <row r="101" s="2" customFormat="1">
      <c r="A101" s="40"/>
      <c r="B101" s="41"/>
      <c r="C101" s="42"/>
      <c r="D101" s="232" t="s">
        <v>176</v>
      </c>
      <c r="E101" s="42"/>
      <c r="F101" s="233" t="s">
        <v>874</v>
      </c>
      <c r="G101" s="42"/>
      <c r="H101" s="42"/>
      <c r="I101" s="138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176</v>
      </c>
      <c r="AU101" s="19" t="s">
        <v>86</v>
      </c>
    </row>
    <row r="102" s="13" customFormat="1">
      <c r="A102" s="13"/>
      <c r="B102" s="236"/>
      <c r="C102" s="237"/>
      <c r="D102" s="232" t="s">
        <v>185</v>
      </c>
      <c r="E102" s="238" t="s">
        <v>20</v>
      </c>
      <c r="F102" s="239" t="s">
        <v>1054</v>
      </c>
      <c r="G102" s="237"/>
      <c r="H102" s="240">
        <v>47.280000000000001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185</v>
      </c>
      <c r="AU102" s="246" t="s">
        <v>86</v>
      </c>
      <c r="AV102" s="13" t="s">
        <v>86</v>
      </c>
      <c r="AW102" s="13" t="s">
        <v>38</v>
      </c>
      <c r="AX102" s="13" t="s">
        <v>77</v>
      </c>
      <c r="AY102" s="246" t="s">
        <v>168</v>
      </c>
    </row>
    <row r="103" s="13" customFormat="1">
      <c r="A103" s="13"/>
      <c r="B103" s="236"/>
      <c r="C103" s="237"/>
      <c r="D103" s="232" t="s">
        <v>185</v>
      </c>
      <c r="E103" s="238" t="s">
        <v>20</v>
      </c>
      <c r="F103" s="239" t="s">
        <v>1055</v>
      </c>
      <c r="G103" s="237"/>
      <c r="H103" s="240">
        <v>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185</v>
      </c>
      <c r="AU103" s="246" t="s">
        <v>86</v>
      </c>
      <c r="AV103" s="13" t="s">
        <v>86</v>
      </c>
      <c r="AW103" s="13" t="s">
        <v>38</v>
      </c>
      <c r="AX103" s="13" t="s">
        <v>77</v>
      </c>
      <c r="AY103" s="246" t="s">
        <v>168</v>
      </c>
    </row>
    <row r="104" s="14" customFormat="1">
      <c r="A104" s="14"/>
      <c r="B104" s="247"/>
      <c r="C104" s="248"/>
      <c r="D104" s="232" t="s">
        <v>185</v>
      </c>
      <c r="E104" s="249" t="s">
        <v>20</v>
      </c>
      <c r="F104" s="250" t="s">
        <v>196</v>
      </c>
      <c r="G104" s="248"/>
      <c r="H104" s="251">
        <v>55.280000000000001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185</v>
      </c>
      <c r="AU104" s="257" t="s">
        <v>86</v>
      </c>
      <c r="AV104" s="14" t="s">
        <v>174</v>
      </c>
      <c r="AW104" s="14" t="s">
        <v>38</v>
      </c>
      <c r="AX104" s="14" t="s">
        <v>8</v>
      </c>
      <c r="AY104" s="257" t="s">
        <v>168</v>
      </c>
    </row>
    <row r="105" s="2" customFormat="1" ht="20.5" customHeight="1">
      <c r="A105" s="40"/>
      <c r="B105" s="41"/>
      <c r="C105" s="220" t="s">
        <v>270</v>
      </c>
      <c r="D105" s="220" t="s">
        <v>170</v>
      </c>
      <c r="E105" s="221" t="s">
        <v>877</v>
      </c>
      <c r="F105" s="222" t="s">
        <v>878</v>
      </c>
      <c r="G105" s="223" t="s">
        <v>417</v>
      </c>
      <c r="H105" s="224">
        <v>55.280000000000001</v>
      </c>
      <c r="I105" s="225"/>
      <c r="J105" s="224">
        <f>ROUND(I105*H105,0)</f>
        <v>0</v>
      </c>
      <c r="K105" s="222" t="s">
        <v>181</v>
      </c>
      <c r="L105" s="46"/>
      <c r="M105" s="226" t="s">
        <v>20</v>
      </c>
      <c r="N105" s="227" t="s">
        <v>48</v>
      </c>
      <c r="O105" s="86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174</v>
      </c>
      <c r="AT105" s="230" t="s">
        <v>170</v>
      </c>
      <c r="AU105" s="230" t="s">
        <v>86</v>
      </c>
      <c r="AY105" s="19" t="s">
        <v>168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</v>
      </c>
      <c r="BK105" s="231">
        <f>ROUND(I105*H105,0)</f>
        <v>0</v>
      </c>
      <c r="BL105" s="19" t="s">
        <v>174</v>
      </c>
      <c r="BM105" s="230" t="s">
        <v>1056</v>
      </c>
    </row>
    <row r="106" s="2" customFormat="1">
      <c r="A106" s="40"/>
      <c r="B106" s="41"/>
      <c r="C106" s="42"/>
      <c r="D106" s="232" t="s">
        <v>183</v>
      </c>
      <c r="E106" s="42"/>
      <c r="F106" s="233" t="s">
        <v>880</v>
      </c>
      <c r="G106" s="42"/>
      <c r="H106" s="42"/>
      <c r="I106" s="138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183</v>
      </c>
      <c r="AU106" s="19" t="s">
        <v>86</v>
      </c>
    </row>
    <row r="107" s="13" customFormat="1">
      <c r="A107" s="13"/>
      <c r="B107" s="236"/>
      <c r="C107" s="237"/>
      <c r="D107" s="232" t="s">
        <v>185</v>
      </c>
      <c r="E107" s="238" t="s">
        <v>20</v>
      </c>
      <c r="F107" s="239" t="s">
        <v>1057</v>
      </c>
      <c r="G107" s="237"/>
      <c r="H107" s="240">
        <v>55.280000000000001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185</v>
      </c>
      <c r="AU107" s="246" t="s">
        <v>86</v>
      </c>
      <c r="AV107" s="13" t="s">
        <v>86</v>
      </c>
      <c r="AW107" s="13" t="s">
        <v>38</v>
      </c>
      <c r="AX107" s="13" t="s">
        <v>8</v>
      </c>
      <c r="AY107" s="246" t="s">
        <v>168</v>
      </c>
    </row>
    <row r="108" s="2" customFormat="1" ht="31" customHeight="1">
      <c r="A108" s="40"/>
      <c r="B108" s="41"/>
      <c r="C108" s="220" t="s">
        <v>285</v>
      </c>
      <c r="D108" s="220" t="s">
        <v>170</v>
      </c>
      <c r="E108" s="221" t="s">
        <v>883</v>
      </c>
      <c r="F108" s="222" t="s">
        <v>884</v>
      </c>
      <c r="G108" s="223" t="s">
        <v>417</v>
      </c>
      <c r="H108" s="224">
        <v>15.84</v>
      </c>
      <c r="I108" s="225"/>
      <c r="J108" s="224">
        <f>ROUND(I108*H108,0)</f>
        <v>0</v>
      </c>
      <c r="K108" s="222" t="s">
        <v>181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174</v>
      </c>
      <c r="AT108" s="230" t="s">
        <v>170</v>
      </c>
      <c r="AU108" s="230" t="s">
        <v>86</v>
      </c>
      <c r="AY108" s="19" t="s">
        <v>168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174</v>
      </c>
      <c r="BM108" s="230" t="s">
        <v>1058</v>
      </c>
    </row>
    <row r="109" s="2" customFormat="1">
      <c r="A109" s="40"/>
      <c r="B109" s="41"/>
      <c r="C109" s="42"/>
      <c r="D109" s="232" t="s">
        <v>183</v>
      </c>
      <c r="E109" s="42"/>
      <c r="F109" s="233" t="s">
        <v>880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183</v>
      </c>
      <c r="AU109" s="19" t="s">
        <v>86</v>
      </c>
    </row>
    <row r="110" s="2" customFormat="1" ht="20.5" customHeight="1">
      <c r="A110" s="40"/>
      <c r="B110" s="41"/>
      <c r="C110" s="220" t="s">
        <v>290</v>
      </c>
      <c r="D110" s="220" t="s">
        <v>170</v>
      </c>
      <c r="E110" s="221" t="s">
        <v>886</v>
      </c>
      <c r="F110" s="222" t="s">
        <v>887</v>
      </c>
      <c r="G110" s="223" t="s">
        <v>417</v>
      </c>
      <c r="H110" s="224">
        <v>15.84</v>
      </c>
      <c r="I110" s="225"/>
      <c r="J110" s="224">
        <f>ROUND(I110*H110,0)</f>
        <v>0</v>
      </c>
      <c r="K110" s="222" t="s">
        <v>181</v>
      </c>
      <c r="L110" s="46"/>
      <c r="M110" s="226" t="s">
        <v>20</v>
      </c>
      <c r="N110" s="227" t="s">
        <v>48</v>
      </c>
      <c r="O110" s="86"/>
      <c r="P110" s="228">
        <f>O110*H110</f>
        <v>0</v>
      </c>
      <c r="Q110" s="228">
        <v>4.6E-05</v>
      </c>
      <c r="R110" s="228">
        <f>Q110*H110</f>
        <v>0.00072864000000000002</v>
      </c>
      <c r="S110" s="228">
        <v>0</v>
      </c>
      <c r="T110" s="22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0" t="s">
        <v>174</v>
      </c>
      <c r="AT110" s="230" t="s">
        <v>170</v>
      </c>
      <c r="AU110" s="230" t="s">
        <v>86</v>
      </c>
      <c r="AY110" s="19" t="s">
        <v>168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</v>
      </c>
      <c r="BK110" s="231">
        <f>ROUND(I110*H110,0)</f>
        <v>0</v>
      </c>
      <c r="BL110" s="19" t="s">
        <v>174</v>
      </c>
      <c r="BM110" s="230" t="s">
        <v>1059</v>
      </c>
    </row>
    <row r="111" s="2" customFormat="1">
      <c r="A111" s="40"/>
      <c r="B111" s="41"/>
      <c r="C111" s="42"/>
      <c r="D111" s="232" t="s">
        <v>183</v>
      </c>
      <c r="E111" s="42"/>
      <c r="F111" s="233" t="s">
        <v>889</v>
      </c>
      <c r="G111" s="42"/>
      <c r="H111" s="42"/>
      <c r="I111" s="138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183</v>
      </c>
      <c r="AU111" s="19" t="s">
        <v>86</v>
      </c>
    </row>
    <row r="112" s="2" customFormat="1">
      <c r="A112" s="40"/>
      <c r="B112" s="41"/>
      <c r="C112" s="42"/>
      <c r="D112" s="232" t="s">
        <v>176</v>
      </c>
      <c r="E112" s="42"/>
      <c r="F112" s="233" t="s">
        <v>890</v>
      </c>
      <c r="G112" s="42"/>
      <c r="H112" s="42"/>
      <c r="I112" s="138"/>
      <c r="J112" s="42"/>
      <c r="K112" s="42"/>
      <c r="L112" s="46"/>
      <c r="M112" s="234"/>
      <c r="N112" s="235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176</v>
      </c>
      <c r="AU112" s="19" t="s">
        <v>86</v>
      </c>
    </row>
    <row r="113" s="2" customFormat="1" ht="20.5" customHeight="1">
      <c r="A113" s="40"/>
      <c r="B113" s="41"/>
      <c r="C113" s="279" t="s">
        <v>303</v>
      </c>
      <c r="D113" s="279" t="s">
        <v>360</v>
      </c>
      <c r="E113" s="280" t="s">
        <v>891</v>
      </c>
      <c r="F113" s="281" t="s">
        <v>892</v>
      </c>
      <c r="G113" s="282" t="s">
        <v>417</v>
      </c>
      <c r="H113" s="283">
        <v>15.84</v>
      </c>
      <c r="I113" s="284"/>
      <c r="J113" s="283">
        <f>ROUND(I113*H113,0)</f>
        <v>0</v>
      </c>
      <c r="K113" s="281" t="s">
        <v>181</v>
      </c>
      <c r="L113" s="285"/>
      <c r="M113" s="286" t="s">
        <v>20</v>
      </c>
      <c r="N113" s="287" t="s">
        <v>48</v>
      </c>
      <c r="O113" s="86"/>
      <c r="P113" s="228">
        <f>O113*H113</f>
        <v>0</v>
      </c>
      <c r="Q113" s="228">
        <v>0.0035400000000000002</v>
      </c>
      <c r="R113" s="228">
        <f>Q113*H113</f>
        <v>0.056073600000000001</v>
      </c>
      <c r="S113" s="228">
        <v>0</v>
      </c>
      <c r="T113" s="22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0" t="s">
        <v>285</v>
      </c>
      <c r="AT113" s="230" t="s">
        <v>360</v>
      </c>
      <c r="AU113" s="230" t="s">
        <v>86</v>
      </c>
      <c r="AY113" s="19" t="s">
        <v>168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9" t="s">
        <v>8</v>
      </c>
      <c r="BK113" s="231">
        <f>ROUND(I113*H113,0)</f>
        <v>0</v>
      </c>
      <c r="BL113" s="19" t="s">
        <v>174</v>
      </c>
      <c r="BM113" s="230" t="s">
        <v>1060</v>
      </c>
    </row>
    <row r="114" s="2" customFormat="1" ht="20.5" customHeight="1">
      <c r="A114" s="40"/>
      <c r="B114" s="41"/>
      <c r="C114" s="220" t="s">
        <v>314</v>
      </c>
      <c r="D114" s="220" t="s">
        <v>170</v>
      </c>
      <c r="E114" s="221" t="s">
        <v>894</v>
      </c>
      <c r="F114" s="222" t="s">
        <v>895</v>
      </c>
      <c r="G114" s="223" t="s">
        <v>417</v>
      </c>
      <c r="H114" s="224">
        <v>47.280000000000001</v>
      </c>
      <c r="I114" s="225"/>
      <c r="J114" s="224">
        <f>ROUND(I114*H114,0)</f>
        <v>0</v>
      </c>
      <c r="K114" s="222" t="s">
        <v>181</v>
      </c>
      <c r="L114" s="46"/>
      <c r="M114" s="226" t="s">
        <v>20</v>
      </c>
      <c r="N114" s="227" t="s">
        <v>48</v>
      </c>
      <c r="O114" s="86"/>
      <c r="P114" s="228">
        <f>O114*H114</f>
        <v>0</v>
      </c>
      <c r="Q114" s="228">
        <v>5.1999999999999997E-05</v>
      </c>
      <c r="R114" s="228">
        <f>Q114*H114</f>
        <v>0.0024585599999999998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174</v>
      </c>
      <c r="AT114" s="230" t="s">
        <v>170</v>
      </c>
      <c r="AU114" s="230" t="s">
        <v>86</v>
      </c>
      <c r="AY114" s="19" t="s">
        <v>168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174</v>
      </c>
      <c r="BM114" s="230" t="s">
        <v>1061</v>
      </c>
    </row>
    <row r="115" s="2" customFormat="1">
      <c r="A115" s="40"/>
      <c r="B115" s="41"/>
      <c r="C115" s="42"/>
      <c r="D115" s="232" t="s">
        <v>183</v>
      </c>
      <c r="E115" s="42"/>
      <c r="F115" s="233" t="s">
        <v>889</v>
      </c>
      <c r="G115" s="42"/>
      <c r="H115" s="42"/>
      <c r="I115" s="138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183</v>
      </c>
      <c r="AU115" s="19" t="s">
        <v>86</v>
      </c>
    </row>
    <row r="116" s="2" customFormat="1">
      <c r="A116" s="40"/>
      <c r="B116" s="41"/>
      <c r="C116" s="42"/>
      <c r="D116" s="232" t="s">
        <v>176</v>
      </c>
      <c r="E116" s="42"/>
      <c r="F116" s="233" t="s">
        <v>897</v>
      </c>
      <c r="G116" s="42"/>
      <c r="H116" s="42"/>
      <c r="I116" s="138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176</v>
      </c>
      <c r="AU116" s="19" t="s">
        <v>86</v>
      </c>
    </row>
    <row r="117" s="2" customFormat="1" ht="20.5" customHeight="1">
      <c r="A117" s="40"/>
      <c r="B117" s="41"/>
      <c r="C117" s="279" t="s">
        <v>329</v>
      </c>
      <c r="D117" s="279" t="s">
        <v>360</v>
      </c>
      <c r="E117" s="280" t="s">
        <v>891</v>
      </c>
      <c r="F117" s="281" t="s">
        <v>892</v>
      </c>
      <c r="G117" s="282" t="s">
        <v>417</v>
      </c>
      <c r="H117" s="283">
        <v>47.280000000000001</v>
      </c>
      <c r="I117" s="284"/>
      <c r="J117" s="283">
        <f>ROUND(I117*H117,0)</f>
        <v>0</v>
      </c>
      <c r="K117" s="281" t="s">
        <v>181</v>
      </c>
      <c r="L117" s="285"/>
      <c r="M117" s="286" t="s">
        <v>20</v>
      </c>
      <c r="N117" s="287" t="s">
        <v>48</v>
      </c>
      <c r="O117" s="86"/>
      <c r="P117" s="228">
        <f>O117*H117</f>
        <v>0</v>
      </c>
      <c r="Q117" s="228">
        <v>0.0035400000000000002</v>
      </c>
      <c r="R117" s="228">
        <f>Q117*H117</f>
        <v>0.16737120000000003</v>
      </c>
      <c r="S117" s="228">
        <v>0</v>
      </c>
      <c r="T117" s="22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0" t="s">
        <v>285</v>
      </c>
      <c r="AT117" s="230" t="s">
        <v>360</v>
      </c>
      <c r="AU117" s="230" t="s">
        <v>86</v>
      </c>
      <c r="AY117" s="19" t="s">
        <v>168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9" t="s">
        <v>8</v>
      </c>
      <c r="BK117" s="231">
        <f>ROUND(I117*H117,0)</f>
        <v>0</v>
      </c>
      <c r="BL117" s="19" t="s">
        <v>174</v>
      </c>
      <c r="BM117" s="230" t="s">
        <v>1062</v>
      </c>
    </row>
    <row r="118" s="2" customFormat="1" ht="20.5" customHeight="1">
      <c r="A118" s="40"/>
      <c r="B118" s="41"/>
      <c r="C118" s="220" t="s">
        <v>903</v>
      </c>
      <c r="D118" s="220" t="s">
        <v>170</v>
      </c>
      <c r="E118" s="221" t="s">
        <v>904</v>
      </c>
      <c r="F118" s="222" t="s">
        <v>905</v>
      </c>
      <c r="G118" s="223" t="s">
        <v>417</v>
      </c>
      <c r="H118" s="224">
        <v>8</v>
      </c>
      <c r="I118" s="225"/>
      <c r="J118" s="224">
        <f>ROUND(I118*H118,0)</f>
        <v>0</v>
      </c>
      <c r="K118" s="222" t="s">
        <v>181</v>
      </c>
      <c r="L118" s="46"/>
      <c r="M118" s="226" t="s">
        <v>20</v>
      </c>
      <c r="N118" s="227" t="s">
        <v>48</v>
      </c>
      <c r="O118" s="86"/>
      <c r="P118" s="228">
        <f>O118*H118</f>
        <v>0</v>
      </c>
      <c r="Q118" s="228">
        <v>5.1999999999999997E-05</v>
      </c>
      <c r="R118" s="228">
        <f>Q118*H118</f>
        <v>0.00041599999999999997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174</v>
      </c>
      <c r="AT118" s="230" t="s">
        <v>170</v>
      </c>
      <c r="AU118" s="230" t="s">
        <v>86</v>
      </c>
      <c r="AY118" s="19" t="s">
        <v>168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174</v>
      </c>
      <c r="BM118" s="230" t="s">
        <v>1063</v>
      </c>
    </row>
    <row r="119" s="2" customFormat="1">
      <c r="A119" s="40"/>
      <c r="B119" s="41"/>
      <c r="C119" s="42"/>
      <c r="D119" s="232" t="s">
        <v>183</v>
      </c>
      <c r="E119" s="42"/>
      <c r="F119" s="233" t="s">
        <v>889</v>
      </c>
      <c r="G119" s="42"/>
      <c r="H119" s="42"/>
      <c r="I119" s="138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183</v>
      </c>
      <c r="AU119" s="19" t="s">
        <v>86</v>
      </c>
    </row>
    <row r="120" s="2" customFormat="1">
      <c r="A120" s="40"/>
      <c r="B120" s="41"/>
      <c r="C120" s="42"/>
      <c r="D120" s="232" t="s">
        <v>176</v>
      </c>
      <c r="E120" s="42"/>
      <c r="F120" s="233" t="s">
        <v>907</v>
      </c>
      <c r="G120" s="42"/>
      <c r="H120" s="42"/>
      <c r="I120" s="138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176</v>
      </c>
      <c r="AU120" s="19" t="s">
        <v>86</v>
      </c>
    </row>
    <row r="121" s="2" customFormat="1" ht="20.5" customHeight="1">
      <c r="A121" s="40"/>
      <c r="B121" s="41"/>
      <c r="C121" s="279" t="s">
        <v>340</v>
      </c>
      <c r="D121" s="279" t="s">
        <v>360</v>
      </c>
      <c r="E121" s="280" t="s">
        <v>900</v>
      </c>
      <c r="F121" s="281" t="s">
        <v>901</v>
      </c>
      <c r="G121" s="282" t="s">
        <v>417</v>
      </c>
      <c r="H121" s="283">
        <v>16</v>
      </c>
      <c r="I121" s="284"/>
      <c r="J121" s="283">
        <f>ROUND(I121*H121,0)</f>
        <v>0</v>
      </c>
      <c r="K121" s="281" t="s">
        <v>181</v>
      </c>
      <c r="L121" s="285"/>
      <c r="M121" s="286" t="s">
        <v>20</v>
      </c>
      <c r="N121" s="287" t="s">
        <v>48</v>
      </c>
      <c r="O121" s="86"/>
      <c r="P121" s="228">
        <f>O121*H121</f>
        <v>0</v>
      </c>
      <c r="Q121" s="228">
        <v>0.0047200000000000002</v>
      </c>
      <c r="R121" s="228">
        <f>Q121*H121</f>
        <v>0.075520000000000004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285</v>
      </c>
      <c r="AT121" s="230" t="s">
        <v>360</v>
      </c>
      <c r="AU121" s="230" t="s">
        <v>86</v>
      </c>
      <c r="AY121" s="19" t="s">
        <v>168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</v>
      </c>
      <c r="BK121" s="231">
        <f>ROUND(I121*H121,0)</f>
        <v>0</v>
      </c>
      <c r="BL121" s="19" t="s">
        <v>174</v>
      </c>
      <c r="BM121" s="230" t="s">
        <v>1064</v>
      </c>
    </row>
    <row r="122" s="13" customFormat="1">
      <c r="A122" s="13"/>
      <c r="B122" s="236"/>
      <c r="C122" s="237"/>
      <c r="D122" s="232" t="s">
        <v>185</v>
      </c>
      <c r="E122" s="237"/>
      <c r="F122" s="239" t="s">
        <v>1065</v>
      </c>
      <c r="G122" s="237"/>
      <c r="H122" s="240">
        <v>16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185</v>
      </c>
      <c r="AU122" s="246" t="s">
        <v>86</v>
      </c>
      <c r="AV122" s="13" t="s">
        <v>86</v>
      </c>
      <c r="AW122" s="13" t="s">
        <v>4</v>
      </c>
      <c r="AX122" s="13" t="s">
        <v>8</v>
      </c>
      <c r="AY122" s="246" t="s">
        <v>168</v>
      </c>
    </row>
    <row r="123" s="2" customFormat="1" ht="20.5" customHeight="1">
      <c r="A123" s="40"/>
      <c r="B123" s="41"/>
      <c r="C123" s="220" t="s">
        <v>9</v>
      </c>
      <c r="D123" s="220" t="s">
        <v>170</v>
      </c>
      <c r="E123" s="221" t="s">
        <v>912</v>
      </c>
      <c r="F123" s="222" t="s">
        <v>913</v>
      </c>
      <c r="G123" s="223" t="s">
        <v>417</v>
      </c>
      <c r="H123" s="224">
        <v>6</v>
      </c>
      <c r="I123" s="225"/>
      <c r="J123" s="224">
        <f>ROUND(I123*H123,0)</f>
        <v>0</v>
      </c>
      <c r="K123" s="222" t="s">
        <v>20</v>
      </c>
      <c r="L123" s="46"/>
      <c r="M123" s="226" t="s">
        <v>20</v>
      </c>
      <c r="N123" s="227" t="s">
        <v>48</v>
      </c>
      <c r="O123" s="86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174</v>
      </c>
      <c r="AT123" s="230" t="s">
        <v>170</v>
      </c>
      <c r="AU123" s="230" t="s">
        <v>86</v>
      </c>
      <c r="AY123" s="19" t="s">
        <v>168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</v>
      </c>
      <c r="BK123" s="231">
        <f>ROUND(I123*H123,0)</f>
        <v>0</v>
      </c>
      <c r="BL123" s="19" t="s">
        <v>174</v>
      </c>
      <c r="BM123" s="230" t="s">
        <v>1066</v>
      </c>
    </row>
    <row r="124" s="2" customFormat="1" ht="20.5" customHeight="1">
      <c r="A124" s="40"/>
      <c r="B124" s="41"/>
      <c r="C124" s="220" t="s">
        <v>365</v>
      </c>
      <c r="D124" s="220" t="s">
        <v>170</v>
      </c>
      <c r="E124" s="221" t="s">
        <v>916</v>
      </c>
      <c r="F124" s="222" t="s">
        <v>917</v>
      </c>
      <c r="G124" s="223" t="s">
        <v>918</v>
      </c>
      <c r="H124" s="224">
        <v>55.280000000000001</v>
      </c>
      <c r="I124" s="225"/>
      <c r="J124" s="224">
        <f>ROUND(I124*H124,0)</f>
        <v>0</v>
      </c>
      <c r="K124" s="222" t="s">
        <v>20</v>
      </c>
      <c r="L124" s="46"/>
      <c r="M124" s="226" t="s">
        <v>20</v>
      </c>
      <c r="N124" s="227" t="s">
        <v>48</v>
      </c>
      <c r="O124" s="86"/>
      <c r="P124" s="228">
        <f>O124*H124</f>
        <v>0</v>
      </c>
      <c r="Q124" s="228">
        <v>2.0000000000000002E-05</v>
      </c>
      <c r="R124" s="228">
        <f>Q124*H124</f>
        <v>0.0011056000000000002</v>
      </c>
      <c r="S124" s="228">
        <v>0</v>
      </c>
      <c r="T124" s="22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0" t="s">
        <v>174</v>
      </c>
      <c r="AT124" s="230" t="s">
        <v>170</v>
      </c>
      <c r="AU124" s="230" t="s">
        <v>86</v>
      </c>
      <c r="AY124" s="19" t="s">
        <v>168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9" t="s">
        <v>8</v>
      </c>
      <c r="BK124" s="231">
        <f>ROUND(I124*H124,0)</f>
        <v>0</v>
      </c>
      <c r="BL124" s="19" t="s">
        <v>174</v>
      </c>
      <c r="BM124" s="230" t="s">
        <v>1067</v>
      </c>
    </row>
    <row r="125" s="13" customFormat="1">
      <c r="A125" s="13"/>
      <c r="B125" s="236"/>
      <c r="C125" s="237"/>
      <c r="D125" s="232" t="s">
        <v>185</v>
      </c>
      <c r="E125" s="238" t="s">
        <v>20</v>
      </c>
      <c r="F125" s="239" t="s">
        <v>1057</v>
      </c>
      <c r="G125" s="237"/>
      <c r="H125" s="240">
        <v>55.280000000000001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185</v>
      </c>
      <c r="AU125" s="246" t="s">
        <v>86</v>
      </c>
      <c r="AV125" s="13" t="s">
        <v>86</v>
      </c>
      <c r="AW125" s="13" t="s">
        <v>38</v>
      </c>
      <c r="AX125" s="13" t="s">
        <v>8</v>
      </c>
      <c r="AY125" s="246" t="s">
        <v>168</v>
      </c>
    </row>
    <row r="126" s="2" customFormat="1" ht="20.5" customHeight="1">
      <c r="A126" s="40"/>
      <c r="B126" s="41"/>
      <c r="C126" s="220" t="s">
        <v>372</v>
      </c>
      <c r="D126" s="220" t="s">
        <v>170</v>
      </c>
      <c r="E126" s="221" t="s">
        <v>999</v>
      </c>
      <c r="F126" s="222" t="s">
        <v>1000</v>
      </c>
      <c r="G126" s="223" t="s">
        <v>417</v>
      </c>
      <c r="H126" s="224">
        <v>63</v>
      </c>
      <c r="I126" s="225"/>
      <c r="J126" s="224">
        <f>ROUND(I126*H126,0)</f>
        <v>0</v>
      </c>
      <c r="K126" s="222" t="s">
        <v>711</v>
      </c>
      <c r="L126" s="46"/>
      <c r="M126" s="226" t="s">
        <v>20</v>
      </c>
      <c r="N126" s="227" t="s">
        <v>48</v>
      </c>
      <c r="O126" s="86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0" t="s">
        <v>174</v>
      </c>
      <c r="AT126" s="230" t="s">
        <v>170</v>
      </c>
      <c r="AU126" s="230" t="s">
        <v>86</v>
      </c>
      <c r="AY126" s="19" t="s">
        <v>168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</v>
      </c>
      <c r="BK126" s="231">
        <f>ROUND(I126*H126,0)</f>
        <v>0</v>
      </c>
      <c r="BL126" s="19" t="s">
        <v>174</v>
      </c>
      <c r="BM126" s="230" t="s">
        <v>1068</v>
      </c>
    </row>
    <row r="127" s="2" customFormat="1">
      <c r="A127" s="40"/>
      <c r="B127" s="41"/>
      <c r="C127" s="42"/>
      <c r="D127" s="232" t="s">
        <v>183</v>
      </c>
      <c r="E127" s="42"/>
      <c r="F127" s="233" t="s">
        <v>1002</v>
      </c>
      <c r="G127" s="42"/>
      <c r="H127" s="42"/>
      <c r="I127" s="138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183</v>
      </c>
      <c r="AU127" s="19" t="s">
        <v>86</v>
      </c>
    </row>
    <row r="128" s="2" customFormat="1">
      <c r="A128" s="40"/>
      <c r="B128" s="41"/>
      <c r="C128" s="42"/>
      <c r="D128" s="232" t="s">
        <v>176</v>
      </c>
      <c r="E128" s="42"/>
      <c r="F128" s="233" t="s">
        <v>1003</v>
      </c>
      <c r="G128" s="42"/>
      <c r="H128" s="42"/>
      <c r="I128" s="138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176</v>
      </c>
      <c r="AU128" s="19" t="s">
        <v>86</v>
      </c>
    </row>
    <row r="129" s="13" customFormat="1">
      <c r="A129" s="13"/>
      <c r="B129" s="236"/>
      <c r="C129" s="237"/>
      <c r="D129" s="232" t="s">
        <v>185</v>
      </c>
      <c r="E129" s="238" t="s">
        <v>20</v>
      </c>
      <c r="F129" s="239" t="s">
        <v>1069</v>
      </c>
      <c r="G129" s="237"/>
      <c r="H129" s="240">
        <v>63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185</v>
      </c>
      <c r="AU129" s="246" t="s">
        <v>86</v>
      </c>
      <c r="AV129" s="13" t="s">
        <v>86</v>
      </c>
      <c r="AW129" s="13" t="s">
        <v>38</v>
      </c>
      <c r="AX129" s="13" t="s">
        <v>8</v>
      </c>
      <c r="AY129" s="246" t="s">
        <v>168</v>
      </c>
    </row>
    <row r="130" s="2" customFormat="1" ht="20.5" customHeight="1">
      <c r="A130" s="40"/>
      <c r="B130" s="41"/>
      <c r="C130" s="279" t="s">
        <v>376</v>
      </c>
      <c r="D130" s="279" t="s">
        <v>360</v>
      </c>
      <c r="E130" s="280" t="s">
        <v>1005</v>
      </c>
      <c r="F130" s="281" t="s">
        <v>1006</v>
      </c>
      <c r="G130" s="282" t="s">
        <v>190</v>
      </c>
      <c r="H130" s="283">
        <v>1.26</v>
      </c>
      <c r="I130" s="284"/>
      <c r="J130" s="283">
        <f>ROUND(I130*H130,0)</f>
        <v>0</v>
      </c>
      <c r="K130" s="281" t="s">
        <v>181</v>
      </c>
      <c r="L130" s="285"/>
      <c r="M130" s="286" t="s">
        <v>20</v>
      </c>
      <c r="N130" s="287" t="s">
        <v>48</v>
      </c>
      <c r="O130" s="86"/>
      <c r="P130" s="228">
        <f>O130*H130</f>
        <v>0</v>
      </c>
      <c r="Q130" s="228">
        <v>0.20000000000000001</v>
      </c>
      <c r="R130" s="228">
        <f>Q130*H130</f>
        <v>0.252</v>
      </c>
      <c r="S130" s="228">
        <v>0</v>
      </c>
      <c r="T130" s="22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0" t="s">
        <v>285</v>
      </c>
      <c r="AT130" s="230" t="s">
        <v>360</v>
      </c>
      <c r="AU130" s="230" t="s">
        <v>86</v>
      </c>
      <c r="AY130" s="19" t="s">
        <v>168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</v>
      </c>
      <c r="BK130" s="231">
        <f>ROUND(I130*H130,0)</f>
        <v>0</v>
      </c>
      <c r="BL130" s="19" t="s">
        <v>174</v>
      </c>
      <c r="BM130" s="230" t="s">
        <v>1070</v>
      </c>
    </row>
    <row r="131" s="13" customFormat="1">
      <c r="A131" s="13"/>
      <c r="B131" s="236"/>
      <c r="C131" s="237"/>
      <c r="D131" s="232" t="s">
        <v>185</v>
      </c>
      <c r="E131" s="238" t="s">
        <v>20</v>
      </c>
      <c r="F131" s="239" t="s">
        <v>1071</v>
      </c>
      <c r="G131" s="237"/>
      <c r="H131" s="240">
        <v>1.26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185</v>
      </c>
      <c r="AU131" s="246" t="s">
        <v>86</v>
      </c>
      <c r="AV131" s="13" t="s">
        <v>86</v>
      </c>
      <c r="AW131" s="13" t="s">
        <v>38</v>
      </c>
      <c r="AX131" s="13" t="s">
        <v>8</v>
      </c>
      <c r="AY131" s="246" t="s">
        <v>168</v>
      </c>
    </row>
    <row r="132" s="2" customFormat="1" ht="20.5" customHeight="1">
      <c r="A132" s="40"/>
      <c r="B132" s="41"/>
      <c r="C132" s="220" t="s">
        <v>387</v>
      </c>
      <c r="D132" s="220" t="s">
        <v>170</v>
      </c>
      <c r="E132" s="221" t="s">
        <v>1009</v>
      </c>
      <c r="F132" s="222" t="s">
        <v>1010</v>
      </c>
      <c r="G132" s="223" t="s">
        <v>190</v>
      </c>
      <c r="H132" s="224">
        <v>35.560000000000002</v>
      </c>
      <c r="I132" s="225"/>
      <c r="J132" s="224">
        <f>ROUND(I132*H132,0)</f>
        <v>0</v>
      </c>
      <c r="K132" s="222" t="s">
        <v>181</v>
      </c>
      <c r="L132" s="46"/>
      <c r="M132" s="226" t="s">
        <v>20</v>
      </c>
      <c r="N132" s="227" t="s">
        <v>48</v>
      </c>
      <c r="O132" s="86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0" t="s">
        <v>174</v>
      </c>
      <c r="AT132" s="230" t="s">
        <v>170</v>
      </c>
      <c r="AU132" s="230" t="s">
        <v>86</v>
      </c>
      <c r="AY132" s="19" t="s">
        <v>168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</v>
      </c>
      <c r="BK132" s="231">
        <f>ROUND(I132*H132,0)</f>
        <v>0</v>
      </c>
      <c r="BL132" s="19" t="s">
        <v>174</v>
      </c>
      <c r="BM132" s="230" t="s">
        <v>1072</v>
      </c>
    </row>
    <row r="133" s="2" customFormat="1">
      <c r="A133" s="40"/>
      <c r="B133" s="41"/>
      <c r="C133" s="42"/>
      <c r="D133" s="232" t="s">
        <v>183</v>
      </c>
      <c r="E133" s="42"/>
      <c r="F133" s="233" t="s">
        <v>1012</v>
      </c>
      <c r="G133" s="42"/>
      <c r="H133" s="42"/>
      <c r="I133" s="138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183</v>
      </c>
      <c r="AU133" s="19" t="s">
        <v>86</v>
      </c>
    </row>
    <row r="134" s="2" customFormat="1">
      <c r="A134" s="40"/>
      <c r="B134" s="41"/>
      <c r="C134" s="42"/>
      <c r="D134" s="232" t="s">
        <v>176</v>
      </c>
      <c r="E134" s="42"/>
      <c r="F134" s="233" t="s">
        <v>1013</v>
      </c>
      <c r="G134" s="42"/>
      <c r="H134" s="42"/>
      <c r="I134" s="138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176</v>
      </c>
      <c r="AU134" s="19" t="s">
        <v>86</v>
      </c>
    </row>
    <row r="135" s="13" customFormat="1">
      <c r="A135" s="13"/>
      <c r="B135" s="236"/>
      <c r="C135" s="237"/>
      <c r="D135" s="232" t="s">
        <v>185</v>
      </c>
      <c r="E135" s="238" t="s">
        <v>20</v>
      </c>
      <c r="F135" s="239" t="s">
        <v>1014</v>
      </c>
      <c r="G135" s="237"/>
      <c r="H135" s="240">
        <v>35.560000000000002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185</v>
      </c>
      <c r="AU135" s="246" t="s">
        <v>86</v>
      </c>
      <c r="AV135" s="13" t="s">
        <v>86</v>
      </c>
      <c r="AW135" s="13" t="s">
        <v>38</v>
      </c>
      <c r="AX135" s="13" t="s">
        <v>8</v>
      </c>
      <c r="AY135" s="246" t="s">
        <v>168</v>
      </c>
    </row>
    <row r="136" s="2" customFormat="1" ht="20.5" customHeight="1">
      <c r="A136" s="40"/>
      <c r="B136" s="41"/>
      <c r="C136" s="220" t="s">
        <v>409</v>
      </c>
      <c r="D136" s="220" t="s">
        <v>170</v>
      </c>
      <c r="E136" s="221" t="s">
        <v>1015</v>
      </c>
      <c r="F136" s="222" t="s">
        <v>1016</v>
      </c>
      <c r="G136" s="223" t="s">
        <v>190</v>
      </c>
      <c r="H136" s="224">
        <v>71.120000000000005</v>
      </c>
      <c r="I136" s="225"/>
      <c r="J136" s="224">
        <f>ROUND(I136*H136,0)</f>
        <v>0</v>
      </c>
      <c r="K136" s="222" t="s">
        <v>181</v>
      </c>
      <c r="L136" s="46"/>
      <c r="M136" s="226" t="s">
        <v>20</v>
      </c>
      <c r="N136" s="227" t="s">
        <v>48</v>
      </c>
      <c r="O136" s="86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174</v>
      </c>
      <c r="AT136" s="230" t="s">
        <v>170</v>
      </c>
      <c r="AU136" s="230" t="s">
        <v>86</v>
      </c>
      <c r="AY136" s="19" t="s">
        <v>168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</v>
      </c>
      <c r="BK136" s="231">
        <f>ROUND(I136*H136,0)</f>
        <v>0</v>
      </c>
      <c r="BL136" s="19" t="s">
        <v>174</v>
      </c>
      <c r="BM136" s="230" t="s">
        <v>1073</v>
      </c>
    </row>
    <row r="137" s="2" customFormat="1">
      <c r="A137" s="40"/>
      <c r="B137" s="41"/>
      <c r="C137" s="42"/>
      <c r="D137" s="232" t="s">
        <v>183</v>
      </c>
      <c r="E137" s="42"/>
      <c r="F137" s="233" t="s">
        <v>1012</v>
      </c>
      <c r="G137" s="42"/>
      <c r="H137" s="42"/>
      <c r="I137" s="138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183</v>
      </c>
      <c r="AU137" s="19" t="s">
        <v>86</v>
      </c>
    </row>
    <row r="138" s="13" customFormat="1">
      <c r="A138" s="13"/>
      <c r="B138" s="236"/>
      <c r="C138" s="237"/>
      <c r="D138" s="232" t="s">
        <v>185</v>
      </c>
      <c r="E138" s="238" t="s">
        <v>20</v>
      </c>
      <c r="F138" s="239" t="s">
        <v>1018</v>
      </c>
      <c r="G138" s="237"/>
      <c r="H138" s="240">
        <v>71.120000000000005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185</v>
      </c>
      <c r="AU138" s="246" t="s">
        <v>86</v>
      </c>
      <c r="AV138" s="13" t="s">
        <v>86</v>
      </c>
      <c r="AW138" s="13" t="s">
        <v>38</v>
      </c>
      <c r="AX138" s="13" t="s">
        <v>8</v>
      </c>
      <c r="AY138" s="246" t="s">
        <v>168</v>
      </c>
    </row>
    <row r="139" s="2" customFormat="1" ht="14.5" customHeight="1">
      <c r="A139" s="40"/>
      <c r="B139" s="41"/>
      <c r="C139" s="279" t="s">
        <v>7</v>
      </c>
      <c r="D139" s="279" t="s">
        <v>360</v>
      </c>
      <c r="E139" s="280" t="s">
        <v>1074</v>
      </c>
      <c r="F139" s="281" t="s">
        <v>1075</v>
      </c>
      <c r="G139" s="282" t="s">
        <v>417</v>
      </c>
      <c r="H139" s="283">
        <v>47.280000000000001</v>
      </c>
      <c r="I139" s="284"/>
      <c r="J139" s="283">
        <f>ROUND(I139*H139,0)</f>
        <v>0</v>
      </c>
      <c r="K139" s="281" t="s">
        <v>20</v>
      </c>
      <c r="L139" s="285"/>
      <c r="M139" s="286" t="s">
        <v>20</v>
      </c>
      <c r="N139" s="287" t="s">
        <v>48</v>
      </c>
      <c r="O139" s="86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0" t="s">
        <v>285</v>
      </c>
      <c r="AT139" s="230" t="s">
        <v>360</v>
      </c>
      <c r="AU139" s="230" t="s">
        <v>86</v>
      </c>
      <c r="AY139" s="19" t="s">
        <v>168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</v>
      </c>
      <c r="BK139" s="231">
        <f>ROUND(I139*H139,0)</f>
        <v>0</v>
      </c>
      <c r="BL139" s="19" t="s">
        <v>174</v>
      </c>
      <c r="BM139" s="230" t="s">
        <v>1076</v>
      </c>
    </row>
    <row r="140" s="2" customFormat="1">
      <c r="A140" s="40"/>
      <c r="B140" s="41"/>
      <c r="C140" s="42"/>
      <c r="D140" s="232" t="s">
        <v>176</v>
      </c>
      <c r="E140" s="42"/>
      <c r="F140" s="233" t="s">
        <v>1077</v>
      </c>
      <c r="G140" s="42"/>
      <c r="H140" s="42"/>
      <c r="I140" s="138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176</v>
      </c>
      <c r="AU140" s="19" t="s">
        <v>86</v>
      </c>
    </row>
    <row r="141" s="2" customFormat="1" ht="14.5" customHeight="1">
      <c r="A141" s="40"/>
      <c r="B141" s="41"/>
      <c r="C141" s="279" t="s">
        <v>422</v>
      </c>
      <c r="D141" s="279" t="s">
        <v>360</v>
      </c>
      <c r="E141" s="280" t="s">
        <v>1078</v>
      </c>
      <c r="F141" s="281" t="s">
        <v>1079</v>
      </c>
      <c r="G141" s="282" t="s">
        <v>417</v>
      </c>
      <c r="H141" s="283">
        <v>8</v>
      </c>
      <c r="I141" s="284"/>
      <c r="J141" s="283">
        <f>ROUND(I141*H141,0)</f>
        <v>0</v>
      </c>
      <c r="K141" s="281" t="s">
        <v>20</v>
      </c>
      <c r="L141" s="285"/>
      <c r="M141" s="286" t="s">
        <v>20</v>
      </c>
      <c r="N141" s="287" t="s">
        <v>48</v>
      </c>
      <c r="O141" s="86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0" t="s">
        <v>285</v>
      </c>
      <c r="AT141" s="230" t="s">
        <v>360</v>
      </c>
      <c r="AU141" s="230" t="s">
        <v>86</v>
      </c>
      <c r="AY141" s="19" t="s">
        <v>168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9" t="s">
        <v>8</v>
      </c>
      <c r="BK141" s="231">
        <f>ROUND(I141*H141,0)</f>
        <v>0</v>
      </c>
      <c r="BL141" s="19" t="s">
        <v>174</v>
      </c>
      <c r="BM141" s="230" t="s">
        <v>1080</v>
      </c>
    </row>
    <row r="142" s="2" customFormat="1">
      <c r="A142" s="40"/>
      <c r="B142" s="41"/>
      <c r="C142" s="42"/>
      <c r="D142" s="232" t="s">
        <v>176</v>
      </c>
      <c r="E142" s="42"/>
      <c r="F142" s="233" t="s">
        <v>1081</v>
      </c>
      <c r="G142" s="42"/>
      <c r="H142" s="42"/>
      <c r="I142" s="138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176</v>
      </c>
      <c r="AU142" s="19" t="s">
        <v>86</v>
      </c>
    </row>
    <row r="143" s="2" customFormat="1" ht="14.5" customHeight="1">
      <c r="A143" s="40"/>
      <c r="B143" s="41"/>
      <c r="C143" s="279" t="s">
        <v>429</v>
      </c>
      <c r="D143" s="279" t="s">
        <v>360</v>
      </c>
      <c r="E143" s="280" t="s">
        <v>1082</v>
      </c>
      <c r="F143" s="281" t="s">
        <v>1083</v>
      </c>
      <c r="G143" s="282" t="s">
        <v>417</v>
      </c>
      <c r="H143" s="283">
        <v>15.84</v>
      </c>
      <c r="I143" s="284"/>
      <c r="J143" s="283">
        <f>ROUND(I143*H143,0)</f>
        <v>0</v>
      </c>
      <c r="K143" s="281" t="s">
        <v>20</v>
      </c>
      <c r="L143" s="285"/>
      <c r="M143" s="286" t="s">
        <v>20</v>
      </c>
      <c r="N143" s="287" t="s">
        <v>48</v>
      </c>
      <c r="O143" s="86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0" t="s">
        <v>285</v>
      </c>
      <c r="AT143" s="230" t="s">
        <v>360</v>
      </c>
      <c r="AU143" s="230" t="s">
        <v>86</v>
      </c>
      <c r="AY143" s="19" t="s">
        <v>168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</v>
      </c>
      <c r="BK143" s="231">
        <f>ROUND(I143*H143,0)</f>
        <v>0</v>
      </c>
      <c r="BL143" s="19" t="s">
        <v>174</v>
      </c>
      <c r="BM143" s="230" t="s">
        <v>1084</v>
      </c>
    </row>
    <row r="144" s="2" customFormat="1">
      <c r="A144" s="40"/>
      <c r="B144" s="41"/>
      <c r="C144" s="42"/>
      <c r="D144" s="232" t="s">
        <v>176</v>
      </c>
      <c r="E144" s="42"/>
      <c r="F144" s="233" t="s">
        <v>1085</v>
      </c>
      <c r="G144" s="42"/>
      <c r="H144" s="42"/>
      <c r="I144" s="138"/>
      <c r="J144" s="42"/>
      <c r="K144" s="42"/>
      <c r="L144" s="46"/>
      <c r="M144" s="234"/>
      <c r="N144" s="235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176</v>
      </c>
      <c r="AU144" s="19" t="s">
        <v>86</v>
      </c>
    </row>
    <row r="145" s="2" customFormat="1" ht="14.5" customHeight="1">
      <c r="A145" s="40"/>
      <c r="B145" s="41"/>
      <c r="C145" s="279" t="s">
        <v>440</v>
      </c>
      <c r="D145" s="279" t="s">
        <v>360</v>
      </c>
      <c r="E145" s="280" t="s">
        <v>1086</v>
      </c>
      <c r="F145" s="281" t="s">
        <v>1087</v>
      </c>
      <c r="G145" s="282" t="s">
        <v>417</v>
      </c>
      <c r="H145" s="283">
        <v>2</v>
      </c>
      <c r="I145" s="284"/>
      <c r="J145" s="283">
        <f>ROUND(I145*H145,0)</f>
        <v>0</v>
      </c>
      <c r="K145" s="281" t="s">
        <v>20</v>
      </c>
      <c r="L145" s="285"/>
      <c r="M145" s="299" t="s">
        <v>20</v>
      </c>
      <c r="N145" s="300" t="s">
        <v>48</v>
      </c>
      <c r="O145" s="293"/>
      <c r="P145" s="294">
        <f>O145*H145</f>
        <v>0</v>
      </c>
      <c r="Q145" s="294">
        <v>0.0047200000000000002</v>
      </c>
      <c r="R145" s="294">
        <f>Q145*H145</f>
        <v>0.0094400000000000005</v>
      </c>
      <c r="S145" s="294">
        <v>0</v>
      </c>
      <c r="T145" s="29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285</v>
      </c>
      <c r="AT145" s="230" t="s">
        <v>360</v>
      </c>
      <c r="AU145" s="230" t="s">
        <v>86</v>
      </c>
      <c r="AY145" s="19" t="s">
        <v>168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</v>
      </c>
      <c r="BK145" s="231">
        <f>ROUND(I145*H145,0)</f>
        <v>0</v>
      </c>
      <c r="BL145" s="19" t="s">
        <v>174</v>
      </c>
      <c r="BM145" s="230" t="s">
        <v>1088</v>
      </c>
    </row>
    <row r="146" s="2" customFormat="1" ht="6.96" customHeight="1">
      <c r="A146" s="40"/>
      <c r="B146" s="61"/>
      <c r="C146" s="62"/>
      <c r="D146" s="62"/>
      <c r="E146" s="62"/>
      <c r="F146" s="62"/>
      <c r="G146" s="62"/>
      <c r="H146" s="62"/>
      <c r="I146" s="168"/>
      <c r="J146" s="62"/>
      <c r="K146" s="62"/>
      <c r="L146" s="46"/>
      <c r="M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</sheetData>
  <sheetProtection sheet="1" autoFilter="0" formatColumns="0" formatRows="0" objects="1" scenarios="1" spinCount="100000" saltValue="TlJyTwpOrclZCYdeGzZvoQksPNQozqbmurcVQM9XtSAonUgJnS+mXNOJ6u8nLXo/th0L4q50u9oaxU/IW5vJwA==" hashValue="E7ivCtGDFc9Zd+fANdYlWkf4oJGkZVRPTZUY9gLUIs9sICbe0KcSCl4LZnVytPP5uy/LryU4wXbA7sp6fqThvw==" algorithmName="SHA-512" password="CC35"/>
  <autoFilter ref="C80:K14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1089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68.5" customHeight="1">
      <c r="A27" s="144"/>
      <c r="B27" s="145"/>
      <c r="C27" s="144"/>
      <c r="D27" s="144"/>
      <c r="E27" s="146" t="s">
        <v>1039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ROUND((SUM(BE81:BE146)),  0)</f>
        <v>0</v>
      </c>
      <c r="G33" s="40"/>
      <c r="H33" s="40"/>
      <c r="I33" s="157">
        <v>0.20999999999999999</v>
      </c>
      <c r="J33" s="156">
        <f>ROUND(((SUM(BE81:BE146))*I33),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ROUND((SUM(BF81:BF146)),  0)</f>
        <v>0</v>
      </c>
      <c r="G34" s="40"/>
      <c r="H34" s="40"/>
      <c r="I34" s="157">
        <v>0.14999999999999999</v>
      </c>
      <c r="J34" s="156">
        <f>ROUND(((SUM(BF81:BF146))*I34),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ROUND((SUM(BG81:BG146)),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ROUND((SUM(BH81:BH146)),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ROUND((SUM(BI81:BI146)),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16025-1.5 - SO01.5 Vegetační úpravy LBC1 - následná péče 2.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153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16025-1.5 - SO01.5 Vegetační úpravy LBC1 - následná péče 2.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154</v>
      </c>
      <c r="D80" s="195" t="s">
        <v>62</v>
      </c>
      <c r="E80" s="195" t="s">
        <v>58</v>
      </c>
      <c r="F80" s="195" t="s">
        <v>59</v>
      </c>
      <c r="G80" s="195" t="s">
        <v>155</v>
      </c>
      <c r="H80" s="195" t="s">
        <v>156</v>
      </c>
      <c r="I80" s="196" t="s">
        <v>157</v>
      </c>
      <c r="J80" s="195" t="s">
        <v>140</v>
      </c>
      <c r="K80" s="197" t="s">
        <v>158</v>
      </c>
      <c r="L80" s="198"/>
      <c r="M80" s="94" t="s">
        <v>20</v>
      </c>
      <c r="N80" s="95" t="s">
        <v>47</v>
      </c>
      <c r="O80" s="95" t="s">
        <v>159</v>
      </c>
      <c r="P80" s="95" t="s">
        <v>160</v>
      </c>
      <c r="Q80" s="95" t="s">
        <v>161</v>
      </c>
      <c r="R80" s="95" t="s">
        <v>162</v>
      </c>
      <c r="S80" s="95" t="s">
        <v>163</v>
      </c>
      <c r="T80" s="96" t="s">
        <v>164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165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0.5724011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166</v>
      </c>
      <c r="F82" s="207" t="s">
        <v>167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0.5724011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168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169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SUM(P84:P146)</f>
        <v>0</v>
      </c>
      <c r="Q83" s="212"/>
      <c r="R83" s="213">
        <f>SUM(R84:R146)</f>
        <v>0.5724011</v>
      </c>
      <c r="S83" s="212"/>
      <c r="T83" s="214">
        <f>SUM(T84:T146)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168</v>
      </c>
      <c r="BK83" s="217">
        <f>SUM(BK84:BK146)</f>
        <v>0</v>
      </c>
    </row>
    <row r="84" s="2" customFormat="1" ht="20.5" customHeight="1">
      <c r="A84" s="40"/>
      <c r="B84" s="41"/>
      <c r="C84" s="220" t="s">
        <v>8</v>
      </c>
      <c r="D84" s="220" t="s">
        <v>170</v>
      </c>
      <c r="E84" s="221" t="s">
        <v>1040</v>
      </c>
      <c r="F84" s="222" t="s">
        <v>1041</v>
      </c>
      <c r="G84" s="223" t="s">
        <v>180</v>
      </c>
      <c r="H84" s="224">
        <v>18812</v>
      </c>
      <c r="I84" s="225"/>
      <c r="J84" s="224">
        <f>ROUND(I84*H84,0)</f>
        <v>0</v>
      </c>
      <c r="K84" s="222" t="s">
        <v>181</v>
      </c>
      <c r="L84" s="46"/>
      <c r="M84" s="226" t="s">
        <v>20</v>
      </c>
      <c r="N84" s="227" t="s">
        <v>48</v>
      </c>
      <c r="O84" s="8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174</v>
      </c>
      <c r="AT84" s="230" t="s">
        <v>170</v>
      </c>
      <c r="AU84" s="230" t="s">
        <v>86</v>
      </c>
      <c r="AY84" s="19" t="s">
        <v>168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174</v>
      </c>
      <c r="BM84" s="230" t="s">
        <v>1042</v>
      </c>
    </row>
    <row r="85" s="2" customFormat="1">
      <c r="A85" s="40"/>
      <c r="B85" s="41"/>
      <c r="C85" s="42"/>
      <c r="D85" s="232" t="s">
        <v>183</v>
      </c>
      <c r="E85" s="42"/>
      <c r="F85" s="233" t="s">
        <v>1043</v>
      </c>
      <c r="G85" s="42"/>
      <c r="H85" s="42"/>
      <c r="I85" s="138"/>
      <c r="J85" s="42"/>
      <c r="K85" s="42"/>
      <c r="L85" s="46"/>
      <c r="M85" s="234"/>
      <c r="N85" s="23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183</v>
      </c>
      <c r="AU85" s="19" t="s">
        <v>86</v>
      </c>
    </row>
    <row r="86" s="13" customFormat="1">
      <c r="A86" s="13"/>
      <c r="B86" s="236"/>
      <c r="C86" s="237"/>
      <c r="D86" s="232" t="s">
        <v>185</v>
      </c>
      <c r="E86" s="238" t="s">
        <v>20</v>
      </c>
      <c r="F86" s="239" t="s">
        <v>1044</v>
      </c>
      <c r="G86" s="237"/>
      <c r="H86" s="240">
        <v>18812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185</v>
      </c>
      <c r="AU86" s="246" t="s">
        <v>86</v>
      </c>
      <c r="AV86" s="13" t="s">
        <v>86</v>
      </c>
      <c r="AW86" s="13" t="s">
        <v>38</v>
      </c>
      <c r="AX86" s="13" t="s">
        <v>8</v>
      </c>
      <c r="AY86" s="246" t="s">
        <v>168</v>
      </c>
    </row>
    <row r="87" s="2" customFormat="1" ht="20.5" customHeight="1">
      <c r="A87" s="40"/>
      <c r="B87" s="41"/>
      <c r="C87" s="220" t="s">
        <v>86</v>
      </c>
      <c r="D87" s="220" t="s">
        <v>170</v>
      </c>
      <c r="E87" s="221" t="s">
        <v>856</v>
      </c>
      <c r="F87" s="222" t="s">
        <v>857</v>
      </c>
      <c r="G87" s="223" t="s">
        <v>425</v>
      </c>
      <c r="H87" s="224">
        <v>17.25</v>
      </c>
      <c r="I87" s="225"/>
      <c r="J87" s="224">
        <f>ROUND(I87*H87,0)</f>
        <v>0</v>
      </c>
      <c r="K87" s="222" t="s">
        <v>20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0.00014999999999999999</v>
      </c>
      <c r="R87" s="228">
        <f>Q87*H87</f>
        <v>0.0025875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174</v>
      </c>
      <c r="AT87" s="230" t="s">
        <v>170</v>
      </c>
      <c r="AU87" s="230" t="s">
        <v>86</v>
      </c>
      <c r="AY87" s="19" t="s">
        <v>168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174</v>
      </c>
      <c r="BM87" s="230" t="s">
        <v>1045</v>
      </c>
    </row>
    <row r="88" s="13" customFormat="1">
      <c r="A88" s="13"/>
      <c r="B88" s="236"/>
      <c r="C88" s="237"/>
      <c r="D88" s="232" t="s">
        <v>185</v>
      </c>
      <c r="E88" s="238" t="s">
        <v>20</v>
      </c>
      <c r="F88" s="239" t="s">
        <v>1046</v>
      </c>
      <c r="G88" s="237"/>
      <c r="H88" s="240">
        <v>17.25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185</v>
      </c>
      <c r="AU88" s="246" t="s">
        <v>86</v>
      </c>
      <c r="AV88" s="13" t="s">
        <v>86</v>
      </c>
      <c r="AW88" s="13" t="s">
        <v>38</v>
      </c>
      <c r="AX88" s="13" t="s">
        <v>8</v>
      </c>
      <c r="AY88" s="246" t="s">
        <v>168</v>
      </c>
    </row>
    <row r="89" s="2" customFormat="1" ht="20.5" customHeight="1">
      <c r="A89" s="40"/>
      <c r="B89" s="41"/>
      <c r="C89" s="220" t="s">
        <v>187</v>
      </c>
      <c r="D89" s="220" t="s">
        <v>170</v>
      </c>
      <c r="E89" s="221" t="s">
        <v>859</v>
      </c>
      <c r="F89" s="222" t="s">
        <v>860</v>
      </c>
      <c r="G89" s="223" t="s">
        <v>180</v>
      </c>
      <c r="H89" s="224">
        <v>470.30000000000001</v>
      </c>
      <c r="I89" s="225"/>
      <c r="J89" s="224">
        <f>ROUND(I89*H89,0)</f>
        <v>0</v>
      </c>
      <c r="K89" s="222" t="s">
        <v>181</v>
      </c>
      <c r="L89" s="46"/>
      <c r="M89" s="226" t="s">
        <v>20</v>
      </c>
      <c r="N89" s="227" t="s">
        <v>48</v>
      </c>
      <c r="O89" s="86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0" t="s">
        <v>174</v>
      </c>
      <c r="AT89" s="230" t="s">
        <v>170</v>
      </c>
      <c r="AU89" s="230" t="s">
        <v>86</v>
      </c>
      <c r="AY89" s="19" t="s">
        <v>168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9" t="s">
        <v>8</v>
      </c>
      <c r="BK89" s="231">
        <f>ROUND(I89*H89,0)</f>
        <v>0</v>
      </c>
      <c r="BL89" s="19" t="s">
        <v>174</v>
      </c>
      <c r="BM89" s="230" t="s">
        <v>1090</v>
      </c>
    </row>
    <row r="90" s="2" customFormat="1">
      <c r="A90" s="40"/>
      <c r="B90" s="41"/>
      <c r="C90" s="42"/>
      <c r="D90" s="232" t="s">
        <v>183</v>
      </c>
      <c r="E90" s="42"/>
      <c r="F90" s="233" t="s">
        <v>862</v>
      </c>
      <c r="G90" s="42"/>
      <c r="H90" s="42"/>
      <c r="I90" s="138"/>
      <c r="J90" s="42"/>
      <c r="K90" s="42"/>
      <c r="L90" s="46"/>
      <c r="M90" s="234"/>
      <c r="N90" s="23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183</v>
      </c>
      <c r="AU90" s="19" t="s">
        <v>86</v>
      </c>
    </row>
    <row r="91" s="2" customFormat="1">
      <c r="A91" s="40"/>
      <c r="B91" s="41"/>
      <c r="C91" s="42"/>
      <c r="D91" s="232" t="s">
        <v>176</v>
      </c>
      <c r="E91" s="42"/>
      <c r="F91" s="233" t="s">
        <v>863</v>
      </c>
      <c r="G91" s="42"/>
      <c r="H91" s="42"/>
      <c r="I91" s="138"/>
      <c r="J91" s="42"/>
      <c r="K91" s="42"/>
      <c r="L91" s="46"/>
      <c r="M91" s="234"/>
      <c r="N91" s="235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176</v>
      </c>
      <c r="AU91" s="19" t="s">
        <v>86</v>
      </c>
    </row>
    <row r="92" s="13" customFormat="1">
      <c r="A92" s="13"/>
      <c r="B92" s="236"/>
      <c r="C92" s="237"/>
      <c r="D92" s="232" t="s">
        <v>185</v>
      </c>
      <c r="E92" s="238" t="s">
        <v>20</v>
      </c>
      <c r="F92" s="239" t="s">
        <v>1048</v>
      </c>
      <c r="G92" s="237"/>
      <c r="H92" s="240">
        <v>470.30000000000001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185</v>
      </c>
      <c r="AU92" s="246" t="s">
        <v>86</v>
      </c>
      <c r="AV92" s="13" t="s">
        <v>86</v>
      </c>
      <c r="AW92" s="13" t="s">
        <v>38</v>
      </c>
      <c r="AX92" s="13" t="s">
        <v>8</v>
      </c>
      <c r="AY92" s="246" t="s">
        <v>168</v>
      </c>
    </row>
    <row r="93" s="2" customFormat="1" ht="14.5" customHeight="1">
      <c r="A93" s="40"/>
      <c r="B93" s="41"/>
      <c r="C93" s="279" t="s">
        <v>174</v>
      </c>
      <c r="D93" s="279" t="s">
        <v>360</v>
      </c>
      <c r="E93" s="280" t="s">
        <v>410</v>
      </c>
      <c r="F93" s="281" t="s">
        <v>411</v>
      </c>
      <c r="G93" s="282" t="s">
        <v>412</v>
      </c>
      <c r="H93" s="283">
        <v>4.7000000000000002</v>
      </c>
      <c r="I93" s="284"/>
      <c r="J93" s="283">
        <f>ROUND(I93*H93,0)</f>
        <v>0</v>
      </c>
      <c r="K93" s="281" t="s">
        <v>20</v>
      </c>
      <c r="L93" s="285"/>
      <c r="M93" s="286" t="s">
        <v>20</v>
      </c>
      <c r="N93" s="287" t="s">
        <v>48</v>
      </c>
      <c r="O93" s="86"/>
      <c r="P93" s="228">
        <f>O93*H93</f>
        <v>0</v>
      </c>
      <c r="Q93" s="228">
        <v>0.001</v>
      </c>
      <c r="R93" s="228">
        <f>Q93*H93</f>
        <v>0.0047000000000000002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285</v>
      </c>
      <c r="AT93" s="230" t="s">
        <v>360</v>
      </c>
      <c r="AU93" s="230" t="s">
        <v>86</v>
      </c>
      <c r="AY93" s="19" t="s">
        <v>168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174</v>
      </c>
      <c r="BM93" s="230" t="s">
        <v>1091</v>
      </c>
    </row>
    <row r="94" s="13" customFormat="1">
      <c r="A94" s="13"/>
      <c r="B94" s="236"/>
      <c r="C94" s="237"/>
      <c r="D94" s="232" t="s">
        <v>185</v>
      </c>
      <c r="E94" s="238" t="s">
        <v>20</v>
      </c>
      <c r="F94" s="239" t="s">
        <v>1050</v>
      </c>
      <c r="G94" s="237"/>
      <c r="H94" s="240">
        <v>4.7000000000000002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185</v>
      </c>
      <c r="AU94" s="246" t="s">
        <v>86</v>
      </c>
      <c r="AV94" s="13" t="s">
        <v>86</v>
      </c>
      <c r="AW94" s="13" t="s">
        <v>38</v>
      </c>
      <c r="AX94" s="13" t="s">
        <v>8</v>
      </c>
      <c r="AY94" s="246" t="s">
        <v>168</v>
      </c>
    </row>
    <row r="95" s="2" customFormat="1" ht="20.5" customHeight="1">
      <c r="A95" s="40"/>
      <c r="B95" s="41"/>
      <c r="C95" s="220" t="s">
        <v>213</v>
      </c>
      <c r="D95" s="220" t="s">
        <v>170</v>
      </c>
      <c r="E95" s="221" t="s">
        <v>866</v>
      </c>
      <c r="F95" s="222" t="s">
        <v>867</v>
      </c>
      <c r="G95" s="223" t="s">
        <v>417</v>
      </c>
      <c r="H95" s="224">
        <v>15.84</v>
      </c>
      <c r="I95" s="225"/>
      <c r="J95" s="224">
        <f>ROUND(I95*H95,0)</f>
        <v>0</v>
      </c>
      <c r="K95" s="222" t="s">
        <v>181</v>
      </c>
      <c r="L95" s="46"/>
      <c r="M95" s="226" t="s">
        <v>20</v>
      </c>
      <c r="N95" s="227" t="s">
        <v>48</v>
      </c>
      <c r="O95" s="86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174</v>
      </c>
      <c r="AT95" s="230" t="s">
        <v>170</v>
      </c>
      <c r="AU95" s="230" t="s">
        <v>86</v>
      </c>
      <c r="AY95" s="19" t="s">
        <v>168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174</v>
      </c>
      <c r="BM95" s="230" t="s">
        <v>1051</v>
      </c>
    </row>
    <row r="96" s="2" customFormat="1">
      <c r="A96" s="40"/>
      <c r="B96" s="41"/>
      <c r="C96" s="42"/>
      <c r="D96" s="232" t="s">
        <v>183</v>
      </c>
      <c r="E96" s="42"/>
      <c r="F96" s="233" t="s">
        <v>869</v>
      </c>
      <c r="G96" s="42"/>
      <c r="H96" s="42"/>
      <c r="I96" s="138"/>
      <c r="J96" s="42"/>
      <c r="K96" s="42"/>
      <c r="L96" s="46"/>
      <c r="M96" s="234"/>
      <c r="N96" s="23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183</v>
      </c>
      <c r="AU96" s="19" t="s">
        <v>86</v>
      </c>
    </row>
    <row r="97" s="2" customFormat="1">
      <c r="A97" s="40"/>
      <c r="B97" s="41"/>
      <c r="C97" s="42"/>
      <c r="D97" s="232" t="s">
        <v>176</v>
      </c>
      <c r="E97" s="42"/>
      <c r="F97" s="233" t="s">
        <v>870</v>
      </c>
      <c r="G97" s="42"/>
      <c r="H97" s="42"/>
      <c r="I97" s="138"/>
      <c r="J97" s="42"/>
      <c r="K97" s="42"/>
      <c r="L97" s="46"/>
      <c r="M97" s="234"/>
      <c r="N97" s="23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176</v>
      </c>
      <c r="AU97" s="19" t="s">
        <v>86</v>
      </c>
    </row>
    <row r="98" s="13" customFormat="1">
      <c r="A98" s="13"/>
      <c r="B98" s="236"/>
      <c r="C98" s="237"/>
      <c r="D98" s="232" t="s">
        <v>185</v>
      </c>
      <c r="E98" s="238" t="s">
        <v>20</v>
      </c>
      <c r="F98" s="239" t="s">
        <v>1052</v>
      </c>
      <c r="G98" s="237"/>
      <c r="H98" s="240">
        <v>15.84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185</v>
      </c>
      <c r="AU98" s="246" t="s">
        <v>86</v>
      </c>
      <c r="AV98" s="13" t="s">
        <v>86</v>
      </c>
      <c r="AW98" s="13" t="s">
        <v>38</v>
      </c>
      <c r="AX98" s="13" t="s">
        <v>8</v>
      </c>
      <c r="AY98" s="246" t="s">
        <v>168</v>
      </c>
    </row>
    <row r="99" s="2" customFormat="1" ht="20.5" customHeight="1">
      <c r="A99" s="40"/>
      <c r="B99" s="41"/>
      <c r="C99" s="220" t="s">
        <v>264</v>
      </c>
      <c r="D99" s="220" t="s">
        <v>170</v>
      </c>
      <c r="E99" s="221" t="s">
        <v>871</v>
      </c>
      <c r="F99" s="222" t="s">
        <v>872</v>
      </c>
      <c r="G99" s="223" t="s">
        <v>417</v>
      </c>
      <c r="H99" s="224">
        <v>55.280000000000001</v>
      </c>
      <c r="I99" s="225"/>
      <c r="J99" s="224">
        <f>ROUND(I99*H99,0)</f>
        <v>0</v>
      </c>
      <c r="K99" s="222" t="s">
        <v>181</v>
      </c>
      <c r="L99" s="46"/>
      <c r="M99" s="226" t="s">
        <v>20</v>
      </c>
      <c r="N99" s="227" t="s">
        <v>48</v>
      </c>
      <c r="O99" s="86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174</v>
      </c>
      <c r="AT99" s="230" t="s">
        <v>170</v>
      </c>
      <c r="AU99" s="230" t="s">
        <v>86</v>
      </c>
      <c r="AY99" s="19" t="s">
        <v>168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</v>
      </c>
      <c r="BK99" s="231">
        <f>ROUND(I99*H99,0)</f>
        <v>0</v>
      </c>
      <c r="BL99" s="19" t="s">
        <v>174</v>
      </c>
      <c r="BM99" s="230" t="s">
        <v>1053</v>
      </c>
    </row>
    <row r="100" s="2" customFormat="1">
      <c r="A100" s="40"/>
      <c r="B100" s="41"/>
      <c r="C100" s="42"/>
      <c r="D100" s="232" t="s">
        <v>183</v>
      </c>
      <c r="E100" s="42"/>
      <c r="F100" s="233" t="s">
        <v>869</v>
      </c>
      <c r="G100" s="42"/>
      <c r="H100" s="42"/>
      <c r="I100" s="138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183</v>
      </c>
      <c r="AU100" s="19" t="s">
        <v>86</v>
      </c>
    </row>
    <row r="101" s="2" customFormat="1">
      <c r="A101" s="40"/>
      <c r="B101" s="41"/>
      <c r="C101" s="42"/>
      <c r="D101" s="232" t="s">
        <v>176</v>
      </c>
      <c r="E101" s="42"/>
      <c r="F101" s="233" t="s">
        <v>874</v>
      </c>
      <c r="G101" s="42"/>
      <c r="H101" s="42"/>
      <c r="I101" s="138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176</v>
      </c>
      <c r="AU101" s="19" t="s">
        <v>86</v>
      </c>
    </row>
    <row r="102" s="13" customFormat="1">
      <c r="A102" s="13"/>
      <c r="B102" s="236"/>
      <c r="C102" s="237"/>
      <c r="D102" s="232" t="s">
        <v>185</v>
      </c>
      <c r="E102" s="238" t="s">
        <v>20</v>
      </c>
      <c r="F102" s="239" t="s">
        <v>1054</v>
      </c>
      <c r="G102" s="237"/>
      <c r="H102" s="240">
        <v>47.280000000000001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185</v>
      </c>
      <c r="AU102" s="246" t="s">
        <v>86</v>
      </c>
      <c r="AV102" s="13" t="s">
        <v>86</v>
      </c>
      <c r="AW102" s="13" t="s">
        <v>38</v>
      </c>
      <c r="AX102" s="13" t="s">
        <v>77</v>
      </c>
      <c r="AY102" s="246" t="s">
        <v>168</v>
      </c>
    </row>
    <row r="103" s="13" customFormat="1">
      <c r="A103" s="13"/>
      <c r="B103" s="236"/>
      <c r="C103" s="237"/>
      <c r="D103" s="232" t="s">
        <v>185</v>
      </c>
      <c r="E103" s="238" t="s">
        <v>20</v>
      </c>
      <c r="F103" s="239" t="s">
        <v>1055</v>
      </c>
      <c r="G103" s="237"/>
      <c r="H103" s="240">
        <v>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185</v>
      </c>
      <c r="AU103" s="246" t="s">
        <v>86</v>
      </c>
      <c r="AV103" s="13" t="s">
        <v>86</v>
      </c>
      <c r="AW103" s="13" t="s">
        <v>38</v>
      </c>
      <c r="AX103" s="13" t="s">
        <v>77</v>
      </c>
      <c r="AY103" s="246" t="s">
        <v>168</v>
      </c>
    </row>
    <row r="104" s="14" customFormat="1">
      <c r="A104" s="14"/>
      <c r="B104" s="247"/>
      <c r="C104" s="248"/>
      <c r="D104" s="232" t="s">
        <v>185</v>
      </c>
      <c r="E104" s="249" t="s">
        <v>20</v>
      </c>
      <c r="F104" s="250" t="s">
        <v>196</v>
      </c>
      <c r="G104" s="248"/>
      <c r="H104" s="251">
        <v>55.280000000000001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185</v>
      </c>
      <c r="AU104" s="257" t="s">
        <v>86</v>
      </c>
      <c r="AV104" s="14" t="s">
        <v>174</v>
      </c>
      <c r="AW104" s="14" t="s">
        <v>38</v>
      </c>
      <c r="AX104" s="14" t="s">
        <v>8</v>
      </c>
      <c r="AY104" s="257" t="s">
        <v>168</v>
      </c>
    </row>
    <row r="105" s="2" customFormat="1" ht="20.5" customHeight="1">
      <c r="A105" s="40"/>
      <c r="B105" s="41"/>
      <c r="C105" s="220" t="s">
        <v>270</v>
      </c>
      <c r="D105" s="220" t="s">
        <v>170</v>
      </c>
      <c r="E105" s="221" t="s">
        <v>877</v>
      </c>
      <c r="F105" s="222" t="s">
        <v>878</v>
      </c>
      <c r="G105" s="223" t="s">
        <v>417</v>
      </c>
      <c r="H105" s="224">
        <v>55.280000000000001</v>
      </c>
      <c r="I105" s="225"/>
      <c r="J105" s="224">
        <f>ROUND(I105*H105,0)</f>
        <v>0</v>
      </c>
      <c r="K105" s="222" t="s">
        <v>181</v>
      </c>
      <c r="L105" s="46"/>
      <c r="M105" s="226" t="s">
        <v>20</v>
      </c>
      <c r="N105" s="227" t="s">
        <v>48</v>
      </c>
      <c r="O105" s="86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174</v>
      </c>
      <c r="AT105" s="230" t="s">
        <v>170</v>
      </c>
      <c r="AU105" s="230" t="s">
        <v>86</v>
      </c>
      <c r="AY105" s="19" t="s">
        <v>168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</v>
      </c>
      <c r="BK105" s="231">
        <f>ROUND(I105*H105,0)</f>
        <v>0</v>
      </c>
      <c r="BL105" s="19" t="s">
        <v>174</v>
      </c>
      <c r="BM105" s="230" t="s">
        <v>1056</v>
      </c>
    </row>
    <row r="106" s="2" customFormat="1">
      <c r="A106" s="40"/>
      <c r="B106" s="41"/>
      <c r="C106" s="42"/>
      <c r="D106" s="232" t="s">
        <v>183</v>
      </c>
      <c r="E106" s="42"/>
      <c r="F106" s="233" t="s">
        <v>880</v>
      </c>
      <c r="G106" s="42"/>
      <c r="H106" s="42"/>
      <c r="I106" s="138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183</v>
      </c>
      <c r="AU106" s="19" t="s">
        <v>86</v>
      </c>
    </row>
    <row r="107" s="13" customFormat="1">
      <c r="A107" s="13"/>
      <c r="B107" s="236"/>
      <c r="C107" s="237"/>
      <c r="D107" s="232" t="s">
        <v>185</v>
      </c>
      <c r="E107" s="238" t="s">
        <v>20</v>
      </c>
      <c r="F107" s="239" t="s">
        <v>1057</v>
      </c>
      <c r="G107" s="237"/>
      <c r="H107" s="240">
        <v>55.280000000000001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185</v>
      </c>
      <c r="AU107" s="246" t="s">
        <v>86</v>
      </c>
      <c r="AV107" s="13" t="s">
        <v>86</v>
      </c>
      <c r="AW107" s="13" t="s">
        <v>38</v>
      </c>
      <c r="AX107" s="13" t="s">
        <v>8</v>
      </c>
      <c r="AY107" s="246" t="s">
        <v>168</v>
      </c>
    </row>
    <row r="108" s="2" customFormat="1" ht="31" customHeight="1">
      <c r="A108" s="40"/>
      <c r="B108" s="41"/>
      <c r="C108" s="220" t="s">
        <v>285</v>
      </c>
      <c r="D108" s="220" t="s">
        <v>170</v>
      </c>
      <c r="E108" s="221" t="s">
        <v>883</v>
      </c>
      <c r="F108" s="222" t="s">
        <v>884</v>
      </c>
      <c r="G108" s="223" t="s">
        <v>417</v>
      </c>
      <c r="H108" s="224">
        <v>15.84</v>
      </c>
      <c r="I108" s="225"/>
      <c r="J108" s="224">
        <f>ROUND(I108*H108,0)</f>
        <v>0</v>
      </c>
      <c r="K108" s="222" t="s">
        <v>181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174</v>
      </c>
      <c r="AT108" s="230" t="s">
        <v>170</v>
      </c>
      <c r="AU108" s="230" t="s">
        <v>86</v>
      </c>
      <c r="AY108" s="19" t="s">
        <v>168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174</v>
      </c>
      <c r="BM108" s="230" t="s">
        <v>1058</v>
      </c>
    </row>
    <row r="109" s="2" customFormat="1">
      <c r="A109" s="40"/>
      <c r="B109" s="41"/>
      <c r="C109" s="42"/>
      <c r="D109" s="232" t="s">
        <v>183</v>
      </c>
      <c r="E109" s="42"/>
      <c r="F109" s="233" t="s">
        <v>880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183</v>
      </c>
      <c r="AU109" s="19" t="s">
        <v>86</v>
      </c>
    </row>
    <row r="110" s="2" customFormat="1" ht="20.5" customHeight="1">
      <c r="A110" s="40"/>
      <c r="B110" s="41"/>
      <c r="C110" s="220" t="s">
        <v>290</v>
      </c>
      <c r="D110" s="220" t="s">
        <v>170</v>
      </c>
      <c r="E110" s="221" t="s">
        <v>886</v>
      </c>
      <c r="F110" s="222" t="s">
        <v>887</v>
      </c>
      <c r="G110" s="223" t="s">
        <v>417</v>
      </c>
      <c r="H110" s="224">
        <v>15.84</v>
      </c>
      <c r="I110" s="225"/>
      <c r="J110" s="224">
        <f>ROUND(I110*H110,0)</f>
        <v>0</v>
      </c>
      <c r="K110" s="222" t="s">
        <v>181</v>
      </c>
      <c r="L110" s="46"/>
      <c r="M110" s="226" t="s">
        <v>20</v>
      </c>
      <c r="N110" s="227" t="s">
        <v>48</v>
      </c>
      <c r="O110" s="86"/>
      <c r="P110" s="228">
        <f>O110*H110</f>
        <v>0</v>
      </c>
      <c r="Q110" s="228">
        <v>4.6E-05</v>
      </c>
      <c r="R110" s="228">
        <f>Q110*H110</f>
        <v>0.00072864000000000002</v>
      </c>
      <c r="S110" s="228">
        <v>0</v>
      </c>
      <c r="T110" s="22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0" t="s">
        <v>174</v>
      </c>
      <c r="AT110" s="230" t="s">
        <v>170</v>
      </c>
      <c r="AU110" s="230" t="s">
        <v>86</v>
      </c>
      <c r="AY110" s="19" t="s">
        <v>168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</v>
      </c>
      <c r="BK110" s="231">
        <f>ROUND(I110*H110,0)</f>
        <v>0</v>
      </c>
      <c r="BL110" s="19" t="s">
        <v>174</v>
      </c>
      <c r="BM110" s="230" t="s">
        <v>1059</v>
      </c>
    </row>
    <row r="111" s="2" customFormat="1">
      <c r="A111" s="40"/>
      <c r="B111" s="41"/>
      <c r="C111" s="42"/>
      <c r="D111" s="232" t="s">
        <v>183</v>
      </c>
      <c r="E111" s="42"/>
      <c r="F111" s="233" t="s">
        <v>889</v>
      </c>
      <c r="G111" s="42"/>
      <c r="H111" s="42"/>
      <c r="I111" s="138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183</v>
      </c>
      <c r="AU111" s="19" t="s">
        <v>86</v>
      </c>
    </row>
    <row r="112" s="2" customFormat="1">
      <c r="A112" s="40"/>
      <c r="B112" s="41"/>
      <c r="C112" s="42"/>
      <c r="D112" s="232" t="s">
        <v>176</v>
      </c>
      <c r="E112" s="42"/>
      <c r="F112" s="233" t="s">
        <v>890</v>
      </c>
      <c r="G112" s="42"/>
      <c r="H112" s="42"/>
      <c r="I112" s="138"/>
      <c r="J112" s="42"/>
      <c r="K112" s="42"/>
      <c r="L112" s="46"/>
      <c r="M112" s="234"/>
      <c r="N112" s="235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176</v>
      </c>
      <c r="AU112" s="19" t="s">
        <v>86</v>
      </c>
    </row>
    <row r="113" s="2" customFormat="1" ht="20.5" customHeight="1">
      <c r="A113" s="40"/>
      <c r="B113" s="41"/>
      <c r="C113" s="279" t="s">
        <v>303</v>
      </c>
      <c r="D113" s="279" t="s">
        <v>360</v>
      </c>
      <c r="E113" s="280" t="s">
        <v>891</v>
      </c>
      <c r="F113" s="281" t="s">
        <v>892</v>
      </c>
      <c r="G113" s="282" t="s">
        <v>417</v>
      </c>
      <c r="H113" s="283">
        <v>15.84</v>
      </c>
      <c r="I113" s="284"/>
      <c r="J113" s="283">
        <f>ROUND(I113*H113,0)</f>
        <v>0</v>
      </c>
      <c r="K113" s="281" t="s">
        <v>181</v>
      </c>
      <c r="L113" s="285"/>
      <c r="M113" s="286" t="s">
        <v>20</v>
      </c>
      <c r="N113" s="287" t="s">
        <v>48</v>
      </c>
      <c r="O113" s="86"/>
      <c r="P113" s="228">
        <f>O113*H113</f>
        <v>0</v>
      </c>
      <c r="Q113" s="228">
        <v>0.0035400000000000002</v>
      </c>
      <c r="R113" s="228">
        <f>Q113*H113</f>
        <v>0.056073600000000001</v>
      </c>
      <c r="S113" s="228">
        <v>0</v>
      </c>
      <c r="T113" s="22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0" t="s">
        <v>285</v>
      </c>
      <c r="AT113" s="230" t="s">
        <v>360</v>
      </c>
      <c r="AU113" s="230" t="s">
        <v>86</v>
      </c>
      <c r="AY113" s="19" t="s">
        <v>168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9" t="s">
        <v>8</v>
      </c>
      <c r="BK113" s="231">
        <f>ROUND(I113*H113,0)</f>
        <v>0</v>
      </c>
      <c r="BL113" s="19" t="s">
        <v>174</v>
      </c>
      <c r="BM113" s="230" t="s">
        <v>1060</v>
      </c>
    </row>
    <row r="114" s="2" customFormat="1" ht="20.5" customHeight="1">
      <c r="A114" s="40"/>
      <c r="B114" s="41"/>
      <c r="C114" s="220" t="s">
        <v>314</v>
      </c>
      <c r="D114" s="220" t="s">
        <v>170</v>
      </c>
      <c r="E114" s="221" t="s">
        <v>894</v>
      </c>
      <c r="F114" s="222" t="s">
        <v>895</v>
      </c>
      <c r="G114" s="223" t="s">
        <v>417</v>
      </c>
      <c r="H114" s="224">
        <v>47.280000000000001</v>
      </c>
      <c r="I114" s="225"/>
      <c r="J114" s="224">
        <f>ROUND(I114*H114,0)</f>
        <v>0</v>
      </c>
      <c r="K114" s="222" t="s">
        <v>181</v>
      </c>
      <c r="L114" s="46"/>
      <c r="M114" s="226" t="s">
        <v>20</v>
      </c>
      <c r="N114" s="227" t="s">
        <v>48</v>
      </c>
      <c r="O114" s="86"/>
      <c r="P114" s="228">
        <f>O114*H114</f>
        <v>0</v>
      </c>
      <c r="Q114" s="228">
        <v>5.1999999999999997E-05</v>
      </c>
      <c r="R114" s="228">
        <f>Q114*H114</f>
        <v>0.0024585599999999998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174</v>
      </c>
      <c r="AT114" s="230" t="s">
        <v>170</v>
      </c>
      <c r="AU114" s="230" t="s">
        <v>86</v>
      </c>
      <c r="AY114" s="19" t="s">
        <v>168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174</v>
      </c>
      <c r="BM114" s="230" t="s">
        <v>1061</v>
      </c>
    </row>
    <row r="115" s="2" customFormat="1">
      <c r="A115" s="40"/>
      <c r="B115" s="41"/>
      <c r="C115" s="42"/>
      <c r="D115" s="232" t="s">
        <v>183</v>
      </c>
      <c r="E115" s="42"/>
      <c r="F115" s="233" t="s">
        <v>889</v>
      </c>
      <c r="G115" s="42"/>
      <c r="H115" s="42"/>
      <c r="I115" s="138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183</v>
      </c>
      <c r="AU115" s="19" t="s">
        <v>86</v>
      </c>
    </row>
    <row r="116" s="2" customFormat="1">
      <c r="A116" s="40"/>
      <c r="B116" s="41"/>
      <c r="C116" s="42"/>
      <c r="D116" s="232" t="s">
        <v>176</v>
      </c>
      <c r="E116" s="42"/>
      <c r="F116" s="233" t="s">
        <v>897</v>
      </c>
      <c r="G116" s="42"/>
      <c r="H116" s="42"/>
      <c r="I116" s="138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176</v>
      </c>
      <c r="AU116" s="19" t="s">
        <v>86</v>
      </c>
    </row>
    <row r="117" s="2" customFormat="1" ht="20.5" customHeight="1">
      <c r="A117" s="40"/>
      <c r="B117" s="41"/>
      <c r="C117" s="279" t="s">
        <v>329</v>
      </c>
      <c r="D117" s="279" t="s">
        <v>360</v>
      </c>
      <c r="E117" s="280" t="s">
        <v>891</v>
      </c>
      <c r="F117" s="281" t="s">
        <v>892</v>
      </c>
      <c r="G117" s="282" t="s">
        <v>417</v>
      </c>
      <c r="H117" s="283">
        <v>47.280000000000001</v>
      </c>
      <c r="I117" s="284"/>
      <c r="J117" s="283">
        <f>ROUND(I117*H117,0)</f>
        <v>0</v>
      </c>
      <c r="K117" s="281" t="s">
        <v>181</v>
      </c>
      <c r="L117" s="285"/>
      <c r="M117" s="286" t="s">
        <v>20</v>
      </c>
      <c r="N117" s="287" t="s">
        <v>48</v>
      </c>
      <c r="O117" s="86"/>
      <c r="P117" s="228">
        <f>O117*H117</f>
        <v>0</v>
      </c>
      <c r="Q117" s="228">
        <v>0.0035400000000000002</v>
      </c>
      <c r="R117" s="228">
        <f>Q117*H117</f>
        <v>0.16737120000000003</v>
      </c>
      <c r="S117" s="228">
        <v>0</v>
      </c>
      <c r="T117" s="22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0" t="s">
        <v>285</v>
      </c>
      <c r="AT117" s="230" t="s">
        <v>360</v>
      </c>
      <c r="AU117" s="230" t="s">
        <v>86</v>
      </c>
      <c r="AY117" s="19" t="s">
        <v>168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9" t="s">
        <v>8</v>
      </c>
      <c r="BK117" s="231">
        <f>ROUND(I117*H117,0)</f>
        <v>0</v>
      </c>
      <c r="BL117" s="19" t="s">
        <v>174</v>
      </c>
      <c r="BM117" s="230" t="s">
        <v>1062</v>
      </c>
    </row>
    <row r="118" s="2" customFormat="1" ht="20.5" customHeight="1">
      <c r="A118" s="40"/>
      <c r="B118" s="41"/>
      <c r="C118" s="220" t="s">
        <v>903</v>
      </c>
      <c r="D118" s="220" t="s">
        <v>170</v>
      </c>
      <c r="E118" s="221" t="s">
        <v>904</v>
      </c>
      <c r="F118" s="222" t="s">
        <v>905</v>
      </c>
      <c r="G118" s="223" t="s">
        <v>417</v>
      </c>
      <c r="H118" s="224">
        <v>8</v>
      </c>
      <c r="I118" s="225"/>
      <c r="J118" s="224">
        <f>ROUND(I118*H118,0)</f>
        <v>0</v>
      </c>
      <c r="K118" s="222" t="s">
        <v>181</v>
      </c>
      <c r="L118" s="46"/>
      <c r="M118" s="226" t="s">
        <v>20</v>
      </c>
      <c r="N118" s="227" t="s">
        <v>48</v>
      </c>
      <c r="O118" s="86"/>
      <c r="P118" s="228">
        <f>O118*H118</f>
        <v>0</v>
      </c>
      <c r="Q118" s="228">
        <v>5.1999999999999997E-05</v>
      </c>
      <c r="R118" s="228">
        <f>Q118*H118</f>
        <v>0.00041599999999999997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174</v>
      </c>
      <c r="AT118" s="230" t="s">
        <v>170</v>
      </c>
      <c r="AU118" s="230" t="s">
        <v>86</v>
      </c>
      <c r="AY118" s="19" t="s">
        <v>168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174</v>
      </c>
      <c r="BM118" s="230" t="s">
        <v>1063</v>
      </c>
    </row>
    <row r="119" s="2" customFormat="1">
      <c r="A119" s="40"/>
      <c r="B119" s="41"/>
      <c r="C119" s="42"/>
      <c r="D119" s="232" t="s">
        <v>183</v>
      </c>
      <c r="E119" s="42"/>
      <c r="F119" s="233" t="s">
        <v>889</v>
      </c>
      <c r="G119" s="42"/>
      <c r="H119" s="42"/>
      <c r="I119" s="138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183</v>
      </c>
      <c r="AU119" s="19" t="s">
        <v>86</v>
      </c>
    </row>
    <row r="120" s="2" customFormat="1">
      <c r="A120" s="40"/>
      <c r="B120" s="41"/>
      <c r="C120" s="42"/>
      <c r="D120" s="232" t="s">
        <v>176</v>
      </c>
      <c r="E120" s="42"/>
      <c r="F120" s="233" t="s">
        <v>907</v>
      </c>
      <c r="G120" s="42"/>
      <c r="H120" s="42"/>
      <c r="I120" s="138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176</v>
      </c>
      <c r="AU120" s="19" t="s">
        <v>86</v>
      </c>
    </row>
    <row r="121" s="2" customFormat="1" ht="20.5" customHeight="1">
      <c r="A121" s="40"/>
      <c r="B121" s="41"/>
      <c r="C121" s="279" t="s">
        <v>340</v>
      </c>
      <c r="D121" s="279" t="s">
        <v>360</v>
      </c>
      <c r="E121" s="280" t="s">
        <v>900</v>
      </c>
      <c r="F121" s="281" t="s">
        <v>901</v>
      </c>
      <c r="G121" s="282" t="s">
        <v>417</v>
      </c>
      <c r="H121" s="283">
        <v>16</v>
      </c>
      <c r="I121" s="284"/>
      <c r="J121" s="283">
        <f>ROUND(I121*H121,0)</f>
        <v>0</v>
      </c>
      <c r="K121" s="281" t="s">
        <v>181</v>
      </c>
      <c r="L121" s="285"/>
      <c r="M121" s="286" t="s">
        <v>20</v>
      </c>
      <c r="N121" s="287" t="s">
        <v>48</v>
      </c>
      <c r="O121" s="86"/>
      <c r="P121" s="228">
        <f>O121*H121</f>
        <v>0</v>
      </c>
      <c r="Q121" s="228">
        <v>0.0047200000000000002</v>
      </c>
      <c r="R121" s="228">
        <f>Q121*H121</f>
        <v>0.075520000000000004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285</v>
      </c>
      <c r="AT121" s="230" t="s">
        <v>360</v>
      </c>
      <c r="AU121" s="230" t="s">
        <v>86</v>
      </c>
      <c r="AY121" s="19" t="s">
        <v>168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</v>
      </c>
      <c r="BK121" s="231">
        <f>ROUND(I121*H121,0)</f>
        <v>0</v>
      </c>
      <c r="BL121" s="19" t="s">
        <v>174</v>
      </c>
      <c r="BM121" s="230" t="s">
        <v>1064</v>
      </c>
    </row>
    <row r="122" s="13" customFormat="1">
      <c r="A122" s="13"/>
      <c r="B122" s="236"/>
      <c r="C122" s="237"/>
      <c r="D122" s="232" t="s">
        <v>185</v>
      </c>
      <c r="E122" s="237"/>
      <c r="F122" s="239" t="s">
        <v>1065</v>
      </c>
      <c r="G122" s="237"/>
      <c r="H122" s="240">
        <v>16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185</v>
      </c>
      <c r="AU122" s="246" t="s">
        <v>86</v>
      </c>
      <c r="AV122" s="13" t="s">
        <v>86</v>
      </c>
      <c r="AW122" s="13" t="s">
        <v>4</v>
      </c>
      <c r="AX122" s="13" t="s">
        <v>8</v>
      </c>
      <c r="AY122" s="246" t="s">
        <v>168</v>
      </c>
    </row>
    <row r="123" s="2" customFormat="1" ht="20.5" customHeight="1">
      <c r="A123" s="40"/>
      <c r="B123" s="41"/>
      <c r="C123" s="220" t="s">
        <v>9</v>
      </c>
      <c r="D123" s="220" t="s">
        <v>170</v>
      </c>
      <c r="E123" s="221" t="s">
        <v>912</v>
      </c>
      <c r="F123" s="222" t="s">
        <v>913</v>
      </c>
      <c r="G123" s="223" t="s">
        <v>417</v>
      </c>
      <c r="H123" s="224">
        <v>6</v>
      </c>
      <c r="I123" s="225"/>
      <c r="J123" s="224">
        <f>ROUND(I123*H123,0)</f>
        <v>0</v>
      </c>
      <c r="K123" s="222" t="s">
        <v>20</v>
      </c>
      <c r="L123" s="46"/>
      <c r="M123" s="226" t="s">
        <v>20</v>
      </c>
      <c r="N123" s="227" t="s">
        <v>48</v>
      </c>
      <c r="O123" s="86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174</v>
      </c>
      <c r="AT123" s="230" t="s">
        <v>170</v>
      </c>
      <c r="AU123" s="230" t="s">
        <v>86</v>
      </c>
      <c r="AY123" s="19" t="s">
        <v>168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</v>
      </c>
      <c r="BK123" s="231">
        <f>ROUND(I123*H123,0)</f>
        <v>0</v>
      </c>
      <c r="BL123" s="19" t="s">
        <v>174</v>
      </c>
      <c r="BM123" s="230" t="s">
        <v>1066</v>
      </c>
    </row>
    <row r="124" s="2" customFormat="1">
      <c r="A124" s="40"/>
      <c r="B124" s="41"/>
      <c r="C124" s="42"/>
      <c r="D124" s="232" t="s">
        <v>176</v>
      </c>
      <c r="E124" s="42"/>
      <c r="F124" s="233" t="s">
        <v>1092</v>
      </c>
      <c r="G124" s="42"/>
      <c r="H124" s="42"/>
      <c r="I124" s="138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176</v>
      </c>
      <c r="AU124" s="19" t="s">
        <v>86</v>
      </c>
    </row>
    <row r="125" s="2" customFormat="1" ht="20.5" customHeight="1">
      <c r="A125" s="40"/>
      <c r="B125" s="41"/>
      <c r="C125" s="220" t="s">
        <v>365</v>
      </c>
      <c r="D125" s="220" t="s">
        <v>170</v>
      </c>
      <c r="E125" s="221" t="s">
        <v>916</v>
      </c>
      <c r="F125" s="222" t="s">
        <v>917</v>
      </c>
      <c r="G125" s="223" t="s">
        <v>918</v>
      </c>
      <c r="H125" s="224">
        <v>55.280000000000001</v>
      </c>
      <c r="I125" s="225"/>
      <c r="J125" s="224">
        <f>ROUND(I125*H125,0)</f>
        <v>0</v>
      </c>
      <c r="K125" s="222" t="s">
        <v>20</v>
      </c>
      <c r="L125" s="46"/>
      <c r="M125" s="226" t="s">
        <v>20</v>
      </c>
      <c r="N125" s="227" t="s">
        <v>48</v>
      </c>
      <c r="O125" s="86"/>
      <c r="P125" s="228">
        <f>O125*H125</f>
        <v>0</v>
      </c>
      <c r="Q125" s="228">
        <v>2.0000000000000002E-05</v>
      </c>
      <c r="R125" s="228">
        <f>Q125*H125</f>
        <v>0.0011056000000000002</v>
      </c>
      <c r="S125" s="228">
        <v>0</v>
      </c>
      <c r="T125" s="22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0" t="s">
        <v>174</v>
      </c>
      <c r="AT125" s="230" t="s">
        <v>170</v>
      </c>
      <c r="AU125" s="230" t="s">
        <v>86</v>
      </c>
      <c r="AY125" s="19" t="s">
        <v>168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</v>
      </c>
      <c r="BK125" s="231">
        <f>ROUND(I125*H125,0)</f>
        <v>0</v>
      </c>
      <c r="BL125" s="19" t="s">
        <v>174</v>
      </c>
      <c r="BM125" s="230" t="s">
        <v>1067</v>
      </c>
    </row>
    <row r="126" s="13" customFormat="1">
      <c r="A126" s="13"/>
      <c r="B126" s="236"/>
      <c r="C126" s="237"/>
      <c r="D126" s="232" t="s">
        <v>185</v>
      </c>
      <c r="E126" s="238" t="s">
        <v>20</v>
      </c>
      <c r="F126" s="239" t="s">
        <v>1057</v>
      </c>
      <c r="G126" s="237"/>
      <c r="H126" s="240">
        <v>55.280000000000001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185</v>
      </c>
      <c r="AU126" s="246" t="s">
        <v>86</v>
      </c>
      <c r="AV126" s="13" t="s">
        <v>86</v>
      </c>
      <c r="AW126" s="13" t="s">
        <v>38</v>
      </c>
      <c r="AX126" s="13" t="s">
        <v>8</v>
      </c>
      <c r="AY126" s="246" t="s">
        <v>168</v>
      </c>
    </row>
    <row r="127" s="2" customFormat="1" ht="20.5" customHeight="1">
      <c r="A127" s="40"/>
      <c r="B127" s="41"/>
      <c r="C127" s="220" t="s">
        <v>372</v>
      </c>
      <c r="D127" s="220" t="s">
        <v>170</v>
      </c>
      <c r="E127" s="221" t="s">
        <v>999</v>
      </c>
      <c r="F127" s="222" t="s">
        <v>1000</v>
      </c>
      <c r="G127" s="223" t="s">
        <v>417</v>
      </c>
      <c r="H127" s="224">
        <v>63</v>
      </c>
      <c r="I127" s="225"/>
      <c r="J127" s="224">
        <f>ROUND(I127*H127,0)</f>
        <v>0</v>
      </c>
      <c r="K127" s="222" t="s">
        <v>711</v>
      </c>
      <c r="L127" s="46"/>
      <c r="M127" s="226" t="s">
        <v>20</v>
      </c>
      <c r="N127" s="227" t="s">
        <v>48</v>
      </c>
      <c r="O127" s="86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174</v>
      </c>
      <c r="AT127" s="230" t="s">
        <v>170</v>
      </c>
      <c r="AU127" s="230" t="s">
        <v>86</v>
      </c>
      <c r="AY127" s="19" t="s">
        <v>168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</v>
      </c>
      <c r="BK127" s="231">
        <f>ROUND(I127*H127,0)</f>
        <v>0</v>
      </c>
      <c r="BL127" s="19" t="s">
        <v>174</v>
      </c>
      <c r="BM127" s="230" t="s">
        <v>1093</v>
      </c>
    </row>
    <row r="128" s="2" customFormat="1">
      <c r="A128" s="40"/>
      <c r="B128" s="41"/>
      <c r="C128" s="42"/>
      <c r="D128" s="232" t="s">
        <v>183</v>
      </c>
      <c r="E128" s="42"/>
      <c r="F128" s="233" t="s">
        <v>1002</v>
      </c>
      <c r="G128" s="42"/>
      <c r="H128" s="42"/>
      <c r="I128" s="138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183</v>
      </c>
      <c r="AU128" s="19" t="s">
        <v>86</v>
      </c>
    </row>
    <row r="129" s="2" customFormat="1">
      <c r="A129" s="40"/>
      <c r="B129" s="41"/>
      <c r="C129" s="42"/>
      <c r="D129" s="232" t="s">
        <v>176</v>
      </c>
      <c r="E129" s="42"/>
      <c r="F129" s="233" t="s">
        <v>1003</v>
      </c>
      <c r="G129" s="42"/>
      <c r="H129" s="42"/>
      <c r="I129" s="138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176</v>
      </c>
      <c r="AU129" s="19" t="s">
        <v>86</v>
      </c>
    </row>
    <row r="130" s="13" customFormat="1">
      <c r="A130" s="13"/>
      <c r="B130" s="236"/>
      <c r="C130" s="237"/>
      <c r="D130" s="232" t="s">
        <v>185</v>
      </c>
      <c r="E130" s="238" t="s">
        <v>20</v>
      </c>
      <c r="F130" s="239" t="s">
        <v>1069</v>
      </c>
      <c r="G130" s="237"/>
      <c r="H130" s="240">
        <v>63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185</v>
      </c>
      <c r="AU130" s="246" t="s">
        <v>86</v>
      </c>
      <c r="AV130" s="13" t="s">
        <v>86</v>
      </c>
      <c r="AW130" s="13" t="s">
        <v>38</v>
      </c>
      <c r="AX130" s="13" t="s">
        <v>8</v>
      </c>
      <c r="AY130" s="246" t="s">
        <v>168</v>
      </c>
    </row>
    <row r="131" s="2" customFormat="1" ht="20.5" customHeight="1">
      <c r="A131" s="40"/>
      <c r="B131" s="41"/>
      <c r="C131" s="279" t="s">
        <v>376</v>
      </c>
      <c r="D131" s="279" t="s">
        <v>360</v>
      </c>
      <c r="E131" s="280" t="s">
        <v>1005</v>
      </c>
      <c r="F131" s="281" t="s">
        <v>1006</v>
      </c>
      <c r="G131" s="282" t="s">
        <v>190</v>
      </c>
      <c r="H131" s="283">
        <v>1.26</v>
      </c>
      <c r="I131" s="284"/>
      <c r="J131" s="283">
        <f>ROUND(I131*H131,0)</f>
        <v>0</v>
      </c>
      <c r="K131" s="281" t="s">
        <v>181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0.20000000000000001</v>
      </c>
      <c r="R131" s="228">
        <f>Q131*H131</f>
        <v>0.252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285</v>
      </c>
      <c r="AT131" s="230" t="s">
        <v>360</v>
      </c>
      <c r="AU131" s="230" t="s">
        <v>86</v>
      </c>
      <c r="AY131" s="19" t="s">
        <v>168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174</v>
      </c>
      <c r="BM131" s="230" t="s">
        <v>1094</v>
      </c>
    </row>
    <row r="132" s="13" customFormat="1">
      <c r="A132" s="13"/>
      <c r="B132" s="236"/>
      <c r="C132" s="237"/>
      <c r="D132" s="232" t="s">
        <v>185</v>
      </c>
      <c r="E132" s="238" t="s">
        <v>20</v>
      </c>
      <c r="F132" s="239" t="s">
        <v>1071</v>
      </c>
      <c r="G132" s="237"/>
      <c r="H132" s="240">
        <v>1.26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185</v>
      </c>
      <c r="AU132" s="246" t="s">
        <v>86</v>
      </c>
      <c r="AV132" s="13" t="s">
        <v>86</v>
      </c>
      <c r="AW132" s="13" t="s">
        <v>38</v>
      </c>
      <c r="AX132" s="13" t="s">
        <v>8</v>
      </c>
      <c r="AY132" s="246" t="s">
        <v>168</v>
      </c>
    </row>
    <row r="133" s="2" customFormat="1" ht="20.5" customHeight="1">
      <c r="A133" s="40"/>
      <c r="B133" s="41"/>
      <c r="C133" s="220" t="s">
        <v>387</v>
      </c>
      <c r="D133" s="220" t="s">
        <v>170</v>
      </c>
      <c r="E133" s="221" t="s">
        <v>1009</v>
      </c>
      <c r="F133" s="222" t="s">
        <v>1010</v>
      </c>
      <c r="G133" s="223" t="s">
        <v>190</v>
      </c>
      <c r="H133" s="224">
        <v>35.560000000000002</v>
      </c>
      <c r="I133" s="225"/>
      <c r="J133" s="224">
        <f>ROUND(I133*H133,0)</f>
        <v>0</v>
      </c>
      <c r="K133" s="222" t="s">
        <v>181</v>
      </c>
      <c r="L133" s="46"/>
      <c r="M133" s="226" t="s">
        <v>20</v>
      </c>
      <c r="N133" s="227" t="s">
        <v>48</v>
      </c>
      <c r="O133" s="86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174</v>
      </c>
      <c r="AT133" s="230" t="s">
        <v>170</v>
      </c>
      <c r="AU133" s="230" t="s">
        <v>86</v>
      </c>
      <c r="AY133" s="19" t="s">
        <v>168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174</v>
      </c>
      <c r="BM133" s="230" t="s">
        <v>1072</v>
      </c>
    </row>
    <row r="134" s="2" customFormat="1">
      <c r="A134" s="40"/>
      <c r="B134" s="41"/>
      <c r="C134" s="42"/>
      <c r="D134" s="232" t="s">
        <v>183</v>
      </c>
      <c r="E134" s="42"/>
      <c r="F134" s="233" t="s">
        <v>1012</v>
      </c>
      <c r="G134" s="42"/>
      <c r="H134" s="42"/>
      <c r="I134" s="138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183</v>
      </c>
      <c r="AU134" s="19" t="s">
        <v>86</v>
      </c>
    </row>
    <row r="135" s="2" customFormat="1">
      <c r="A135" s="40"/>
      <c r="B135" s="41"/>
      <c r="C135" s="42"/>
      <c r="D135" s="232" t="s">
        <v>176</v>
      </c>
      <c r="E135" s="42"/>
      <c r="F135" s="233" t="s">
        <v>1013</v>
      </c>
      <c r="G135" s="42"/>
      <c r="H135" s="42"/>
      <c r="I135" s="138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176</v>
      </c>
      <c r="AU135" s="19" t="s">
        <v>86</v>
      </c>
    </row>
    <row r="136" s="13" customFormat="1">
      <c r="A136" s="13"/>
      <c r="B136" s="236"/>
      <c r="C136" s="237"/>
      <c r="D136" s="232" t="s">
        <v>185</v>
      </c>
      <c r="E136" s="238" t="s">
        <v>20</v>
      </c>
      <c r="F136" s="239" t="s">
        <v>1014</v>
      </c>
      <c r="G136" s="237"/>
      <c r="H136" s="240">
        <v>35.560000000000002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185</v>
      </c>
      <c r="AU136" s="246" t="s">
        <v>86</v>
      </c>
      <c r="AV136" s="13" t="s">
        <v>86</v>
      </c>
      <c r="AW136" s="13" t="s">
        <v>38</v>
      </c>
      <c r="AX136" s="13" t="s">
        <v>8</v>
      </c>
      <c r="AY136" s="246" t="s">
        <v>168</v>
      </c>
    </row>
    <row r="137" s="2" customFormat="1" ht="20.5" customHeight="1">
      <c r="A137" s="40"/>
      <c r="B137" s="41"/>
      <c r="C137" s="220" t="s">
        <v>409</v>
      </c>
      <c r="D137" s="220" t="s">
        <v>170</v>
      </c>
      <c r="E137" s="221" t="s">
        <v>1015</v>
      </c>
      <c r="F137" s="222" t="s">
        <v>1016</v>
      </c>
      <c r="G137" s="223" t="s">
        <v>190</v>
      </c>
      <c r="H137" s="224">
        <v>71.120000000000005</v>
      </c>
      <c r="I137" s="225"/>
      <c r="J137" s="224">
        <f>ROUND(I137*H137,0)</f>
        <v>0</v>
      </c>
      <c r="K137" s="222" t="s">
        <v>181</v>
      </c>
      <c r="L137" s="46"/>
      <c r="M137" s="226" t="s">
        <v>20</v>
      </c>
      <c r="N137" s="227" t="s">
        <v>48</v>
      </c>
      <c r="O137" s="86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174</v>
      </c>
      <c r="AT137" s="230" t="s">
        <v>170</v>
      </c>
      <c r="AU137" s="230" t="s">
        <v>86</v>
      </c>
      <c r="AY137" s="19" t="s">
        <v>168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174</v>
      </c>
      <c r="BM137" s="230" t="s">
        <v>1073</v>
      </c>
    </row>
    <row r="138" s="2" customFormat="1">
      <c r="A138" s="40"/>
      <c r="B138" s="41"/>
      <c r="C138" s="42"/>
      <c r="D138" s="232" t="s">
        <v>183</v>
      </c>
      <c r="E138" s="42"/>
      <c r="F138" s="233" t="s">
        <v>1012</v>
      </c>
      <c r="G138" s="42"/>
      <c r="H138" s="42"/>
      <c r="I138" s="138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183</v>
      </c>
      <c r="AU138" s="19" t="s">
        <v>86</v>
      </c>
    </row>
    <row r="139" s="13" customFormat="1">
      <c r="A139" s="13"/>
      <c r="B139" s="236"/>
      <c r="C139" s="237"/>
      <c r="D139" s="232" t="s">
        <v>185</v>
      </c>
      <c r="E139" s="238" t="s">
        <v>20</v>
      </c>
      <c r="F139" s="239" t="s">
        <v>1018</v>
      </c>
      <c r="G139" s="237"/>
      <c r="H139" s="240">
        <v>71.120000000000005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185</v>
      </c>
      <c r="AU139" s="246" t="s">
        <v>86</v>
      </c>
      <c r="AV139" s="13" t="s">
        <v>86</v>
      </c>
      <c r="AW139" s="13" t="s">
        <v>38</v>
      </c>
      <c r="AX139" s="13" t="s">
        <v>8</v>
      </c>
      <c r="AY139" s="246" t="s">
        <v>168</v>
      </c>
    </row>
    <row r="140" s="2" customFormat="1" ht="14.5" customHeight="1">
      <c r="A140" s="40"/>
      <c r="B140" s="41"/>
      <c r="C140" s="279" t="s">
        <v>7</v>
      </c>
      <c r="D140" s="279" t="s">
        <v>360</v>
      </c>
      <c r="E140" s="280" t="s">
        <v>1074</v>
      </c>
      <c r="F140" s="281" t="s">
        <v>1075</v>
      </c>
      <c r="G140" s="282" t="s">
        <v>417</v>
      </c>
      <c r="H140" s="283">
        <v>47.280000000000001</v>
      </c>
      <c r="I140" s="284"/>
      <c r="J140" s="283">
        <f>ROUND(I140*H140,0)</f>
        <v>0</v>
      </c>
      <c r="K140" s="281" t="s">
        <v>20</v>
      </c>
      <c r="L140" s="285"/>
      <c r="M140" s="286" t="s">
        <v>20</v>
      </c>
      <c r="N140" s="287" t="s">
        <v>48</v>
      </c>
      <c r="O140" s="86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0" t="s">
        <v>285</v>
      </c>
      <c r="AT140" s="230" t="s">
        <v>360</v>
      </c>
      <c r="AU140" s="230" t="s">
        <v>86</v>
      </c>
      <c r="AY140" s="19" t="s">
        <v>168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</v>
      </c>
      <c r="BK140" s="231">
        <f>ROUND(I140*H140,0)</f>
        <v>0</v>
      </c>
      <c r="BL140" s="19" t="s">
        <v>174</v>
      </c>
      <c r="BM140" s="230" t="s">
        <v>1076</v>
      </c>
    </row>
    <row r="141" s="2" customFormat="1">
      <c r="A141" s="40"/>
      <c r="B141" s="41"/>
      <c r="C141" s="42"/>
      <c r="D141" s="232" t="s">
        <v>176</v>
      </c>
      <c r="E141" s="42"/>
      <c r="F141" s="233" t="s">
        <v>1095</v>
      </c>
      <c r="G141" s="42"/>
      <c r="H141" s="42"/>
      <c r="I141" s="138"/>
      <c r="J141" s="42"/>
      <c r="K141" s="42"/>
      <c r="L141" s="46"/>
      <c r="M141" s="234"/>
      <c r="N141" s="23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176</v>
      </c>
      <c r="AU141" s="19" t="s">
        <v>86</v>
      </c>
    </row>
    <row r="142" s="2" customFormat="1" ht="14.5" customHeight="1">
      <c r="A142" s="40"/>
      <c r="B142" s="41"/>
      <c r="C142" s="279" t="s">
        <v>422</v>
      </c>
      <c r="D142" s="279" t="s">
        <v>360</v>
      </c>
      <c r="E142" s="280" t="s">
        <v>1078</v>
      </c>
      <c r="F142" s="281" t="s">
        <v>1096</v>
      </c>
      <c r="G142" s="282" t="s">
        <v>417</v>
      </c>
      <c r="H142" s="283">
        <v>8</v>
      </c>
      <c r="I142" s="284"/>
      <c r="J142" s="283">
        <f>ROUND(I142*H142,0)</f>
        <v>0</v>
      </c>
      <c r="K142" s="281" t="s">
        <v>20</v>
      </c>
      <c r="L142" s="285"/>
      <c r="M142" s="286" t="s">
        <v>20</v>
      </c>
      <c r="N142" s="287" t="s">
        <v>48</v>
      </c>
      <c r="O142" s="86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0" t="s">
        <v>285</v>
      </c>
      <c r="AT142" s="230" t="s">
        <v>360</v>
      </c>
      <c r="AU142" s="230" t="s">
        <v>86</v>
      </c>
      <c r="AY142" s="19" t="s">
        <v>168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</v>
      </c>
      <c r="BK142" s="231">
        <f>ROUND(I142*H142,0)</f>
        <v>0</v>
      </c>
      <c r="BL142" s="19" t="s">
        <v>174</v>
      </c>
      <c r="BM142" s="230" t="s">
        <v>1080</v>
      </c>
    </row>
    <row r="143" s="2" customFormat="1">
      <c r="A143" s="40"/>
      <c r="B143" s="41"/>
      <c r="C143" s="42"/>
      <c r="D143" s="232" t="s">
        <v>176</v>
      </c>
      <c r="E143" s="42"/>
      <c r="F143" s="233" t="s">
        <v>1081</v>
      </c>
      <c r="G143" s="42"/>
      <c r="H143" s="42"/>
      <c r="I143" s="138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176</v>
      </c>
      <c r="AU143" s="19" t="s">
        <v>86</v>
      </c>
    </row>
    <row r="144" s="2" customFormat="1" ht="14.5" customHeight="1">
      <c r="A144" s="40"/>
      <c r="B144" s="41"/>
      <c r="C144" s="279" t="s">
        <v>429</v>
      </c>
      <c r="D144" s="279" t="s">
        <v>360</v>
      </c>
      <c r="E144" s="280" t="s">
        <v>1082</v>
      </c>
      <c r="F144" s="281" t="s">
        <v>1083</v>
      </c>
      <c r="G144" s="282" t="s">
        <v>417</v>
      </c>
      <c r="H144" s="283">
        <v>15.84</v>
      </c>
      <c r="I144" s="284"/>
      <c r="J144" s="283">
        <f>ROUND(I144*H144,0)</f>
        <v>0</v>
      </c>
      <c r="K144" s="281" t="s">
        <v>20</v>
      </c>
      <c r="L144" s="285"/>
      <c r="M144" s="286" t="s">
        <v>20</v>
      </c>
      <c r="N144" s="287" t="s">
        <v>48</v>
      </c>
      <c r="O144" s="86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0" t="s">
        <v>285</v>
      </c>
      <c r="AT144" s="230" t="s">
        <v>360</v>
      </c>
      <c r="AU144" s="230" t="s">
        <v>86</v>
      </c>
      <c r="AY144" s="19" t="s">
        <v>168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9" t="s">
        <v>8</v>
      </c>
      <c r="BK144" s="231">
        <f>ROUND(I144*H144,0)</f>
        <v>0</v>
      </c>
      <c r="BL144" s="19" t="s">
        <v>174</v>
      </c>
      <c r="BM144" s="230" t="s">
        <v>1084</v>
      </c>
    </row>
    <row r="145" s="2" customFormat="1">
      <c r="A145" s="40"/>
      <c r="B145" s="41"/>
      <c r="C145" s="42"/>
      <c r="D145" s="232" t="s">
        <v>176</v>
      </c>
      <c r="E145" s="42"/>
      <c r="F145" s="233" t="s">
        <v>1085</v>
      </c>
      <c r="G145" s="42"/>
      <c r="H145" s="42"/>
      <c r="I145" s="138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176</v>
      </c>
      <c r="AU145" s="19" t="s">
        <v>86</v>
      </c>
    </row>
    <row r="146" s="2" customFormat="1" ht="14.5" customHeight="1">
      <c r="A146" s="40"/>
      <c r="B146" s="41"/>
      <c r="C146" s="279" t="s">
        <v>440</v>
      </c>
      <c r="D146" s="279" t="s">
        <v>360</v>
      </c>
      <c r="E146" s="280" t="s">
        <v>1086</v>
      </c>
      <c r="F146" s="281" t="s">
        <v>1087</v>
      </c>
      <c r="G146" s="282" t="s">
        <v>417</v>
      </c>
      <c r="H146" s="283">
        <v>2</v>
      </c>
      <c r="I146" s="284"/>
      <c r="J146" s="283">
        <f>ROUND(I146*H146,0)</f>
        <v>0</v>
      </c>
      <c r="K146" s="281" t="s">
        <v>20</v>
      </c>
      <c r="L146" s="285"/>
      <c r="M146" s="299" t="s">
        <v>20</v>
      </c>
      <c r="N146" s="300" t="s">
        <v>48</v>
      </c>
      <c r="O146" s="293"/>
      <c r="P146" s="294">
        <f>O146*H146</f>
        <v>0</v>
      </c>
      <c r="Q146" s="294">
        <v>0.0047200000000000002</v>
      </c>
      <c r="R146" s="294">
        <f>Q146*H146</f>
        <v>0.0094400000000000005</v>
      </c>
      <c r="S146" s="294">
        <v>0</v>
      </c>
      <c r="T146" s="29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0" t="s">
        <v>285</v>
      </c>
      <c r="AT146" s="230" t="s">
        <v>360</v>
      </c>
      <c r="AU146" s="230" t="s">
        <v>86</v>
      </c>
      <c r="AY146" s="19" t="s">
        <v>168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9" t="s">
        <v>8</v>
      </c>
      <c r="BK146" s="231">
        <f>ROUND(I146*H146,0)</f>
        <v>0</v>
      </c>
      <c r="BL146" s="19" t="s">
        <v>174</v>
      </c>
      <c r="BM146" s="230" t="s">
        <v>1088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168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KDy/irsPxp8qhtYJU/54ev7eoty8oCWGApAqS+pjipPpLv1ue4Vycm65qBou006V4qIbeHxsJkEvUBfVYI08Hw==" hashValue="wKyOP7wMrBN1CXV5wtjt61YzojN3ocW/vN6jXrGp2blk5vFNbv5orePn9yW6gBBOAZ2D3H5lUaMUhj5B6Y99Ow==" algorithmName="SHA-512" password="CC35"/>
  <autoFilter ref="C80:K14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1097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68.5" customHeight="1">
      <c r="A27" s="144"/>
      <c r="B27" s="145"/>
      <c r="C27" s="144"/>
      <c r="D27" s="144"/>
      <c r="E27" s="146" t="s">
        <v>1039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ROUND((SUM(BE81:BE146)),  0)</f>
        <v>0</v>
      </c>
      <c r="G33" s="40"/>
      <c r="H33" s="40"/>
      <c r="I33" s="157">
        <v>0.20999999999999999</v>
      </c>
      <c r="J33" s="156">
        <f>ROUND(((SUM(BE81:BE146))*I33),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ROUND((SUM(BF81:BF146)),  0)</f>
        <v>0</v>
      </c>
      <c r="G34" s="40"/>
      <c r="H34" s="40"/>
      <c r="I34" s="157">
        <v>0.14999999999999999</v>
      </c>
      <c r="J34" s="156">
        <f>ROUND(((SUM(BF81:BF146))*I34),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ROUND((SUM(BG81:BG146)),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ROUND((SUM(BH81:BH146)),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ROUND((SUM(BI81:BI146)),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16025-1.6 - SO01.6 Vegetační úpravy LBC1 - následná péče 3.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153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16025-1.6 - SO01.6 Vegetační úpravy LBC1 - následná péče 3.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154</v>
      </c>
      <c r="D80" s="195" t="s">
        <v>62</v>
      </c>
      <c r="E80" s="195" t="s">
        <v>58</v>
      </c>
      <c r="F80" s="195" t="s">
        <v>59</v>
      </c>
      <c r="G80" s="195" t="s">
        <v>155</v>
      </c>
      <c r="H80" s="195" t="s">
        <v>156</v>
      </c>
      <c r="I80" s="196" t="s">
        <v>157</v>
      </c>
      <c r="J80" s="195" t="s">
        <v>140</v>
      </c>
      <c r="K80" s="197" t="s">
        <v>158</v>
      </c>
      <c r="L80" s="198"/>
      <c r="M80" s="94" t="s">
        <v>20</v>
      </c>
      <c r="N80" s="95" t="s">
        <v>47</v>
      </c>
      <c r="O80" s="95" t="s">
        <v>159</v>
      </c>
      <c r="P80" s="95" t="s">
        <v>160</v>
      </c>
      <c r="Q80" s="95" t="s">
        <v>161</v>
      </c>
      <c r="R80" s="95" t="s">
        <v>162</v>
      </c>
      <c r="S80" s="95" t="s">
        <v>163</v>
      </c>
      <c r="T80" s="96" t="s">
        <v>164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165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0.5724011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166</v>
      </c>
      <c r="F82" s="207" t="s">
        <v>167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0.5724011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168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169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SUM(P84:P146)</f>
        <v>0</v>
      </c>
      <c r="Q83" s="212"/>
      <c r="R83" s="213">
        <f>SUM(R84:R146)</f>
        <v>0.5724011</v>
      </c>
      <c r="S83" s="212"/>
      <c r="T83" s="214">
        <f>SUM(T84:T146)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168</v>
      </c>
      <c r="BK83" s="217">
        <f>SUM(BK84:BK146)</f>
        <v>0</v>
      </c>
    </row>
    <row r="84" s="2" customFormat="1" ht="20.5" customHeight="1">
      <c r="A84" s="40"/>
      <c r="B84" s="41"/>
      <c r="C84" s="220" t="s">
        <v>8</v>
      </c>
      <c r="D84" s="220" t="s">
        <v>170</v>
      </c>
      <c r="E84" s="221" t="s">
        <v>1040</v>
      </c>
      <c r="F84" s="222" t="s">
        <v>1041</v>
      </c>
      <c r="G84" s="223" t="s">
        <v>180</v>
      </c>
      <c r="H84" s="224">
        <v>18812</v>
      </c>
      <c r="I84" s="225"/>
      <c r="J84" s="224">
        <f>ROUND(I84*H84,0)</f>
        <v>0</v>
      </c>
      <c r="K84" s="222" t="s">
        <v>181</v>
      </c>
      <c r="L84" s="46"/>
      <c r="M84" s="226" t="s">
        <v>20</v>
      </c>
      <c r="N84" s="227" t="s">
        <v>48</v>
      </c>
      <c r="O84" s="8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174</v>
      </c>
      <c r="AT84" s="230" t="s">
        <v>170</v>
      </c>
      <c r="AU84" s="230" t="s">
        <v>86</v>
      </c>
      <c r="AY84" s="19" t="s">
        <v>168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174</v>
      </c>
      <c r="BM84" s="230" t="s">
        <v>1042</v>
      </c>
    </row>
    <row r="85" s="2" customFormat="1">
      <c r="A85" s="40"/>
      <c r="B85" s="41"/>
      <c r="C85" s="42"/>
      <c r="D85" s="232" t="s">
        <v>183</v>
      </c>
      <c r="E85" s="42"/>
      <c r="F85" s="233" t="s">
        <v>1043</v>
      </c>
      <c r="G85" s="42"/>
      <c r="H85" s="42"/>
      <c r="I85" s="138"/>
      <c r="J85" s="42"/>
      <c r="K85" s="42"/>
      <c r="L85" s="46"/>
      <c r="M85" s="234"/>
      <c r="N85" s="23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183</v>
      </c>
      <c r="AU85" s="19" t="s">
        <v>86</v>
      </c>
    </row>
    <row r="86" s="13" customFormat="1">
      <c r="A86" s="13"/>
      <c r="B86" s="236"/>
      <c r="C86" s="237"/>
      <c r="D86" s="232" t="s">
        <v>185</v>
      </c>
      <c r="E86" s="238" t="s">
        <v>20</v>
      </c>
      <c r="F86" s="239" t="s">
        <v>1044</v>
      </c>
      <c r="G86" s="237"/>
      <c r="H86" s="240">
        <v>18812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185</v>
      </c>
      <c r="AU86" s="246" t="s">
        <v>86</v>
      </c>
      <c r="AV86" s="13" t="s">
        <v>86</v>
      </c>
      <c r="AW86" s="13" t="s">
        <v>38</v>
      </c>
      <c r="AX86" s="13" t="s">
        <v>8</v>
      </c>
      <c r="AY86" s="246" t="s">
        <v>168</v>
      </c>
    </row>
    <row r="87" s="2" customFormat="1" ht="20.5" customHeight="1">
      <c r="A87" s="40"/>
      <c r="B87" s="41"/>
      <c r="C87" s="220" t="s">
        <v>86</v>
      </c>
      <c r="D87" s="220" t="s">
        <v>170</v>
      </c>
      <c r="E87" s="221" t="s">
        <v>856</v>
      </c>
      <c r="F87" s="222" t="s">
        <v>857</v>
      </c>
      <c r="G87" s="223" t="s">
        <v>425</v>
      </c>
      <c r="H87" s="224">
        <v>17.25</v>
      </c>
      <c r="I87" s="225"/>
      <c r="J87" s="224">
        <f>ROUND(I87*H87,0)</f>
        <v>0</v>
      </c>
      <c r="K87" s="222" t="s">
        <v>20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0.00014999999999999999</v>
      </c>
      <c r="R87" s="228">
        <f>Q87*H87</f>
        <v>0.0025875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174</v>
      </c>
      <c r="AT87" s="230" t="s">
        <v>170</v>
      </c>
      <c r="AU87" s="230" t="s">
        <v>86</v>
      </c>
      <c r="AY87" s="19" t="s">
        <v>168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174</v>
      </c>
      <c r="BM87" s="230" t="s">
        <v>1045</v>
      </c>
    </row>
    <row r="88" s="13" customFormat="1">
      <c r="A88" s="13"/>
      <c r="B88" s="236"/>
      <c r="C88" s="237"/>
      <c r="D88" s="232" t="s">
        <v>185</v>
      </c>
      <c r="E88" s="238" t="s">
        <v>20</v>
      </c>
      <c r="F88" s="239" t="s">
        <v>1046</v>
      </c>
      <c r="G88" s="237"/>
      <c r="H88" s="240">
        <v>17.25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185</v>
      </c>
      <c r="AU88" s="246" t="s">
        <v>86</v>
      </c>
      <c r="AV88" s="13" t="s">
        <v>86</v>
      </c>
      <c r="AW88" s="13" t="s">
        <v>38</v>
      </c>
      <c r="AX88" s="13" t="s">
        <v>8</v>
      </c>
      <c r="AY88" s="246" t="s">
        <v>168</v>
      </c>
    </row>
    <row r="89" s="2" customFormat="1" ht="20.5" customHeight="1">
      <c r="A89" s="40"/>
      <c r="B89" s="41"/>
      <c r="C89" s="220" t="s">
        <v>187</v>
      </c>
      <c r="D89" s="220" t="s">
        <v>170</v>
      </c>
      <c r="E89" s="221" t="s">
        <v>859</v>
      </c>
      <c r="F89" s="222" t="s">
        <v>860</v>
      </c>
      <c r="G89" s="223" t="s">
        <v>180</v>
      </c>
      <c r="H89" s="224">
        <v>470.30000000000001</v>
      </c>
      <c r="I89" s="225"/>
      <c r="J89" s="224">
        <f>ROUND(I89*H89,0)</f>
        <v>0</v>
      </c>
      <c r="K89" s="222" t="s">
        <v>181</v>
      </c>
      <c r="L89" s="46"/>
      <c r="M89" s="226" t="s">
        <v>20</v>
      </c>
      <c r="N89" s="227" t="s">
        <v>48</v>
      </c>
      <c r="O89" s="86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0" t="s">
        <v>174</v>
      </c>
      <c r="AT89" s="230" t="s">
        <v>170</v>
      </c>
      <c r="AU89" s="230" t="s">
        <v>86</v>
      </c>
      <c r="AY89" s="19" t="s">
        <v>168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9" t="s">
        <v>8</v>
      </c>
      <c r="BK89" s="231">
        <f>ROUND(I89*H89,0)</f>
        <v>0</v>
      </c>
      <c r="BL89" s="19" t="s">
        <v>174</v>
      </c>
      <c r="BM89" s="230" t="s">
        <v>1098</v>
      </c>
    </row>
    <row r="90" s="2" customFormat="1">
      <c r="A90" s="40"/>
      <c r="B90" s="41"/>
      <c r="C90" s="42"/>
      <c r="D90" s="232" t="s">
        <v>183</v>
      </c>
      <c r="E90" s="42"/>
      <c r="F90" s="233" t="s">
        <v>862</v>
      </c>
      <c r="G90" s="42"/>
      <c r="H90" s="42"/>
      <c r="I90" s="138"/>
      <c r="J90" s="42"/>
      <c r="K90" s="42"/>
      <c r="L90" s="46"/>
      <c r="M90" s="234"/>
      <c r="N90" s="23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183</v>
      </c>
      <c r="AU90" s="19" t="s">
        <v>86</v>
      </c>
    </row>
    <row r="91" s="2" customFormat="1">
      <c r="A91" s="40"/>
      <c r="B91" s="41"/>
      <c r="C91" s="42"/>
      <c r="D91" s="232" t="s">
        <v>176</v>
      </c>
      <c r="E91" s="42"/>
      <c r="F91" s="233" t="s">
        <v>863</v>
      </c>
      <c r="G91" s="42"/>
      <c r="H91" s="42"/>
      <c r="I91" s="138"/>
      <c r="J91" s="42"/>
      <c r="K91" s="42"/>
      <c r="L91" s="46"/>
      <c r="M91" s="234"/>
      <c r="N91" s="235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176</v>
      </c>
      <c r="AU91" s="19" t="s">
        <v>86</v>
      </c>
    </row>
    <row r="92" s="13" customFormat="1">
      <c r="A92" s="13"/>
      <c r="B92" s="236"/>
      <c r="C92" s="237"/>
      <c r="D92" s="232" t="s">
        <v>185</v>
      </c>
      <c r="E92" s="238" t="s">
        <v>20</v>
      </c>
      <c r="F92" s="239" t="s">
        <v>1048</v>
      </c>
      <c r="G92" s="237"/>
      <c r="H92" s="240">
        <v>470.30000000000001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185</v>
      </c>
      <c r="AU92" s="246" t="s">
        <v>86</v>
      </c>
      <c r="AV92" s="13" t="s">
        <v>86</v>
      </c>
      <c r="AW92" s="13" t="s">
        <v>38</v>
      </c>
      <c r="AX92" s="13" t="s">
        <v>8</v>
      </c>
      <c r="AY92" s="246" t="s">
        <v>168</v>
      </c>
    </row>
    <row r="93" s="2" customFormat="1" ht="14.5" customHeight="1">
      <c r="A93" s="40"/>
      <c r="B93" s="41"/>
      <c r="C93" s="279" t="s">
        <v>174</v>
      </c>
      <c r="D93" s="279" t="s">
        <v>360</v>
      </c>
      <c r="E93" s="280" t="s">
        <v>410</v>
      </c>
      <c r="F93" s="281" t="s">
        <v>411</v>
      </c>
      <c r="G93" s="282" t="s">
        <v>412</v>
      </c>
      <c r="H93" s="283">
        <v>4.7000000000000002</v>
      </c>
      <c r="I93" s="284"/>
      <c r="J93" s="283">
        <f>ROUND(I93*H93,0)</f>
        <v>0</v>
      </c>
      <c r="K93" s="281" t="s">
        <v>20</v>
      </c>
      <c r="L93" s="285"/>
      <c r="M93" s="286" t="s">
        <v>20</v>
      </c>
      <c r="N93" s="287" t="s">
        <v>48</v>
      </c>
      <c r="O93" s="86"/>
      <c r="P93" s="228">
        <f>O93*H93</f>
        <v>0</v>
      </c>
      <c r="Q93" s="228">
        <v>0.001</v>
      </c>
      <c r="R93" s="228">
        <f>Q93*H93</f>
        <v>0.0047000000000000002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285</v>
      </c>
      <c r="AT93" s="230" t="s">
        <v>360</v>
      </c>
      <c r="AU93" s="230" t="s">
        <v>86</v>
      </c>
      <c r="AY93" s="19" t="s">
        <v>168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174</v>
      </c>
      <c r="BM93" s="230" t="s">
        <v>1099</v>
      </c>
    </row>
    <row r="94" s="13" customFormat="1">
      <c r="A94" s="13"/>
      <c r="B94" s="236"/>
      <c r="C94" s="237"/>
      <c r="D94" s="232" t="s">
        <v>185</v>
      </c>
      <c r="E94" s="238" t="s">
        <v>20</v>
      </c>
      <c r="F94" s="239" t="s">
        <v>1050</v>
      </c>
      <c r="G94" s="237"/>
      <c r="H94" s="240">
        <v>4.7000000000000002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185</v>
      </c>
      <c r="AU94" s="246" t="s">
        <v>86</v>
      </c>
      <c r="AV94" s="13" t="s">
        <v>86</v>
      </c>
      <c r="AW94" s="13" t="s">
        <v>38</v>
      </c>
      <c r="AX94" s="13" t="s">
        <v>8</v>
      </c>
      <c r="AY94" s="246" t="s">
        <v>168</v>
      </c>
    </row>
    <row r="95" s="2" customFormat="1" ht="20.5" customHeight="1">
      <c r="A95" s="40"/>
      <c r="B95" s="41"/>
      <c r="C95" s="220" t="s">
        <v>213</v>
      </c>
      <c r="D95" s="220" t="s">
        <v>170</v>
      </c>
      <c r="E95" s="221" t="s">
        <v>866</v>
      </c>
      <c r="F95" s="222" t="s">
        <v>867</v>
      </c>
      <c r="G95" s="223" t="s">
        <v>417</v>
      </c>
      <c r="H95" s="224">
        <v>15.84</v>
      </c>
      <c r="I95" s="225"/>
      <c r="J95" s="224">
        <f>ROUND(I95*H95,0)</f>
        <v>0</v>
      </c>
      <c r="K95" s="222" t="s">
        <v>181</v>
      </c>
      <c r="L95" s="46"/>
      <c r="M95" s="226" t="s">
        <v>20</v>
      </c>
      <c r="N95" s="227" t="s">
        <v>48</v>
      </c>
      <c r="O95" s="86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174</v>
      </c>
      <c r="AT95" s="230" t="s">
        <v>170</v>
      </c>
      <c r="AU95" s="230" t="s">
        <v>86</v>
      </c>
      <c r="AY95" s="19" t="s">
        <v>168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174</v>
      </c>
      <c r="BM95" s="230" t="s">
        <v>1051</v>
      </c>
    </row>
    <row r="96" s="2" customFormat="1">
      <c r="A96" s="40"/>
      <c r="B96" s="41"/>
      <c r="C96" s="42"/>
      <c r="D96" s="232" t="s">
        <v>183</v>
      </c>
      <c r="E96" s="42"/>
      <c r="F96" s="233" t="s">
        <v>869</v>
      </c>
      <c r="G96" s="42"/>
      <c r="H96" s="42"/>
      <c r="I96" s="138"/>
      <c r="J96" s="42"/>
      <c r="K96" s="42"/>
      <c r="L96" s="46"/>
      <c r="M96" s="234"/>
      <c r="N96" s="23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183</v>
      </c>
      <c r="AU96" s="19" t="s">
        <v>86</v>
      </c>
    </row>
    <row r="97" s="2" customFormat="1">
      <c r="A97" s="40"/>
      <c r="B97" s="41"/>
      <c r="C97" s="42"/>
      <c r="D97" s="232" t="s">
        <v>176</v>
      </c>
      <c r="E97" s="42"/>
      <c r="F97" s="233" t="s">
        <v>870</v>
      </c>
      <c r="G97" s="42"/>
      <c r="H97" s="42"/>
      <c r="I97" s="138"/>
      <c r="J97" s="42"/>
      <c r="K97" s="42"/>
      <c r="L97" s="46"/>
      <c r="M97" s="234"/>
      <c r="N97" s="23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176</v>
      </c>
      <c r="AU97" s="19" t="s">
        <v>86</v>
      </c>
    </row>
    <row r="98" s="13" customFormat="1">
      <c r="A98" s="13"/>
      <c r="B98" s="236"/>
      <c r="C98" s="237"/>
      <c r="D98" s="232" t="s">
        <v>185</v>
      </c>
      <c r="E98" s="238" t="s">
        <v>20</v>
      </c>
      <c r="F98" s="239" t="s">
        <v>1052</v>
      </c>
      <c r="G98" s="237"/>
      <c r="H98" s="240">
        <v>15.84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185</v>
      </c>
      <c r="AU98" s="246" t="s">
        <v>86</v>
      </c>
      <c r="AV98" s="13" t="s">
        <v>86</v>
      </c>
      <c r="AW98" s="13" t="s">
        <v>38</v>
      </c>
      <c r="AX98" s="13" t="s">
        <v>8</v>
      </c>
      <c r="AY98" s="246" t="s">
        <v>168</v>
      </c>
    </row>
    <row r="99" s="2" customFormat="1" ht="20.5" customHeight="1">
      <c r="A99" s="40"/>
      <c r="B99" s="41"/>
      <c r="C99" s="220" t="s">
        <v>264</v>
      </c>
      <c r="D99" s="220" t="s">
        <v>170</v>
      </c>
      <c r="E99" s="221" t="s">
        <v>871</v>
      </c>
      <c r="F99" s="222" t="s">
        <v>872</v>
      </c>
      <c r="G99" s="223" t="s">
        <v>417</v>
      </c>
      <c r="H99" s="224">
        <v>55.280000000000001</v>
      </c>
      <c r="I99" s="225"/>
      <c r="J99" s="224">
        <f>ROUND(I99*H99,0)</f>
        <v>0</v>
      </c>
      <c r="K99" s="222" t="s">
        <v>181</v>
      </c>
      <c r="L99" s="46"/>
      <c r="M99" s="226" t="s">
        <v>20</v>
      </c>
      <c r="N99" s="227" t="s">
        <v>48</v>
      </c>
      <c r="O99" s="86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174</v>
      </c>
      <c r="AT99" s="230" t="s">
        <v>170</v>
      </c>
      <c r="AU99" s="230" t="s">
        <v>86</v>
      </c>
      <c r="AY99" s="19" t="s">
        <v>168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</v>
      </c>
      <c r="BK99" s="231">
        <f>ROUND(I99*H99,0)</f>
        <v>0</v>
      </c>
      <c r="BL99" s="19" t="s">
        <v>174</v>
      </c>
      <c r="BM99" s="230" t="s">
        <v>1053</v>
      </c>
    </row>
    <row r="100" s="2" customFormat="1">
      <c r="A100" s="40"/>
      <c r="B100" s="41"/>
      <c r="C100" s="42"/>
      <c r="D100" s="232" t="s">
        <v>183</v>
      </c>
      <c r="E100" s="42"/>
      <c r="F100" s="233" t="s">
        <v>869</v>
      </c>
      <c r="G100" s="42"/>
      <c r="H100" s="42"/>
      <c r="I100" s="138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183</v>
      </c>
      <c r="AU100" s="19" t="s">
        <v>86</v>
      </c>
    </row>
    <row r="101" s="2" customFormat="1">
      <c r="A101" s="40"/>
      <c r="B101" s="41"/>
      <c r="C101" s="42"/>
      <c r="D101" s="232" t="s">
        <v>176</v>
      </c>
      <c r="E101" s="42"/>
      <c r="F101" s="233" t="s">
        <v>874</v>
      </c>
      <c r="G101" s="42"/>
      <c r="H101" s="42"/>
      <c r="I101" s="138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176</v>
      </c>
      <c r="AU101" s="19" t="s">
        <v>86</v>
      </c>
    </row>
    <row r="102" s="13" customFormat="1">
      <c r="A102" s="13"/>
      <c r="B102" s="236"/>
      <c r="C102" s="237"/>
      <c r="D102" s="232" t="s">
        <v>185</v>
      </c>
      <c r="E102" s="238" t="s">
        <v>20</v>
      </c>
      <c r="F102" s="239" t="s">
        <v>1054</v>
      </c>
      <c r="G102" s="237"/>
      <c r="H102" s="240">
        <v>47.280000000000001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185</v>
      </c>
      <c r="AU102" s="246" t="s">
        <v>86</v>
      </c>
      <c r="AV102" s="13" t="s">
        <v>86</v>
      </c>
      <c r="AW102" s="13" t="s">
        <v>38</v>
      </c>
      <c r="AX102" s="13" t="s">
        <v>77</v>
      </c>
      <c r="AY102" s="246" t="s">
        <v>168</v>
      </c>
    </row>
    <row r="103" s="13" customFormat="1">
      <c r="A103" s="13"/>
      <c r="B103" s="236"/>
      <c r="C103" s="237"/>
      <c r="D103" s="232" t="s">
        <v>185</v>
      </c>
      <c r="E103" s="238" t="s">
        <v>20</v>
      </c>
      <c r="F103" s="239" t="s">
        <v>1055</v>
      </c>
      <c r="G103" s="237"/>
      <c r="H103" s="240">
        <v>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185</v>
      </c>
      <c r="AU103" s="246" t="s">
        <v>86</v>
      </c>
      <c r="AV103" s="13" t="s">
        <v>86</v>
      </c>
      <c r="AW103" s="13" t="s">
        <v>38</v>
      </c>
      <c r="AX103" s="13" t="s">
        <v>77</v>
      </c>
      <c r="AY103" s="246" t="s">
        <v>168</v>
      </c>
    </row>
    <row r="104" s="14" customFormat="1">
      <c r="A104" s="14"/>
      <c r="B104" s="247"/>
      <c r="C104" s="248"/>
      <c r="D104" s="232" t="s">
        <v>185</v>
      </c>
      <c r="E104" s="249" t="s">
        <v>20</v>
      </c>
      <c r="F104" s="250" t="s">
        <v>196</v>
      </c>
      <c r="G104" s="248"/>
      <c r="H104" s="251">
        <v>55.280000000000001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185</v>
      </c>
      <c r="AU104" s="257" t="s">
        <v>86</v>
      </c>
      <c r="AV104" s="14" t="s">
        <v>174</v>
      </c>
      <c r="AW104" s="14" t="s">
        <v>38</v>
      </c>
      <c r="AX104" s="14" t="s">
        <v>8</v>
      </c>
      <c r="AY104" s="257" t="s">
        <v>168</v>
      </c>
    </row>
    <row r="105" s="2" customFormat="1" ht="20.5" customHeight="1">
      <c r="A105" s="40"/>
      <c r="B105" s="41"/>
      <c r="C105" s="220" t="s">
        <v>270</v>
      </c>
      <c r="D105" s="220" t="s">
        <v>170</v>
      </c>
      <c r="E105" s="221" t="s">
        <v>877</v>
      </c>
      <c r="F105" s="222" t="s">
        <v>878</v>
      </c>
      <c r="G105" s="223" t="s">
        <v>417</v>
      </c>
      <c r="H105" s="224">
        <v>55.280000000000001</v>
      </c>
      <c r="I105" s="225"/>
      <c r="J105" s="224">
        <f>ROUND(I105*H105,0)</f>
        <v>0</v>
      </c>
      <c r="K105" s="222" t="s">
        <v>181</v>
      </c>
      <c r="L105" s="46"/>
      <c r="M105" s="226" t="s">
        <v>20</v>
      </c>
      <c r="N105" s="227" t="s">
        <v>48</v>
      </c>
      <c r="O105" s="86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174</v>
      </c>
      <c r="AT105" s="230" t="s">
        <v>170</v>
      </c>
      <c r="AU105" s="230" t="s">
        <v>86</v>
      </c>
      <c r="AY105" s="19" t="s">
        <v>168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</v>
      </c>
      <c r="BK105" s="231">
        <f>ROUND(I105*H105,0)</f>
        <v>0</v>
      </c>
      <c r="BL105" s="19" t="s">
        <v>174</v>
      </c>
      <c r="BM105" s="230" t="s">
        <v>1056</v>
      </c>
    </row>
    <row r="106" s="2" customFormat="1">
      <c r="A106" s="40"/>
      <c r="B106" s="41"/>
      <c r="C106" s="42"/>
      <c r="D106" s="232" t="s">
        <v>183</v>
      </c>
      <c r="E106" s="42"/>
      <c r="F106" s="233" t="s">
        <v>880</v>
      </c>
      <c r="G106" s="42"/>
      <c r="H106" s="42"/>
      <c r="I106" s="138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183</v>
      </c>
      <c r="AU106" s="19" t="s">
        <v>86</v>
      </c>
    </row>
    <row r="107" s="13" customFormat="1">
      <c r="A107" s="13"/>
      <c r="B107" s="236"/>
      <c r="C107" s="237"/>
      <c r="D107" s="232" t="s">
        <v>185</v>
      </c>
      <c r="E107" s="238" t="s">
        <v>20</v>
      </c>
      <c r="F107" s="239" t="s">
        <v>1057</v>
      </c>
      <c r="G107" s="237"/>
      <c r="H107" s="240">
        <v>55.280000000000001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185</v>
      </c>
      <c r="AU107" s="246" t="s">
        <v>86</v>
      </c>
      <c r="AV107" s="13" t="s">
        <v>86</v>
      </c>
      <c r="AW107" s="13" t="s">
        <v>38</v>
      </c>
      <c r="AX107" s="13" t="s">
        <v>8</v>
      </c>
      <c r="AY107" s="246" t="s">
        <v>168</v>
      </c>
    </row>
    <row r="108" s="2" customFormat="1" ht="31" customHeight="1">
      <c r="A108" s="40"/>
      <c r="B108" s="41"/>
      <c r="C108" s="220" t="s">
        <v>285</v>
      </c>
      <c r="D108" s="220" t="s">
        <v>170</v>
      </c>
      <c r="E108" s="221" t="s">
        <v>883</v>
      </c>
      <c r="F108" s="222" t="s">
        <v>884</v>
      </c>
      <c r="G108" s="223" t="s">
        <v>417</v>
      </c>
      <c r="H108" s="224">
        <v>15.84</v>
      </c>
      <c r="I108" s="225"/>
      <c r="J108" s="224">
        <f>ROUND(I108*H108,0)</f>
        <v>0</v>
      </c>
      <c r="K108" s="222" t="s">
        <v>181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174</v>
      </c>
      <c r="AT108" s="230" t="s">
        <v>170</v>
      </c>
      <c r="AU108" s="230" t="s">
        <v>86</v>
      </c>
      <c r="AY108" s="19" t="s">
        <v>168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174</v>
      </c>
      <c r="BM108" s="230" t="s">
        <v>1058</v>
      </c>
    </row>
    <row r="109" s="2" customFormat="1">
      <c r="A109" s="40"/>
      <c r="B109" s="41"/>
      <c r="C109" s="42"/>
      <c r="D109" s="232" t="s">
        <v>183</v>
      </c>
      <c r="E109" s="42"/>
      <c r="F109" s="233" t="s">
        <v>880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183</v>
      </c>
      <c r="AU109" s="19" t="s">
        <v>86</v>
      </c>
    </row>
    <row r="110" s="2" customFormat="1" ht="20.5" customHeight="1">
      <c r="A110" s="40"/>
      <c r="B110" s="41"/>
      <c r="C110" s="220" t="s">
        <v>290</v>
      </c>
      <c r="D110" s="220" t="s">
        <v>170</v>
      </c>
      <c r="E110" s="221" t="s">
        <v>886</v>
      </c>
      <c r="F110" s="222" t="s">
        <v>887</v>
      </c>
      <c r="G110" s="223" t="s">
        <v>417</v>
      </c>
      <c r="H110" s="224">
        <v>15.84</v>
      </c>
      <c r="I110" s="225"/>
      <c r="J110" s="224">
        <f>ROUND(I110*H110,0)</f>
        <v>0</v>
      </c>
      <c r="K110" s="222" t="s">
        <v>181</v>
      </c>
      <c r="L110" s="46"/>
      <c r="M110" s="226" t="s">
        <v>20</v>
      </c>
      <c r="N110" s="227" t="s">
        <v>48</v>
      </c>
      <c r="O110" s="86"/>
      <c r="P110" s="228">
        <f>O110*H110</f>
        <v>0</v>
      </c>
      <c r="Q110" s="228">
        <v>4.6E-05</v>
      </c>
      <c r="R110" s="228">
        <f>Q110*H110</f>
        <v>0.00072864000000000002</v>
      </c>
      <c r="S110" s="228">
        <v>0</v>
      </c>
      <c r="T110" s="22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0" t="s">
        <v>174</v>
      </c>
      <c r="AT110" s="230" t="s">
        <v>170</v>
      </c>
      <c r="AU110" s="230" t="s">
        <v>86</v>
      </c>
      <c r="AY110" s="19" t="s">
        <v>168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</v>
      </c>
      <c r="BK110" s="231">
        <f>ROUND(I110*H110,0)</f>
        <v>0</v>
      </c>
      <c r="BL110" s="19" t="s">
        <v>174</v>
      </c>
      <c r="BM110" s="230" t="s">
        <v>1059</v>
      </c>
    </row>
    <row r="111" s="2" customFormat="1">
      <c r="A111" s="40"/>
      <c r="B111" s="41"/>
      <c r="C111" s="42"/>
      <c r="D111" s="232" t="s">
        <v>183</v>
      </c>
      <c r="E111" s="42"/>
      <c r="F111" s="233" t="s">
        <v>889</v>
      </c>
      <c r="G111" s="42"/>
      <c r="H111" s="42"/>
      <c r="I111" s="138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183</v>
      </c>
      <c r="AU111" s="19" t="s">
        <v>86</v>
      </c>
    </row>
    <row r="112" s="2" customFormat="1">
      <c r="A112" s="40"/>
      <c r="B112" s="41"/>
      <c r="C112" s="42"/>
      <c r="D112" s="232" t="s">
        <v>176</v>
      </c>
      <c r="E112" s="42"/>
      <c r="F112" s="233" t="s">
        <v>890</v>
      </c>
      <c r="G112" s="42"/>
      <c r="H112" s="42"/>
      <c r="I112" s="138"/>
      <c r="J112" s="42"/>
      <c r="K112" s="42"/>
      <c r="L112" s="46"/>
      <c r="M112" s="234"/>
      <c r="N112" s="235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176</v>
      </c>
      <c r="AU112" s="19" t="s">
        <v>86</v>
      </c>
    </row>
    <row r="113" s="2" customFormat="1" ht="20.5" customHeight="1">
      <c r="A113" s="40"/>
      <c r="B113" s="41"/>
      <c r="C113" s="279" t="s">
        <v>303</v>
      </c>
      <c r="D113" s="279" t="s">
        <v>360</v>
      </c>
      <c r="E113" s="280" t="s">
        <v>891</v>
      </c>
      <c r="F113" s="281" t="s">
        <v>892</v>
      </c>
      <c r="G113" s="282" t="s">
        <v>417</v>
      </c>
      <c r="H113" s="283">
        <v>15.84</v>
      </c>
      <c r="I113" s="284"/>
      <c r="J113" s="283">
        <f>ROUND(I113*H113,0)</f>
        <v>0</v>
      </c>
      <c r="K113" s="281" t="s">
        <v>181</v>
      </c>
      <c r="L113" s="285"/>
      <c r="M113" s="286" t="s">
        <v>20</v>
      </c>
      <c r="N113" s="287" t="s">
        <v>48</v>
      </c>
      <c r="O113" s="86"/>
      <c r="P113" s="228">
        <f>O113*H113</f>
        <v>0</v>
      </c>
      <c r="Q113" s="228">
        <v>0.0035400000000000002</v>
      </c>
      <c r="R113" s="228">
        <f>Q113*H113</f>
        <v>0.056073600000000001</v>
      </c>
      <c r="S113" s="228">
        <v>0</v>
      </c>
      <c r="T113" s="22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0" t="s">
        <v>285</v>
      </c>
      <c r="AT113" s="230" t="s">
        <v>360</v>
      </c>
      <c r="AU113" s="230" t="s">
        <v>86</v>
      </c>
      <c r="AY113" s="19" t="s">
        <v>168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9" t="s">
        <v>8</v>
      </c>
      <c r="BK113" s="231">
        <f>ROUND(I113*H113,0)</f>
        <v>0</v>
      </c>
      <c r="BL113" s="19" t="s">
        <v>174</v>
      </c>
      <c r="BM113" s="230" t="s">
        <v>1060</v>
      </c>
    </row>
    <row r="114" s="2" customFormat="1" ht="20.5" customHeight="1">
      <c r="A114" s="40"/>
      <c r="B114" s="41"/>
      <c r="C114" s="220" t="s">
        <v>314</v>
      </c>
      <c r="D114" s="220" t="s">
        <v>170</v>
      </c>
      <c r="E114" s="221" t="s">
        <v>894</v>
      </c>
      <c r="F114" s="222" t="s">
        <v>895</v>
      </c>
      <c r="G114" s="223" t="s">
        <v>417</v>
      </c>
      <c r="H114" s="224">
        <v>47.280000000000001</v>
      </c>
      <c r="I114" s="225"/>
      <c r="J114" s="224">
        <f>ROUND(I114*H114,0)</f>
        <v>0</v>
      </c>
      <c r="K114" s="222" t="s">
        <v>181</v>
      </c>
      <c r="L114" s="46"/>
      <c r="M114" s="226" t="s">
        <v>20</v>
      </c>
      <c r="N114" s="227" t="s">
        <v>48</v>
      </c>
      <c r="O114" s="86"/>
      <c r="P114" s="228">
        <f>O114*H114</f>
        <v>0</v>
      </c>
      <c r="Q114" s="228">
        <v>5.1999999999999997E-05</v>
      </c>
      <c r="R114" s="228">
        <f>Q114*H114</f>
        <v>0.0024585599999999998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174</v>
      </c>
      <c r="AT114" s="230" t="s">
        <v>170</v>
      </c>
      <c r="AU114" s="230" t="s">
        <v>86</v>
      </c>
      <c r="AY114" s="19" t="s">
        <v>168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174</v>
      </c>
      <c r="BM114" s="230" t="s">
        <v>1061</v>
      </c>
    </row>
    <row r="115" s="2" customFormat="1">
      <c r="A115" s="40"/>
      <c r="B115" s="41"/>
      <c r="C115" s="42"/>
      <c r="D115" s="232" t="s">
        <v>183</v>
      </c>
      <c r="E115" s="42"/>
      <c r="F115" s="233" t="s">
        <v>889</v>
      </c>
      <c r="G115" s="42"/>
      <c r="H115" s="42"/>
      <c r="I115" s="138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183</v>
      </c>
      <c r="AU115" s="19" t="s">
        <v>86</v>
      </c>
    </row>
    <row r="116" s="2" customFormat="1">
      <c r="A116" s="40"/>
      <c r="B116" s="41"/>
      <c r="C116" s="42"/>
      <c r="D116" s="232" t="s">
        <v>176</v>
      </c>
      <c r="E116" s="42"/>
      <c r="F116" s="233" t="s">
        <v>897</v>
      </c>
      <c r="G116" s="42"/>
      <c r="H116" s="42"/>
      <c r="I116" s="138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176</v>
      </c>
      <c r="AU116" s="19" t="s">
        <v>86</v>
      </c>
    </row>
    <row r="117" s="2" customFormat="1" ht="20.5" customHeight="1">
      <c r="A117" s="40"/>
      <c r="B117" s="41"/>
      <c r="C117" s="279" t="s">
        <v>329</v>
      </c>
      <c r="D117" s="279" t="s">
        <v>360</v>
      </c>
      <c r="E117" s="280" t="s">
        <v>891</v>
      </c>
      <c r="F117" s="281" t="s">
        <v>892</v>
      </c>
      <c r="G117" s="282" t="s">
        <v>417</v>
      </c>
      <c r="H117" s="283">
        <v>47.280000000000001</v>
      </c>
      <c r="I117" s="284"/>
      <c r="J117" s="283">
        <f>ROUND(I117*H117,0)</f>
        <v>0</v>
      </c>
      <c r="K117" s="281" t="s">
        <v>181</v>
      </c>
      <c r="L117" s="285"/>
      <c r="M117" s="286" t="s">
        <v>20</v>
      </c>
      <c r="N117" s="287" t="s">
        <v>48</v>
      </c>
      <c r="O117" s="86"/>
      <c r="P117" s="228">
        <f>O117*H117</f>
        <v>0</v>
      </c>
      <c r="Q117" s="228">
        <v>0.0035400000000000002</v>
      </c>
      <c r="R117" s="228">
        <f>Q117*H117</f>
        <v>0.16737120000000003</v>
      </c>
      <c r="S117" s="228">
        <v>0</v>
      </c>
      <c r="T117" s="22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0" t="s">
        <v>285</v>
      </c>
      <c r="AT117" s="230" t="s">
        <v>360</v>
      </c>
      <c r="AU117" s="230" t="s">
        <v>86</v>
      </c>
      <c r="AY117" s="19" t="s">
        <v>168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9" t="s">
        <v>8</v>
      </c>
      <c r="BK117" s="231">
        <f>ROUND(I117*H117,0)</f>
        <v>0</v>
      </c>
      <c r="BL117" s="19" t="s">
        <v>174</v>
      </c>
      <c r="BM117" s="230" t="s">
        <v>1062</v>
      </c>
    </row>
    <row r="118" s="2" customFormat="1" ht="20.5" customHeight="1">
      <c r="A118" s="40"/>
      <c r="B118" s="41"/>
      <c r="C118" s="220" t="s">
        <v>903</v>
      </c>
      <c r="D118" s="220" t="s">
        <v>170</v>
      </c>
      <c r="E118" s="221" t="s">
        <v>904</v>
      </c>
      <c r="F118" s="222" t="s">
        <v>905</v>
      </c>
      <c r="G118" s="223" t="s">
        <v>417</v>
      </c>
      <c r="H118" s="224">
        <v>8</v>
      </c>
      <c r="I118" s="225"/>
      <c r="J118" s="224">
        <f>ROUND(I118*H118,0)</f>
        <v>0</v>
      </c>
      <c r="K118" s="222" t="s">
        <v>181</v>
      </c>
      <c r="L118" s="46"/>
      <c r="M118" s="226" t="s">
        <v>20</v>
      </c>
      <c r="N118" s="227" t="s">
        <v>48</v>
      </c>
      <c r="O118" s="86"/>
      <c r="P118" s="228">
        <f>O118*H118</f>
        <v>0</v>
      </c>
      <c r="Q118" s="228">
        <v>5.1999999999999997E-05</v>
      </c>
      <c r="R118" s="228">
        <f>Q118*H118</f>
        <v>0.00041599999999999997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174</v>
      </c>
      <c r="AT118" s="230" t="s">
        <v>170</v>
      </c>
      <c r="AU118" s="230" t="s">
        <v>86</v>
      </c>
      <c r="AY118" s="19" t="s">
        <v>168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174</v>
      </c>
      <c r="BM118" s="230" t="s">
        <v>1063</v>
      </c>
    </row>
    <row r="119" s="2" customFormat="1">
      <c r="A119" s="40"/>
      <c r="B119" s="41"/>
      <c r="C119" s="42"/>
      <c r="D119" s="232" t="s">
        <v>183</v>
      </c>
      <c r="E119" s="42"/>
      <c r="F119" s="233" t="s">
        <v>889</v>
      </c>
      <c r="G119" s="42"/>
      <c r="H119" s="42"/>
      <c r="I119" s="138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183</v>
      </c>
      <c r="AU119" s="19" t="s">
        <v>86</v>
      </c>
    </row>
    <row r="120" s="2" customFormat="1">
      <c r="A120" s="40"/>
      <c r="B120" s="41"/>
      <c r="C120" s="42"/>
      <c r="D120" s="232" t="s">
        <v>176</v>
      </c>
      <c r="E120" s="42"/>
      <c r="F120" s="233" t="s">
        <v>907</v>
      </c>
      <c r="G120" s="42"/>
      <c r="H120" s="42"/>
      <c r="I120" s="138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176</v>
      </c>
      <c r="AU120" s="19" t="s">
        <v>86</v>
      </c>
    </row>
    <row r="121" s="2" customFormat="1" ht="20.5" customHeight="1">
      <c r="A121" s="40"/>
      <c r="B121" s="41"/>
      <c r="C121" s="279" t="s">
        <v>340</v>
      </c>
      <c r="D121" s="279" t="s">
        <v>360</v>
      </c>
      <c r="E121" s="280" t="s">
        <v>900</v>
      </c>
      <c r="F121" s="281" t="s">
        <v>901</v>
      </c>
      <c r="G121" s="282" t="s">
        <v>417</v>
      </c>
      <c r="H121" s="283">
        <v>16</v>
      </c>
      <c r="I121" s="284"/>
      <c r="J121" s="283">
        <f>ROUND(I121*H121,0)</f>
        <v>0</v>
      </c>
      <c r="K121" s="281" t="s">
        <v>181</v>
      </c>
      <c r="L121" s="285"/>
      <c r="M121" s="286" t="s">
        <v>20</v>
      </c>
      <c r="N121" s="287" t="s">
        <v>48</v>
      </c>
      <c r="O121" s="86"/>
      <c r="P121" s="228">
        <f>O121*H121</f>
        <v>0</v>
      </c>
      <c r="Q121" s="228">
        <v>0.0047200000000000002</v>
      </c>
      <c r="R121" s="228">
        <f>Q121*H121</f>
        <v>0.075520000000000004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285</v>
      </c>
      <c r="AT121" s="230" t="s">
        <v>360</v>
      </c>
      <c r="AU121" s="230" t="s">
        <v>86</v>
      </c>
      <c r="AY121" s="19" t="s">
        <v>168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</v>
      </c>
      <c r="BK121" s="231">
        <f>ROUND(I121*H121,0)</f>
        <v>0</v>
      </c>
      <c r="BL121" s="19" t="s">
        <v>174</v>
      </c>
      <c r="BM121" s="230" t="s">
        <v>1064</v>
      </c>
    </row>
    <row r="122" s="13" customFormat="1">
      <c r="A122" s="13"/>
      <c r="B122" s="236"/>
      <c r="C122" s="237"/>
      <c r="D122" s="232" t="s">
        <v>185</v>
      </c>
      <c r="E122" s="237"/>
      <c r="F122" s="239" t="s">
        <v>1065</v>
      </c>
      <c r="G122" s="237"/>
      <c r="H122" s="240">
        <v>16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185</v>
      </c>
      <c r="AU122" s="246" t="s">
        <v>86</v>
      </c>
      <c r="AV122" s="13" t="s">
        <v>86</v>
      </c>
      <c r="AW122" s="13" t="s">
        <v>4</v>
      </c>
      <c r="AX122" s="13" t="s">
        <v>8</v>
      </c>
      <c r="AY122" s="246" t="s">
        <v>168</v>
      </c>
    </row>
    <row r="123" s="2" customFormat="1" ht="20.5" customHeight="1">
      <c r="A123" s="40"/>
      <c r="B123" s="41"/>
      <c r="C123" s="220" t="s">
        <v>9</v>
      </c>
      <c r="D123" s="220" t="s">
        <v>170</v>
      </c>
      <c r="E123" s="221" t="s">
        <v>912</v>
      </c>
      <c r="F123" s="222" t="s">
        <v>913</v>
      </c>
      <c r="G123" s="223" t="s">
        <v>417</v>
      </c>
      <c r="H123" s="224">
        <v>6</v>
      </c>
      <c r="I123" s="225"/>
      <c r="J123" s="224">
        <f>ROUND(I123*H123,0)</f>
        <v>0</v>
      </c>
      <c r="K123" s="222" t="s">
        <v>20</v>
      </c>
      <c r="L123" s="46"/>
      <c r="M123" s="226" t="s">
        <v>20</v>
      </c>
      <c r="N123" s="227" t="s">
        <v>48</v>
      </c>
      <c r="O123" s="86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174</v>
      </c>
      <c r="AT123" s="230" t="s">
        <v>170</v>
      </c>
      <c r="AU123" s="230" t="s">
        <v>86</v>
      </c>
      <c r="AY123" s="19" t="s">
        <v>168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</v>
      </c>
      <c r="BK123" s="231">
        <f>ROUND(I123*H123,0)</f>
        <v>0</v>
      </c>
      <c r="BL123" s="19" t="s">
        <v>174</v>
      </c>
      <c r="BM123" s="230" t="s">
        <v>1066</v>
      </c>
    </row>
    <row r="124" s="2" customFormat="1">
      <c r="A124" s="40"/>
      <c r="B124" s="41"/>
      <c r="C124" s="42"/>
      <c r="D124" s="232" t="s">
        <v>176</v>
      </c>
      <c r="E124" s="42"/>
      <c r="F124" s="233" t="s">
        <v>1092</v>
      </c>
      <c r="G124" s="42"/>
      <c r="H124" s="42"/>
      <c r="I124" s="138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176</v>
      </c>
      <c r="AU124" s="19" t="s">
        <v>86</v>
      </c>
    </row>
    <row r="125" s="2" customFormat="1" ht="20.5" customHeight="1">
      <c r="A125" s="40"/>
      <c r="B125" s="41"/>
      <c r="C125" s="220" t="s">
        <v>365</v>
      </c>
      <c r="D125" s="220" t="s">
        <v>170</v>
      </c>
      <c r="E125" s="221" t="s">
        <v>916</v>
      </c>
      <c r="F125" s="222" t="s">
        <v>917</v>
      </c>
      <c r="G125" s="223" t="s">
        <v>918</v>
      </c>
      <c r="H125" s="224">
        <v>55.280000000000001</v>
      </c>
      <c r="I125" s="225"/>
      <c r="J125" s="224">
        <f>ROUND(I125*H125,0)</f>
        <v>0</v>
      </c>
      <c r="K125" s="222" t="s">
        <v>20</v>
      </c>
      <c r="L125" s="46"/>
      <c r="M125" s="226" t="s">
        <v>20</v>
      </c>
      <c r="N125" s="227" t="s">
        <v>48</v>
      </c>
      <c r="O125" s="86"/>
      <c r="P125" s="228">
        <f>O125*H125</f>
        <v>0</v>
      </c>
      <c r="Q125" s="228">
        <v>2.0000000000000002E-05</v>
      </c>
      <c r="R125" s="228">
        <f>Q125*H125</f>
        <v>0.0011056000000000002</v>
      </c>
      <c r="S125" s="228">
        <v>0</v>
      </c>
      <c r="T125" s="22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0" t="s">
        <v>174</v>
      </c>
      <c r="AT125" s="230" t="s">
        <v>170</v>
      </c>
      <c r="AU125" s="230" t="s">
        <v>86</v>
      </c>
      <c r="AY125" s="19" t="s">
        <v>168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</v>
      </c>
      <c r="BK125" s="231">
        <f>ROUND(I125*H125,0)</f>
        <v>0</v>
      </c>
      <c r="BL125" s="19" t="s">
        <v>174</v>
      </c>
      <c r="BM125" s="230" t="s">
        <v>1067</v>
      </c>
    </row>
    <row r="126" s="13" customFormat="1">
      <c r="A126" s="13"/>
      <c r="B126" s="236"/>
      <c r="C126" s="237"/>
      <c r="D126" s="232" t="s">
        <v>185</v>
      </c>
      <c r="E126" s="238" t="s">
        <v>20</v>
      </c>
      <c r="F126" s="239" t="s">
        <v>1057</v>
      </c>
      <c r="G126" s="237"/>
      <c r="H126" s="240">
        <v>55.280000000000001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185</v>
      </c>
      <c r="AU126" s="246" t="s">
        <v>86</v>
      </c>
      <c r="AV126" s="13" t="s">
        <v>86</v>
      </c>
      <c r="AW126" s="13" t="s">
        <v>38</v>
      </c>
      <c r="AX126" s="13" t="s">
        <v>8</v>
      </c>
      <c r="AY126" s="246" t="s">
        <v>168</v>
      </c>
    </row>
    <row r="127" s="2" customFormat="1" ht="20.5" customHeight="1">
      <c r="A127" s="40"/>
      <c r="B127" s="41"/>
      <c r="C127" s="220" t="s">
        <v>372</v>
      </c>
      <c r="D127" s="220" t="s">
        <v>170</v>
      </c>
      <c r="E127" s="221" t="s">
        <v>999</v>
      </c>
      <c r="F127" s="222" t="s">
        <v>1000</v>
      </c>
      <c r="G127" s="223" t="s">
        <v>417</v>
      </c>
      <c r="H127" s="224">
        <v>63</v>
      </c>
      <c r="I127" s="225"/>
      <c r="J127" s="224">
        <f>ROUND(I127*H127,0)</f>
        <v>0</v>
      </c>
      <c r="K127" s="222" t="s">
        <v>711</v>
      </c>
      <c r="L127" s="46"/>
      <c r="M127" s="226" t="s">
        <v>20</v>
      </c>
      <c r="N127" s="227" t="s">
        <v>48</v>
      </c>
      <c r="O127" s="86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174</v>
      </c>
      <c r="AT127" s="230" t="s">
        <v>170</v>
      </c>
      <c r="AU127" s="230" t="s">
        <v>86</v>
      </c>
      <c r="AY127" s="19" t="s">
        <v>168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</v>
      </c>
      <c r="BK127" s="231">
        <f>ROUND(I127*H127,0)</f>
        <v>0</v>
      </c>
      <c r="BL127" s="19" t="s">
        <v>174</v>
      </c>
      <c r="BM127" s="230" t="s">
        <v>1100</v>
      </c>
    </row>
    <row r="128" s="2" customFormat="1">
      <c r="A128" s="40"/>
      <c r="B128" s="41"/>
      <c r="C128" s="42"/>
      <c r="D128" s="232" t="s">
        <v>183</v>
      </c>
      <c r="E128" s="42"/>
      <c r="F128" s="233" t="s">
        <v>1002</v>
      </c>
      <c r="G128" s="42"/>
      <c r="H128" s="42"/>
      <c r="I128" s="138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183</v>
      </c>
      <c r="AU128" s="19" t="s">
        <v>86</v>
      </c>
    </row>
    <row r="129" s="2" customFormat="1">
      <c r="A129" s="40"/>
      <c r="B129" s="41"/>
      <c r="C129" s="42"/>
      <c r="D129" s="232" t="s">
        <v>176</v>
      </c>
      <c r="E129" s="42"/>
      <c r="F129" s="233" t="s">
        <v>1003</v>
      </c>
      <c r="G129" s="42"/>
      <c r="H129" s="42"/>
      <c r="I129" s="138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176</v>
      </c>
      <c r="AU129" s="19" t="s">
        <v>86</v>
      </c>
    </row>
    <row r="130" s="13" customFormat="1">
      <c r="A130" s="13"/>
      <c r="B130" s="236"/>
      <c r="C130" s="237"/>
      <c r="D130" s="232" t="s">
        <v>185</v>
      </c>
      <c r="E130" s="238" t="s">
        <v>20</v>
      </c>
      <c r="F130" s="239" t="s">
        <v>1069</v>
      </c>
      <c r="G130" s="237"/>
      <c r="H130" s="240">
        <v>63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185</v>
      </c>
      <c r="AU130" s="246" t="s">
        <v>86</v>
      </c>
      <c r="AV130" s="13" t="s">
        <v>86</v>
      </c>
      <c r="AW130" s="13" t="s">
        <v>38</v>
      </c>
      <c r="AX130" s="13" t="s">
        <v>8</v>
      </c>
      <c r="AY130" s="246" t="s">
        <v>168</v>
      </c>
    </row>
    <row r="131" s="2" customFormat="1" ht="20.5" customHeight="1">
      <c r="A131" s="40"/>
      <c r="B131" s="41"/>
      <c r="C131" s="279" t="s">
        <v>376</v>
      </c>
      <c r="D131" s="279" t="s">
        <v>360</v>
      </c>
      <c r="E131" s="280" t="s">
        <v>1005</v>
      </c>
      <c r="F131" s="281" t="s">
        <v>1006</v>
      </c>
      <c r="G131" s="282" t="s">
        <v>190</v>
      </c>
      <c r="H131" s="283">
        <v>1.26</v>
      </c>
      <c r="I131" s="284"/>
      <c r="J131" s="283">
        <f>ROUND(I131*H131,0)</f>
        <v>0</v>
      </c>
      <c r="K131" s="281" t="s">
        <v>181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0.20000000000000001</v>
      </c>
      <c r="R131" s="228">
        <f>Q131*H131</f>
        <v>0.252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285</v>
      </c>
      <c r="AT131" s="230" t="s">
        <v>360</v>
      </c>
      <c r="AU131" s="230" t="s">
        <v>86</v>
      </c>
      <c r="AY131" s="19" t="s">
        <v>168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174</v>
      </c>
      <c r="BM131" s="230" t="s">
        <v>1101</v>
      </c>
    </row>
    <row r="132" s="13" customFormat="1">
      <c r="A132" s="13"/>
      <c r="B132" s="236"/>
      <c r="C132" s="237"/>
      <c r="D132" s="232" t="s">
        <v>185</v>
      </c>
      <c r="E132" s="238" t="s">
        <v>20</v>
      </c>
      <c r="F132" s="239" t="s">
        <v>1071</v>
      </c>
      <c r="G132" s="237"/>
      <c r="H132" s="240">
        <v>1.26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185</v>
      </c>
      <c r="AU132" s="246" t="s">
        <v>86</v>
      </c>
      <c r="AV132" s="13" t="s">
        <v>86</v>
      </c>
      <c r="AW132" s="13" t="s">
        <v>38</v>
      </c>
      <c r="AX132" s="13" t="s">
        <v>8</v>
      </c>
      <c r="AY132" s="246" t="s">
        <v>168</v>
      </c>
    </row>
    <row r="133" s="2" customFormat="1" ht="20.5" customHeight="1">
      <c r="A133" s="40"/>
      <c r="B133" s="41"/>
      <c r="C133" s="220" t="s">
        <v>387</v>
      </c>
      <c r="D133" s="220" t="s">
        <v>170</v>
      </c>
      <c r="E133" s="221" t="s">
        <v>1009</v>
      </c>
      <c r="F133" s="222" t="s">
        <v>1010</v>
      </c>
      <c r="G133" s="223" t="s">
        <v>190</v>
      </c>
      <c r="H133" s="224">
        <v>35.560000000000002</v>
      </c>
      <c r="I133" s="225"/>
      <c r="J133" s="224">
        <f>ROUND(I133*H133,0)</f>
        <v>0</v>
      </c>
      <c r="K133" s="222" t="s">
        <v>181</v>
      </c>
      <c r="L133" s="46"/>
      <c r="M133" s="226" t="s">
        <v>20</v>
      </c>
      <c r="N133" s="227" t="s">
        <v>48</v>
      </c>
      <c r="O133" s="86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174</v>
      </c>
      <c r="AT133" s="230" t="s">
        <v>170</v>
      </c>
      <c r="AU133" s="230" t="s">
        <v>86</v>
      </c>
      <c r="AY133" s="19" t="s">
        <v>168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174</v>
      </c>
      <c r="BM133" s="230" t="s">
        <v>1072</v>
      </c>
    </row>
    <row r="134" s="2" customFormat="1">
      <c r="A134" s="40"/>
      <c r="B134" s="41"/>
      <c r="C134" s="42"/>
      <c r="D134" s="232" t="s">
        <v>183</v>
      </c>
      <c r="E134" s="42"/>
      <c r="F134" s="233" t="s">
        <v>1012</v>
      </c>
      <c r="G134" s="42"/>
      <c r="H134" s="42"/>
      <c r="I134" s="138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183</v>
      </c>
      <c r="AU134" s="19" t="s">
        <v>86</v>
      </c>
    </row>
    <row r="135" s="2" customFormat="1">
      <c r="A135" s="40"/>
      <c r="B135" s="41"/>
      <c r="C135" s="42"/>
      <c r="D135" s="232" t="s">
        <v>176</v>
      </c>
      <c r="E135" s="42"/>
      <c r="F135" s="233" t="s">
        <v>1013</v>
      </c>
      <c r="G135" s="42"/>
      <c r="H135" s="42"/>
      <c r="I135" s="138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176</v>
      </c>
      <c r="AU135" s="19" t="s">
        <v>86</v>
      </c>
    </row>
    <row r="136" s="13" customFormat="1">
      <c r="A136" s="13"/>
      <c r="B136" s="236"/>
      <c r="C136" s="237"/>
      <c r="D136" s="232" t="s">
        <v>185</v>
      </c>
      <c r="E136" s="238" t="s">
        <v>20</v>
      </c>
      <c r="F136" s="239" t="s">
        <v>1014</v>
      </c>
      <c r="G136" s="237"/>
      <c r="H136" s="240">
        <v>35.560000000000002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185</v>
      </c>
      <c r="AU136" s="246" t="s">
        <v>86</v>
      </c>
      <c r="AV136" s="13" t="s">
        <v>86</v>
      </c>
      <c r="AW136" s="13" t="s">
        <v>38</v>
      </c>
      <c r="AX136" s="13" t="s">
        <v>8</v>
      </c>
      <c r="AY136" s="246" t="s">
        <v>168</v>
      </c>
    </row>
    <row r="137" s="2" customFormat="1" ht="20.5" customHeight="1">
      <c r="A137" s="40"/>
      <c r="B137" s="41"/>
      <c r="C137" s="220" t="s">
        <v>409</v>
      </c>
      <c r="D137" s="220" t="s">
        <v>170</v>
      </c>
      <c r="E137" s="221" t="s">
        <v>1015</v>
      </c>
      <c r="F137" s="222" t="s">
        <v>1016</v>
      </c>
      <c r="G137" s="223" t="s">
        <v>190</v>
      </c>
      <c r="H137" s="224">
        <v>71.120000000000005</v>
      </c>
      <c r="I137" s="225"/>
      <c r="J137" s="224">
        <f>ROUND(I137*H137,0)</f>
        <v>0</v>
      </c>
      <c r="K137" s="222" t="s">
        <v>181</v>
      </c>
      <c r="L137" s="46"/>
      <c r="M137" s="226" t="s">
        <v>20</v>
      </c>
      <c r="N137" s="227" t="s">
        <v>48</v>
      </c>
      <c r="O137" s="86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174</v>
      </c>
      <c r="AT137" s="230" t="s">
        <v>170</v>
      </c>
      <c r="AU137" s="230" t="s">
        <v>86</v>
      </c>
      <c r="AY137" s="19" t="s">
        <v>168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174</v>
      </c>
      <c r="BM137" s="230" t="s">
        <v>1073</v>
      </c>
    </row>
    <row r="138" s="2" customFormat="1">
      <c r="A138" s="40"/>
      <c r="B138" s="41"/>
      <c r="C138" s="42"/>
      <c r="D138" s="232" t="s">
        <v>183</v>
      </c>
      <c r="E138" s="42"/>
      <c r="F138" s="233" t="s">
        <v>1012</v>
      </c>
      <c r="G138" s="42"/>
      <c r="H138" s="42"/>
      <c r="I138" s="138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183</v>
      </c>
      <c r="AU138" s="19" t="s">
        <v>86</v>
      </c>
    </row>
    <row r="139" s="13" customFormat="1">
      <c r="A139" s="13"/>
      <c r="B139" s="236"/>
      <c r="C139" s="237"/>
      <c r="D139" s="232" t="s">
        <v>185</v>
      </c>
      <c r="E139" s="238" t="s">
        <v>20</v>
      </c>
      <c r="F139" s="239" t="s">
        <v>1018</v>
      </c>
      <c r="G139" s="237"/>
      <c r="H139" s="240">
        <v>71.120000000000005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185</v>
      </c>
      <c r="AU139" s="246" t="s">
        <v>86</v>
      </c>
      <c r="AV139" s="13" t="s">
        <v>86</v>
      </c>
      <c r="AW139" s="13" t="s">
        <v>38</v>
      </c>
      <c r="AX139" s="13" t="s">
        <v>8</v>
      </c>
      <c r="AY139" s="246" t="s">
        <v>168</v>
      </c>
    </row>
    <row r="140" s="2" customFormat="1" ht="14.5" customHeight="1">
      <c r="A140" s="40"/>
      <c r="B140" s="41"/>
      <c r="C140" s="279" t="s">
        <v>7</v>
      </c>
      <c r="D140" s="279" t="s">
        <v>360</v>
      </c>
      <c r="E140" s="280" t="s">
        <v>1074</v>
      </c>
      <c r="F140" s="281" t="s">
        <v>1075</v>
      </c>
      <c r="G140" s="282" t="s">
        <v>417</v>
      </c>
      <c r="H140" s="283">
        <v>47.280000000000001</v>
      </c>
      <c r="I140" s="284"/>
      <c r="J140" s="283">
        <f>ROUND(I140*H140,0)</f>
        <v>0</v>
      </c>
      <c r="K140" s="281" t="s">
        <v>20</v>
      </c>
      <c r="L140" s="285"/>
      <c r="M140" s="286" t="s">
        <v>20</v>
      </c>
      <c r="N140" s="287" t="s">
        <v>48</v>
      </c>
      <c r="O140" s="86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0" t="s">
        <v>285</v>
      </c>
      <c r="AT140" s="230" t="s">
        <v>360</v>
      </c>
      <c r="AU140" s="230" t="s">
        <v>86</v>
      </c>
      <c r="AY140" s="19" t="s">
        <v>168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</v>
      </c>
      <c r="BK140" s="231">
        <f>ROUND(I140*H140,0)</f>
        <v>0</v>
      </c>
      <c r="BL140" s="19" t="s">
        <v>174</v>
      </c>
      <c r="BM140" s="230" t="s">
        <v>1076</v>
      </c>
    </row>
    <row r="141" s="2" customFormat="1">
      <c r="A141" s="40"/>
      <c r="B141" s="41"/>
      <c r="C141" s="42"/>
      <c r="D141" s="232" t="s">
        <v>176</v>
      </c>
      <c r="E141" s="42"/>
      <c r="F141" s="233" t="s">
        <v>1095</v>
      </c>
      <c r="G141" s="42"/>
      <c r="H141" s="42"/>
      <c r="I141" s="138"/>
      <c r="J141" s="42"/>
      <c r="K141" s="42"/>
      <c r="L141" s="46"/>
      <c r="M141" s="234"/>
      <c r="N141" s="23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176</v>
      </c>
      <c r="AU141" s="19" t="s">
        <v>86</v>
      </c>
    </row>
    <row r="142" s="2" customFormat="1" ht="14.5" customHeight="1">
      <c r="A142" s="40"/>
      <c r="B142" s="41"/>
      <c r="C142" s="279" t="s">
        <v>422</v>
      </c>
      <c r="D142" s="279" t="s">
        <v>360</v>
      </c>
      <c r="E142" s="280" t="s">
        <v>1078</v>
      </c>
      <c r="F142" s="281" t="s">
        <v>1079</v>
      </c>
      <c r="G142" s="282" t="s">
        <v>417</v>
      </c>
      <c r="H142" s="283">
        <v>8</v>
      </c>
      <c r="I142" s="284"/>
      <c r="J142" s="283">
        <f>ROUND(I142*H142,0)</f>
        <v>0</v>
      </c>
      <c r="K142" s="281" t="s">
        <v>20</v>
      </c>
      <c r="L142" s="285"/>
      <c r="M142" s="286" t="s">
        <v>20</v>
      </c>
      <c r="N142" s="287" t="s">
        <v>48</v>
      </c>
      <c r="O142" s="86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0" t="s">
        <v>285</v>
      </c>
      <c r="AT142" s="230" t="s">
        <v>360</v>
      </c>
      <c r="AU142" s="230" t="s">
        <v>86</v>
      </c>
      <c r="AY142" s="19" t="s">
        <v>168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</v>
      </c>
      <c r="BK142" s="231">
        <f>ROUND(I142*H142,0)</f>
        <v>0</v>
      </c>
      <c r="BL142" s="19" t="s">
        <v>174</v>
      </c>
      <c r="BM142" s="230" t="s">
        <v>1080</v>
      </c>
    </row>
    <row r="143" s="2" customFormat="1">
      <c r="A143" s="40"/>
      <c r="B143" s="41"/>
      <c r="C143" s="42"/>
      <c r="D143" s="232" t="s">
        <v>176</v>
      </c>
      <c r="E143" s="42"/>
      <c r="F143" s="233" t="s">
        <v>1081</v>
      </c>
      <c r="G143" s="42"/>
      <c r="H143" s="42"/>
      <c r="I143" s="138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176</v>
      </c>
      <c r="AU143" s="19" t="s">
        <v>86</v>
      </c>
    </row>
    <row r="144" s="2" customFormat="1" ht="14.5" customHeight="1">
      <c r="A144" s="40"/>
      <c r="B144" s="41"/>
      <c r="C144" s="279" t="s">
        <v>429</v>
      </c>
      <c r="D144" s="279" t="s">
        <v>360</v>
      </c>
      <c r="E144" s="280" t="s">
        <v>1082</v>
      </c>
      <c r="F144" s="281" t="s">
        <v>1083</v>
      </c>
      <c r="G144" s="282" t="s">
        <v>417</v>
      </c>
      <c r="H144" s="283">
        <v>15.84</v>
      </c>
      <c r="I144" s="284"/>
      <c r="J144" s="283">
        <f>ROUND(I144*H144,0)</f>
        <v>0</v>
      </c>
      <c r="K144" s="281" t="s">
        <v>20</v>
      </c>
      <c r="L144" s="285"/>
      <c r="M144" s="286" t="s">
        <v>20</v>
      </c>
      <c r="N144" s="287" t="s">
        <v>48</v>
      </c>
      <c r="O144" s="86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0" t="s">
        <v>285</v>
      </c>
      <c r="AT144" s="230" t="s">
        <v>360</v>
      </c>
      <c r="AU144" s="230" t="s">
        <v>86</v>
      </c>
      <c r="AY144" s="19" t="s">
        <v>168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9" t="s">
        <v>8</v>
      </c>
      <c r="BK144" s="231">
        <f>ROUND(I144*H144,0)</f>
        <v>0</v>
      </c>
      <c r="BL144" s="19" t="s">
        <v>174</v>
      </c>
      <c r="BM144" s="230" t="s">
        <v>1084</v>
      </c>
    </row>
    <row r="145" s="2" customFormat="1">
      <c r="A145" s="40"/>
      <c r="B145" s="41"/>
      <c r="C145" s="42"/>
      <c r="D145" s="232" t="s">
        <v>176</v>
      </c>
      <c r="E145" s="42"/>
      <c r="F145" s="233" t="s">
        <v>1085</v>
      </c>
      <c r="G145" s="42"/>
      <c r="H145" s="42"/>
      <c r="I145" s="138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176</v>
      </c>
      <c r="AU145" s="19" t="s">
        <v>86</v>
      </c>
    </row>
    <row r="146" s="2" customFormat="1" ht="14.5" customHeight="1">
      <c r="A146" s="40"/>
      <c r="B146" s="41"/>
      <c r="C146" s="279" t="s">
        <v>440</v>
      </c>
      <c r="D146" s="279" t="s">
        <v>360</v>
      </c>
      <c r="E146" s="280" t="s">
        <v>1086</v>
      </c>
      <c r="F146" s="281" t="s">
        <v>1087</v>
      </c>
      <c r="G146" s="282" t="s">
        <v>417</v>
      </c>
      <c r="H146" s="283">
        <v>2</v>
      </c>
      <c r="I146" s="284"/>
      <c r="J146" s="283">
        <f>ROUND(I146*H146,0)</f>
        <v>0</v>
      </c>
      <c r="K146" s="281" t="s">
        <v>20</v>
      </c>
      <c r="L146" s="285"/>
      <c r="M146" s="299" t="s">
        <v>20</v>
      </c>
      <c r="N146" s="300" t="s">
        <v>48</v>
      </c>
      <c r="O146" s="293"/>
      <c r="P146" s="294">
        <f>O146*H146</f>
        <v>0</v>
      </c>
      <c r="Q146" s="294">
        <v>0.0047200000000000002</v>
      </c>
      <c r="R146" s="294">
        <f>Q146*H146</f>
        <v>0.0094400000000000005</v>
      </c>
      <c r="S146" s="294">
        <v>0</v>
      </c>
      <c r="T146" s="29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0" t="s">
        <v>285</v>
      </c>
      <c r="AT146" s="230" t="s">
        <v>360</v>
      </c>
      <c r="AU146" s="230" t="s">
        <v>86</v>
      </c>
      <c r="AY146" s="19" t="s">
        <v>168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9" t="s">
        <v>8</v>
      </c>
      <c r="BK146" s="231">
        <f>ROUND(I146*H146,0)</f>
        <v>0</v>
      </c>
      <c r="BL146" s="19" t="s">
        <v>174</v>
      </c>
      <c r="BM146" s="230" t="s">
        <v>1088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168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TZMyJjwDH5NW8BcRrRest2WLyfud3/Ks7ZlYCA8+nraQ4shK7yoQXqAOtoVTp0WPpp+PO3MKDALuN2f3weJ9GQ==" hashValue="bUUkcQR4K7PlatH8+qhsGdUCsZvnJx2LGz4Snt/f4LIgYfAQ+ICJ3Vx8qyz2e0V5Oc7plVXiqL81afQXWCvB5Q==" algorithmName="SHA-512" password="CC35"/>
  <autoFilter ref="C80:K14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1102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ROUND(J87,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ROUND((SUM(BE87:BE213)),  0)</f>
        <v>0</v>
      </c>
      <c r="G33" s="40"/>
      <c r="H33" s="40"/>
      <c r="I33" s="157">
        <v>0.20999999999999999</v>
      </c>
      <c r="J33" s="156">
        <f>ROUND(((SUM(BE87:BE213))*I33),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ROUND((SUM(BF87:BF213)),  0)</f>
        <v>0</v>
      </c>
      <c r="G34" s="40"/>
      <c r="H34" s="40"/>
      <c r="I34" s="157">
        <v>0.14999999999999999</v>
      </c>
      <c r="J34" s="156">
        <f>ROUND(((SUM(BF87:BF213))*I34),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ROUND((SUM(BG87:BG213)),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ROUND((SUM(BH87:BH213)),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ROUND((SUM(BI87:BI213)),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16025-2.1 - SO02.1 Vodohospodářská opatření LBC2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J87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J88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J89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144</v>
      </c>
      <c r="E62" s="188"/>
      <c r="F62" s="188"/>
      <c r="G62" s="188"/>
      <c r="H62" s="188"/>
      <c r="I62" s="189"/>
      <c r="J62" s="190">
        <f>J160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146</v>
      </c>
      <c r="E63" s="188"/>
      <c r="F63" s="188"/>
      <c r="G63" s="188"/>
      <c r="H63" s="188"/>
      <c r="I63" s="189"/>
      <c r="J63" s="190">
        <f>J164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148</v>
      </c>
      <c r="E64" s="188"/>
      <c r="F64" s="188"/>
      <c r="G64" s="188"/>
      <c r="H64" s="188"/>
      <c r="I64" s="189"/>
      <c r="J64" s="190">
        <f>J195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150</v>
      </c>
      <c r="E65" s="188"/>
      <c r="F65" s="188"/>
      <c r="G65" s="188"/>
      <c r="H65" s="188"/>
      <c r="I65" s="189"/>
      <c r="J65" s="190">
        <f>J199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151</v>
      </c>
      <c r="E66" s="188"/>
      <c r="F66" s="188"/>
      <c r="G66" s="188"/>
      <c r="H66" s="188"/>
      <c r="I66" s="189"/>
      <c r="J66" s="190">
        <f>J207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152</v>
      </c>
      <c r="E67" s="181"/>
      <c r="F67" s="181"/>
      <c r="G67" s="181"/>
      <c r="H67" s="181"/>
      <c r="I67" s="182"/>
      <c r="J67" s="183">
        <f>J210</f>
        <v>0</v>
      </c>
      <c r="K67" s="179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168"/>
      <c r="J69" s="62"/>
      <c r="K69" s="6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171"/>
      <c r="J73" s="64"/>
      <c r="K73" s="64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153</v>
      </c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17</v>
      </c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5" customHeight="1">
      <c r="A77" s="40"/>
      <c r="B77" s="41"/>
      <c r="C77" s="42"/>
      <c r="D77" s="42"/>
      <c r="E77" s="172" t="str">
        <f>E7</f>
        <v>2020/I Společná zařízení v k. ú. Borotín u Boskovic - revitalizace</v>
      </c>
      <c r="F77" s="34"/>
      <c r="G77" s="34"/>
      <c r="H77" s="34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136</v>
      </c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5" customHeight="1">
      <c r="A79" s="40"/>
      <c r="B79" s="41"/>
      <c r="C79" s="42"/>
      <c r="D79" s="42"/>
      <c r="E79" s="71" t="str">
        <f>E9</f>
        <v>16025-2.1 - SO02.1 Vodohospodářská opatření LBC2</v>
      </c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Borotín</v>
      </c>
      <c r="G81" s="42"/>
      <c r="H81" s="42"/>
      <c r="I81" s="142" t="s">
        <v>24</v>
      </c>
      <c r="J81" s="74" t="str">
        <f>IF(J12="","",J12)</f>
        <v>2. 5. 2017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" customHeight="1">
      <c r="A83" s="40"/>
      <c r="B83" s="41"/>
      <c r="C83" s="34" t="s">
        <v>26</v>
      </c>
      <c r="D83" s="42"/>
      <c r="E83" s="42"/>
      <c r="F83" s="29" t="str">
        <f>E15</f>
        <v>ČR - SPÚ, KPÚ pro JMK, pobočka Blansko</v>
      </c>
      <c r="G83" s="42"/>
      <c r="H83" s="42"/>
      <c r="I83" s="142" t="s">
        <v>34</v>
      </c>
      <c r="J83" s="38" t="str">
        <f>E21</f>
        <v>AGERIS s.r.o.</v>
      </c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4.9" customHeight="1">
      <c r="A84" s="40"/>
      <c r="B84" s="41"/>
      <c r="C84" s="34" t="s">
        <v>32</v>
      </c>
      <c r="D84" s="42"/>
      <c r="E84" s="42"/>
      <c r="F84" s="29" t="str">
        <f>IF(E18="","",E18)</f>
        <v>Vyplň údaj</v>
      </c>
      <c r="G84" s="42"/>
      <c r="H84" s="42"/>
      <c r="I84" s="142" t="s">
        <v>39</v>
      </c>
      <c r="J84" s="38" t="str">
        <f>E24</f>
        <v xml:space="preserve"> </v>
      </c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92"/>
      <c r="B86" s="193"/>
      <c r="C86" s="194" t="s">
        <v>154</v>
      </c>
      <c r="D86" s="195" t="s">
        <v>62</v>
      </c>
      <c r="E86" s="195" t="s">
        <v>58</v>
      </c>
      <c r="F86" s="195" t="s">
        <v>59</v>
      </c>
      <c r="G86" s="195" t="s">
        <v>155</v>
      </c>
      <c r="H86" s="195" t="s">
        <v>156</v>
      </c>
      <c r="I86" s="196" t="s">
        <v>157</v>
      </c>
      <c r="J86" s="195" t="s">
        <v>140</v>
      </c>
      <c r="K86" s="197" t="s">
        <v>158</v>
      </c>
      <c r="L86" s="198"/>
      <c r="M86" s="94" t="s">
        <v>20</v>
      </c>
      <c r="N86" s="95" t="s">
        <v>47</v>
      </c>
      <c r="O86" s="95" t="s">
        <v>159</v>
      </c>
      <c r="P86" s="95" t="s">
        <v>160</v>
      </c>
      <c r="Q86" s="95" t="s">
        <v>161</v>
      </c>
      <c r="R86" s="95" t="s">
        <v>162</v>
      </c>
      <c r="S86" s="95" t="s">
        <v>163</v>
      </c>
      <c r="T86" s="96" t="s">
        <v>164</v>
      </c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</row>
    <row r="87" s="2" customFormat="1" ht="22.8" customHeight="1">
      <c r="A87" s="40"/>
      <c r="B87" s="41"/>
      <c r="C87" s="101" t="s">
        <v>165</v>
      </c>
      <c r="D87" s="42"/>
      <c r="E87" s="42"/>
      <c r="F87" s="42"/>
      <c r="G87" s="42"/>
      <c r="H87" s="42"/>
      <c r="I87" s="138"/>
      <c r="J87" s="199">
        <f>BK87</f>
        <v>0</v>
      </c>
      <c r="K87" s="42"/>
      <c r="L87" s="46"/>
      <c r="M87" s="97"/>
      <c r="N87" s="200"/>
      <c r="O87" s="98"/>
      <c r="P87" s="201">
        <f>P88+P210</f>
        <v>0</v>
      </c>
      <c r="Q87" s="98"/>
      <c r="R87" s="201">
        <f>R88+R210</f>
        <v>81.902095767100008</v>
      </c>
      <c r="S87" s="98"/>
      <c r="T87" s="202">
        <f>T88+T210</f>
        <v>12.330000000000002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76</v>
      </c>
      <c r="AU87" s="19" t="s">
        <v>141</v>
      </c>
      <c r="BK87" s="203">
        <f>BK88+BK210</f>
        <v>0</v>
      </c>
    </row>
    <row r="88" s="12" customFormat="1" ht="25.92" customHeight="1">
      <c r="A88" s="12"/>
      <c r="B88" s="204"/>
      <c r="C88" s="205"/>
      <c r="D88" s="206" t="s">
        <v>76</v>
      </c>
      <c r="E88" s="207" t="s">
        <v>166</v>
      </c>
      <c r="F88" s="207" t="s">
        <v>167</v>
      </c>
      <c r="G88" s="205"/>
      <c r="H88" s="205"/>
      <c r="I88" s="208"/>
      <c r="J88" s="209">
        <f>BK88</f>
        <v>0</v>
      </c>
      <c r="K88" s="205"/>
      <c r="L88" s="210"/>
      <c r="M88" s="211"/>
      <c r="N88" s="212"/>
      <c r="O88" s="212"/>
      <c r="P88" s="213">
        <f>P89+P160+P164+P195+P199+P207</f>
        <v>0</v>
      </c>
      <c r="Q88" s="212"/>
      <c r="R88" s="213">
        <f>R89+R160+R164+R195+R199+R207</f>
        <v>81.902095767100008</v>
      </c>
      <c r="S88" s="212"/>
      <c r="T88" s="214">
        <f>T89+T160+T164+T195+T199+T207</f>
        <v>12.330000000000002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5" t="s">
        <v>8</v>
      </c>
      <c r="AT88" s="216" t="s">
        <v>76</v>
      </c>
      <c r="AU88" s="216" t="s">
        <v>77</v>
      </c>
      <c r="AY88" s="215" t="s">
        <v>168</v>
      </c>
      <c r="BK88" s="217">
        <f>BK89+BK160+BK164+BK195+BK199+BK207</f>
        <v>0</v>
      </c>
    </row>
    <row r="89" s="12" customFormat="1" ht="22.8" customHeight="1">
      <c r="A89" s="12"/>
      <c r="B89" s="204"/>
      <c r="C89" s="205"/>
      <c r="D89" s="206" t="s">
        <v>76</v>
      </c>
      <c r="E89" s="218" t="s">
        <v>8</v>
      </c>
      <c r="F89" s="218" t="s">
        <v>169</v>
      </c>
      <c r="G89" s="205"/>
      <c r="H89" s="205"/>
      <c r="I89" s="208"/>
      <c r="J89" s="219">
        <f>BK89</f>
        <v>0</v>
      </c>
      <c r="K89" s="205"/>
      <c r="L89" s="210"/>
      <c r="M89" s="211"/>
      <c r="N89" s="212"/>
      <c r="O89" s="212"/>
      <c r="P89" s="213">
        <f>SUM(P90:P159)</f>
        <v>0</v>
      </c>
      <c r="Q89" s="212"/>
      <c r="R89" s="213">
        <f>SUM(R90:R159)</f>
        <v>24.676381473999999</v>
      </c>
      <c r="S89" s="212"/>
      <c r="T89" s="214">
        <f>SUM(T90:T159)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5" t="s">
        <v>8</v>
      </c>
      <c r="AT89" s="216" t="s">
        <v>76</v>
      </c>
      <c r="AU89" s="216" t="s">
        <v>8</v>
      </c>
      <c r="AY89" s="215" t="s">
        <v>168</v>
      </c>
      <c r="BK89" s="217">
        <f>SUM(BK90:BK159)</f>
        <v>0</v>
      </c>
    </row>
    <row r="90" s="2" customFormat="1" ht="20.5" customHeight="1">
      <c r="A90" s="40"/>
      <c r="B90" s="41"/>
      <c r="C90" s="220" t="s">
        <v>8</v>
      </c>
      <c r="D90" s="220" t="s">
        <v>170</v>
      </c>
      <c r="E90" s="221" t="s">
        <v>171</v>
      </c>
      <c r="F90" s="222" t="s">
        <v>172</v>
      </c>
      <c r="G90" s="223" t="s">
        <v>173</v>
      </c>
      <c r="H90" s="224">
        <v>1</v>
      </c>
      <c r="I90" s="225"/>
      <c r="J90" s="224">
        <f>ROUND(I90*H90,0)</f>
        <v>0</v>
      </c>
      <c r="K90" s="222" t="s">
        <v>20</v>
      </c>
      <c r="L90" s="46"/>
      <c r="M90" s="226" t="s">
        <v>20</v>
      </c>
      <c r="N90" s="227" t="s">
        <v>48</v>
      </c>
      <c r="O90" s="86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0" t="s">
        <v>174</v>
      </c>
      <c r="AT90" s="230" t="s">
        <v>170</v>
      </c>
      <c r="AU90" s="230" t="s">
        <v>86</v>
      </c>
      <c r="AY90" s="19" t="s">
        <v>168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9" t="s">
        <v>8</v>
      </c>
      <c r="BK90" s="231">
        <f>ROUND(I90*H90,0)</f>
        <v>0</v>
      </c>
      <c r="BL90" s="19" t="s">
        <v>174</v>
      </c>
      <c r="BM90" s="230" t="s">
        <v>1103</v>
      </c>
    </row>
    <row r="91" s="2" customFormat="1">
      <c r="A91" s="40"/>
      <c r="B91" s="41"/>
      <c r="C91" s="42"/>
      <c r="D91" s="232" t="s">
        <v>176</v>
      </c>
      <c r="E91" s="42"/>
      <c r="F91" s="233" t="s">
        <v>1104</v>
      </c>
      <c r="G91" s="42"/>
      <c r="H91" s="42"/>
      <c r="I91" s="138"/>
      <c r="J91" s="42"/>
      <c r="K91" s="42"/>
      <c r="L91" s="46"/>
      <c r="M91" s="234"/>
      <c r="N91" s="235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176</v>
      </c>
      <c r="AU91" s="19" t="s">
        <v>86</v>
      </c>
    </row>
    <row r="92" s="2" customFormat="1" ht="20.5" customHeight="1">
      <c r="A92" s="40"/>
      <c r="B92" s="41"/>
      <c r="C92" s="220" t="s">
        <v>86</v>
      </c>
      <c r="D92" s="220" t="s">
        <v>170</v>
      </c>
      <c r="E92" s="221" t="s">
        <v>1105</v>
      </c>
      <c r="F92" s="222" t="s">
        <v>1106</v>
      </c>
      <c r="G92" s="223" t="s">
        <v>180</v>
      </c>
      <c r="H92" s="224">
        <v>634.5</v>
      </c>
      <c r="I92" s="225"/>
      <c r="J92" s="224">
        <f>ROUND(I92*H92,0)</f>
        <v>0</v>
      </c>
      <c r="K92" s="222" t="s">
        <v>181</v>
      </c>
      <c r="L92" s="46"/>
      <c r="M92" s="226" t="s">
        <v>20</v>
      </c>
      <c r="N92" s="227" t="s">
        <v>48</v>
      </c>
      <c r="O92" s="86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0" t="s">
        <v>174</v>
      </c>
      <c r="AT92" s="230" t="s">
        <v>170</v>
      </c>
      <c r="AU92" s="230" t="s">
        <v>86</v>
      </c>
      <c r="AY92" s="19" t="s">
        <v>168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9" t="s">
        <v>8</v>
      </c>
      <c r="BK92" s="231">
        <f>ROUND(I92*H92,0)</f>
        <v>0</v>
      </c>
      <c r="BL92" s="19" t="s">
        <v>174</v>
      </c>
      <c r="BM92" s="230" t="s">
        <v>1107</v>
      </c>
    </row>
    <row r="93" s="2" customFormat="1">
      <c r="A93" s="40"/>
      <c r="B93" s="41"/>
      <c r="C93" s="42"/>
      <c r="D93" s="232" t="s">
        <v>183</v>
      </c>
      <c r="E93" s="42"/>
      <c r="F93" s="233" t="s">
        <v>184</v>
      </c>
      <c r="G93" s="42"/>
      <c r="H93" s="42"/>
      <c r="I93" s="138"/>
      <c r="J93" s="42"/>
      <c r="K93" s="42"/>
      <c r="L93" s="46"/>
      <c r="M93" s="234"/>
      <c r="N93" s="235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183</v>
      </c>
      <c r="AU93" s="19" t="s">
        <v>86</v>
      </c>
    </row>
    <row r="94" s="13" customFormat="1">
      <c r="A94" s="13"/>
      <c r="B94" s="236"/>
      <c r="C94" s="237"/>
      <c r="D94" s="232" t="s">
        <v>185</v>
      </c>
      <c r="E94" s="238" t="s">
        <v>20</v>
      </c>
      <c r="F94" s="239" t="s">
        <v>1108</v>
      </c>
      <c r="G94" s="237"/>
      <c r="H94" s="240">
        <v>634.5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185</v>
      </c>
      <c r="AU94" s="246" t="s">
        <v>86</v>
      </c>
      <c r="AV94" s="13" t="s">
        <v>86</v>
      </c>
      <c r="AW94" s="13" t="s">
        <v>38</v>
      </c>
      <c r="AX94" s="13" t="s">
        <v>8</v>
      </c>
      <c r="AY94" s="246" t="s">
        <v>168</v>
      </c>
    </row>
    <row r="95" s="2" customFormat="1" ht="31" customHeight="1">
      <c r="A95" s="40"/>
      <c r="B95" s="41"/>
      <c r="C95" s="220" t="s">
        <v>468</v>
      </c>
      <c r="D95" s="220" t="s">
        <v>170</v>
      </c>
      <c r="E95" s="221" t="s">
        <v>198</v>
      </c>
      <c r="F95" s="222" t="s">
        <v>199</v>
      </c>
      <c r="G95" s="223" t="s">
        <v>190</v>
      </c>
      <c r="H95" s="224">
        <v>27.48</v>
      </c>
      <c r="I95" s="225"/>
      <c r="J95" s="224">
        <f>ROUND(I95*H95,0)</f>
        <v>0</v>
      </c>
      <c r="K95" s="222" t="s">
        <v>181</v>
      </c>
      <c r="L95" s="46"/>
      <c r="M95" s="226" t="s">
        <v>20</v>
      </c>
      <c r="N95" s="227" t="s">
        <v>48</v>
      </c>
      <c r="O95" s="86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174</v>
      </c>
      <c r="AT95" s="230" t="s">
        <v>170</v>
      </c>
      <c r="AU95" s="230" t="s">
        <v>86</v>
      </c>
      <c r="AY95" s="19" t="s">
        <v>168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174</v>
      </c>
      <c r="BM95" s="230" t="s">
        <v>1109</v>
      </c>
    </row>
    <row r="96" s="2" customFormat="1">
      <c r="A96" s="40"/>
      <c r="B96" s="41"/>
      <c r="C96" s="42"/>
      <c r="D96" s="232" t="s">
        <v>183</v>
      </c>
      <c r="E96" s="42"/>
      <c r="F96" s="233" t="s">
        <v>201</v>
      </c>
      <c r="G96" s="42"/>
      <c r="H96" s="42"/>
      <c r="I96" s="138"/>
      <c r="J96" s="42"/>
      <c r="K96" s="42"/>
      <c r="L96" s="46"/>
      <c r="M96" s="234"/>
      <c r="N96" s="23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183</v>
      </c>
      <c r="AU96" s="19" t="s">
        <v>86</v>
      </c>
    </row>
    <row r="97" s="13" customFormat="1">
      <c r="A97" s="13"/>
      <c r="B97" s="236"/>
      <c r="C97" s="237"/>
      <c r="D97" s="232" t="s">
        <v>185</v>
      </c>
      <c r="E97" s="238" t="s">
        <v>20</v>
      </c>
      <c r="F97" s="239" t="s">
        <v>1110</v>
      </c>
      <c r="G97" s="237"/>
      <c r="H97" s="240">
        <v>27.48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185</v>
      </c>
      <c r="AU97" s="246" t="s">
        <v>86</v>
      </c>
      <c r="AV97" s="13" t="s">
        <v>86</v>
      </c>
      <c r="AW97" s="13" t="s">
        <v>38</v>
      </c>
      <c r="AX97" s="13" t="s">
        <v>77</v>
      </c>
      <c r="AY97" s="246" t="s">
        <v>168</v>
      </c>
    </row>
    <row r="98" s="14" customFormat="1">
      <c r="A98" s="14"/>
      <c r="B98" s="247"/>
      <c r="C98" s="248"/>
      <c r="D98" s="232" t="s">
        <v>185</v>
      </c>
      <c r="E98" s="249" t="s">
        <v>20</v>
      </c>
      <c r="F98" s="250" t="s">
        <v>196</v>
      </c>
      <c r="G98" s="248"/>
      <c r="H98" s="251">
        <v>27.48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185</v>
      </c>
      <c r="AU98" s="257" t="s">
        <v>86</v>
      </c>
      <c r="AV98" s="14" t="s">
        <v>174</v>
      </c>
      <c r="AW98" s="14" t="s">
        <v>38</v>
      </c>
      <c r="AX98" s="14" t="s">
        <v>8</v>
      </c>
      <c r="AY98" s="257" t="s">
        <v>168</v>
      </c>
    </row>
    <row r="99" s="2" customFormat="1" ht="41.5" customHeight="1">
      <c r="A99" s="40"/>
      <c r="B99" s="41"/>
      <c r="C99" s="220" t="s">
        <v>187</v>
      </c>
      <c r="D99" s="220" t="s">
        <v>170</v>
      </c>
      <c r="E99" s="221" t="s">
        <v>204</v>
      </c>
      <c r="F99" s="222" t="s">
        <v>205</v>
      </c>
      <c r="G99" s="223" t="s">
        <v>190</v>
      </c>
      <c r="H99" s="224">
        <v>9.6199999999999992</v>
      </c>
      <c r="I99" s="225"/>
      <c r="J99" s="224">
        <f>ROUND(I99*H99,0)</f>
        <v>0</v>
      </c>
      <c r="K99" s="222" t="s">
        <v>181</v>
      </c>
      <c r="L99" s="46"/>
      <c r="M99" s="226" t="s">
        <v>20</v>
      </c>
      <c r="N99" s="227" t="s">
        <v>48</v>
      </c>
      <c r="O99" s="86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174</v>
      </c>
      <c r="AT99" s="230" t="s">
        <v>170</v>
      </c>
      <c r="AU99" s="230" t="s">
        <v>86</v>
      </c>
      <c r="AY99" s="19" t="s">
        <v>168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</v>
      </c>
      <c r="BK99" s="231">
        <f>ROUND(I99*H99,0)</f>
        <v>0</v>
      </c>
      <c r="BL99" s="19" t="s">
        <v>174</v>
      </c>
      <c r="BM99" s="230" t="s">
        <v>1111</v>
      </c>
    </row>
    <row r="100" s="2" customFormat="1">
      <c r="A100" s="40"/>
      <c r="B100" s="41"/>
      <c r="C100" s="42"/>
      <c r="D100" s="232" t="s">
        <v>183</v>
      </c>
      <c r="E100" s="42"/>
      <c r="F100" s="233" t="s">
        <v>207</v>
      </c>
      <c r="G100" s="42"/>
      <c r="H100" s="42"/>
      <c r="I100" s="138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183</v>
      </c>
      <c r="AU100" s="19" t="s">
        <v>86</v>
      </c>
    </row>
    <row r="101" s="13" customFormat="1">
      <c r="A101" s="13"/>
      <c r="B101" s="236"/>
      <c r="C101" s="237"/>
      <c r="D101" s="232" t="s">
        <v>185</v>
      </c>
      <c r="E101" s="238" t="s">
        <v>20</v>
      </c>
      <c r="F101" s="239" t="s">
        <v>1112</v>
      </c>
      <c r="G101" s="237"/>
      <c r="H101" s="240">
        <v>5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185</v>
      </c>
      <c r="AU101" s="246" t="s">
        <v>86</v>
      </c>
      <c r="AV101" s="13" t="s">
        <v>86</v>
      </c>
      <c r="AW101" s="13" t="s">
        <v>38</v>
      </c>
      <c r="AX101" s="13" t="s">
        <v>77</v>
      </c>
      <c r="AY101" s="246" t="s">
        <v>168</v>
      </c>
    </row>
    <row r="102" s="13" customFormat="1">
      <c r="A102" s="13"/>
      <c r="B102" s="236"/>
      <c r="C102" s="237"/>
      <c r="D102" s="232" t="s">
        <v>185</v>
      </c>
      <c r="E102" s="238" t="s">
        <v>20</v>
      </c>
      <c r="F102" s="239" t="s">
        <v>1113</v>
      </c>
      <c r="G102" s="237"/>
      <c r="H102" s="240">
        <v>1.6799999999999999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185</v>
      </c>
      <c r="AU102" s="246" t="s">
        <v>86</v>
      </c>
      <c r="AV102" s="13" t="s">
        <v>86</v>
      </c>
      <c r="AW102" s="13" t="s">
        <v>38</v>
      </c>
      <c r="AX102" s="13" t="s">
        <v>77</v>
      </c>
      <c r="AY102" s="246" t="s">
        <v>168</v>
      </c>
    </row>
    <row r="103" s="13" customFormat="1">
      <c r="A103" s="13"/>
      <c r="B103" s="236"/>
      <c r="C103" s="237"/>
      <c r="D103" s="232" t="s">
        <v>185</v>
      </c>
      <c r="E103" s="238" t="s">
        <v>20</v>
      </c>
      <c r="F103" s="239" t="s">
        <v>1114</v>
      </c>
      <c r="G103" s="237"/>
      <c r="H103" s="240">
        <v>2.9399999999999999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185</v>
      </c>
      <c r="AU103" s="246" t="s">
        <v>86</v>
      </c>
      <c r="AV103" s="13" t="s">
        <v>86</v>
      </c>
      <c r="AW103" s="13" t="s">
        <v>38</v>
      </c>
      <c r="AX103" s="13" t="s">
        <v>77</v>
      </c>
      <c r="AY103" s="246" t="s">
        <v>168</v>
      </c>
    </row>
    <row r="104" s="14" customFormat="1">
      <c r="A104" s="14"/>
      <c r="B104" s="247"/>
      <c r="C104" s="248"/>
      <c r="D104" s="232" t="s">
        <v>185</v>
      </c>
      <c r="E104" s="249" t="s">
        <v>20</v>
      </c>
      <c r="F104" s="250" t="s">
        <v>196</v>
      </c>
      <c r="G104" s="248"/>
      <c r="H104" s="251">
        <v>9.6199999999999992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185</v>
      </c>
      <c r="AU104" s="257" t="s">
        <v>86</v>
      </c>
      <c r="AV104" s="14" t="s">
        <v>174</v>
      </c>
      <c r="AW104" s="14" t="s">
        <v>38</v>
      </c>
      <c r="AX104" s="14" t="s">
        <v>8</v>
      </c>
      <c r="AY104" s="257" t="s">
        <v>168</v>
      </c>
    </row>
    <row r="105" s="2" customFormat="1" ht="41.5" customHeight="1">
      <c r="A105" s="40"/>
      <c r="B105" s="41"/>
      <c r="C105" s="220" t="s">
        <v>174</v>
      </c>
      <c r="D105" s="220" t="s">
        <v>170</v>
      </c>
      <c r="E105" s="221" t="s">
        <v>271</v>
      </c>
      <c r="F105" s="222" t="s">
        <v>272</v>
      </c>
      <c r="G105" s="223" t="s">
        <v>190</v>
      </c>
      <c r="H105" s="224">
        <v>259.68000000000001</v>
      </c>
      <c r="I105" s="225"/>
      <c r="J105" s="224">
        <f>ROUND(I105*H105,0)</f>
        <v>0</v>
      </c>
      <c r="K105" s="222" t="s">
        <v>181</v>
      </c>
      <c r="L105" s="46"/>
      <c r="M105" s="226" t="s">
        <v>20</v>
      </c>
      <c r="N105" s="227" t="s">
        <v>48</v>
      </c>
      <c r="O105" s="86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174</v>
      </c>
      <c r="AT105" s="230" t="s">
        <v>170</v>
      </c>
      <c r="AU105" s="230" t="s">
        <v>86</v>
      </c>
      <c r="AY105" s="19" t="s">
        <v>168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</v>
      </c>
      <c r="BK105" s="231">
        <f>ROUND(I105*H105,0)</f>
        <v>0</v>
      </c>
      <c r="BL105" s="19" t="s">
        <v>174</v>
      </c>
      <c r="BM105" s="230" t="s">
        <v>1115</v>
      </c>
    </row>
    <row r="106" s="2" customFormat="1">
      <c r="A106" s="40"/>
      <c r="B106" s="41"/>
      <c r="C106" s="42"/>
      <c r="D106" s="232" t="s">
        <v>183</v>
      </c>
      <c r="E106" s="42"/>
      <c r="F106" s="233" t="s">
        <v>274</v>
      </c>
      <c r="G106" s="42"/>
      <c r="H106" s="42"/>
      <c r="I106" s="138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183</v>
      </c>
      <c r="AU106" s="19" t="s">
        <v>86</v>
      </c>
    </row>
    <row r="107" s="13" customFormat="1">
      <c r="A107" s="13"/>
      <c r="B107" s="236"/>
      <c r="C107" s="237"/>
      <c r="D107" s="232" t="s">
        <v>185</v>
      </c>
      <c r="E107" s="238" t="s">
        <v>20</v>
      </c>
      <c r="F107" s="239" t="s">
        <v>1116</v>
      </c>
      <c r="G107" s="237"/>
      <c r="H107" s="240">
        <v>126.90000000000001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185</v>
      </c>
      <c r="AU107" s="246" t="s">
        <v>86</v>
      </c>
      <c r="AV107" s="13" t="s">
        <v>86</v>
      </c>
      <c r="AW107" s="13" t="s">
        <v>38</v>
      </c>
      <c r="AX107" s="13" t="s">
        <v>77</v>
      </c>
      <c r="AY107" s="246" t="s">
        <v>168</v>
      </c>
    </row>
    <row r="108" s="13" customFormat="1">
      <c r="A108" s="13"/>
      <c r="B108" s="236"/>
      <c r="C108" s="237"/>
      <c r="D108" s="232" t="s">
        <v>185</v>
      </c>
      <c r="E108" s="238" t="s">
        <v>20</v>
      </c>
      <c r="F108" s="239" t="s">
        <v>1117</v>
      </c>
      <c r="G108" s="237"/>
      <c r="H108" s="240">
        <v>126.90000000000001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185</v>
      </c>
      <c r="AU108" s="246" t="s">
        <v>86</v>
      </c>
      <c r="AV108" s="13" t="s">
        <v>86</v>
      </c>
      <c r="AW108" s="13" t="s">
        <v>38</v>
      </c>
      <c r="AX108" s="13" t="s">
        <v>77</v>
      </c>
      <c r="AY108" s="246" t="s">
        <v>168</v>
      </c>
    </row>
    <row r="109" s="13" customFormat="1">
      <c r="A109" s="13"/>
      <c r="B109" s="236"/>
      <c r="C109" s="237"/>
      <c r="D109" s="232" t="s">
        <v>185</v>
      </c>
      <c r="E109" s="238" t="s">
        <v>20</v>
      </c>
      <c r="F109" s="239" t="s">
        <v>1118</v>
      </c>
      <c r="G109" s="237"/>
      <c r="H109" s="240">
        <v>2.9399999999999999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185</v>
      </c>
      <c r="AU109" s="246" t="s">
        <v>86</v>
      </c>
      <c r="AV109" s="13" t="s">
        <v>86</v>
      </c>
      <c r="AW109" s="13" t="s">
        <v>38</v>
      </c>
      <c r="AX109" s="13" t="s">
        <v>77</v>
      </c>
      <c r="AY109" s="246" t="s">
        <v>168</v>
      </c>
    </row>
    <row r="110" s="13" customFormat="1">
      <c r="A110" s="13"/>
      <c r="B110" s="236"/>
      <c r="C110" s="237"/>
      <c r="D110" s="232" t="s">
        <v>185</v>
      </c>
      <c r="E110" s="238" t="s">
        <v>20</v>
      </c>
      <c r="F110" s="239" t="s">
        <v>1119</v>
      </c>
      <c r="G110" s="237"/>
      <c r="H110" s="240">
        <v>2.9399999999999999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185</v>
      </c>
      <c r="AU110" s="246" t="s">
        <v>86</v>
      </c>
      <c r="AV110" s="13" t="s">
        <v>86</v>
      </c>
      <c r="AW110" s="13" t="s">
        <v>38</v>
      </c>
      <c r="AX110" s="13" t="s">
        <v>77</v>
      </c>
      <c r="AY110" s="246" t="s">
        <v>168</v>
      </c>
    </row>
    <row r="111" s="14" customFormat="1">
      <c r="A111" s="14"/>
      <c r="B111" s="247"/>
      <c r="C111" s="248"/>
      <c r="D111" s="232" t="s">
        <v>185</v>
      </c>
      <c r="E111" s="249" t="s">
        <v>20</v>
      </c>
      <c r="F111" s="250" t="s">
        <v>196</v>
      </c>
      <c r="G111" s="248"/>
      <c r="H111" s="251">
        <v>259.68000000000001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185</v>
      </c>
      <c r="AU111" s="257" t="s">
        <v>86</v>
      </c>
      <c r="AV111" s="14" t="s">
        <v>174</v>
      </c>
      <c r="AW111" s="14" t="s">
        <v>38</v>
      </c>
      <c r="AX111" s="14" t="s">
        <v>8</v>
      </c>
      <c r="AY111" s="257" t="s">
        <v>168</v>
      </c>
    </row>
    <row r="112" s="2" customFormat="1" ht="41.5" customHeight="1">
      <c r="A112" s="40"/>
      <c r="B112" s="41"/>
      <c r="C112" s="220" t="s">
        <v>213</v>
      </c>
      <c r="D112" s="220" t="s">
        <v>170</v>
      </c>
      <c r="E112" s="221" t="s">
        <v>1120</v>
      </c>
      <c r="F112" s="222" t="s">
        <v>1121</v>
      </c>
      <c r="G112" s="223" t="s">
        <v>190</v>
      </c>
      <c r="H112" s="224">
        <v>31.73</v>
      </c>
      <c r="I112" s="225"/>
      <c r="J112" s="224">
        <f>ROUND(I112*H112,0)</f>
        <v>0</v>
      </c>
      <c r="K112" s="222" t="s">
        <v>181</v>
      </c>
      <c r="L112" s="46"/>
      <c r="M112" s="226" t="s">
        <v>20</v>
      </c>
      <c r="N112" s="227" t="s">
        <v>48</v>
      </c>
      <c r="O112" s="86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174</v>
      </c>
      <c r="AT112" s="230" t="s">
        <v>170</v>
      </c>
      <c r="AU112" s="230" t="s">
        <v>86</v>
      </c>
      <c r="AY112" s="19" t="s">
        <v>168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</v>
      </c>
      <c r="BK112" s="231">
        <f>ROUND(I112*H112,0)</f>
        <v>0</v>
      </c>
      <c r="BL112" s="19" t="s">
        <v>174</v>
      </c>
      <c r="BM112" s="230" t="s">
        <v>1122</v>
      </c>
    </row>
    <row r="113" s="2" customFormat="1">
      <c r="A113" s="40"/>
      <c r="B113" s="41"/>
      <c r="C113" s="42"/>
      <c r="D113" s="232" t="s">
        <v>183</v>
      </c>
      <c r="E113" s="42"/>
      <c r="F113" s="233" t="s">
        <v>274</v>
      </c>
      <c r="G113" s="42"/>
      <c r="H113" s="42"/>
      <c r="I113" s="138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183</v>
      </c>
      <c r="AU113" s="19" t="s">
        <v>86</v>
      </c>
    </row>
    <row r="114" s="13" customFormat="1">
      <c r="A114" s="13"/>
      <c r="B114" s="236"/>
      <c r="C114" s="237"/>
      <c r="D114" s="232" t="s">
        <v>185</v>
      </c>
      <c r="E114" s="238" t="s">
        <v>20</v>
      </c>
      <c r="F114" s="239" t="s">
        <v>1123</v>
      </c>
      <c r="G114" s="237"/>
      <c r="H114" s="240">
        <v>31.73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185</v>
      </c>
      <c r="AU114" s="246" t="s">
        <v>86</v>
      </c>
      <c r="AV114" s="13" t="s">
        <v>86</v>
      </c>
      <c r="AW114" s="13" t="s">
        <v>38</v>
      </c>
      <c r="AX114" s="13" t="s">
        <v>8</v>
      </c>
      <c r="AY114" s="246" t="s">
        <v>168</v>
      </c>
    </row>
    <row r="115" s="2" customFormat="1" ht="41.5" customHeight="1">
      <c r="A115" s="40"/>
      <c r="B115" s="41"/>
      <c r="C115" s="220" t="s">
        <v>476</v>
      </c>
      <c r="D115" s="220" t="s">
        <v>170</v>
      </c>
      <c r="E115" s="221" t="s">
        <v>291</v>
      </c>
      <c r="F115" s="222" t="s">
        <v>292</v>
      </c>
      <c r="G115" s="223" t="s">
        <v>190</v>
      </c>
      <c r="H115" s="224">
        <v>37.100000000000001</v>
      </c>
      <c r="I115" s="225"/>
      <c r="J115" s="224">
        <f>ROUND(I115*H115,0)</f>
        <v>0</v>
      </c>
      <c r="K115" s="222" t="s">
        <v>181</v>
      </c>
      <c r="L115" s="46"/>
      <c r="M115" s="226" t="s">
        <v>20</v>
      </c>
      <c r="N115" s="227" t="s">
        <v>48</v>
      </c>
      <c r="O115" s="86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0" t="s">
        <v>174</v>
      </c>
      <c r="AT115" s="230" t="s">
        <v>170</v>
      </c>
      <c r="AU115" s="230" t="s">
        <v>86</v>
      </c>
      <c r="AY115" s="19" t="s">
        <v>168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</v>
      </c>
      <c r="BK115" s="231">
        <f>ROUND(I115*H115,0)</f>
        <v>0</v>
      </c>
      <c r="BL115" s="19" t="s">
        <v>174</v>
      </c>
      <c r="BM115" s="230" t="s">
        <v>1124</v>
      </c>
    </row>
    <row r="116" s="2" customFormat="1">
      <c r="A116" s="40"/>
      <c r="B116" s="41"/>
      <c r="C116" s="42"/>
      <c r="D116" s="232" t="s">
        <v>183</v>
      </c>
      <c r="E116" s="42"/>
      <c r="F116" s="233" t="s">
        <v>274</v>
      </c>
      <c r="G116" s="42"/>
      <c r="H116" s="42"/>
      <c r="I116" s="138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183</v>
      </c>
      <c r="AU116" s="19" t="s">
        <v>86</v>
      </c>
    </row>
    <row r="117" s="2" customFormat="1">
      <c r="A117" s="40"/>
      <c r="B117" s="41"/>
      <c r="C117" s="42"/>
      <c r="D117" s="232" t="s">
        <v>176</v>
      </c>
      <c r="E117" s="42"/>
      <c r="F117" s="233" t="s">
        <v>294</v>
      </c>
      <c r="G117" s="42"/>
      <c r="H117" s="42"/>
      <c r="I117" s="138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176</v>
      </c>
      <c r="AU117" s="19" t="s">
        <v>86</v>
      </c>
    </row>
    <row r="118" s="13" customFormat="1">
      <c r="A118" s="13"/>
      <c r="B118" s="236"/>
      <c r="C118" s="237"/>
      <c r="D118" s="232" t="s">
        <v>185</v>
      </c>
      <c r="E118" s="238" t="s">
        <v>20</v>
      </c>
      <c r="F118" s="239" t="s">
        <v>1114</v>
      </c>
      <c r="G118" s="237"/>
      <c r="H118" s="240">
        <v>2.9399999999999999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185</v>
      </c>
      <c r="AU118" s="246" t="s">
        <v>86</v>
      </c>
      <c r="AV118" s="13" t="s">
        <v>86</v>
      </c>
      <c r="AW118" s="13" t="s">
        <v>38</v>
      </c>
      <c r="AX118" s="13" t="s">
        <v>77</v>
      </c>
      <c r="AY118" s="246" t="s">
        <v>168</v>
      </c>
    </row>
    <row r="119" s="13" customFormat="1">
      <c r="A119" s="13"/>
      <c r="B119" s="236"/>
      <c r="C119" s="237"/>
      <c r="D119" s="232" t="s">
        <v>185</v>
      </c>
      <c r="E119" s="238" t="s">
        <v>20</v>
      </c>
      <c r="F119" s="239" t="s">
        <v>1110</v>
      </c>
      <c r="G119" s="237"/>
      <c r="H119" s="240">
        <v>27.48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185</v>
      </c>
      <c r="AU119" s="246" t="s">
        <v>86</v>
      </c>
      <c r="AV119" s="13" t="s">
        <v>86</v>
      </c>
      <c r="AW119" s="13" t="s">
        <v>38</v>
      </c>
      <c r="AX119" s="13" t="s">
        <v>77</v>
      </c>
      <c r="AY119" s="246" t="s">
        <v>168</v>
      </c>
    </row>
    <row r="120" s="13" customFormat="1">
      <c r="A120" s="13"/>
      <c r="B120" s="236"/>
      <c r="C120" s="237"/>
      <c r="D120" s="232" t="s">
        <v>185</v>
      </c>
      <c r="E120" s="238" t="s">
        <v>20</v>
      </c>
      <c r="F120" s="239" t="s">
        <v>1125</v>
      </c>
      <c r="G120" s="237"/>
      <c r="H120" s="240">
        <v>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185</v>
      </c>
      <c r="AU120" s="246" t="s">
        <v>86</v>
      </c>
      <c r="AV120" s="13" t="s">
        <v>86</v>
      </c>
      <c r="AW120" s="13" t="s">
        <v>38</v>
      </c>
      <c r="AX120" s="13" t="s">
        <v>77</v>
      </c>
      <c r="AY120" s="246" t="s">
        <v>168</v>
      </c>
    </row>
    <row r="121" s="13" customFormat="1">
      <c r="A121" s="13"/>
      <c r="B121" s="236"/>
      <c r="C121" s="237"/>
      <c r="D121" s="232" t="s">
        <v>185</v>
      </c>
      <c r="E121" s="238" t="s">
        <v>20</v>
      </c>
      <c r="F121" s="239" t="s">
        <v>1113</v>
      </c>
      <c r="G121" s="237"/>
      <c r="H121" s="240">
        <v>1.6799999999999999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185</v>
      </c>
      <c r="AU121" s="246" t="s">
        <v>86</v>
      </c>
      <c r="AV121" s="13" t="s">
        <v>86</v>
      </c>
      <c r="AW121" s="13" t="s">
        <v>38</v>
      </c>
      <c r="AX121" s="13" t="s">
        <v>77</v>
      </c>
      <c r="AY121" s="246" t="s">
        <v>168</v>
      </c>
    </row>
    <row r="122" s="14" customFormat="1">
      <c r="A122" s="14"/>
      <c r="B122" s="247"/>
      <c r="C122" s="248"/>
      <c r="D122" s="232" t="s">
        <v>185</v>
      </c>
      <c r="E122" s="249" t="s">
        <v>20</v>
      </c>
      <c r="F122" s="250" t="s">
        <v>196</v>
      </c>
      <c r="G122" s="248"/>
      <c r="H122" s="251">
        <v>37.100000000000001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185</v>
      </c>
      <c r="AU122" s="257" t="s">
        <v>86</v>
      </c>
      <c r="AV122" s="14" t="s">
        <v>174</v>
      </c>
      <c r="AW122" s="14" t="s">
        <v>38</v>
      </c>
      <c r="AX122" s="14" t="s">
        <v>8</v>
      </c>
      <c r="AY122" s="257" t="s">
        <v>168</v>
      </c>
    </row>
    <row r="123" s="2" customFormat="1" ht="31" customHeight="1">
      <c r="A123" s="40"/>
      <c r="B123" s="41"/>
      <c r="C123" s="220" t="s">
        <v>264</v>
      </c>
      <c r="D123" s="220" t="s">
        <v>170</v>
      </c>
      <c r="E123" s="221" t="s">
        <v>304</v>
      </c>
      <c r="F123" s="222" t="s">
        <v>305</v>
      </c>
      <c r="G123" s="223" t="s">
        <v>190</v>
      </c>
      <c r="H123" s="224">
        <v>161.56999999999999</v>
      </c>
      <c r="I123" s="225"/>
      <c r="J123" s="224">
        <f>ROUND(I123*H123,0)</f>
        <v>0</v>
      </c>
      <c r="K123" s="222" t="s">
        <v>181</v>
      </c>
      <c r="L123" s="46"/>
      <c r="M123" s="226" t="s">
        <v>20</v>
      </c>
      <c r="N123" s="227" t="s">
        <v>48</v>
      </c>
      <c r="O123" s="86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174</v>
      </c>
      <c r="AT123" s="230" t="s">
        <v>170</v>
      </c>
      <c r="AU123" s="230" t="s">
        <v>86</v>
      </c>
      <c r="AY123" s="19" t="s">
        <v>168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</v>
      </c>
      <c r="BK123" s="231">
        <f>ROUND(I123*H123,0)</f>
        <v>0</v>
      </c>
      <c r="BL123" s="19" t="s">
        <v>174</v>
      </c>
      <c r="BM123" s="230" t="s">
        <v>1126</v>
      </c>
    </row>
    <row r="124" s="2" customFormat="1">
      <c r="A124" s="40"/>
      <c r="B124" s="41"/>
      <c r="C124" s="42"/>
      <c r="D124" s="232" t="s">
        <v>183</v>
      </c>
      <c r="E124" s="42"/>
      <c r="F124" s="233" t="s">
        <v>307</v>
      </c>
      <c r="G124" s="42"/>
      <c r="H124" s="42"/>
      <c r="I124" s="138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183</v>
      </c>
      <c r="AU124" s="19" t="s">
        <v>86</v>
      </c>
    </row>
    <row r="125" s="13" customFormat="1">
      <c r="A125" s="13"/>
      <c r="B125" s="236"/>
      <c r="C125" s="237"/>
      <c r="D125" s="232" t="s">
        <v>185</v>
      </c>
      <c r="E125" s="238" t="s">
        <v>20</v>
      </c>
      <c r="F125" s="239" t="s">
        <v>1127</v>
      </c>
      <c r="G125" s="237"/>
      <c r="H125" s="240">
        <v>158.63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185</v>
      </c>
      <c r="AU125" s="246" t="s">
        <v>86</v>
      </c>
      <c r="AV125" s="13" t="s">
        <v>86</v>
      </c>
      <c r="AW125" s="13" t="s">
        <v>38</v>
      </c>
      <c r="AX125" s="13" t="s">
        <v>77</v>
      </c>
      <c r="AY125" s="246" t="s">
        <v>168</v>
      </c>
    </row>
    <row r="126" s="13" customFormat="1">
      <c r="A126" s="13"/>
      <c r="B126" s="236"/>
      <c r="C126" s="237"/>
      <c r="D126" s="232" t="s">
        <v>185</v>
      </c>
      <c r="E126" s="238" t="s">
        <v>20</v>
      </c>
      <c r="F126" s="239" t="s">
        <v>1128</v>
      </c>
      <c r="G126" s="237"/>
      <c r="H126" s="240">
        <v>2.9399999999999999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185</v>
      </c>
      <c r="AU126" s="246" t="s">
        <v>86</v>
      </c>
      <c r="AV126" s="13" t="s">
        <v>86</v>
      </c>
      <c r="AW126" s="13" t="s">
        <v>38</v>
      </c>
      <c r="AX126" s="13" t="s">
        <v>77</v>
      </c>
      <c r="AY126" s="246" t="s">
        <v>168</v>
      </c>
    </row>
    <row r="127" s="14" customFormat="1">
      <c r="A127" s="14"/>
      <c r="B127" s="247"/>
      <c r="C127" s="248"/>
      <c r="D127" s="232" t="s">
        <v>185</v>
      </c>
      <c r="E127" s="249" t="s">
        <v>20</v>
      </c>
      <c r="F127" s="250" t="s">
        <v>196</v>
      </c>
      <c r="G127" s="248"/>
      <c r="H127" s="251">
        <v>161.56999999999999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185</v>
      </c>
      <c r="AU127" s="257" t="s">
        <v>86</v>
      </c>
      <c r="AV127" s="14" t="s">
        <v>174</v>
      </c>
      <c r="AW127" s="14" t="s">
        <v>38</v>
      </c>
      <c r="AX127" s="14" t="s">
        <v>8</v>
      </c>
      <c r="AY127" s="257" t="s">
        <v>168</v>
      </c>
    </row>
    <row r="128" s="2" customFormat="1" ht="14.5" customHeight="1">
      <c r="A128" s="40"/>
      <c r="B128" s="41"/>
      <c r="C128" s="220" t="s">
        <v>483</v>
      </c>
      <c r="D128" s="220" t="s">
        <v>170</v>
      </c>
      <c r="E128" s="221" t="s">
        <v>322</v>
      </c>
      <c r="F128" s="222" t="s">
        <v>323</v>
      </c>
      <c r="G128" s="223" t="s">
        <v>324</v>
      </c>
      <c r="H128" s="224">
        <v>74.200000000000003</v>
      </c>
      <c r="I128" s="225"/>
      <c r="J128" s="224">
        <f>ROUND(I128*H128,0)</f>
        <v>0</v>
      </c>
      <c r="K128" s="222" t="s">
        <v>20</v>
      </c>
      <c r="L128" s="46"/>
      <c r="M128" s="226" t="s">
        <v>20</v>
      </c>
      <c r="N128" s="227" t="s">
        <v>48</v>
      </c>
      <c r="O128" s="86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0" t="s">
        <v>174</v>
      </c>
      <c r="AT128" s="230" t="s">
        <v>170</v>
      </c>
      <c r="AU128" s="230" t="s">
        <v>86</v>
      </c>
      <c r="AY128" s="19" t="s">
        <v>168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9" t="s">
        <v>8</v>
      </c>
      <c r="BK128" s="231">
        <f>ROUND(I128*H128,0)</f>
        <v>0</v>
      </c>
      <c r="BL128" s="19" t="s">
        <v>174</v>
      </c>
      <c r="BM128" s="230" t="s">
        <v>1129</v>
      </c>
    </row>
    <row r="129" s="13" customFormat="1">
      <c r="A129" s="13"/>
      <c r="B129" s="236"/>
      <c r="C129" s="237"/>
      <c r="D129" s="232" t="s">
        <v>185</v>
      </c>
      <c r="E129" s="238" t="s">
        <v>20</v>
      </c>
      <c r="F129" s="239" t="s">
        <v>1114</v>
      </c>
      <c r="G129" s="237"/>
      <c r="H129" s="240">
        <v>2.9399999999999999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185</v>
      </c>
      <c r="AU129" s="246" t="s">
        <v>86</v>
      </c>
      <c r="AV129" s="13" t="s">
        <v>86</v>
      </c>
      <c r="AW129" s="13" t="s">
        <v>38</v>
      </c>
      <c r="AX129" s="13" t="s">
        <v>77</v>
      </c>
      <c r="AY129" s="246" t="s">
        <v>168</v>
      </c>
    </row>
    <row r="130" s="13" customFormat="1">
      <c r="A130" s="13"/>
      <c r="B130" s="236"/>
      <c r="C130" s="237"/>
      <c r="D130" s="232" t="s">
        <v>185</v>
      </c>
      <c r="E130" s="238" t="s">
        <v>20</v>
      </c>
      <c r="F130" s="239" t="s">
        <v>1130</v>
      </c>
      <c r="G130" s="237"/>
      <c r="H130" s="240">
        <v>27.48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185</v>
      </c>
      <c r="AU130" s="246" t="s">
        <v>86</v>
      </c>
      <c r="AV130" s="13" t="s">
        <v>86</v>
      </c>
      <c r="AW130" s="13" t="s">
        <v>38</v>
      </c>
      <c r="AX130" s="13" t="s">
        <v>77</v>
      </c>
      <c r="AY130" s="246" t="s">
        <v>168</v>
      </c>
    </row>
    <row r="131" s="13" customFormat="1">
      <c r="A131" s="13"/>
      <c r="B131" s="236"/>
      <c r="C131" s="237"/>
      <c r="D131" s="232" t="s">
        <v>185</v>
      </c>
      <c r="E131" s="238" t="s">
        <v>20</v>
      </c>
      <c r="F131" s="239" t="s">
        <v>1131</v>
      </c>
      <c r="G131" s="237"/>
      <c r="H131" s="240">
        <v>5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185</v>
      </c>
      <c r="AU131" s="246" t="s">
        <v>86</v>
      </c>
      <c r="AV131" s="13" t="s">
        <v>86</v>
      </c>
      <c r="AW131" s="13" t="s">
        <v>38</v>
      </c>
      <c r="AX131" s="13" t="s">
        <v>77</v>
      </c>
      <c r="AY131" s="246" t="s">
        <v>168</v>
      </c>
    </row>
    <row r="132" s="13" customFormat="1">
      <c r="A132" s="13"/>
      <c r="B132" s="236"/>
      <c r="C132" s="237"/>
      <c r="D132" s="232" t="s">
        <v>185</v>
      </c>
      <c r="E132" s="238" t="s">
        <v>20</v>
      </c>
      <c r="F132" s="239" t="s">
        <v>1132</v>
      </c>
      <c r="G132" s="237"/>
      <c r="H132" s="240">
        <v>1.6799999999999999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185</v>
      </c>
      <c r="AU132" s="246" t="s">
        <v>86</v>
      </c>
      <c r="AV132" s="13" t="s">
        <v>86</v>
      </c>
      <c r="AW132" s="13" t="s">
        <v>38</v>
      </c>
      <c r="AX132" s="13" t="s">
        <v>77</v>
      </c>
      <c r="AY132" s="246" t="s">
        <v>168</v>
      </c>
    </row>
    <row r="133" s="14" customFormat="1">
      <c r="A133" s="14"/>
      <c r="B133" s="247"/>
      <c r="C133" s="248"/>
      <c r="D133" s="232" t="s">
        <v>185</v>
      </c>
      <c r="E133" s="249" t="s">
        <v>20</v>
      </c>
      <c r="F133" s="250" t="s">
        <v>196</v>
      </c>
      <c r="G133" s="248"/>
      <c r="H133" s="251">
        <v>37.100000000000001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185</v>
      </c>
      <c r="AU133" s="257" t="s">
        <v>86</v>
      </c>
      <c r="AV133" s="14" t="s">
        <v>174</v>
      </c>
      <c r="AW133" s="14" t="s">
        <v>38</v>
      </c>
      <c r="AX133" s="14" t="s">
        <v>8</v>
      </c>
      <c r="AY133" s="257" t="s">
        <v>168</v>
      </c>
    </row>
    <row r="134" s="13" customFormat="1">
      <c r="A134" s="13"/>
      <c r="B134" s="236"/>
      <c r="C134" s="237"/>
      <c r="D134" s="232" t="s">
        <v>185</v>
      </c>
      <c r="E134" s="237"/>
      <c r="F134" s="239" t="s">
        <v>1133</v>
      </c>
      <c r="G134" s="237"/>
      <c r="H134" s="240">
        <v>74.200000000000003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185</v>
      </c>
      <c r="AU134" s="246" t="s">
        <v>86</v>
      </c>
      <c r="AV134" s="13" t="s">
        <v>86</v>
      </c>
      <c r="AW134" s="13" t="s">
        <v>4</v>
      </c>
      <c r="AX134" s="13" t="s">
        <v>8</v>
      </c>
      <c r="AY134" s="246" t="s">
        <v>168</v>
      </c>
    </row>
    <row r="135" s="2" customFormat="1" ht="20.5" customHeight="1">
      <c r="A135" s="40"/>
      <c r="B135" s="41"/>
      <c r="C135" s="220" t="s">
        <v>270</v>
      </c>
      <c r="D135" s="220" t="s">
        <v>170</v>
      </c>
      <c r="E135" s="221" t="s">
        <v>330</v>
      </c>
      <c r="F135" s="222" t="s">
        <v>331</v>
      </c>
      <c r="G135" s="223" t="s">
        <v>190</v>
      </c>
      <c r="H135" s="224">
        <v>31.73</v>
      </c>
      <c r="I135" s="225"/>
      <c r="J135" s="224">
        <f>ROUND(I135*H135,0)</f>
        <v>0</v>
      </c>
      <c r="K135" s="222" t="s">
        <v>181</v>
      </c>
      <c r="L135" s="46"/>
      <c r="M135" s="226" t="s">
        <v>20</v>
      </c>
      <c r="N135" s="227" t="s">
        <v>48</v>
      </c>
      <c r="O135" s="86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0" t="s">
        <v>174</v>
      </c>
      <c r="AT135" s="230" t="s">
        <v>170</v>
      </c>
      <c r="AU135" s="230" t="s">
        <v>86</v>
      </c>
      <c r="AY135" s="19" t="s">
        <v>168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9" t="s">
        <v>8</v>
      </c>
      <c r="BK135" s="231">
        <f>ROUND(I135*H135,0)</f>
        <v>0</v>
      </c>
      <c r="BL135" s="19" t="s">
        <v>174</v>
      </c>
      <c r="BM135" s="230" t="s">
        <v>1134</v>
      </c>
    </row>
    <row r="136" s="2" customFormat="1">
      <c r="A136" s="40"/>
      <c r="B136" s="41"/>
      <c r="C136" s="42"/>
      <c r="D136" s="232" t="s">
        <v>183</v>
      </c>
      <c r="E136" s="42"/>
      <c r="F136" s="233" t="s">
        <v>333</v>
      </c>
      <c r="G136" s="42"/>
      <c r="H136" s="42"/>
      <c r="I136" s="138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183</v>
      </c>
      <c r="AU136" s="19" t="s">
        <v>86</v>
      </c>
    </row>
    <row r="137" s="13" customFormat="1">
      <c r="A137" s="13"/>
      <c r="B137" s="236"/>
      <c r="C137" s="237"/>
      <c r="D137" s="232" t="s">
        <v>185</v>
      </c>
      <c r="E137" s="238" t="s">
        <v>20</v>
      </c>
      <c r="F137" s="239" t="s">
        <v>1135</v>
      </c>
      <c r="G137" s="237"/>
      <c r="H137" s="240">
        <v>31.73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185</v>
      </c>
      <c r="AU137" s="246" t="s">
        <v>86</v>
      </c>
      <c r="AV137" s="13" t="s">
        <v>86</v>
      </c>
      <c r="AW137" s="13" t="s">
        <v>38</v>
      </c>
      <c r="AX137" s="13" t="s">
        <v>8</v>
      </c>
      <c r="AY137" s="246" t="s">
        <v>168</v>
      </c>
    </row>
    <row r="138" s="2" customFormat="1" ht="20.5" customHeight="1">
      <c r="A138" s="40"/>
      <c r="B138" s="41"/>
      <c r="C138" s="220" t="s">
        <v>285</v>
      </c>
      <c r="D138" s="220" t="s">
        <v>170</v>
      </c>
      <c r="E138" s="221" t="s">
        <v>1136</v>
      </c>
      <c r="F138" s="222" t="s">
        <v>342</v>
      </c>
      <c r="G138" s="223" t="s">
        <v>190</v>
      </c>
      <c r="H138" s="224">
        <v>126.90000000000001</v>
      </c>
      <c r="I138" s="225"/>
      <c r="J138" s="224">
        <f>ROUND(I138*H138,0)</f>
        <v>0</v>
      </c>
      <c r="K138" s="222" t="s">
        <v>181</v>
      </c>
      <c r="L138" s="46"/>
      <c r="M138" s="226" t="s">
        <v>20</v>
      </c>
      <c r="N138" s="227" t="s">
        <v>48</v>
      </c>
      <c r="O138" s="86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0" t="s">
        <v>174</v>
      </c>
      <c r="AT138" s="230" t="s">
        <v>170</v>
      </c>
      <c r="AU138" s="230" t="s">
        <v>86</v>
      </c>
      <c r="AY138" s="19" t="s">
        <v>168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</v>
      </c>
      <c r="BK138" s="231">
        <f>ROUND(I138*H138,0)</f>
        <v>0</v>
      </c>
      <c r="BL138" s="19" t="s">
        <v>174</v>
      </c>
      <c r="BM138" s="230" t="s">
        <v>1137</v>
      </c>
    </row>
    <row r="139" s="2" customFormat="1">
      <c r="A139" s="40"/>
      <c r="B139" s="41"/>
      <c r="C139" s="42"/>
      <c r="D139" s="232" t="s">
        <v>183</v>
      </c>
      <c r="E139" s="42"/>
      <c r="F139" s="233" t="s">
        <v>344</v>
      </c>
      <c r="G139" s="42"/>
      <c r="H139" s="42"/>
      <c r="I139" s="138"/>
      <c r="J139" s="42"/>
      <c r="K139" s="42"/>
      <c r="L139" s="46"/>
      <c r="M139" s="234"/>
      <c r="N139" s="235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183</v>
      </c>
      <c r="AU139" s="19" t="s">
        <v>86</v>
      </c>
    </row>
    <row r="140" s="13" customFormat="1">
      <c r="A140" s="13"/>
      <c r="B140" s="236"/>
      <c r="C140" s="237"/>
      <c r="D140" s="232" t="s">
        <v>185</v>
      </c>
      <c r="E140" s="238" t="s">
        <v>20</v>
      </c>
      <c r="F140" s="239" t="s">
        <v>1138</v>
      </c>
      <c r="G140" s="237"/>
      <c r="H140" s="240">
        <v>126.90000000000001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185</v>
      </c>
      <c r="AU140" s="246" t="s">
        <v>86</v>
      </c>
      <c r="AV140" s="13" t="s">
        <v>86</v>
      </c>
      <c r="AW140" s="13" t="s">
        <v>38</v>
      </c>
      <c r="AX140" s="13" t="s">
        <v>8</v>
      </c>
      <c r="AY140" s="246" t="s">
        <v>168</v>
      </c>
    </row>
    <row r="141" s="2" customFormat="1" ht="41.5" customHeight="1">
      <c r="A141" s="40"/>
      <c r="B141" s="41"/>
      <c r="C141" s="220" t="s">
        <v>7</v>
      </c>
      <c r="D141" s="220" t="s">
        <v>170</v>
      </c>
      <c r="E141" s="221" t="s">
        <v>352</v>
      </c>
      <c r="F141" s="222" t="s">
        <v>353</v>
      </c>
      <c r="G141" s="223" t="s">
        <v>190</v>
      </c>
      <c r="H141" s="224">
        <v>12.33</v>
      </c>
      <c r="I141" s="225"/>
      <c r="J141" s="224">
        <f>ROUND(I141*H141,0)</f>
        <v>0</v>
      </c>
      <c r="K141" s="222" t="s">
        <v>181</v>
      </c>
      <c r="L141" s="46"/>
      <c r="M141" s="226" t="s">
        <v>20</v>
      </c>
      <c r="N141" s="227" t="s">
        <v>48</v>
      </c>
      <c r="O141" s="86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0" t="s">
        <v>174</v>
      </c>
      <c r="AT141" s="230" t="s">
        <v>170</v>
      </c>
      <c r="AU141" s="230" t="s">
        <v>86</v>
      </c>
      <c r="AY141" s="19" t="s">
        <v>168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9" t="s">
        <v>8</v>
      </c>
      <c r="BK141" s="231">
        <f>ROUND(I141*H141,0)</f>
        <v>0</v>
      </c>
      <c r="BL141" s="19" t="s">
        <v>174</v>
      </c>
      <c r="BM141" s="230" t="s">
        <v>1139</v>
      </c>
    </row>
    <row r="142" s="2" customFormat="1">
      <c r="A142" s="40"/>
      <c r="B142" s="41"/>
      <c r="C142" s="42"/>
      <c r="D142" s="232" t="s">
        <v>183</v>
      </c>
      <c r="E142" s="42"/>
      <c r="F142" s="233" t="s">
        <v>355</v>
      </c>
      <c r="G142" s="42"/>
      <c r="H142" s="42"/>
      <c r="I142" s="138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183</v>
      </c>
      <c r="AU142" s="19" t="s">
        <v>86</v>
      </c>
    </row>
    <row r="143" s="2" customFormat="1">
      <c r="A143" s="40"/>
      <c r="B143" s="41"/>
      <c r="C143" s="42"/>
      <c r="D143" s="232" t="s">
        <v>176</v>
      </c>
      <c r="E143" s="42"/>
      <c r="F143" s="233" t="s">
        <v>356</v>
      </c>
      <c r="G143" s="42"/>
      <c r="H143" s="42"/>
      <c r="I143" s="138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176</v>
      </c>
      <c r="AU143" s="19" t="s">
        <v>86</v>
      </c>
    </row>
    <row r="144" s="13" customFormat="1">
      <c r="A144" s="13"/>
      <c r="B144" s="236"/>
      <c r="C144" s="237"/>
      <c r="D144" s="232" t="s">
        <v>185</v>
      </c>
      <c r="E144" s="238" t="s">
        <v>20</v>
      </c>
      <c r="F144" s="239" t="s">
        <v>1140</v>
      </c>
      <c r="G144" s="237"/>
      <c r="H144" s="240">
        <v>12.33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185</v>
      </c>
      <c r="AU144" s="246" t="s">
        <v>86</v>
      </c>
      <c r="AV144" s="13" t="s">
        <v>86</v>
      </c>
      <c r="AW144" s="13" t="s">
        <v>38</v>
      </c>
      <c r="AX144" s="13" t="s">
        <v>8</v>
      </c>
      <c r="AY144" s="246" t="s">
        <v>168</v>
      </c>
    </row>
    <row r="145" s="2" customFormat="1" ht="20.5" customHeight="1">
      <c r="A145" s="40"/>
      <c r="B145" s="41"/>
      <c r="C145" s="279" t="s">
        <v>422</v>
      </c>
      <c r="D145" s="279" t="s">
        <v>360</v>
      </c>
      <c r="E145" s="280" t="s">
        <v>361</v>
      </c>
      <c r="F145" s="281" t="s">
        <v>362</v>
      </c>
      <c r="G145" s="282" t="s">
        <v>324</v>
      </c>
      <c r="H145" s="283">
        <v>24.66</v>
      </c>
      <c r="I145" s="284"/>
      <c r="J145" s="283">
        <f>ROUND(I145*H145,0)</f>
        <v>0</v>
      </c>
      <c r="K145" s="281" t="s">
        <v>181</v>
      </c>
      <c r="L145" s="285"/>
      <c r="M145" s="286" t="s">
        <v>20</v>
      </c>
      <c r="N145" s="287" t="s">
        <v>48</v>
      </c>
      <c r="O145" s="86"/>
      <c r="P145" s="228">
        <f>O145*H145</f>
        <v>0</v>
      </c>
      <c r="Q145" s="228">
        <v>1</v>
      </c>
      <c r="R145" s="228">
        <f>Q145*H145</f>
        <v>24.66</v>
      </c>
      <c r="S145" s="228">
        <v>0</v>
      </c>
      <c r="T145" s="22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285</v>
      </c>
      <c r="AT145" s="230" t="s">
        <v>360</v>
      </c>
      <c r="AU145" s="230" t="s">
        <v>86</v>
      </c>
      <c r="AY145" s="19" t="s">
        <v>168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</v>
      </c>
      <c r="BK145" s="231">
        <f>ROUND(I145*H145,0)</f>
        <v>0</v>
      </c>
      <c r="BL145" s="19" t="s">
        <v>174</v>
      </c>
      <c r="BM145" s="230" t="s">
        <v>1141</v>
      </c>
    </row>
    <row r="146" s="13" customFormat="1">
      <c r="A146" s="13"/>
      <c r="B146" s="236"/>
      <c r="C146" s="237"/>
      <c r="D146" s="232" t="s">
        <v>185</v>
      </c>
      <c r="E146" s="238" t="s">
        <v>20</v>
      </c>
      <c r="F146" s="239" t="s">
        <v>1142</v>
      </c>
      <c r="G146" s="237"/>
      <c r="H146" s="240">
        <v>12.33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185</v>
      </c>
      <c r="AU146" s="246" t="s">
        <v>86</v>
      </c>
      <c r="AV146" s="13" t="s">
        <v>86</v>
      </c>
      <c r="AW146" s="13" t="s">
        <v>38</v>
      </c>
      <c r="AX146" s="13" t="s">
        <v>8</v>
      </c>
      <c r="AY146" s="246" t="s">
        <v>168</v>
      </c>
    </row>
    <row r="147" s="13" customFormat="1">
      <c r="A147" s="13"/>
      <c r="B147" s="236"/>
      <c r="C147" s="237"/>
      <c r="D147" s="232" t="s">
        <v>185</v>
      </c>
      <c r="E147" s="237"/>
      <c r="F147" s="239" t="s">
        <v>1143</v>
      </c>
      <c r="G147" s="237"/>
      <c r="H147" s="240">
        <v>24.66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185</v>
      </c>
      <c r="AU147" s="246" t="s">
        <v>86</v>
      </c>
      <c r="AV147" s="13" t="s">
        <v>86</v>
      </c>
      <c r="AW147" s="13" t="s">
        <v>4</v>
      </c>
      <c r="AX147" s="13" t="s">
        <v>8</v>
      </c>
      <c r="AY147" s="246" t="s">
        <v>168</v>
      </c>
    </row>
    <row r="148" s="2" customFormat="1" ht="20.5" customHeight="1">
      <c r="A148" s="40"/>
      <c r="B148" s="41"/>
      <c r="C148" s="220" t="s">
        <v>290</v>
      </c>
      <c r="D148" s="220" t="s">
        <v>170</v>
      </c>
      <c r="E148" s="221" t="s">
        <v>1144</v>
      </c>
      <c r="F148" s="222" t="s">
        <v>1145</v>
      </c>
      <c r="G148" s="223" t="s">
        <v>180</v>
      </c>
      <c r="H148" s="224">
        <v>634.5</v>
      </c>
      <c r="I148" s="225"/>
      <c r="J148" s="224">
        <f>ROUND(I148*H148,0)</f>
        <v>0</v>
      </c>
      <c r="K148" s="222" t="s">
        <v>181</v>
      </c>
      <c r="L148" s="46"/>
      <c r="M148" s="226" t="s">
        <v>20</v>
      </c>
      <c r="N148" s="227" t="s">
        <v>48</v>
      </c>
      <c r="O148" s="86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0" t="s">
        <v>174</v>
      </c>
      <c r="AT148" s="230" t="s">
        <v>170</v>
      </c>
      <c r="AU148" s="230" t="s">
        <v>86</v>
      </c>
      <c r="AY148" s="19" t="s">
        <v>168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9" t="s">
        <v>8</v>
      </c>
      <c r="BK148" s="231">
        <f>ROUND(I148*H148,0)</f>
        <v>0</v>
      </c>
      <c r="BL148" s="19" t="s">
        <v>174</v>
      </c>
      <c r="BM148" s="230" t="s">
        <v>1146</v>
      </c>
    </row>
    <row r="149" s="2" customFormat="1">
      <c r="A149" s="40"/>
      <c r="B149" s="41"/>
      <c r="C149" s="42"/>
      <c r="D149" s="232" t="s">
        <v>183</v>
      </c>
      <c r="E149" s="42"/>
      <c r="F149" s="233" t="s">
        <v>369</v>
      </c>
      <c r="G149" s="42"/>
      <c r="H149" s="42"/>
      <c r="I149" s="138"/>
      <c r="J149" s="42"/>
      <c r="K149" s="42"/>
      <c r="L149" s="46"/>
      <c r="M149" s="234"/>
      <c r="N149" s="23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183</v>
      </c>
      <c r="AU149" s="19" t="s">
        <v>86</v>
      </c>
    </row>
    <row r="150" s="2" customFormat="1">
      <c r="A150" s="40"/>
      <c r="B150" s="41"/>
      <c r="C150" s="42"/>
      <c r="D150" s="232" t="s">
        <v>176</v>
      </c>
      <c r="E150" s="42"/>
      <c r="F150" s="233" t="s">
        <v>1147</v>
      </c>
      <c r="G150" s="42"/>
      <c r="H150" s="42"/>
      <c r="I150" s="138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176</v>
      </c>
      <c r="AU150" s="19" t="s">
        <v>86</v>
      </c>
    </row>
    <row r="151" s="13" customFormat="1">
      <c r="A151" s="13"/>
      <c r="B151" s="236"/>
      <c r="C151" s="237"/>
      <c r="D151" s="232" t="s">
        <v>185</v>
      </c>
      <c r="E151" s="238" t="s">
        <v>20</v>
      </c>
      <c r="F151" s="239" t="s">
        <v>1148</v>
      </c>
      <c r="G151" s="237"/>
      <c r="H151" s="240">
        <v>634.5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185</v>
      </c>
      <c r="AU151" s="246" t="s">
        <v>86</v>
      </c>
      <c r="AV151" s="13" t="s">
        <v>86</v>
      </c>
      <c r="AW151" s="13" t="s">
        <v>38</v>
      </c>
      <c r="AX151" s="13" t="s">
        <v>8</v>
      </c>
      <c r="AY151" s="246" t="s">
        <v>168</v>
      </c>
    </row>
    <row r="152" s="2" customFormat="1" ht="20.5" customHeight="1">
      <c r="A152" s="40"/>
      <c r="B152" s="41"/>
      <c r="C152" s="220" t="s">
        <v>303</v>
      </c>
      <c r="D152" s="220" t="s">
        <v>170</v>
      </c>
      <c r="E152" s="221" t="s">
        <v>388</v>
      </c>
      <c r="F152" s="222" t="s">
        <v>389</v>
      </c>
      <c r="G152" s="223" t="s">
        <v>180</v>
      </c>
      <c r="H152" s="224">
        <v>12.619999999999999</v>
      </c>
      <c r="I152" s="225"/>
      <c r="J152" s="224">
        <f>ROUND(I152*H152,0)</f>
        <v>0</v>
      </c>
      <c r="K152" s="222" t="s">
        <v>181</v>
      </c>
      <c r="L152" s="46"/>
      <c r="M152" s="226" t="s">
        <v>20</v>
      </c>
      <c r="N152" s="227" t="s">
        <v>48</v>
      </c>
      <c r="O152" s="86"/>
      <c r="P152" s="228">
        <f>O152*H152</f>
        <v>0</v>
      </c>
      <c r="Q152" s="228">
        <v>0.0012727000000000001</v>
      </c>
      <c r="R152" s="228">
        <f>Q152*H152</f>
        <v>0.016061473999999999</v>
      </c>
      <c r="S152" s="228">
        <v>0</v>
      </c>
      <c r="T152" s="22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0" t="s">
        <v>174</v>
      </c>
      <c r="AT152" s="230" t="s">
        <v>170</v>
      </c>
      <c r="AU152" s="230" t="s">
        <v>86</v>
      </c>
      <c r="AY152" s="19" t="s">
        <v>168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9" t="s">
        <v>8</v>
      </c>
      <c r="BK152" s="231">
        <f>ROUND(I152*H152,0)</f>
        <v>0</v>
      </c>
      <c r="BL152" s="19" t="s">
        <v>174</v>
      </c>
      <c r="BM152" s="230" t="s">
        <v>1149</v>
      </c>
    </row>
    <row r="153" s="2" customFormat="1">
      <c r="A153" s="40"/>
      <c r="B153" s="41"/>
      <c r="C153" s="42"/>
      <c r="D153" s="232" t="s">
        <v>183</v>
      </c>
      <c r="E153" s="42"/>
      <c r="F153" s="233" t="s">
        <v>391</v>
      </c>
      <c r="G153" s="42"/>
      <c r="H153" s="42"/>
      <c r="I153" s="138"/>
      <c r="J153" s="42"/>
      <c r="K153" s="42"/>
      <c r="L153" s="46"/>
      <c r="M153" s="234"/>
      <c r="N153" s="235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183</v>
      </c>
      <c r="AU153" s="19" t="s">
        <v>86</v>
      </c>
    </row>
    <row r="154" s="13" customFormat="1">
      <c r="A154" s="13"/>
      <c r="B154" s="236"/>
      <c r="C154" s="237"/>
      <c r="D154" s="232" t="s">
        <v>185</v>
      </c>
      <c r="E154" s="238" t="s">
        <v>20</v>
      </c>
      <c r="F154" s="239" t="s">
        <v>1150</v>
      </c>
      <c r="G154" s="237"/>
      <c r="H154" s="240">
        <v>8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185</v>
      </c>
      <c r="AU154" s="246" t="s">
        <v>86</v>
      </c>
      <c r="AV154" s="13" t="s">
        <v>86</v>
      </c>
      <c r="AW154" s="13" t="s">
        <v>38</v>
      </c>
      <c r="AX154" s="13" t="s">
        <v>77</v>
      </c>
      <c r="AY154" s="246" t="s">
        <v>168</v>
      </c>
    </row>
    <row r="155" s="15" customFormat="1">
      <c r="A155" s="15"/>
      <c r="B155" s="258"/>
      <c r="C155" s="259"/>
      <c r="D155" s="232" t="s">
        <v>185</v>
      </c>
      <c r="E155" s="260" t="s">
        <v>20</v>
      </c>
      <c r="F155" s="261" t="s">
        <v>1151</v>
      </c>
      <c r="G155" s="259"/>
      <c r="H155" s="260" t="s">
        <v>20</v>
      </c>
      <c r="I155" s="262"/>
      <c r="J155" s="259"/>
      <c r="K155" s="259"/>
      <c r="L155" s="263"/>
      <c r="M155" s="264"/>
      <c r="N155" s="265"/>
      <c r="O155" s="265"/>
      <c r="P155" s="265"/>
      <c r="Q155" s="265"/>
      <c r="R155" s="265"/>
      <c r="S155" s="265"/>
      <c r="T155" s="26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7" t="s">
        <v>185</v>
      </c>
      <c r="AU155" s="267" t="s">
        <v>86</v>
      </c>
      <c r="AV155" s="15" t="s">
        <v>8</v>
      </c>
      <c r="AW155" s="15" t="s">
        <v>38</v>
      </c>
      <c r="AX155" s="15" t="s">
        <v>77</v>
      </c>
      <c r="AY155" s="267" t="s">
        <v>168</v>
      </c>
    </row>
    <row r="156" s="13" customFormat="1">
      <c r="A156" s="13"/>
      <c r="B156" s="236"/>
      <c r="C156" s="237"/>
      <c r="D156" s="232" t="s">
        <v>185</v>
      </c>
      <c r="E156" s="238" t="s">
        <v>20</v>
      </c>
      <c r="F156" s="239" t="s">
        <v>1152</v>
      </c>
      <c r="G156" s="237"/>
      <c r="H156" s="240">
        <v>4.6200000000000001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185</v>
      </c>
      <c r="AU156" s="246" t="s">
        <v>86</v>
      </c>
      <c r="AV156" s="13" t="s">
        <v>86</v>
      </c>
      <c r="AW156" s="13" t="s">
        <v>38</v>
      </c>
      <c r="AX156" s="13" t="s">
        <v>77</v>
      </c>
      <c r="AY156" s="246" t="s">
        <v>168</v>
      </c>
    </row>
    <row r="157" s="14" customFormat="1">
      <c r="A157" s="14"/>
      <c r="B157" s="247"/>
      <c r="C157" s="248"/>
      <c r="D157" s="232" t="s">
        <v>185</v>
      </c>
      <c r="E157" s="249" t="s">
        <v>20</v>
      </c>
      <c r="F157" s="250" t="s">
        <v>196</v>
      </c>
      <c r="G157" s="248"/>
      <c r="H157" s="251">
        <v>12.619999999999999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185</v>
      </c>
      <c r="AU157" s="257" t="s">
        <v>86</v>
      </c>
      <c r="AV157" s="14" t="s">
        <v>174</v>
      </c>
      <c r="AW157" s="14" t="s">
        <v>38</v>
      </c>
      <c r="AX157" s="14" t="s">
        <v>8</v>
      </c>
      <c r="AY157" s="257" t="s">
        <v>168</v>
      </c>
    </row>
    <row r="158" s="2" customFormat="1" ht="14.5" customHeight="1">
      <c r="A158" s="40"/>
      <c r="B158" s="41"/>
      <c r="C158" s="279" t="s">
        <v>314</v>
      </c>
      <c r="D158" s="279" t="s">
        <v>360</v>
      </c>
      <c r="E158" s="280" t="s">
        <v>410</v>
      </c>
      <c r="F158" s="281" t="s">
        <v>411</v>
      </c>
      <c r="G158" s="282" t="s">
        <v>412</v>
      </c>
      <c r="H158" s="283">
        <v>0.32000000000000001</v>
      </c>
      <c r="I158" s="284"/>
      <c r="J158" s="283">
        <f>ROUND(I158*H158,0)</f>
        <v>0</v>
      </c>
      <c r="K158" s="281" t="s">
        <v>20</v>
      </c>
      <c r="L158" s="285"/>
      <c r="M158" s="286" t="s">
        <v>20</v>
      </c>
      <c r="N158" s="287" t="s">
        <v>48</v>
      </c>
      <c r="O158" s="86"/>
      <c r="P158" s="228">
        <f>O158*H158</f>
        <v>0</v>
      </c>
      <c r="Q158" s="228">
        <v>0.001</v>
      </c>
      <c r="R158" s="228">
        <f>Q158*H158</f>
        <v>0.00032000000000000003</v>
      </c>
      <c r="S158" s="228">
        <v>0</v>
      </c>
      <c r="T158" s="22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0" t="s">
        <v>285</v>
      </c>
      <c r="AT158" s="230" t="s">
        <v>360</v>
      </c>
      <c r="AU158" s="230" t="s">
        <v>86</v>
      </c>
      <c r="AY158" s="19" t="s">
        <v>168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9" t="s">
        <v>8</v>
      </c>
      <c r="BK158" s="231">
        <f>ROUND(I158*H158,0)</f>
        <v>0</v>
      </c>
      <c r="BL158" s="19" t="s">
        <v>174</v>
      </c>
      <c r="BM158" s="230" t="s">
        <v>1153</v>
      </c>
    </row>
    <row r="159" s="13" customFormat="1">
      <c r="A159" s="13"/>
      <c r="B159" s="236"/>
      <c r="C159" s="237"/>
      <c r="D159" s="232" t="s">
        <v>185</v>
      </c>
      <c r="E159" s="237"/>
      <c r="F159" s="239" t="s">
        <v>1154</v>
      </c>
      <c r="G159" s="237"/>
      <c r="H159" s="240">
        <v>0.32000000000000001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185</v>
      </c>
      <c r="AU159" s="246" t="s">
        <v>86</v>
      </c>
      <c r="AV159" s="13" t="s">
        <v>86</v>
      </c>
      <c r="AW159" s="13" t="s">
        <v>4</v>
      </c>
      <c r="AX159" s="13" t="s">
        <v>8</v>
      </c>
      <c r="AY159" s="246" t="s">
        <v>168</v>
      </c>
    </row>
    <row r="160" s="12" customFormat="1" ht="22.8" customHeight="1">
      <c r="A160" s="12"/>
      <c r="B160" s="204"/>
      <c r="C160" s="205"/>
      <c r="D160" s="206" t="s">
        <v>76</v>
      </c>
      <c r="E160" s="218" t="s">
        <v>86</v>
      </c>
      <c r="F160" s="218" t="s">
        <v>421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SUM(P161:P163)</f>
        <v>0</v>
      </c>
      <c r="Q160" s="212"/>
      <c r="R160" s="213">
        <f>SUM(R161:R163)</f>
        <v>17.983896000000001</v>
      </c>
      <c r="S160" s="212"/>
      <c r="T160" s="214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</v>
      </c>
      <c r="AT160" s="216" t="s">
        <v>76</v>
      </c>
      <c r="AU160" s="216" t="s">
        <v>8</v>
      </c>
      <c r="AY160" s="215" t="s">
        <v>168</v>
      </c>
      <c r="BK160" s="217">
        <f>SUM(BK161:BK163)</f>
        <v>0</v>
      </c>
    </row>
    <row r="161" s="2" customFormat="1" ht="41.5" customHeight="1">
      <c r="A161" s="40"/>
      <c r="B161" s="41"/>
      <c r="C161" s="220" t="s">
        <v>440</v>
      </c>
      <c r="D161" s="220" t="s">
        <v>170</v>
      </c>
      <c r="E161" s="221" t="s">
        <v>435</v>
      </c>
      <c r="F161" s="222" t="s">
        <v>436</v>
      </c>
      <c r="G161" s="223" t="s">
        <v>190</v>
      </c>
      <c r="H161" s="224">
        <v>6.6799999999999997</v>
      </c>
      <c r="I161" s="225"/>
      <c r="J161" s="224">
        <f>ROUND(I161*H161,0)</f>
        <v>0</v>
      </c>
      <c r="K161" s="222" t="s">
        <v>181</v>
      </c>
      <c r="L161" s="46"/>
      <c r="M161" s="226" t="s">
        <v>20</v>
      </c>
      <c r="N161" s="227" t="s">
        <v>48</v>
      </c>
      <c r="O161" s="86"/>
      <c r="P161" s="228">
        <f>O161*H161</f>
        <v>0</v>
      </c>
      <c r="Q161" s="228">
        <v>2.6922000000000001</v>
      </c>
      <c r="R161" s="228">
        <f>Q161*H161</f>
        <v>17.983896000000001</v>
      </c>
      <c r="S161" s="228">
        <v>0</v>
      </c>
      <c r="T161" s="22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0" t="s">
        <v>174</v>
      </c>
      <c r="AT161" s="230" t="s">
        <v>170</v>
      </c>
      <c r="AU161" s="230" t="s">
        <v>86</v>
      </c>
      <c r="AY161" s="19" t="s">
        <v>168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9" t="s">
        <v>8</v>
      </c>
      <c r="BK161" s="231">
        <f>ROUND(I161*H161,0)</f>
        <v>0</v>
      </c>
      <c r="BL161" s="19" t="s">
        <v>174</v>
      </c>
      <c r="BM161" s="230" t="s">
        <v>1155</v>
      </c>
    </row>
    <row r="162" s="2" customFormat="1">
      <c r="A162" s="40"/>
      <c r="B162" s="41"/>
      <c r="C162" s="42"/>
      <c r="D162" s="232" t="s">
        <v>183</v>
      </c>
      <c r="E162" s="42"/>
      <c r="F162" s="233" t="s">
        <v>438</v>
      </c>
      <c r="G162" s="42"/>
      <c r="H162" s="42"/>
      <c r="I162" s="138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183</v>
      </c>
      <c r="AU162" s="19" t="s">
        <v>86</v>
      </c>
    </row>
    <row r="163" s="13" customFormat="1">
      <c r="A163" s="13"/>
      <c r="B163" s="236"/>
      <c r="C163" s="237"/>
      <c r="D163" s="232" t="s">
        <v>185</v>
      </c>
      <c r="E163" s="238" t="s">
        <v>20</v>
      </c>
      <c r="F163" s="239" t="s">
        <v>1156</v>
      </c>
      <c r="G163" s="237"/>
      <c r="H163" s="240">
        <v>6.6799999999999997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185</v>
      </c>
      <c r="AU163" s="246" t="s">
        <v>86</v>
      </c>
      <c r="AV163" s="13" t="s">
        <v>86</v>
      </c>
      <c r="AW163" s="13" t="s">
        <v>38</v>
      </c>
      <c r="AX163" s="13" t="s">
        <v>8</v>
      </c>
      <c r="AY163" s="246" t="s">
        <v>168</v>
      </c>
    </row>
    <row r="164" s="12" customFormat="1" ht="22.8" customHeight="1">
      <c r="A164" s="12"/>
      <c r="B164" s="204"/>
      <c r="C164" s="205"/>
      <c r="D164" s="206" t="s">
        <v>76</v>
      </c>
      <c r="E164" s="218" t="s">
        <v>174</v>
      </c>
      <c r="F164" s="218" t="s">
        <v>529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SUM(P165:P194)</f>
        <v>0</v>
      </c>
      <c r="Q164" s="212"/>
      <c r="R164" s="213">
        <f>SUM(R165:R194)</f>
        <v>38.8650182931</v>
      </c>
      <c r="S164" s="212"/>
      <c r="T164" s="214">
        <f>SUM(T165:T194)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</v>
      </c>
      <c r="AT164" s="216" t="s">
        <v>76</v>
      </c>
      <c r="AU164" s="216" t="s">
        <v>8</v>
      </c>
      <c r="AY164" s="215" t="s">
        <v>168</v>
      </c>
      <c r="BK164" s="217">
        <f>SUM(BK165:BK194)</f>
        <v>0</v>
      </c>
    </row>
    <row r="165" s="2" customFormat="1" ht="20.5" customHeight="1">
      <c r="A165" s="40"/>
      <c r="B165" s="41"/>
      <c r="C165" s="220" t="s">
        <v>454</v>
      </c>
      <c r="D165" s="220" t="s">
        <v>170</v>
      </c>
      <c r="E165" s="221" t="s">
        <v>531</v>
      </c>
      <c r="F165" s="222" t="s">
        <v>532</v>
      </c>
      <c r="G165" s="223" t="s">
        <v>180</v>
      </c>
      <c r="H165" s="224">
        <v>8.6999999999999993</v>
      </c>
      <c r="I165" s="225"/>
      <c r="J165" s="224">
        <f>ROUND(I165*H165,0)</f>
        <v>0</v>
      </c>
      <c r="K165" s="222" t="s">
        <v>181</v>
      </c>
      <c r="L165" s="46"/>
      <c r="M165" s="226" t="s">
        <v>20</v>
      </c>
      <c r="N165" s="227" t="s">
        <v>48</v>
      </c>
      <c r="O165" s="86"/>
      <c r="P165" s="228">
        <f>O165*H165</f>
        <v>0</v>
      </c>
      <c r="Q165" s="228">
        <v>0.36435000000000001</v>
      </c>
      <c r="R165" s="228">
        <f>Q165*H165</f>
        <v>3.169845</v>
      </c>
      <c r="S165" s="228">
        <v>0</v>
      </c>
      <c r="T165" s="22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0" t="s">
        <v>174</v>
      </c>
      <c r="AT165" s="230" t="s">
        <v>170</v>
      </c>
      <c r="AU165" s="230" t="s">
        <v>86</v>
      </c>
      <c r="AY165" s="19" t="s">
        <v>168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9" t="s">
        <v>8</v>
      </c>
      <c r="BK165" s="231">
        <f>ROUND(I165*H165,0)</f>
        <v>0</v>
      </c>
      <c r="BL165" s="19" t="s">
        <v>174</v>
      </c>
      <c r="BM165" s="230" t="s">
        <v>1157</v>
      </c>
    </row>
    <row r="166" s="2" customFormat="1">
      <c r="A166" s="40"/>
      <c r="B166" s="41"/>
      <c r="C166" s="42"/>
      <c r="D166" s="232" t="s">
        <v>183</v>
      </c>
      <c r="E166" s="42"/>
      <c r="F166" s="233" t="s">
        <v>534</v>
      </c>
      <c r="G166" s="42"/>
      <c r="H166" s="42"/>
      <c r="I166" s="138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183</v>
      </c>
      <c r="AU166" s="19" t="s">
        <v>86</v>
      </c>
    </row>
    <row r="167" s="13" customFormat="1">
      <c r="A167" s="13"/>
      <c r="B167" s="236"/>
      <c r="C167" s="237"/>
      <c r="D167" s="232" t="s">
        <v>185</v>
      </c>
      <c r="E167" s="238" t="s">
        <v>20</v>
      </c>
      <c r="F167" s="239" t="s">
        <v>1158</v>
      </c>
      <c r="G167" s="237"/>
      <c r="H167" s="240">
        <v>8.6999999999999993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185</v>
      </c>
      <c r="AU167" s="246" t="s">
        <v>86</v>
      </c>
      <c r="AV167" s="13" t="s">
        <v>86</v>
      </c>
      <c r="AW167" s="13" t="s">
        <v>38</v>
      </c>
      <c r="AX167" s="13" t="s">
        <v>8</v>
      </c>
      <c r="AY167" s="246" t="s">
        <v>168</v>
      </c>
    </row>
    <row r="168" s="2" customFormat="1" ht="20.5" customHeight="1">
      <c r="A168" s="40"/>
      <c r="B168" s="41"/>
      <c r="C168" s="220" t="s">
        <v>409</v>
      </c>
      <c r="D168" s="220" t="s">
        <v>170</v>
      </c>
      <c r="E168" s="221" t="s">
        <v>538</v>
      </c>
      <c r="F168" s="222" t="s">
        <v>539</v>
      </c>
      <c r="G168" s="223" t="s">
        <v>190</v>
      </c>
      <c r="H168" s="224">
        <v>3.9100000000000001</v>
      </c>
      <c r="I168" s="225"/>
      <c r="J168" s="224">
        <f>ROUND(I168*H168,0)</f>
        <v>0</v>
      </c>
      <c r="K168" s="222" t="s">
        <v>181</v>
      </c>
      <c r="L168" s="46"/>
      <c r="M168" s="226" t="s">
        <v>20</v>
      </c>
      <c r="N168" s="227" t="s">
        <v>48</v>
      </c>
      <c r="O168" s="86"/>
      <c r="P168" s="228">
        <f>O168*H168</f>
        <v>0</v>
      </c>
      <c r="Q168" s="228">
        <v>1.8907700000000001</v>
      </c>
      <c r="R168" s="228">
        <f>Q168*H168</f>
        <v>7.3929107000000007</v>
      </c>
      <c r="S168" s="228">
        <v>0</v>
      </c>
      <c r="T168" s="22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0" t="s">
        <v>174</v>
      </c>
      <c r="AT168" s="230" t="s">
        <v>170</v>
      </c>
      <c r="AU168" s="230" t="s">
        <v>86</v>
      </c>
      <c r="AY168" s="19" t="s">
        <v>168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9" t="s">
        <v>8</v>
      </c>
      <c r="BK168" s="231">
        <f>ROUND(I168*H168,0)</f>
        <v>0</v>
      </c>
      <c r="BL168" s="19" t="s">
        <v>174</v>
      </c>
      <c r="BM168" s="230" t="s">
        <v>1159</v>
      </c>
    </row>
    <row r="169" s="2" customFormat="1">
      <c r="A169" s="40"/>
      <c r="B169" s="41"/>
      <c r="C169" s="42"/>
      <c r="D169" s="232" t="s">
        <v>183</v>
      </c>
      <c r="E169" s="42"/>
      <c r="F169" s="233" t="s">
        <v>541</v>
      </c>
      <c r="G169" s="42"/>
      <c r="H169" s="42"/>
      <c r="I169" s="138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183</v>
      </c>
      <c r="AU169" s="19" t="s">
        <v>86</v>
      </c>
    </row>
    <row r="170" s="2" customFormat="1">
      <c r="A170" s="40"/>
      <c r="B170" s="41"/>
      <c r="C170" s="42"/>
      <c r="D170" s="232" t="s">
        <v>176</v>
      </c>
      <c r="E170" s="42"/>
      <c r="F170" s="233" t="s">
        <v>542</v>
      </c>
      <c r="G170" s="42"/>
      <c r="H170" s="42"/>
      <c r="I170" s="138"/>
      <c r="J170" s="42"/>
      <c r="K170" s="42"/>
      <c r="L170" s="46"/>
      <c r="M170" s="234"/>
      <c r="N170" s="235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176</v>
      </c>
      <c r="AU170" s="19" t="s">
        <v>86</v>
      </c>
    </row>
    <row r="171" s="13" customFormat="1">
      <c r="A171" s="13"/>
      <c r="B171" s="236"/>
      <c r="C171" s="237"/>
      <c r="D171" s="232" t="s">
        <v>185</v>
      </c>
      <c r="E171" s="238" t="s">
        <v>20</v>
      </c>
      <c r="F171" s="239" t="s">
        <v>1160</v>
      </c>
      <c r="G171" s="237"/>
      <c r="H171" s="240">
        <v>3.9100000000000001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185</v>
      </c>
      <c r="AU171" s="246" t="s">
        <v>86</v>
      </c>
      <c r="AV171" s="13" t="s">
        <v>86</v>
      </c>
      <c r="AW171" s="13" t="s">
        <v>38</v>
      </c>
      <c r="AX171" s="13" t="s">
        <v>8</v>
      </c>
      <c r="AY171" s="246" t="s">
        <v>168</v>
      </c>
    </row>
    <row r="172" s="2" customFormat="1" ht="14.5" customHeight="1">
      <c r="A172" s="40"/>
      <c r="B172" s="41"/>
      <c r="C172" s="279" t="s">
        <v>429</v>
      </c>
      <c r="D172" s="279" t="s">
        <v>360</v>
      </c>
      <c r="E172" s="280" t="s">
        <v>546</v>
      </c>
      <c r="F172" s="281" t="s">
        <v>547</v>
      </c>
      <c r="G172" s="282" t="s">
        <v>180</v>
      </c>
      <c r="H172" s="283">
        <v>15.19</v>
      </c>
      <c r="I172" s="284"/>
      <c r="J172" s="283">
        <f>ROUND(I172*H172,0)</f>
        <v>0</v>
      </c>
      <c r="K172" s="281" t="s">
        <v>20</v>
      </c>
      <c r="L172" s="285"/>
      <c r="M172" s="286" t="s">
        <v>20</v>
      </c>
      <c r="N172" s="287" t="s">
        <v>48</v>
      </c>
      <c r="O172" s="86"/>
      <c r="P172" s="228">
        <f>O172*H172</f>
        <v>0</v>
      </c>
      <c r="Q172" s="228">
        <v>0.00029999999999999997</v>
      </c>
      <c r="R172" s="228">
        <f>Q172*H172</f>
        <v>0.0045569999999999994</v>
      </c>
      <c r="S172" s="228">
        <v>0</v>
      </c>
      <c r="T172" s="22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0" t="s">
        <v>285</v>
      </c>
      <c r="AT172" s="230" t="s">
        <v>360</v>
      </c>
      <c r="AU172" s="230" t="s">
        <v>86</v>
      </c>
      <c r="AY172" s="19" t="s">
        <v>168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9" t="s">
        <v>8</v>
      </c>
      <c r="BK172" s="231">
        <f>ROUND(I172*H172,0)</f>
        <v>0</v>
      </c>
      <c r="BL172" s="19" t="s">
        <v>174</v>
      </c>
      <c r="BM172" s="230" t="s">
        <v>1161</v>
      </c>
    </row>
    <row r="173" s="13" customFormat="1">
      <c r="A173" s="13"/>
      <c r="B173" s="236"/>
      <c r="C173" s="237"/>
      <c r="D173" s="232" t="s">
        <v>185</v>
      </c>
      <c r="E173" s="238" t="s">
        <v>20</v>
      </c>
      <c r="F173" s="239" t="s">
        <v>1162</v>
      </c>
      <c r="G173" s="237"/>
      <c r="H173" s="240">
        <v>15.19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185</v>
      </c>
      <c r="AU173" s="246" t="s">
        <v>86</v>
      </c>
      <c r="AV173" s="13" t="s">
        <v>86</v>
      </c>
      <c r="AW173" s="13" t="s">
        <v>38</v>
      </c>
      <c r="AX173" s="13" t="s">
        <v>8</v>
      </c>
      <c r="AY173" s="246" t="s">
        <v>168</v>
      </c>
    </row>
    <row r="174" s="2" customFormat="1" ht="31" customHeight="1">
      <c r="A174" s="40"/>
      <c r="B174" s="41"/>
      <c r="C174" s="220" t="s">
        <v>329</v>
      </c>
      <c r="D174" s="220" t="s">
        <v>170</v>
      </c>
      <c r="E174" s="221" t="s">
        <v>566</v>
      </c>
      <c r="F174" s="222" t="s">
        <v>567</v>
      </c>
      <c r="G174" s="223" t="s">
        <v>180</v>
      </c>
      <c r="H174" s="224">
        <v>7.0300000000000002</v>
      </c>
      <c r="I174" s="225"/>
      <c r="J174" s="224">
        <f>ROUND(I174*H174,0)</f>
        <v>0</v>
      </c>
      <c r="K174" s="222" t="s">
        <v>181</v>
      </c>
      <c r="L174" s="46"/>
      <c r="M174" s="226" t="s">
        <v>20</v>
      </c>
      <c r="N174" s="227" t="s">
        <v>48</v>
      </c>
      <c r="O174" s="86"/>
      <c r="P174" s="228">
        <f>O174*H174</f>
        <v>0</v>
      </c>
      <c r="Q174" s="228">
        <v>0.0023467700000000002</v>
      </c>
      <c r="R174" s="228">
        <f>Q174*H174</f>
        <v>0.016497793100000002</v>
      </c>
      <c r="S174" s="228">
        <v>0</v>
      </c>
      <c r="T174" s="22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0" t="s">
        <v>174</v>
      </c>
      <c r="AT174" s="230" t="s">
        <v>170</v>
      </c>
      <c r="AU174" s="230" t="s">
        <v>86</v>
      </c>
      <c r="AY174" s="19" t="s">
        <v>168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9" t="s">
        <v>8</v>
      </c>
      <c r="BK174" s="231">
        <f>ROUND(I174*H174,0)</f>
        <v>0</v>
      </c>
      <c r="BL174" s="19" t="s">
        <v>174</v>
      </c>
      <c r="BM174" s="230" t="s">
        <v>1163</v>
      </c>
    </row>
    <row r="175" s="2" customFormat="1">
      <c r="A175" s="40"/>
      <c r="B175" s="41"/>
      <c r="C175" s="42"/>
      <c r="D175" s="232" t="s">
        <v>183</v>
      </c>
      <c r="E175" s="42"/>
      <c r="F175" s="233" t="s">
        <v>569</v>
      </c>
      <c r="G175" s="42"/>
      <c r="H175" s="42"/>
      <c r="I175" s="138"/>
      <c r="J175" s="42"/>
      <c r="K175" s="42"/>
      <c r="L175" s="46"/>
      <c r="M175" s="234"/>
      <c r="N175" s="235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183</v>
      </c>
      <c r="AU175" s="19" t="s">
        <v>86</v>
      </c>
    </row>
    <row r="176" s="15" customFormat="1">
      <c r="A176" s="15"/>
      <c r="B176" s="258"/>
      <c r="C176" s="259"/>
      <c r="D176" s="232" t="s">
        <v>185</v>
      </c>
      <c r="E176" s="260" t="s">
        <v>20</v>
      </c>
      <c r="F176" s="261" t="s">
        <v>1164</v>
      </c>
      <c r="G176" s="259"/>
      <c r="H176" s="260" t="s">
        <v>20</v>
      </c>
      <c r="I176" s="262"/>
      <c r="J176" s="259"/>
      <c r="K176" s="259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185</v>
      </c>
      <c r="AU176" s="267" t="s">
        <v>86</v>
      </c>
      <c r="AV176" s="15" t="s">
        <v>8</v>
      </c>
      <c r="AW176" s="15" t="s">
        <v>38</v>
      </c>
      <c r="AX176" s="15" t="s">
        <v>77</v>
      </c>
      <c r="AY176" s="267" t="s">
        <v>168</v>
      </c>
    </row>
    <row r="177" s="13" customFormat="1">
      <c r="A177" s="13"/>
      <c r="B177" s="236"/>
      <c r="C177" s="237"/>
      <c r="D177" s="232" t="s">
        <v>185</v>
      </c>
      <c r="E177" s="238" t="s">
        <v>20</v>
      </c>
      <c r="F177" s="239" t="s">
        <v>1165</v>
      </c>
      <c r="G177" s="237"/>
      <c r="H177" s="240">
        <v>7.0300000000000002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185</v>
      </c>
      <c r="AU177" s="246" t="s">
        <v>86</v>
      </c>
      <c r="AV177" s="13" t="s">
        <v>86</v>
      </c>
      <c r="AW177" s="13" t="s">
        <v>38</v>
      </c>
      <c r="AX177" s="13" t="s">
        <v>8</v>
      </c>
      <c r="AY177" s="246" t="s">
        <v>168</v>
      </c>
    </row>
    <row r="178" s="2" customFormat="1" ht="20.5" customHeight="1">
      <c r="A178" s="40"/>
      <c r="B178" s="41"/>
      <c r="C178" s="279" t="s">
        <v>903</v>
      </c>
      <c r="D178" s="279" t="s">
        <v>360</v>
      </c>
      <c r="E178" s="280" t="s">
        <v>579</v>
      </c>
      <c r="F178" s="281" t="s">
        <v>580</v>
      </c>
      <c r="G178" s="282" t="s">
        <v>180</v>
      </c>
      <c r="H178" s="283">
        <v>7.0300000000000002</v>
      </c>
      <c r="I178" s="284"/>
      <c r="J178" s="283">
        <f>ROUND(I178*H178,0)</f>
        <v>0</v>
      </c>
      <c r="K178" s="281" t="s">
        <v>181</v>
      </c>
      <c r="L178" s="285"/>
      <c r="M178" s="286" t="s">
        <v>20</v>
      </c>
      <c r="N178" s="287" t="s">
        <v>48</v>
      </c>
      <c r="O178" s="86"/>
      <c r="P178" s="228">
        <f>O178*H178</f>
        <v>0</v>
      </c>
      <c r="Q178" s="228">
        <v>0.00050000000000000001</v>
      </c>
      <c r="R178" s="228">
        <f>Q178*H178</f>
        <v>0.0035150000000000003</v>
      </c>
      <c r="S178" s="228">
        <v>0</v>
      </c>
      <c r="T178" s="22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0" t="s">
        <v>285</v>
      </c>
      <c r="AT178" s="230" t="s">
        <v>360</v>
      </c>
      <c r="AU178" s="230" t="s">
        <v>86</v>
      </c>
      <c r="AY178" s="19" t="s">
        <v>168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9" t="s">
        <v>8</v>
      </c>
      <c r="BK178" s="231">
        <f>ROUND(I178*H178,0)</f>
        <v>0</v>
      </c>
      <c r="BL178" s="19" t="s">
        <v>174</v>
      </c>
      <c r="BM178" s="230" t="s">
        <v>1166</v>
      </c>
    </row>
    <row r="179" s="2" customFormat="1" ht="31" customHeight="1">
      <c r="A179" s="40"/>
      <c r="B179" s="41"/>
      <c r="C179" s="220" t="s">
        <v>340</v>
      </c>
      <c r="D179" s="220" t="s">
        <v>170</v>
      </c>
      <c r="E179" s="221" t="s">
        <v>600</v>
      </c>
      <c r="F179" s="222" t="s">
        <v>601</v>
      </c>
      <c r="G179" s="223" t="s">
        <v>190</v>
      </c>
      <c r="H179" s="224">
        <v>2.9399999999999999</v>
      </c>
      <c r="I179" s="225"/>
      <c r="J179" s="224">
        <f>ROUND(I179*H179,0)</f>
        <v>0</v>
      </c>
      <c r="K179" s="222" t="s">
        <v>181</v>
      </c>
      <c r="L179" s="46"/>
      <c r="M179" s="226" t="s">
        <v>20</v>
      </c>
      <c r="N179" s="227" t="s">
        <v>48</v>
      </c>
      <c r="O179" s="86"/>
      <c r="P179" s="228">
        <f>O179*H179</f>
        <v>0</v>
      </c>
      <c r="Q179" s="228">
        <v>2.0032199999999998</v>
      </c>
      <c r="R179" s="228">
        <f>Q179*H179</f>
        <v>5.8894667999999992</v>
      </c>
      <c r="S179" s="228">
        <v>0</v>
      </c>
      <c r="T179" s="22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0" t="s">
        <v>174</v>
      </c>
      <c r="AT179" s="230" t="s">
        <v>170</v>
      </c>
      <c r="AU179" s="230" t="s">
        <v>86</v>
      </c>
      <c r="AY179" s="19" t="s">
        <v>168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9" t="s">
        <v>8</v>
      </c>
      <c r="BK179" s="231">
        <f>ROUND(I179*H179,0)</f>
        <v>0</v>
      </c>
      <c r="BL179" s="19" t="s">
        <v>174</v>
      </c>
      <c r="BM179" s="230" t="s">
        <v>1167</v>
      </c>
    </row>
    <row r="180" s="2" customFormat="1">
      <c r="A180" s="40"/>
      <c r="B180" s="41"/>
      <c r="C180" s="42"/>
      <c r="D180" s="232" t="s">
        <v>183</v>
      </c>
      <c r="E180" s="42"/>
      <c r="F180" s="233" t="s">
        <v>592</v>
      </c>
      <c r="G180" s="42"/>
      <c r="H180" s="42"/>
      <c r="I180" s="138"/>
      <c r="J180" s="42"/>
      <c r="K180" s="42"/>
      <c r="L180" s="46"/>
      <c r="M180" s="234"/>
      <c r="N180" s="23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183</v>
      </c>
      <c r="AU180" s="19" t="s">
        <v>86</v>
      </c>
    </row>
    <row r="181" s="15" customFormat="1">
      <c r="A181" s="15"/>
      <c r="B181" s="258"/>
      <c r="C181" s="259"/>
      <c r="D181" s="232" t="s">
        <v>185</v>
      </c>
      <c r="E181" s="260" t="s">
        <v>20</v>
      </c>
      <c r="F181" s="261" t="s">
        <v>1164</v>
      </c>
      <c r="G181" s="259"/>
      <c r="H181" s="260" t="s">
        <v>20</v>
      </c>
      <c r="I181" s="262"/>
      <c r="J181" s="259"/>
      <c r="K181" s="259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185</v>
      </c>
      <c r="AU181" s="267" t="s">
        <v>86</v>
      </c>
      <c r="AV181" s="15" t="s">
        <v>8</v>
      </c>
      <c r="AW181" s="15" t="s">
        <v>38</v>
      </c>
      <c r="AX181" s="15" t="s">
        <v>77</v>
      </c>
      <c r="AY181" s="267" t="s">
        <v>168</v>
      </c>
    </row>
    <row r="182" s="13" customFormat="1">
      <c r="A182" s="13"/>
      <c r="B182" s="236"/>
      <c r="C182" s="237"/>
      <c r="D182" s="232" t="s">
        <v>185</v>
      </c>
      <c r="E182" s="238" t="s">
        <v>20</v>
      </c>
      <c r="F182" s="239" t="s">
        <v>1168</v>
      </c>
      <c r="G182" s="237"/>
      <c r="H182" s="240">
        <v>2.9399999999999999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185</v>
      </c>
      <c r="AU182" s="246" t="s">
        <v>86</v>
      </c>
      <c r="AV182" s="13" t="s">
        <v>86</v>
      </c>
      <c r="AW182" s="13" t="s">
        <v>38</v>
      </c>
      <c r="AX182" s="13" t="s">
        <v>8</v>
      </c>
      <c r="AY182" s="246" t="s">
        <v>168</v>
      </c>
    </row>
    <row r="183" s="2" customFormat="1" ht="31" customHeight="1">
      <c r="A183" s="40"/>
      <c r="B183" s="41"/>
      <c r="C183" s="220" t="s">
        <v>9</v>
      </c>
      <c r="D183" s="220" t="s">
        <v>170</v>
      </c>
      <c r="E183" s="221" t="s">
        <v>617</v>
      </c>
      <c r="F183" s="222" t="s">
        <v>618</v>
      </c>
      <c r="G183" s="223" t="s">
        <v>180</v>
      </c>
      <c r="H183" s="224">
        <v>2.5</v>
      </c>
      <c r="I183" s="225"/>
      <c r="J183" s="224">
        <f>ROUND(I183*H183,0)</f>
        <v>0</v>
      </c>
      <c r="K183" s="222" t="s">
        <v>181</v>
      </c>
      <c r="L183" s="46"/>
      <c r="M183" s="226" t="s">
        <v>20</v>
      </c>
      <c r="N183" s="227" t="s">
        <v>48</v>
      </c>
      <c r="O183" s="86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0" t="s">
        <v>174</v>
      </c>
      <c r="AT183" s="230" t="s">
        <v>170</v>
      </c>
      <c r="AU183" s="230" t="s">
        <v>86</v>
      </c>
      <c r="AY183" s="19" t="s">
        <v>168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9" t="s">
        <v>8</v>
      </c>
      <c r="BK183" s="231">
        <f>ROUND(I183*H183,0)</f>
        <v>0</v>
      </c>
      <c r="BL183" s="19" t="s">
        <v>174</v>
      </c>
      <c r="BM183" s="230" t="s">
        <v>1169</v>
      </c>
    </row>
    <row r="184" s="2" customFormat="1">
      <c r="A184" s="40"/>
      <c r="B184" s="41"/>
      <c r="C184" s="42"/>
      <c r="D184" s="232" t="s">
        <v>183</v>
      </c>
      <c r="E184" s="42"/>
      <c r="F184" s="233" t="s">
        <v>592</v>
      </c>
      <c r="G184" s="42"/>
      <c r="H184" s="42"/>
      <c r="I184" s="138"/>
      <c r="J184" s="42"/>
      <c r="K184" s="42"/>
      <c r="L184" s="46"/>
      <c r="M184" s="234"/>
      <c r="N184" s="23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183</v>
      </c>
      <c r="AU184" s="19" t="s">
        <v>86</v>
      </c>
    </row>
    <row r="185" s="15" customFormat="1">
      <c r="A185" s="15"/>
      <c r="B185" s="258"/>
      <c r="C185" s="259"/>
      <c r="D185" s="232" t="s">
        <v>185</v>
      </c>
      <c r="E185" s="260" t="s">
        <v>20</v>
      </c>
      <c r="F185" s="261" t="s">
        <v>1164</v>
      </c>
      <c r="G185" s="259"/>
      <c r="H185" s="260" t="s">
        <v>20</v>
      </c>
      <c r="I185" s="262"/>
      <c r="J185" s="259"/>
      <c r="K185" s="259"/>
      <c r="L185" s="263"/>
      <c r="M185" s="264"/>
      <c r="N185" s="265"/>
      <c r="O185" s="265"/>
      <c r="P185" s="265"/>
      <c r="Q185" s="265"/>
      <c r="R185" s="265"/>
      <c r="S185" s="265"/>
      <c r="T185" s="26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7" t="s">
        <v>185</v>
      </c>
      <c r="AU185" s="267" t="s">
        <v>86</v>
      </c>
      <c r="AV185" s="15" t="s">
        <v>8</v>
      </c>
      <c r="AW185" s="15" t="s">
        <v>38</v>
      </c>
      <c r="AX185" s="15" t="s">
        <v>77</v>
      </c>
      <c r="AY185" s="267" t="s">
        <v>168</v>
      </c>
    </row>
    <row r="186" s="13" customFormat="1">
      <c r="A186" s="13"/>
      <c r="B186" s="236"/>
      <c r="C186" s="237"/>
      <c r="D186" s="232" t="s">
        <v>185</v>
      </c>
      <c r="E186" s="238" t="s">
        <v>20</v>
      </c>
      <c r="F186" s="239" t="s">
        <v>1170</v>
      </c>
      <c r="G186" s="237"/>
      <c r="H186" s="240">
        <v>2.5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185</v>
      </c>
      <c r="AU186" s="246" t="s">
        <v>86</v>
      </c>
      <c r="AV186" s="13" t="s">
        <v>86</v>
      </c>
      <c r="AW186" s="13" t="s">
        <v>38</v>
      </c>
      <c r="AX186" s="13" t="s">
        <v>8</v>
      </c>
      <c r="AY186" s="246" t="s">
        <v>168</v>
      </c>
    </row>
    <row r="187" s="2" customFormat="1" ht="31" customHeight="1">
      <c r="A187" s="40"/>
      <c r="B187" s="41"/>
      <c r="C187" s="220" t="s">
        <v>461</v>
      </c>
      <c r="D187" s="220" t="s">
        <v>170</v>
      </c>
      <c r="E187" s="221" t="s">
        <v>661</v>
      </c>
      <c r="F187" s="222" t="s">
        <v>662</v>
      </c>
      <c r="G187" s="223" t="s">
        <v>190</v>
      </c>
      <c r="H187" s="224">
        <v>8.6400000000000006</v>
      </c>
      <c r="I187" s="225"/>
      <c r="J187" s="224">
        <f>ROUND(I187*H187,0)</f>
        <v>0</v>
      </c>
      <c r="K187" s="222" t="s">
        <v>181</v>
      </c>
      <c r="L187" s="46"/>
      <c r="M187" s="226" t="s">
        <v>20</v>
      </c>
      <c r="N187" s="227" t="s">
        <v>48</v>
      </c>
      <c r="O187" s="86"/>
      <c r="P187" s="228">
        <f>O187*H187</f>
        <v>0</v>
      </c>
      <c r="Q187" s="228">
        <v>1.8480000000000001</v>
      </c>
      <c r="R187" s="228">
        <f>Q187*H187</f>
        <v>15.966720000000002</v>
      </c>
      <c r="S187" s="228">
        <v>0</v>
      </c>
      <c r="T187" s="22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0" t="s">
        <v>174</v>
      </c>
      <c r="AT187" s="230" t="s">
        <v>170</v>
      </c>
      <c r="AU187" s="230" t="s">
        <v>86</v>
      </c>
      <c r="AY187" s="19" t="s">
        <v>168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9" t="s">
        <v>8</v>
      </c>
      <c r="BK187" s="231">
        <f>ROUND(I187*H187,0)</f>
        <v>0</v>
      </c>
      <c r="BL187" s="19" t="s">
        <v>174</v>
      </c>
      <c r="BM187" s="230" t="s">
        <v>1171</v>
      </c>
    </row>
    <row r="188" s="2" customFormat="1">
      <c r="A188" s="40"/>
      <c r="B188" s="41"/>
      <c r="C188" s="42"/>
      <c r="D188" s="232" t="s">
        <v>183</v>
      </c>
      <c r="E188" s="42"/>
      <c r="F188" s="233" t="s">
        <v>646</v>
      </c>
      <c r="G188" s="42"/>
      <c r="H188" s="42"/>
      <c r="I188" s="138"/>
      <c r="J188" s="42"/>
      <c r="K188" s="42"/>
      <c r="L188" s="46"/>
      <c r="M188" s="234"/>
      <c r="N188" s="23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183</v>
      </c>
      <c r="AU188" s="19" t="s">
        <v>86</v>
      </c>
    </row>
    <row r="189" s="2" customFormat="1">
      <c r="A189" s="40"/>
      <c r="B189" s="41"/>
      <c r="C189" s="42"/>
      <c r="D189" s="232" t="s">
        <v>176</v>
      </c>
      <c r="E189" s="42"/>
      <c r="F189" s="233" t="s">
        <v>1172</v>
      </c>
      <c r="G189" s="42"/>
      <c r="H189" s="42"/>
      <c r="I189" s="138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176</v>
      </c>
      <c r="AU189" s="19" t="s">
        <v>86</v>
      </c>
    </row>
    <row r="190" s="13" customFormat="1">
      <c r="A190" s="13"/>
      <c r="B190" s="236"/>
      <c r="C190" s="237"/>
      <c r="D190" s="232" t="s">
        <v>185</v>
      </c>
      <c r="E190" s="238" t="s">
        <v>20</v>
      </c>
      <c r="F190" s="239" t="s">
        <v>1173</v>
      </c>
      <c r="G190" s="237"/>
      <c r="H190" s="240">
        <v>8.6400000000000006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185</v>
      </c>
      <c r="AU190" s="246" t="s">
        <v>86</v>
      </c>
      <c r="AV190" s="13" t="s">
        <v>86</v>
      </c>
      <c r="AW190" s="13" t="s">
        <v>38</v>
      </c>
      <c r="AX190" s="13" t="s">
        <v>8</v>
      </c>
      <c r="AY190" s="246" t="s">
        <v>168</v>
      </c>
    </row>
    <row r="191" s="2" customFormat="1" ht="20.5" customHeight="1">
      <c r="A191" s="40"/>
      <c r="B191" s="41"/>
      <c r="C191" s="220" t="s">
        <v>448</v>
      </c>
      <c r="D191" s="220" t="s">
        <v>170</v>
      </c>
      <c r="E191" s="221" t="s">
        <v>680</v>
      </c>
      <c r="F191" s="222" t="s">
        <v>681</v>
      </c>
      <c r="G191" s="223" t="s">
        <v>180</v>
      </c>
      <c r="H191" s="224">
        <v>7.7999999999999998</v>
      </c>
      <c r="I191" s="225"/>
      <c r="J191" s="224">
        <f>ROUND(I191*H191,0)</f>
        <v>0</v>
      </c>
      <c r="K191" s="222" t="s">
        <v>181</v>
      </c>
      <c r="L191" s="46"/>
      <c r="M191" s="226" t="s">
        <v>20</v>
      </c>
      <c r="N191" s="227" t="s">
        <v>48</v>
      </c>
      <c r="O191" s="86"/>
      <c r="P191" s="228">
        <f>O191*H191</f>
        <v>0</v>
      </c>
      <c r="Q191" s="228">
        <v>0.82326999999999995</v>
      </c>
      <c r="R191" s="228">
        <f>Q191*H191</f>
        <v>6.421505999999999</v>
      </c>
      <c r="S191" s="228">
        <v>0</v>
      </c>
      <c r="T191" s="22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0" t="s">
        <v>174</v>
      </c>
      <c r="AT191" s="230" t="s">
        <v>170</v>
      </c>
      <c r="AU191" s="230" t="s">
        <v>86</v>
      </c>
      <c r="AY191" s="19" t="s">
        <v>168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9" t="s">
        <v>8</v>
      </c>
      <c r="BK191" s="231">
        <f>ROUND(I191*H191,0)</f>
        <v>0</v>
      </c>
      <c r="BL191" s="19" t="s">
        <v>174</v>
      </c>
      <c r="BM191" s="230" t="s">
        <v>1174</v>
      </c>
    </row>
    <row r="192" s="2" customFormat="1">
      <c r="A192" s="40"/>
      <c r="B192" s="41"/>
      <c r="C192" s="42"/>
      <c r="D192" s="232" t="s">
        <v>183</v>
      </c>
      <c r="E192" s="42"/>
      <c r="F192" s="233" t="s">
        <v>683</v>
      </c>
      <c r="G192" s="42"/>
      <c r="H192" s="42"/>
      <c r="I192" s="138"/>
      <c r="J192" s="42"/>
      <c r="K192" s="42"/>
      <c r="L192" s="46"/>
      <c r="M192" s="234"/>
      <c r="N192" s="23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183</v>
      </c>
      <c r="AU192" s="19" t="s">
        <v>86</v>
      </c>
    </row>
    <row r="193" s="2" customFormat="1">
      <c r="A193" s="40"/>
      <c r="B193" s="41"/>
      <c r="C193" s="42"/>
      <c r="D193" s="232" t="s">
        <v>176</v>
      </c>
      <c r="E193" s="42"/>
      <c r="F193" s="233" t="s">
        <v>684</v>
      </c>
      <c r="G193" s="42"/>
      <c r="H193" s="42"/>
      <c r="I193" s="138"/>
      <c r="J193" s="42"/>
      <c r="K193" s="42"/>
      <c r="L193" s="46"/>
      <c r="M193" s="234"/>
      <c r="N193" s="235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176</v>
      </c>
      <c r="AU193" s="19" t="s">
        <v>86</v>
      </c>
    </row>
    <row r="194" s="13" customFormat="1">
      <c r="A194" s="13"/>
      <c r="B194" s="236"/>
      <c r="C194" s="237"/>
      <c r="D194" s="232" t="s">
        <v>185</v>
      </c>
      <c r="E194" s="238" t="s">
        <v>20</v>
      </c>
      <c r="F194" s="239" t="s">
        <v>1175</v>
      </c>
      <c r="G194" s="237"/>
      <c r="H194" s="240">
        <v>7.7999999999999998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185</v>
      </c>
      <c r="AU194" s="246" t="s">
        <v>86</v>
      </c>
      <c r="AV194" s="13" t="s">
        <v>86</v>
      </c>
      <c r="AW194" s="13" t="s">
        <v>38</v>
      </c>
      <c r="AX194" s="13" t="s">
        <v>8</v>
      </c>
      <c r="AY194" s="246" t="s">
        <v>168</v>
      </c>
    </row>
    <row r="195" s="12" customFormat="1" ht="22.8" customHeight="1">
      <c r="A195" s="12"/>
      <c r="B195" s="204"/>
      <c r="C195" s="205"/>
      <c r="D195" s="206" t="s">
        <v>76</v>
      </c>
      <c r="E195" s="218" t="s">
        <v>264</v>
      </c>
      <c r="F195" s="218" t="s">
        <v>698</v>
      </c>
      <c r="G195" s="205"/>
      <c r="H195" s="205"/>
      <c r="I195" s="208"/>
      <c r="J195" s="219">
        <f>BK195</f>
        <v>0</v>
      </c>
      <c r="K195" s="205"/>
      <c r="L195" s="210"/>
      <c r="M195" s="211"/>
      <c r="N195" s="212"/>
      <c r="O195" s="212"/>
      <c r="P195" s="213">
        <f>SUM(P196:P198)</f>
        <v>0</v>
      </c>
      <c r="Q195" s="212"/>
      <c r="R195" s="213">
        <f>SUM(R196:R198)</f>
        <v>0</v>
      </c>
      <c r="S195" s="212"/>
      <c r="T195" s="214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5" t="s">
        <v>8</v>
      </c>
      <c r="AT195" s="216" t="s">
        <v>76</v>
      </c>
      <c r="AU195" s="216" t="s">
        <v>8</v>
      </c>
      <c r="AY195" s="215" t="s">
        <v>168</v>
      </c>
      <c r="BK195" s="217">
        <f>SUM(BK196:BK198)</f>
        <v>0</v>
      </c>
    </row>
    <row r="196" s="2" customFormat="1" ht="20.5" customHeight="1">
      <c r="A196" s="40"/>
      <c r="B196" s="41"/>
      <c r="C196" s="220" t="s">
        <v>507</v>
      </c>
      <c r="D196" s="220" t="s">
        <v>170</v>
      </c>
      <c r="E196" s="221" t="s">
        <v>700</v>
      </c>
      <c r="F196" s="222" t="s">
        <v>701</v>
      </c>
      <c r="G196" s="223" t="s">
        <v>180</v>
      </c>
      <c r="H196" s="224">
        <v>7.7999999999999998</v>
      </c>
      <c r="I196" s="225"/>
      <c r="J196" s="224">
        <f>ROUND(I196*H196,0)</f>
        <v>0</v>
      </c>
      <c r="K196" s="222" t="s">
        <v>20</v>
      </c>
      <c r="L196" s="46"/>
      <c r="M196" s="226" t="s">
        <v>20</v>
      </c>
      <c r="N196" s="227" t="s">
        <v>48</v>
      </c>
      <c r="O196" s="86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0" t="s">
        <v>174</v>
      </c>
      <c r="AT196" s="230" t="s">
        <v>170</v>
      </c>
      <c r="AU196" s="230" t="s">
        <v>86</v>
      </c>
      <c r="AY196" s="19" t="s">
        <v>168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9" t="s">
        <v>8</v>
      </c>
      <c r="BK196" s="231">
        <f>ROUND(I196*H196,0)</f>
        <v>0</v>
      </c>
      <c r="BL196" s="19" t="s">
        <v>174</v>
      </c>
      <c r="BM196" s="230" t="s">
        <v>1176</v>
      </c>
    </row>
    <row r="197" s="2" customFormat="1">
      <c r="A197" s="40"/>
      <c r="B197" s="41"/>
      <c r="C197" s="42"/>
      <c r="D197" s="232" t="s">
        <v>176</v>
      </c>
      <c r="E197" s="42"/>
      <c r="F197" s="233" t="s">
        <v>703</v>
      </c>
      <c r="G197" s="42"/>
      <c r="H197" s="42"/>
      <c r="I197" s="138"/>
      <c r="J197" s="42"/>
      <c r="K197" s="42"/>
      <c r="L197" s="46"/>
      <c r="M197" s="234"/>
      <c r="N197" s="235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176</v>
      </c>
      <c r="AU197" s="19" t="s">
        <v>86</v>
      </c>
    </row>
    <row r="198" s="13" customFormat="1">
      <c r="A198" s="13"/>
      <c r="B198" s="236"/>
      <c r="C198" s="237"/>
      <c r="D198" s="232" t="s">
        <v>185</v>
      </c>
      <c r="E198" s="238" t="s">
        <v>20</v>
      </c>
      <c r="F198" s="239" t="s">
        <v>1175</v>
      </c>
      <c r="G198" s="237"/>
      <c r="H198" s="240">
        <v>7.7999999999999998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185</v>
      </c>
      <c r="AU198" s="246" t="s">
        <v>86</v>
      </c>
      <c r="AV198" s="13" t="s">
        <v>86</v>
      </c>
      <c r="AW198" s="13" t="s">
        <v>38</v>
      </c>
      <c r="AX198" s="13" t="s">
        <v>8</v>
      </c>
      <c r="AY198" s="246" t="s">
        <v>168</v>
      </c>
    </row>
    <row r="199" s="12" customFormat="1" ht="22.8" customHeight="1">
      <c r="A199" s="12"/>
      <c r="B199" s="204"/>
      <c r="C199" s="205"/>
      <c r="D199" s="206" t="s">
        <v>76</v>
      </c>
      <c r="E199" s="218" t="s">
        <v>290</v>
      </c>
      <c r="F199" s="218" t="s">
        <v>734</v>
      </c>
      <c r="G199" s="205"/>
      <c r="H199" s="205"/>
      <c r="I199" s="208"/>
      <c r="J199" s="219">
        <f>BK199</f>
        <v>0</v>
      </c>
      <c r="K199" s="205"/>
      <c r="L199" s="210"/>
      <c r="M199" s="211"/>
      <c r="N199" s="212"/>
      <c r="O199" s="212"/>
      <c r="P199" s="213">
        <f>SUM(P200:P206)</f>
        <v>0</v>
      </c>
      <c r="Q199" s="212"/>
      <c r="R199" s="213">
        <f>SUM(R200:R206)</f>
        <v>0.37679999999999997</v>
      </c>
      <c r="S199" s="212"/>
      <c r="T199" s="214">
        <f>SUM(T200:T206)</f>
        <v>12.330000000000002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5" t="s">
        <v>8</v>
      </c>
      <c r="AT199" s="216" t="s">
        <v>76</v>
      </c>
      <c r="AU199" s="216" t="s">
        <v>8</v>
      </c>
      <c r="AY199" s="215" t="s">
        <v>168</v>
      </c>
      <c r="BK199" s="217">
        <f>SUM(BK200:BK206)</f>
        <v>0</v>
      </c>
    </row>
    <row r="200" s="2" customFormat="1" ht="20.5" customHeight="1">
      <c r="A200" s="40"/>
      <c r="B200" s="41"/>
      <c r="C200" s="220" t="s">
        <v>376</v>
      </c>
      <c r="D200" s="220" t="s">
        <v>170</v>
      </c>
      <c r="E200" s="221" t="s">
        <v>741</v>
      </c>
      <c r="F200" s="222" t="s">
        <v>742</v>
      </c>
      <c r="G200" s="223" t="s">
        <v>425</v>
      </c>
      <c r="H200" s="224">
        <v>12</v>
      </c>
      <c r="I200" s="225"/>
      <c r="J200" s="224">
        <f>ROUND(I200*H200,0)</f>
        <v>0</v>
      </c>
      <c r="K200" s="222" t="s">
        <v>181</v>
      </c>
      <c r="L200" s="46"/>
      <c r="M200" s="226" t="s">
        <v>20</v>
      </c>
      <c r="N200" s="227" t="s">
        <v>48</v>
      </c>
      <c r="O200" s="86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0" t="s">
        <v>174</v>
      </c>
      <c r="AT200" s="230" t="s">
        <v>170</v>
      </c>
      <c r="AU200" s="230" t="s">
        <v>86</v>
      </c>
      <c r="AY200" s="19" t="s">
        <v>168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9" t="s">
        <v>8</v>
      </c>
      <c r="BK200" s="231">
        <f>ROUND(I200*H200,0)</f>
        <v>0</v>
      </c>
      <c r="BL200" s="19" t="s">
        <v>174</v>
      </c>
      <c r="BM200" s="230" t="s">
        <v>1177</v>
      </c>
    </row>
    <row r="201" s="2" customFormat="1">
      <c r="A201" s="40"/>
      <c r="B201" s="41"/>
      <c r="C201" s="42"/>
      <c r="D201" s="232" t="s">
        <v>183</v>
      </c>
      <c r="E201" s="42"/>
      <c r="F201" s="233" t="s">
        <v>739</v>
      </c>
      <c r="G201" s="42"/>
      <c r="H201" s="42"/>
      <c r="I201" s="138"/>
      <c r="J201" s="42"/>
      <c r="K201" s="42"/>
      <c r="L201" s="46"/>
      <c r="M201" s="234"/>
      <c r="N201" s="235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183</v>
      </c>
      <c r="AU201" s="19" t="s">
        <v>86</v>
      </c>
    </row>
    <row r="202" s="2" customFormat="1" ht="14.5" customHeight="1">
      <c r="A202" s="40"/>
      <c r="B202" s="41"/>
      <c r="C202" s="279" t="s">
        <v>387</v>
      </c>
      <c r="D202" s="279" t="s">
        <v>360</v>
      </c>
      <c r="E202" s="280" t="s">
        <v>746</v>
      </c>
      <c r="F202" s="281" t="s">
        <v>747</v>
      </c>
      <c r="G202" s="282" t="s">
        <v>425</v>
      </c>
      <c r="H202" s="283">
        <v>12</v>
      </c>
      <c r="I202" s="284"/>
      <c r="J202" s="283">
        <f>ROUND(I202*H202,0)</f>
        <v>0</v>
      </c>
      <c r="K202" s="281" t="s">
        <v>20</v>
      </c>
      <c r="L202" s="285"/>
      <c r="M202" s="286" t="s">
        <v>20</v>
      </c>
      <c r="N202" s="287" t="s">
        <v>48</v>
      </c>
      <c r="O202" s="86"/>
      <c r="P202" s="228">
        <f>O202*H202</f>
        <v>0</v>
      </c>
      <c r="Q202" s="228">
        <v>0.031399999999999997</v>
      </c>
      <c r="R202" s="228">
        <f>Q202*H202</f>
        <v>0.37679999999999997</v>
      </c>
      <c r="S202" s="228">
        <v>0</v>
      </c>
      <c r="T202" s="22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0" t="s">
        <v>285</v>
      </c>
      <c r="AT202" s="230" t="s">
        <v>360</v>
      </c>
      <c r="AU202" s="230" t="s">
        <v>86</v>
      </c>
      <c r="AY202" s="19" t="s">
        <v>168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9" t="s">
        <v>8</v>
      </c>
      <c r="BK202" s="231">
        <f>ROUND(I202*H202,0)</f>
        <v>0</v>
      </c>
      <c r="BL202" s="19" t="s">
        <v>174</v>
      </c>
      <c r="BM202" s="230" t="s">
        <v>1178</v>
      </c>
    </row>
    <row r="203" s="13" customFormat="1">
      <c r="A203" s="13"/>
      <c r="B203" s="236"/>
      <c r="C203" s="237"/>
      <c r="D203" s="232" t="s">
        <v>185</v>
      </c>
      <c r="E203" s="237"/>
      <c r="F203" s="239" t="s">
        <v>1179</v>
      </c>
      <c r="G203" s="237"/>
      <c r="H203" s="240">
        <v>12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185</v>
      </c>
      <c r="AU203" s="246" t="s">
        <v>86</v>
      </c>
      <c r="AV203" s="13" t="s">
        <v>86</v>
      </c>
      <c r="AW203" s="13" t="s">
        <v>4</v>
      </c>
      <c r="AX203" s="13" t="s">
        <v>8</v>
      </c>
      <c r="AY203" s="246" t="s">
        <v>168</v>
      </c>
    </row>
    <row r="204" s="2" customFormat="1" ht="31" customHeight="1">
      <c r="A204" s="40"/>
      <c r="B204" s="41"/>
      <c r="C204" s="220" t="s">
        <v>496</v>
      </c>
      <c r="D204" s="220" t="s">
        <v>170</v>
      </c>
      <c r="E204" s="221" t="s">
        <v>775</v>
      </c>
      <c r="F204" s="222" t="s">
        <v>776</v>
      </c>
      <c r="G204" s="223" t="s">
        <v>425</v>
      </c>
      <c r="H204" s="224">
        <v>6</v>
      </c>
      <c r="I204" s="225"/>
      <c r="J204" s="224">
        <f>ROUND(I204*H204,0)</f>
        <v>0</v>
      </c>
      <c r="K204" s="222" t="s">
        <v>181</v>
      </c>
      <c r="L204" s="46"/>
      <c r="M204" s="226" t="s">
        <v>20</v>
      </c>
      <c r="N204" s="227" t="s">
        <v>48</v>
      </c>
      <c r="O204" s="86"/>
      <c r="P204" s="228">
        <f>O204*H204</f>
        <v>0</v>
      </c>
      <c r="Q204" s="228">
        <v>0</v>
      </c>
      <c r="R204" s="228">
        <f>Q204*H204</f>
        <v>0</v>
      </c>
      <c r="S204" s="228">
        <v>2.0550000000000002</v>
      </c>
      <c r="T204" s="229">
        <f>S204*H204</f>
        <v>12.330000000000002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0" t="s">
        <v>174</v>
      </c>
      <c r="AT204" s="230" t="s">
        <v>170</v>
      </c>
      <c r="AU204" s="230" t="s">
        <v>86</v>
      </c>
      <c r="AY204" s="19" t="s">
        <v>168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9" t="s">
        <v>8</v>
      </c>
      <c r="BK204" s="231">
        <f>ROUND(I204*H204,0)</f>
        <v>0</v>
      </c>
      <c r="BL204" s="19" t="s">
        <v>174</v>
      </c>
      <c r="BM204" s="230" t="s">
        <v>1180</v>
      </c>
    </row>
    <row r="205" s="2" customFormat="1">
      <c r="A205" s="40"/>
      <c r="B205" s="41"/>
      <c r="C205" s="42"/>
      <c r="D205" s="232" t="s">
        <v>183</v>
      </c>
      <c r="E205" s="42"/>
      <c r="F205" s="233" t="s">
        <v>778</v>
      </c>
      <c r="G205" s="42"/>
      <c r="H205" s="42"/>
      <c r="I205" s="138"/>
      <c r="J205" s="42"/>
      <c r="K205" s="42"/>
      <c r="L205" s="46"/>
      <c r="M205" s="234"/>
      <c r="N205" s="235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183</v>
      </c>
      <c r="AU205" s="19" t="s">
        <v>86</v>
      </c>
    </row>
    <row r="206" s="13" customFormat="1">
      <c r="A206" s="13"/>
      <c r="B206" s="236"/>
      <c r="C206" s="237"/>
      <c r="D206" s="232" t="s">
        <v>185</v>
      </c>
      <c r="E206" s="238" t="s">
        <v>20</v>
      </c>
      <c r="F206" s="239" t="s">
        <v>1181</v>
      </c>
      <c r="G206" s="237"/>
      <c r="H206" s="240">
        <v>6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185</v>
      </c>
      <c r="AU206" s="246" t="s">
        <v>86</v>
      </c>
      <c r="AV206" s="13" t="s">
        <v>86</v>
      </c>
      <c r="AW206" s="13" t="s">
        <v>38</v>
      </c>
      <c r="AX206" s="13" t="s">
        <v>8</v>
      </c>
      <c r="AY206" s="246" t="s">
        <v>168</v>
      </c>
    </row>
    <row r="207" s="12" customFormat="1" ht="22.8" customHeight="1">
      <c r="A207" s="12"/>
      <c r="B207" s="204"/>
      <c r="C207" s="205"/>
      <c r="D207" s="206" t="s">
        <v>76</v>
      </c>
      <c r="E207" s="218" t="s">
        <v>788</v>
      </c>
      <c r="F207" s="218" t="s">
        <v>789</v>
      </c>
      <c r="G207" s="205"/>
      <c r="H207" s="205"/>
      <c r="I207" s="208"/>
      <c r="J207" s="219">
        <f>BK207</f>
        <v>0</v>
      </c>
      <c r="K207" s="205"/>
      <c r="L207" s="210"/>
      <c r="M207" s="211"/>
      <c r="N207" s="212"/>
      <c r="O207" s="212"/>
      <c r="P207" s="213">
        <f>SUM(P208:P209)</f>
        <v>0</v>
      </c>
      <c r="Q207" s="212"/>
      <c r="R207" s="213">
        <f>SUM(R208:R209)</f>
        <v>0</v>
      </c>
      <c r="S207" s="212"/>
      <c r="T207" s="214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5" t="s">
        <v>8</v>
      </c>
      <c r="AT207" s="216" t="s">
        <v>76</v>
      </c>
      <c r="AU207" s="216" t="s">
        <v>8</v>
      </c>
      <c r="AY207" s="215" t="s">
        <v>168</v>
      </c>
      <c r="BK207" s="217">
        <f>SUM(BK208:BK209)</f>
        <v>0</v>
      </c>
    </row>
    <row r="208" s="2" customFormat="1" ht="20.5" customHeight="1">
      <c r="A208" s="40"/>
      <c r="B208" s="41"/>
      <c r="C208" s="220" t="s">
        <v>372</v>
      </c>
      <c r="D208" s="220" t="s">
        <v>170</v>
      </c>
      <c r="E208" s="221" t="s">
        <v>791</v>
      </c>
      <c r="F208" s="222" t="s">
        <v>792</v>
      </c>
      <c r="G208" s="223" t="s">
        <v>324</v>
      </c>
      <c r="H208" s="224">
        <v>81.900000000000006</v>
      </c>
      <c r="I208" s="225"/>
      <c r="J208" s="224">
        <f>ROUND(I208*H208,0)</f>
        <v>0</v>
      </c>
      <c r="K208" s="222" t="s">
        <v>181</v>
      </c>
      <c r="L208" s="46"/>
      <c r="M208" s="226" t="s">
        <v>20</v>
      </c>
      <c r="N208" s="227" t="s">
        <v>48</v>
      </c>
      <c r="O208" s="86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0" t="s">
        <v>174</v>
      </c>
      <c r="AT208" s="230" t="s">
        <v>170</v>
      </c>
      <c r="AU208" s="230" t="s">
        <v>86</v>
      </c>
      <c r="AY208" s="19" t="s">
        <v>168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9" t="s">
        <v>8</v>
      </c>
      <c r="BK208" s="231">
        <f>ROUND(I208*H208,0)</f>
        <v>0</v>
      </c>
      <c r="BL208" s="19" t="s">
        <v>174</v>
      </c>
      <c r="BM208" s="230" t="s">
        <v>1182</v>
      </c>
    </row>
    <row r="209" s="2" customFormat="1">
      <c r="A209" s="40"/>
      <c r="B209" s="41"/>
      <c r="C209" s="42"/>
      <c r="D209" s="232" t="s">
        <v>183</v>
      </c>
      <c r="E209" s="42"/>
      <c r="F209" s="233" t="s">
        <v>794</v>
      </c>
      <c r="G209" s="42"/>
      <c r="H209" s="42"/>
      <c r="I209" s="138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183</v>
      </c>
      <c r="AU209" s="19" t="s">
        <v>86</v>
      </c>
    </row>
    <row r="210" s="12" customFormat="1" ht="25.92" customHeight="1">
      <c r="A210" s="12"/>
      <c r="B210" s="204"/>
      <c r="C210" s="205"/>
      <c r="D210" s="206" t="s">
        <v>76</v>
      </c>
      <c r="E210" s="207" t="s">
        <v>795</v>
      </c>
      <c r="F210" s="207" t="s">
        <v>796</v>
      </c>
      <c r="G210" s="205"/>
      <c r="H210" s="205"/>
      <c r="I210" s="208"/>
      <c r="J210" s="209">
        <f>BK210</f>
        <v>0</v>
      </c>
      <c r="K210" s="205"/>
      <c r="L210" s="210"/>
      <c r="M210" s="211"/>
      <c r="N210" s="212"/>
      <c r="O210" s="212"/>
      <c r="P210" s="213">
        <f>SUM(P211:P213)</f>
        <v>0</v>
      </c>
      <c r="Q210" s="212"/>
      <c r="R210" s="213">
        <f>SUM(R211:R213)</f>
        <v>0</v>
      </c>
      <c r="S210" s="212"/>
      <c r="T210" s="214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5" t="s">
        <v>174</v>
      </c>
      <c r="AT210" s="216" t="s">
        <v>76</v>
      </c>
      <c r="AU210" s="216" t="s">
        <v>77</v>
      </c>
      <c r="AY210" s="215" t="s">
        <v>168</v>
      </c>
      <c r="BK210" s="217">
        <f>SUM(BK211:BK213)</f>
        <v>0</v>
      </c>
    </row>
    <row r="211" s="2" customFormat="1" ht="31.5" customHeight="1">
      <c r="A211" s="40"/>
      <c r="B211" s="41"/>
      <c r="C211" s="220" t="s">
        <v>500</v>
      </c>
      <c r="D211" s="220" t="s">
        <v>170</v>
      </c>
      <c r="E211" s="221" t="s">
        <v>798</v>
      </c>
      <c r="F211" s="222" t="s">
        <v>799</v>
      </c>
      <c r="G211" s="223" t="s">
        <v>190</v>
      </c>
      <c r="H211" s="224">
        <v>9.4199999999999999</v>
      </c>
      <c r="I211" s="225"/>
      <c r="J211" s="224">
        <f>ROUND(I211*H211,0)</f>
        <v>0</v>
      </c>
      <c r="K211" s="222" t="s">
        <v>20</v>
      </c>
      <c r="L211" s="46"/>
      <c r="M211" s="226" t="s">
        <v>20</v>
      </c>
      <c r="N211" s="227" t="s">
        <v>48</v>
      </c>
      <c r="O211" s="86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0" t="s">
        <v>800</v>
      </c>
      <c r="AT211" s="230" t="s">
        <v>170</v>
      </c>
      <c r="AU211" s="230" t="s">
        <v>8</v>
      </c>
      <c r="AY211" s="19" t="s">
        <v>168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9" t="s">
        <v>8</v>
      </c>
      <c r="BK211" s="231">
        <f>ROUND(I211*H211,0)</f>
        <v>0</v>
      </c>
      <c r="BL211" s="19" t="s">
        <v>800</v>
      </c>
      <c r="BM211" s="230" t="s">
        <v>1183</v>
      </c>
    </row>
    <row r="212" s="2" customFormat="1">
      <c r="A212" s="40"/>
      <c r="B212" s="41"/>
      <c r="C212" s="42"/>
      <c r="D212" s="232" t="s">
        <v>176</v>
      </c>
      <c r="E212" s="42"/>
      <c r="F212" s="233" t="s">
        <v>802</v>
      </c>
      <c r="G212" s="42"/>
      <c r="H212" s="42"/>
      <c r="I212" s="138"/>
      <c r="J212" s="42"/>
      <c r="K212" s="42"/>
      <c r="L212" s="46"/>
      <c r="M212" s="234"/>
      <c r="N212" s="235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176</v>
      </c>
      <c r="AU212" s="19" t="s">
        <v>8</v>
      </c>
    </row>
    <row r="213" s="13" customFormat="1">
      <c r="A213" s="13"/>
      <c r="B213" s="236"/>
      <c r="C213" s="237"/>
      <c r="D213" s="232" t="s">
        <v>185</v>
      </c>
      <c r="E213" s="238" t="s">
        <v>20</v>
      </c>
      <c r="F213" s="239" t="s">
        <v>1184</v>
      </c>
      <c r="G213" s="237"/>
      <c r="H213" s="240">
        <v>9.4199999999999999</v>
      </c>
      <c r="I213" s="241"/>
      <c r="J213" s="237"/>
      <c r="K213" s="237"/>
      <c r="L213" s="242"/>
      <c r="M213" s="288"/>
      <c r="N213" s="289"/>
      <c r="O213" s="289"/>
      <c r="P213" s="289"/>
      <c r="Q213" s="289"/>
      <c r="R213" s="289"/>
      <c r="S213" s="289"/>
      <c r="T213" s="29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185</v>
      </c>
      <c r="AU213" s="246" t="s">
        <v>8</v>
      </c>
      <c r="AV213" s="13" t="s">
        <v>86</v>
      </c>
      <c r="AW213" s="13" t="s">
        <v>38</v>
      </c>
      <c r="AX213" s="13" t="s">
        <v>77</v>
      </c>
      <c r="AY213" s="246" t="s">
        <v>168</v>
      </c>
    </row>
    <row r="214" s="2" customFormat="1" ht="6.96" customHeight="1">
      <c r="A214" s="40"/>
      <c r="B214" s="61"/>
      <c r="C214" s="62"/>
      <c r="D214" s="62"/>
      <c r="E214" s="62"/>
      <c r="F214" s="62"/>
      <c r="G214" s="62"/>
      <c r="H214" s="62"/>
      <c r="I214" s="168"/>
      <c r="J214" s="62"/>
      <c r="K214" s="62"/>
      <c r="L214" s="46"/>
      <c r="M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</sheetData>
  <sheetProtection sheet="1" autoFilter="0" formatColumns="0" formatRows="0" objects="1" scenarios="1" spinCount="100000" saltValue="PVTXVlt4nNhHjDpCPiiIM2e1AV17vBT1khoptByZaDt/0V/Ih9RMMT6L8qQ+f8qRNcu8SjqNDzGZsh/+0dBOwQ==" hashValue="+GO7obinIahETd6AZ96WsDp3r4FnJ/WzK3QYF88ig4YE1vMf6G1vipgNz12RkxtJfSMKCzWwWU3BTYF14SCphA==" algorithmName="SHA-512" password="CC35"/>
  <autoFilter ref="C86:K21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1185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ROUND(J84,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ROUND((SUM(BE84:BE167)),  0)</f>
        <v>0</v>
      </c>
      <c r="G33" s="40"/>
      <c r="H33" s="40"/>
      <c r="I33" s="157">
        <v>0.20999999999999999</v>
      </c>
      <c r="J33" s="156">
        <f>ROUND(((SUM(BE84:BE167))*I33),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ROUND((SUM(BF84:BF167)),  0)</f>
        <v>0</v>
      </c>
      <c r="G34" s="40"/>
      <c r="H34" s="40"/>
      <c r="I34" s="157">
        <v>0.14999999999999999</v>
      </c>
      <c r="J34" s="156">
        <f>ROUND(((SUM(BF84:BF167))*I34),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ROUND((SUM(BG84:BG167)),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ROUND((SUM(BH84:BH167)),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ROUND((SUM(BI84:BI167)),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16025-2.2 - SO02.2 Vegetační úpravy LBC2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151</v>
      </c>
      <c r="E62" s="188"/>
      <c r="F62" s="188"/>
      <c r="G62" s="188"/>
      <c r="H62" s="188"/>
      <c r="I62" s="189"/>
      <c r="J62" s="190">
        <f>J161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855</v>
      </c>
      <c r="E63" s="181"/>
      <c r="F63" s="181"/>
      <c r="G63" s="181"/>
      <c r="H63" s="181"/>
      <c r="I63" s="182"/>
      <c r="J63" s="183">
        <f>J163</f>
        <v>0</v>
      </c>
      <c r="K63" s="179"/>
      <c r="L63" s="18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5"/>
      <c r="C64" s="186"/>
      <c r="D64" s="187" t="s">
        <v>854</v>
      </c>
      <c r="E64" s="188"/>
      <c r="F64" s="188"/>
      <c r="G64" s="188"/>
      <c r="H64" s="188"/>
      <c r="I64" s="189"/>
      <c r="J64" s="190">
        <f>J164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8"/>
      <c r="J65" s="42"/>
      <c r="K65" s="4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8"/>
      <c r="J66" s="62"/>
      <c r="K66" s="6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1"/>
      <c r="J70" s="64"/>
      <c r="K70" s="64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153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17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4.5" customHeight="1">
      <c r="A74" s="40"/>
      <c r="B74" s="41"/>
      <c r="C74" s="42"/>
      <c r="D74" s="42"/>
      <c r="E74" s="172" t="str">
        <f>E7</f>
        <v>2020/I Společná zařízení v k. ú. Borotín u Boskovic - revitalizace</v>
      </c>
      <c r="F74" s="34"/>
      <c r="G74" s="34"/>
      <c r="H74" s="34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136</v>
      </c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5" customHeight="1">
      <c r="A76" s="40"/>
      <c r="B76" s="41"/>
      <c r="C76" s="42"/>
      <c r="D76" s="42"/>
      <c r="E76" s="71" t="str">
        <f>E9</f>
        <v>16025-2.2 - SO02.2 Vegetační úpravy LBC2</v>
      </c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Borotín</v>
      </c>
      <c r="G78" s="42"/>
      <c r="H78" s="42"/>
      <c r="I78" s="142" t="s">
        <v>24</v>
      </c>
      <c r="J78" s="74" t="str">
        <f>IF(J12="","",J12)</f>
        <v>2. 5. 2017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" customHeight="1">
      <c r="A80" s="40"/>
      <c r="B80" s="41"/>
      <c r="C80" s="34" t="s">
        <v>26</v>
      </c>
      <c r="D80" s="42"/>
      <c r="E80" s="42"/>
      <c r="F80" s="29" t="str">
        <f>E15</f>
        <v>ČR - SPÚ, KPÚ pro JMK, pobočka Blansko</v>
      </c>
      <c r="G80" s="42"/>
      <c r="H80" s="42"/>
      <c r="I80" s="142" t="s">
        <v>34</v>
      </c>
      <c r="J80" s="38" t="str">
        <f>E21</f>
        <v>AGERIS s.r.o.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4.9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142" t="s">
        <v>39</v>
      </c>
      <c r="J81" s="38" t="str">
        <f>E24</f>
        <v xml:space="preserve"> 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2"/>
      <c r="B83" s="193"/>
      <c r="C83" s="194" t="s">
        <v>154</v>
      </c>
      <c r="D83" s="195" t="s">
        <v>62</v>
      </c>
      <c r="E83" s="195" t="s">
        <v>58</v>
      </c>
      <c r="F83" s="195" t="s">
        <v>59</v>
      </c>
      <c r="G83" s="195" t="s">
        <v>155</v>
      </c>
      <c r="H83" s="195" t="s">
        <v>156</v>
      </c>
      <c r="I83" s="196" t="s">
        <v>157</v>
      </c>
      <c r="J83" s="195" t="s">
        <v>140</v>
      </c>
      <c r="K83" s="197" t="s">
        <v>158</v>
      </c>
      <c r="L83" s="198"/>
      <c r="M83" s="94" t="s">
        <v>20</v>
      </c>
      <c r="N83" s="95" t="s">
        <v>47</v>
      </c>
      <c r="O83" s="95" t="s">
        <v>159</v>
      </c>
      <c r="P83" s="95" t="s">
        <v>160</v>
      </c>
      <c r="Q83" s="95" t="s">
        <v>161</v>
      </c>
      <c r="R83" s="95" t="s">
        <v>162</v>
      </c>
      <c r="S83" s="95" t="s">
        <v>163</v>
      </c>
      <c r="T83" s="96" t="s">
        <v>164</v>
      </c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</row>
    <row r="84" s="2" customFormat="1" ht="22.8" customHeight="1">
      <c r="A84" s="40"/>
      <c r="B84" s="41"/>
      <c r="C84" s="101" t="s">
        <v>165</v>
      </c>
      <c r="D84" s="42"/>
      <c r="E84" s="42"/>
      <c r="F84" s="42"/>
      <c r="G84" s="42"/>
      <c r="H84" s="42"/>
      <c r="I84" s="138"/>
      <c r="J84" s="199">
        <f>BK84</f>
        <v>0</v>
      </c>
      <c r="K84" s="42"/>
      <c r="L84" s="46"/>
      <c r="M84" s="97"/>
      <c r="N84" s="200"/>
      <c r="O84" s="98"/>
      <c r="P84" s="201">
        <f>P85+P163</f>
        <v>0</v>
      </c>
      <c r="Q84" s="98"/>
      <c r="R84" s="201">
        <f>R85+R163</f>
        <v>13.851898</v>
      </c>
      <c r="S84" s="98"/>
      <c r="T84" s="202">
        <f>T85+T163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76</v>
      </c>
      <c r="AU84" s="19" t="s">
        <v>141</v>
      </c>
      <c r="BK84" s="203">
        <f>BK85+BK163</f>
        <v>0</v>
      </c>
    </row>
    <row r="85" s="12" customFormat="1" ht="25.92" customHeight="1">
      <c r="A85" s="12"/>
      <c r="B85" s="204"/>
      <c r="C85" s="205"/>
      <c r="D85" s="206" t="s">
        <v>76</v>
      </c>
      <c r="E85" s="207" t="s">
        <v>166</v>
      </c>
      <c r="F85" s="207" t="s">
        <v>167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P86+P161</f>
        <v>0</v>
      </c>
      <c r="Q85" s="212"/>
      <c r="R85" s="213">
        <f>R86+R161</f>
        <v>9.1018980000000003</v>
      </c>
      <c r="S85" s="212"/>
      <c r="T85" s="214">
        <f>T86+T161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8</v>
      </c>
      <c r="AT85" s="216" t="s">
        <v>76</v>
      </c>
      <c r="AU85" s="216" t="s">
        <v>77</v>
      </c>
      <c r="AY85" s="215" t="s">
        <v>168</v>
      </c>
      <c r="BK85" s="217">
        <f>BK86+BK161</f>
        <v>0</v>
      </c>
    </row>
    <row r="86" s="12" customFormat="1" ht="22.8" customHeight="1">
      <c r="A86" s="12"/>
      <c r="B86" s="204"/>
      <c r="C86" s="205"/>
      <c r="D86" s="206" t="s">
        <v>76</v>
      </c>
      <c r="E86" s="218" t="s">
        <v>8</v>
      </c>
      <c r="F86" s="218" t="s">
        <v>169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SUM(P87:P160)</f>
        <v>0</v>
      </c>
      <c r="Q86" s="212"/>
      <c r="R86" s="213">
        <f>SUM(R87:R160)</f>
        <v>9.1018980000000003</v>
      </c>
      <c r="S86" s="212"/>
      <c r="T86" s="214">
        <f>SUM(T87:T160)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8</v>
      </c>
      <c r="AT86" s="216" t="s">
        <v>76</v>
      </c>
      <c r="AU86" s="216" t="s">
        <v>8</v>
      </c>
      <c r="AY86" s="215" t="s">
        <v>168</v>
      </c>
      <c r="BK86" s="217">
        <f>SUM(BK87:BK160)</f>
        <v>0</v>
      </c>
    </row>
    <row r="87" s="2" customFormat="1" ht="20.5" customHeight="1">
      <c r="A87" s="40"/>
      <c r="B87" s="41"/>
      <c r="C87" s="220" t="s">
        <v>8</v>
      </c>
      <c r="D87" s="220" t="s">
        <v>170</v>
      </c>
      <c r="E87" s="221" t="s">
        <v>856</v>
      </c>
      <c r="F87" s="222" t="s">
        <v>857</v>
      </c>
      <c r="G87" s="223" t="s">
        <v>425</v>
      </c>
      <c r="H87" s="224">
        <v>536</v>
      </c>
      <c r="I87" s="225"/>
      <c r="J87" s="224">
        <f>ROUND(I87*H87,0)</f>
        <v>0</v>
      </c>
      <c r="K87" s="222" t="s">
        <v>20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0.00014999999999999999</v>
      </c>
      <c r="R87" s="228">
        <f>Q87*H87</f>
        <v>0.080399999999999999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174</v>
      </c>
      <c r="AT87" s="230" t="s">
        <v>170</v>
      </c>
      <c r="AU87" s="230" t="s">
        <v>86</v>
      </c>
      <c r="AY87" s="19" t="s">
        <v>168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174</v>
      </c>
      <c r="BM87" s="230" t="s">
        <v>1186</v>
      </c>
    </row>
    <row r="88" s="2" customFormat="1" ht="20.5" customHeight="1">
      <c r="A88" s="40"/>
      <c r="B88" s="41"/>
      <c r="C88" s="220" t="s">
        <v>86</v>
      </c>
      <c r="D88" s="220" t="s">
        <v>170</v>
      </c>
      <c r="E88" s="221" t="s">
        <v>859</v>
      </c>
      <c r="F88" s="222" t="s">
        <v>860</v>
      </c>
      <c r="G88" s="223" t="s">
        <v>180</v>
      </c>
      <c r="H88" s="224">
        <v>3614</v>
      </c>
      <c r="I88" s="225"/>
      <c r="J88" s="224">
        <f>ROUND(I88*H88,0)</f>
        <v>0</v>
      </c>
      <c r="K88" s="222" t="s">
        <v>181</v>
      </c>
      <c r="L88" s="46"/>
      <c r="M88" s="226" t="s">
        <v>20</v>
      </c>
      <c r="N88" s="227" t="s">
        <v>48</v>
      </c>
      <c r="O88" s="86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0" t="s">
        <v>174</v>
      </c>
      <c r="AT88" s="230" t="s">
        <v>170</v>
      </c>
      <c r="AU88" s="230" t="s">
        <v>86</v>
      </c>
      <c r="AY88" s="19" t="s">
        <v>168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9" t="s">
        <v>8</v>
      </c>
      <c r="BK88" s="231">
        <f>ROUND(I88*H88,0)</f>
        <v>0</v>
      </c>
      <c r="BL88" s="19" t="s">
        <v>174</v>
      </c>
      <c r="BM88" s="230" t="s">
        <v>1187</v>
      </c>
    </row>
    <row r="89" s="2" customFormat="1">
      <c r="A89" s="40"/>
      <c r="B89" s="41"/>
      <c r="C89" s="42"/>
      <c r="D89" s="232" t="s">
        <v>183</v>
      </c>
      <c r="E89" s="42"/>
      <c r="F89" s="233" t="s">
        <v>862</v>
      </c>
      <c r="G89" s="42"/>
      <c r="H89" s="42"/>
      <c r="I89" s="138"/>
      <c r="J89" s="42"/>
      <c r="K89" s="42"/>
      <c r="L89" s="46"/>
      <c r="M89" s="234"/>
      <c r="N89" s="23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183</v>
      </c>
      <c r="AU89" s="19" t="s">
        <v>86</v>
      </c>
    </row>
    <row r="90" s="2" customFormat="1">
      <c r="A90" s="40"/>
      <c r="B90" s="41"/>
      <c r="C90" s="42"/>
      <c r="D90" s="232" t="s">
        <v>176</v>
      </c>
      <c r="E90" s="42"/>
      <c r="F90" s="233" t="s">
        <v>863</v>
      </c>
      <c r="G90" s="42"/>
      <c r="H90" s="42"/>
      <c r="I90" s="138"/>
      <c r="J90" s="42"/>
      <c r="K90" s="42"/>
      <c r="L90" s="46"/>
      <c r="M90" s="234"/>
      <c r="N90" s="23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176</v>
      </c>
      <c r="AU90" s="19" t="s">
        <v>86</v>
      </c>
    </row>
    <row r="91" s="2" customFormat="1" ht="14.5" customHeight="1">
      <c r="A91" s="40"/>
      <c r="B91" s="41"/>
      <c r="C91" s="279" t="s">
        <v>187</v>
      </c>
      <c r="D91" s="279" t="s">
        <v>360</v>
      </c>
      <c r="E91" s="280" t="s">
        <v>410</v>
      </c>
      <c r="F91" s="281" t="s">
        <v>411</v>
      </c>
      <c r="G91" s="282" t="s">
        <v>412</v>
      </c>
      <c r="H91" s="283">
        <v>36.140000000000001</v>
      </c>
      <c r="I91" s="284"/>
      <c r="J91" s="283">
        <f>ROUND(I91*H91,0)</f>
        <v>0</v>
      </c>
      <c r="K91" s="281" t="s">
        <v>20</v>
      </c>
      <c r="L91" s="285"/>
      <c r="M91" s="286" t="s">
        <v>20</v>
      </c>
      <c r="N91" s="287" t="s">
        <v>48</v>
      </c>
      <c r="O91" s="86"/>
      <c r="P91" s="228">
        <f>O91*H91</f>
        <v>0</v>
      </c>
      <c r="Q91" s="228">
        <v>0.001</v>
      </c>
      <c r="R91" s="228">
        <f>Q91*H91</f>
        <v>0.036139999999999999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285</v>
      </c>
      <c r="AT91" s="230" t="s">
        <v>360</v>
      </c>
      <c r="AU91" s="230" t="s">
        <v>86</v>
      </c>
      <c r="AY91" s="19" t="s">
        <v>168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174</v>
      </c>
      <c r="BM91" s="230" t="s">
        <v>1188</v>
      </c>
    </row>
    <row r="92" s="13" customFormat="1">
      <c r="A92" s="13"/>
      <c r="B92" s="236"/>
      <c r="C92" s="237"/>
      <c r="D92" s="232" t="s">
        <v>185</v>
      </c>
      <c r="E92" s="238" t="s">
        <v>20</v>
      </c>
      <c r="F92" s="239" t="s">
        <v>1189</v>
      </c>
      <c r="G92" s="237"/>
      <c r="H92" s="240">
        <v>36.140000000000001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185</v>
      </c>
      <c r="AU92" s="246" t="s">
        <v>86</v>
      </c>
      <c r="AV92" s="13" t="s">
        <v>86</v>
      </c>
      <c r="AW92" s="13" t="s">
        <v>38</v>
      </c>
      <c r="AX92" s="13" t="s">
        <v>8</v>
      </c>
      <c r="AY92" s="246" t="s">
        <v>168</v>
      </c>
    </row>
    <row r="93" s="2" customFormat="1" ht="20.5" customHeight="1">
      <c r="A93" s="40"/>
      <c r="B93" s="41"/>
      <c r="C93" s="220" t="s">
        <v>174</v>
      </c>
      <c r="D93" s="220" t="s">
        <v>170</v>
      </c>
      <c r="E93" s="221" t="s">
        <v>866</v>
      </c>
      <c r="F93" s="222" t="s">
        <v>867</v>
      </c>
      <c r="G93" s="223" t="s">
        <v>417</v>
      </c>
      <c r="H93" s="224">
        <v>249</v>
      </c>
      <c r="I93" s="225"/>
      <c r="J93" s="224">
        <f>ROUND(I93*H93,0)</f>
        <v>0</v>
      </c>
      <c r="K93" s="222" t="s">
        <v>181</v>
      </c>
      <c r="L93" s="46"/>
      <c r="M93" s="226" t="s">
        <v>20</v>
      </c>
      <c r="N93" s="227" t="s">
        <v>48</v>
      </c>
      <c r="O93" s="86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174</v>
      </c>
      <c r="AT93" s="230" t="s">
        <v>170</v>
      </c>
      <c r="AU93" s="230" t="s">
        <v>86</v>
      </c>
      <c r="AY93" s="19" t="s">
        <v>168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174</v>
      </c>
      <c r="BM93" s="230" t="s">
        <v>1190</v>
      </c>
    </row>
    <row r="94" s="2" customFormat="1">
      <c r="A94" s="40"/>
      <c r="B94" s="41"/>
      <c r="C94" s="42"/>
      <c r="D94" s="232" t="s">
        <v>183</v>
      </c>
      <c r="E94" s="42"/>
      <c r="F94" s="233" t="s">
        <v>869</v>
      </c>
      <c r="G94" s="42"/>
      <c r="H94" s="42"/>
      <c r="I94" s="138"/>
      <c r="J94" s="42"/>
      <c r="K94" s="42"/>
      <c r="L94" s="46"/>
      <c r="M94" s="234"/>
      <c r="N94" s="23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183</v>
      </c>
      <c r="AU94" s="19" t="s">
        <v>86</v>
      </c>
    </row>
    <row r="95" s="2" customFormat="1">
      <c r="A95" s="40"/>
      <c r="B95" s="41"/>
      <c r="C95" s="42"/>
      <c r="D95" s="232" t="s">
        <v>176</v>
      </c>
      <c r="E95" s="42"/>
      <c r="F95" s="233" t="s">
        <v>870</v>
      </c>
      <c r="G95" s="42"/>
      <c r="H95" s="42"/>
      <c r="I95" s="138"/>
      <c r="J95" s="42"/>
      <c r="K95" s="42"/>
      <c r="L95" s="46"/>
      <c r="M95" s="234"/>
      <c r="N95" s="23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176</v>
      </c>
      <c r="AU95" s="19" t="s">
        <v>86</v>
      </c>
    </row>
    <row r="96" s="13" customFormat="1">
      <c r="A96" s="13"/>
      <c r="B96" s="236"/>
      <c r="C96" s="237"/>
      <c r="D96" s="232" t="s">
        <v>185</v>
      </c>
      <c r="E96" s="238" t="s">
        <v>20</v>
      </c>
      <c r="F96" s="239" t="s">
        <v>1191</v>
      </c>
      <c r="G96" s="237"/>
      <c r="H96" s="240">
        <v>249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185</v>
      </c>
      <c r="AU96" s="246" t="s">
        <v>86</v>
      </c>
      <c r="AV96" s="13" t="s">
        <v>86</v>
      </c>
      <c r="AW96" s="13" t="s">
        <v>38</v>
      </c>
      <c r="AX96" s="13" t="s">
        <v>8</v>
      </c>
      <c r="AY96" s="246" t="s">
        <v>168</v>
      </c>
    </row>
    <row r="97" s="2" customFormat="1" ht="20.5" customHeight="1">
      <c r="A97" s="40"/>
      <c r="B97" s="41"/>
      <c r="C97" s="220" t="s">
        <v>213</v>
      </c>
      <c r="D97" s="220" t="s">
        <v>170</v>
      </c>
      <c r="E97" s="221" t="s">
        <v>871</v>
      </c>
      <c r="F97" s="222" t="s">
        <v>872</v>
      </c>
      <c r="G97" s="223" t="s">
        <v>417</v>
      </c>
      <c r="H97" s="224">
        <v>757</v>
      </c>
      <c r="I97" s="225"/>
      <c r="J97" s="224">
        <f>ROUND(I97*H97,0)</f>
        <v>0</v>
      </c>
      <c r="K97" s="222" t="s">
        <v>181</v>
      </c>
      <c r="L97" s="46"/>
      <c r="M97" s="226" t="s">
        <v>20</v>
      </c>
      <c r="N97" s="227" t="s">
        <v>48</v>
      </c>
      <c r="O97" s="86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174</v>
      </c>
      <c r="AT97" s="230" t="s">
        <v>170</v>
      </c>
      <c r="AU97" s="230" t="s">
        <v>86</v>
      </c>
      <c r="AY97" s="19" t="s">
        <v>168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174</v>
      </c>
      <c r="BM97" s="230" t="s">
        <v>1192</v>
      </c>
    </row>
    <row r="98" s="2" customFormat="1">
      <c r="A98" s="40"/>
      <c r="B98" s="41"/>
      <c r="C98" s="42"/>
      <c r="D98" s="232" t="s">
        <v>183</v>
      </c>
      <c r="E98" s="42"/>
      <c r="F98" s="233" t="s">
        <v>869</v>
      </c>
      <c r="G98" s="42"/>
      <c r="H98" s="42"/>
      <c r="I98" s="138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183</v>
      </c>
      <c r="AU98" s="19" t="s">
        <v>86</v>
      </c>
    </row>
    <row r="99" s="2" customFormat="1">
      <c r="A99" s="40"/>
      <c r="B99" s="41"/>
      <c r="C99" s="42"/>
      <c r="D99" s="232" t="s">
        <v>176</v>
      </c>
      <c r="E99" s="42"/>
      <c r="F99" s="233" t="s">
        <v>874</v>
      </c>
      <c r="G99" s="42"/>
      <c r="H99" s="42"/>
      <c r="I99" s="138"/>
      <c r="J99" s="42"/>
      <c r="K99" s="42"/>
      <c r="L99" s="46"/>
      <c r="M99" s="234"/>
      <c r="N99" s="23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176</v>
      </c>
      <c r="AU99" s="19" t="s">
        <v>86</v>
      </c>
    </row>
    <row r="100" s="13" customFormat="1">
      <c r="A100" s="13"/>
      <c r="B100" s="236"/>
      <c r="C100" s="237"/>
      <c r="D100" s="232" t="s">
        <v>185</v>
      </c>
      <c r="E100" s="238" t="s">
        <v>20</v>
      </c>
      <c r="F100" s="239" t="s">
        <v>1193</v>
      </c>
      <c r="G100" s="237"/>
      <c r="H100" s="240">
        <v>745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185</v>
      </c>
      <c r="AU100" s="246" t="s">
        <v>86</v>
      </c>
      <c r="AV100" s="13" t="s">
        <v>86</v>
      </c>
      <c r="AW100" s="13" t="s">
        <v>38</v>
      </c>
      <c r="AX100" s="13" t="s">
        <v>77</v>
      </c>
      <c r="AY100" s="246" t="s">
        <v>168</v>
      </c>
    </row>
    <row r="101" s="13" customFormat="1">
      <c r="A101" s="13"/>
      <c r="B101" s="236"/>
      <c r="C101" s="237"/>
      <c r="D101" s="232" t="s">
        <v>185</v>
      </c>
      <c r="E101" s="238" t="s">
        <v>20</v>
      </c>
      <c r="F101" s="239" t="s">
        <v>1194</v>
      </c>
      <c r="G101" s="237"/>
      <c r="H101" s="240">
        <v>12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185</v>
      </c>
      <c r="AU101" s="246" t="s">
        <v>86</v>
      </c>
      <c r="AV101" s="13" t="s">
        <v>86</v>
      </c>
      <c r="AW101" s="13" t="s">
        <v>38</v>
      </c>
      <c r="AX101" s="13" t="s">
        <v>77</v>
      </c>
      <c r="AY101" s="246" t="s">
        <v>168</v>
      </c>
    </row>
    <row r="102" s="14" customFormat="1">
      <c r="A102" s="14"/>
      <c r="B102" s="247"/>
      <c r="C102" s="248"/>
      <c r="D102" s="232" t="s">
        <v>185</v>
      </c>
      <c r="E102" s="249" t="s">
        <v>20</v>
      </c>
      <c r="F102" s="250" t="s">
        <v>196</v>
      </c>
      <c r="G102" s="248"/>
      <c r="H102" s="251">
        <v>757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185</v>
      </c>
      <c r="AU102" s="257" t="s">
        <v>86</v>
      </c>
      <c r="AV102" s="14" t="s">
        <v>174</v>
      </c>
      <c r="AW102" s="14" t="s">
        <v>38</v>
      </c>
      <c r="AX102" s="14" t="s">
        <v>8</v>
      </c>
      <c r="AY102" s="257" t="s">
        <v>168</v>
      </c>
    </row>
    <row r="103" s="2" customFormat="1" ht="20.5" customHeight="1">
      <c r="A103" s="40"/>
      <c r="B103" s="41"/>
      <c r="C103" s="220" t="s">
        <v>264</v>
      </c>
      <c r="D103" s="220" t="s">
        <v>170</v>
      </c>
      <c r="E103" s="221" t="s">
        <v>877</v>
      </c>
      <c r="F103" s="222" t="s">
        <v>878</v>
      </c>
      <c r="G103" s="223" t="s">
        <v>417</v>
      </c>
      <c r="H103" s="224">
        <v>757</v>
      </c>
      <c r="I103" s="225"/>
      <c r="J103" s="224">
        <f>ROUND(I103*H103,0)</f>
        <v>0</v>
      </c>
      <c r="K103" s="222" t="s">
        <v>181</v>
      </c>
      <c r="L103" s="46"/>
      <c r="M103" s="226" t="s">
        <v>20</v>
      </c>
      <c r="N103" s="227" t="s">
        <v>48</v>
      </c>
      <c r="O103" s="86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0" t="s">
        <v>174</v>
      </c>
      <c r="AT103" s="230" t="s">
        <v>170</v>
      </c>
      <c r="AU103" s="230" t="s">
        <v>86</v>
      </c>
      <c r="AY103" s="19" t="s">
        <v>168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</v>
      </c>
      <c r="BK103" s="231">
        <f>ROUND(I103*H103,0)</f>
        <v>0</v>
      </c>
      <c r="BL103" s="19" t="s">
        <v>174</v>
      </c>
      <c r="BM103" s="230" t="s">
        <v>1195</v>
      </c>
    </row>
    <row r="104" s="2" customFormat="1">
      <c r="A104" s="40"/>
      <c r="B104" s="41"/>
      <c r="C104" s="42"/>
      <c r="D104" s="232" t="s">
        <v>183</v>
      </c>
      <c r="E104" s="42"/>
      <c r="F104" s="233" t="s">
        <v>880</v>
      </c>
      <c r="G104" s="42"/>
      <c r="H104" s="42"/>
      <c r="I104" s="138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183</v>
      </c>
      <c r="AU104" s="19" t="s">
        <v>86</v>
      </c>
    </row>
    <row r="105" s="13" customFormat="1">
      <c r="A105" s="13"/>
      <c r="B105" s="236"/>
      <c r="C105" s="237"/>
      <c r="D105" s="232" t="s">
        <v>185</v>
      </c>
      <c r="E105" s="238" t="s">
        <v>20</v>
      </c>
      <c r="F105" s="239" t="s">
        <v>1196</v>
      </c>
      <c r="G105" s="237"/>
      <c r="H105" s="240">
        <v>745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185</v>
      </c>
      <c r="AU105" s="246" t="s">
        <v>86</v>
      </c>
      <c r="AV105" s="13" t="s">
        <v>86</v>
      </c>
      <c r="AW105" s="13" t="s">
        <v>38</v>
      </c>
      <c r="AX105" s="13" t="s">
        <v>77</v>
      </c>
      <c r="AY105" s="246" t="s">
        <v>168</v>
      </c>
    </row>
    <row r="106" s="13" customFormat="1">
      <c r="A106" s="13"/>
      <c r="B106" s="236"/>
      <c r="C106" s="237"/>
      <c r="D106" s="232" t="s">
        <v>185</v>
      </c>
      <c r="E106" s="238" t="s">
        <v>20</v>
      </c>
      <c r="F106" s="239" t="s">
        <v>1197</v>
      </c>
      <c r="G106" s="237"/>
      <c r="H106" s="240">
        <v>12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185</v>
      </c>
      <c r="AU106" s="246" t="s">
        <v>86</v>
      </c>
      <c r="AV106" s="13" t="s">
        <v>86</v>
      </c>
      <c r="AW106" s="13" t="s">
        <v>38</v>
      </c>
      <c r="AX106" s="13" t="s">
        <v>77</v>
      </c>
      <c r="AY106" s="246" t="s">
        <v>168</v>
      </c>
    </row>
    <row r="107" s="14" customFormat="1">
      <c r="A107" s="14"/>
      <c r="B107" s="247"/>
      <c r="C107" s="248"/>
      <c r="D107" s="232" t="s">
        <v>185</v>
      </c>
      <c r="E107" s="249" t="s">
        <v>20</v>
      </c>
      <c r="F107" s="250" t="s">
        <v>196</v>
      </c>
      <c r="G107" s="248"/>
      <c r="H107" s="251">
        <v>757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185</v>
      </c>
      <c r="AU107" s="257" t="s">
        <v>86</v>
      </c>
      <c r="AV107" s="14" t="s">
        <v>174</v>
      </c>
      <c r="AW107" s="14" t="s">
        <v>38</v>
      </c>
      <c r="AX107" s="14" t="s">
        <v>8</v>
      </c>
      <c r="AY107" s="257" t="s">
        <v>168</v>
      </c>
    </row>
    <row r="108" s="2" customFormat="1" ht="31" customHeight="1">
      <c r="A108" s="40"/>
      <c r="B108" s="41"/>
      <c r="C108" s="220" t="s">
        <v>270</v>
      </c>
      <c r="D108" s="220" t="s">
        <v>170</v>
      </c>
      <c r="E108" s="221" t="s">
        <v>883</v>
      </c>
      <c r="F108" s="222" t="s">
        <v>884</v>
      </c>
      <c r="G108" s="223" t="s">
        <v>417</v>
      </c>
      <c r="H108" s="224">
        <v>249</v>
      </c>
      <c r="I108" s="225"/>
      <c r="J108" s="224">
        <f>ROUND(I108*H108,0)</f>
        <v>0</v>
      </c>
      <c r="K108" s="222" t="s">
        <v>181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174</v>
      </c>
      <c r="AT108" s="230" t="s">
        <v>170</v>
      </c>
      <c r="AU108" s="230" t="s">
        <v>86</v>
      </c>
      <c r="AY108" s="19" t="s">
        <v>168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174</v>
      </c>
      <c r="BM108" s="230" t="s">
        <v>1198</v>
      </c>
    </row>
    <row r="109" s="2" customFormat="1">
      <c r="A109" s="40"/>
      <c r="B109" s="41"/>
      <c r="C109" s="42"/>
      <c r="D109" s="232" t="s">
        <v>183</v>
      </c>
      <c r="E109" s="42"/>
      <c r="F109" s="233" t="s">
        <v>880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183</v>
      </c>
      <c r="AU109" s="19" t="s">
        <v>86</v>
      </c>
    </row>
    <row r="110" s="13" customFormat="1">
      <c r="A110" s="13"/>
      <c r="B110" s="236"/>
      <c r="C110" s="237"/>
      <c r="D110" s="232" t="s">
        <v>185</v>
      </c>
      <c r="E110" s="238" t="s">
        <v>20</v>
      </c>
      <c r="F110" s="239" t="s">
        <v>1199</v>
      </c>
      <c r="G110" s="237"/>
      <c r="H110" s="240">
        <v>249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185</v>
      </c>
      <c r="AU110" s="246" t="s">
        <v>86</v>
      </c>
      <c r="AV110" s="13" t="s">
        <v>86</v>
      </c>
      <c r="AW110" s="13" t="s">
        <v>38</v>
      </c>
      <c r="AX110" s="13" t="s">
        <v>8</v>
      </c>
      <c r="AY110" s="246" t="s">
        <v>168</v>
      </c>
    </row>
    <row r="111" s="2" customFormat="1" ht="20.5" customHeight="1">
      <c r="A111" s="40"/>
      <c r="B111" s="41"/>
      <c r="C111" s="220" t="s">
        <v>285</v>
      </c>
      <c r="D111" s="220" t="s">
        <v>170</v>
      </c>
      <c r="E111" s="221" t="s">
        <v>886</v>
      </c>
      <c r="F111" s="222" t="s">
        <v>887</v>
      </c>
      <c r="G111" s="223" t="s">
        <v>417</v>
      </c>
      <c r="H111" s="224">
        <v>249</v>
      </c>
      <c r="I111" s="225"/>
      <c r="J111" s="224">
        <f>ROUND(I111*H111,0)</f>
        <v>0</v>
      </c>
      <c r="K111" s="222" t="s">
        <v>181</v>
      </c>
      <c r="L111" s="46"/>
      <c r="M111" s="226" t="s">
        <v>20</v>
      </c>
      <c r="N111" s="227" t="s">
        <v>48</v>
      </c>
      <c r="O111" s="86"/>
      <c r="P111" s="228">
        <f>O111*H111</f>
        <v>0</v>
      </c>
      <c r="Q111" s="228">
        <v>4.6E-05</v>
      </c>
      <c r="R111" s="228">
        <f>Q111*H111</f>
        <v>0.011454000000000001</v>
      </c>
      <c r="S111" s="228">
        <v>0</v>
      </c>
      <c r="T111" s="22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0" t="s">
        <v>174</v>
      </c>
      <c r="AT111" s="230" t="s">
        <v>170</v>
      </c>
      <c r="AU111" s="230" t="s">
        <v>86</v>
      </c>
      <c r="AY111" s="19" t="s">
        <v>168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</v>
      </c>
      <c r="BK111" s="231">
        <f>ROUND(I111*H111,0)</f>
        <v>0</v>
      </c>
      <c r="BL111" s="19" t="s">
        <v>174</v>
      </c>
      <c r="BM111" s="230" t="s">
        <v>1200</v>
      </c>
    </row>
    <row r="112" s="2" customFormat="1">
      <c r="A112" s="40"/>
      <c r="B112" s="41"/>
      <c r="C112" s="42"/>
      <c r="D112" s="232" t="s">
        <v>183</v>
      </c>
      <c r="E112" s="42"/>
      <c r="F112" s="233" t="s">
        <v>889</v>
      </c>
      <c r="G112" s="42"/>
      <c r="H112" s="42"/>
      <c r="I112" s="138"/>
      <c r="J112" s="42"/>
      <c r="K112" s="42"/>
      <c r="L112" s="46"/>
      <c r="M112" s="234"/>
      <c r="N112" s="235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183</v>
      </c>
      <c r="AU112" s="19" t="s">
        <v>86</v>
      </c>
    </row>
    <row r="113" s="2" customFormat="1">
      <c r="A113" s="40"/>
      <c r="B113" s="41"/>
      <c r="C113" s="42"/>
      <c r="D113" s="232" t="s">
        <v>176</v>
      </c>
      <c r="E113" s="42"/>
      <c r="F113" s="233" t="s">
        <v>890</v>
      </c>
      <c r="G113" s="42"/>
      <c r="H113" s="42"/>
      <c r="I113" s="138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176</v>
      </c>
      <c r="AU113" s="19" t="s">
        <v>86</v>
      </c>
    </row>
    <row r="114" s="2" customFormat="1" ht="20.5" customHeight="1">
      <c r="A114" s="40"/>
      <c r="B114" s="41"/>
      <c r="C114" s="279" t="s">
        <v>290</v>
      </c>
      <c r="D114" s="279" t="s">
        <v>360</v>
      </c>
      <c r="E114" s="280" t="s">
        <v>891</v>
      </c>
      <c r="F114" s="281" t="s">
        <v>892</v>
      </c>
      <c r="G114" s="282" t="s">
        <v>417</v>
      </c>
      <c r="H114" s="283">
        <v>249</v>
      </c>
      <c r="I114" s="284"/>
      <c r="J114" s="283">
        <f>ROUND(I114*H114,0)</f>
        <v>0</v>
      </c>
      <c r="K114" s="281" t="s">
        <v>181</v>
      </c>
      <c r="L114" s="285"/>
      <c r="M114" s="286" t="s">
        <v>20</v>
      </c>
      <c r="N114" s="287" t="s">
        <v>48</v>
      </c>
      <c r="O114" s="86"/>
      <c r="P114" s="228">
        <f>O114*H114</f>
        <v>0</v>
      </c>
      <c r="Q114" s="228">
        <v>0.0035400000000000002</v>
      </c>
      <c r="R114" s="228">
        <f>Q114*H114</f>
        <v>0.88146000000000002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285</v>
      </c>
      <c r="AT114" s="230" t="s">
        <v>360</v>
      </c>
      <c r="AU114" s="230" t="s">
        <v>86</v>
      </c>
      <c r="AY114" s="19" t="s">
        <v>168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174</v>
      </c>
      <c r="BM114" s="230" t="s">
        <v>1201</v>
      </c>
    </row>
    <row r="115" s="2" customFormat="1" ht="20.5" customHeight="1">
      <c r="A115" s="40"/>
      <c r="B115" s="41"/>
      <c r="C115" s="220" t="s">
        <v>303</v>
      </c>
      <c r="D115" s="220" t="s">
        <v>170</v>
      </c>
      <c r="E115" s="221" t="s">
        <v>894</v>
      </c>
      <c r="F115" s="222" t="s">
        <v>895</v>
      </c>
      <c r="G115" s="223" t="s">
        <v>417</v>
      </c>
      <c r="H115" s="224">
        <v>745</v>
      </c>
      <c r="I115" s="225"/>
      <c r="J115" s="224">
        <f>ROUND(I115*H115,0)</f>
        <v>0</v>
      </c>
      <c r="K115" s="222" t="s">
        <v>181</v>
      </c>
      <c r="L115" s="46"/>
      <c r="M115" s="226" t="s">
        <v>20</v>
      </c>
      <c r="N115" s="227" t="s">
        <v>48</v>
      </c>
      <c r="O115" s="86"/>
      <c r="P115" s="228">
        <f>O115*H115</f>
        <v>0</v>
      </c>
      <c r="Q115" s="228">
        <v>5.1999999999999997E-05</v>
      </c>
      <c r="R115" s="228">
        <f>Q115*H115</f>
        <v>0.038739999999999997</v>
      </c>
      <c r="S115" s="228">
        <v>0</v>
      </c>
      <c r="T115" s="22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0" t="s">
        <v>174</v>
      </c>
      <c r="AT115" s="230" t="s">
        <v>170</v>
      </c>
      <c r="AU115" s="230" t="s">
        <v>86</v>
      </c>
      <c r="AY115" s="19" t="s">
        <v>168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</v>
      </c>
      <c r="BK115" s="231">
        <f>ROUND(I115*H115,0)</f>
        <v>0</v>
      </c>
      <c r="BL115" s="19" t="s">
        <v>174</v>
      </c>
      <c r="BM115" s="230" t="s">
        <v>1202</v>
      </c>
    </row>
    <row r="116" s="2" customFormat="1">
      <c r="A116" s="40"/>
      <c r="B116" s="41"/>
      <c r="C116" s="42"/>
      <c r="D116" s="232" t="s">
        <v>183</v>
      </c>
      <c r="E116" s="42"/>
      <c r="F116" s="233" t="s">
        <v>889</v>
      </c>
      <c r="G116" s="42"/>
      <c r="H116" s="42"/>
      <c r="I116" s="138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183</v>
      </c>
      <c r="AU116" s="19" t="s">
        <v>86</v>
      </c>
    </row>
    <row r="117" s="2" customFormat="1">
      <c r="A117" s="40"/>
      <c r="B117" s="41"/>
      <c r="C117" s="42"/>
      <c r="D117" s="232" t="s">
        <v>176</v>
      </c>
      <c r="E117" s="42"/>
      <c r="F117" s="233" t="s">
        <v>897</v>
      </c>
      <c r="G117" s="42"/>
      <c r="H117" s="42"/>
      <c r="I117" s="138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176</v>
      </c>
      <c r="AU117" s="19" t="s">
        <v>86</v>
      </c>
    </row>
    <row r="118" s="2" customFormat="1" ht="20.5" customHeight="1">
      <c r="A118" s="40"/>
      <c r="B118" s="41"/>
      <c r="C118" s="279" t="s">
        <v>314</v>
      </c>
      <c r="D118" s="279" t="s">
        <v>360</v>
      </c>
      <c r="E118" s="280" t="s">
        <v>891</v>
      </c>
      <c r="F118" s="281" t="s">
        <v>892</v>
      </c>
      <c r="G118" s="282" t="s">
        <v>417</v>
      </c>
      <c r="H118" s="283">
        <v>745</v>
      </c>
      <c r="I118" s="284"/>
      <c r="J118" s="283">
        <f>ROUND(I118*H118,0)</f>
        <v>0</v>
      </c>
      <c r="K118" s="281" t="s">
        <v>181</v>
      </c>
      <c r="L118" s="285"/>
      <c r="M118" s="286" t="s">
        <v>20</v>
      </c>
      <c r="N118" s="287" t="s">
        <v>48</v>
      </c>
      <c r="O118" s="86"/>
      <c r="P118" s="228">
        <f>O118*H118</f>
        <v>0</v>
      </c>
      <c r="Q118" s="228">
        <v>0.0035400000000000002</v>
      </c>
      <c r="R118" s="228">
        <f>Q118*H118</f>
        <v>2.6373000000000002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285</v>
      </c>
      <c r="AT118" s="230" t="s">
        <v>360</v>
      </c>
      <c r="AU118" s="230" t="s">
        <v>86</v>
      </c>
      <c r="AY118" s="19" t="s">
        <v>168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174</v>
      </c>
      <c r="BM118" s="230" t="s">
        <v>1203</v>
      </c>
    </row>
    <row r="119" s="13" customFormat="1">
      <c r="A119" s="13"/>
      <c r="B119" s="236"/>
      <c r="C119" s="237"/>
      <c r="D119" s="232" t="s">
        <v>185</v>
      </c>
      <c r="E119" s="238" t="s">
        <v>20</v>
      </c>
      <c r="F119" s="239" t="s">
        <v>1204</v>
      </c>
      <c r="G119" s="237"/>
      <c r="H119" s="240">
        <v>745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185</v>
      </c>
      <c r="AU119" s="246" t="s">
        <v>86</v>
      </c>
      <c r="AV119" s="13" t="s">
        <v>86</v>
      </c>
      <c r="AW119" s="13" t="s">
        <v>38</v>
      </c>
      <c r="AX119" s="13" t="s">
        <v>8</v>
      </c>
      <c r="AY119" s="246" t="s">
        <v>168</v>
      </c>
    </row>
    <row r="120" s="2" customFormat="1" ht="20.5" customHeight="1">
      <c r="A120" s="40"/>
      <c r="B120" s="41"/>
      <c r="C120" s="220" t="s">
        <v>329</v>
      </c>
      <c r="D120" s="220" t="s">
        <v>170</v>
      </c>
      <c r="E120" s="221" t="s">
        <v>904</v>
      </c>
      <c r="F120" s="222" t="s">
        <v>905</v>
      </c>
      <c r="G120" s="223" t="s">
        <v>417</v>
      </c>
      <c r="H120" s="224">
        <v>12</v>
      </c>
      <c r="I120" s="225"/>
      <c r="J120" s="224">
        <f>ROUND(I120*H120,0)</f>
        <v>0</v>
      </c>
      <c r="K120" s="222" t="s">
        <v>181</v>
      </c>
      <c r="L120" s="46"/>
      <c r="M120" s="226" t="s">
        <v>20</v>
      </c>
      <c r="N120" s="227" t="s">
        <v>48</v>
      </c>
      <c r="O120" s="86"/>
      <c r="P120" s="228">
        <f>O120*H120</f>
        <v>0</v>
      </c>
      <c r="Q120" s="228">
        <v>5.1999999999999997E-05</v>
      </c>
      <c r="R120" s="228">
        <f>Q120*H120</f>
        <v>0.00062399999999999999</v>
      </c>
      <c r="S120" s="228">
        <v>0</v>
      </c>
      <c r="T120" s="22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0" t="s">
        <v>174</v>
      </c>
      <c r="AT120" s="230" t="s">
        <v>170</v>
      </c>
      <c r="AU120" s="230" t="s">
        <v>86</v>
      </c>
      <c r="AY120" s="19" t="s">
        <v>168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</v>
      </c>
      <c r="BK120" s="231">
        <f>ROUND(I120*H120,0)</f>
        <v>0</v>
      </c>
      <c r="BL120" s="19" t="s">
        <v>174</v>
      </c>
      <c r="BM120" s="230" t="s">
        <v>1205</v>
      </c>
    </row>
    <row r="121" s="2" customFormat="1">
      <c r="A121" s="40"/>
      <c r="B121" s="41"/>
      <c r="C121" s="42"/>
      <c r="D121" s="232" t="s">
        <v>183</v>
      </c>
      <c r="E121" s="42"/>
      <c r="F121" s="233" t="s">
        <v>889</v>
      </c>
      <c r="G121" s="42"/>
      <c r="H121" s="42"/>
      <c r="I121" s="138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183</v>
      </c>
      <c r="AU121" s="19" t="s">
        <v>86</v>
      </c>
    </row>
    <row r="122" s="2" customFormat="1">
      <c r="A122" s="40"/>
      <c r="B122" s="41"/>
      <c r="C122" s="42"/>
      <c r="D122" s="232" t="s">
        <v>176</v>
      </c>
      <c r="E122" s="42"/>
      <c r="F122" s="233" t="s">
        <v>907</v>
      </c>
      <c r="G122" s="42"/>
      <c r="H122" s="42"/>
      <c r="I122" s="138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176</v>
      </c>
      <c r="AU122" s="19" t="s">
        <v>86</v>
      </c>
    </row>
    <row r="123" s="13" customFormat="1">
      <c r="A123" s="13"/>
      <c r="B123" s="236"/>
      <c r="C123" s="237"/>
      <c r="D123" s="232" t="s">
        <v>185</v>
      </c>
      <c r="E123" s="238" t="s">
        <v>20</v>
      </c>
      <c r="F123" s="239" t="s">
        <v>329</v>
      </c>
      <c r="G123" s="237"/>
      <c r="H123" s="240">
        <v>12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185</v>
      </c>
      <c r="AU123" s="246" t="s">
        <v>86</v>
      </c>
      <c r="AV123" s="13" t="s">
        <v>86</v>
      </c>
      <c r="AW123" s="13" t="s">
        <v>38</v>
      </c>
      <c r="AX123" s="13" t="s">
        <v>8</v>
      </c>
      <c r="AY123" s="246" t="s">
        <v>168</v>
      </c>
    </row>
    <row r="124" s="2" customFormat="1" ht="20.5" customHeight="1">
      <c r="A124" s="40"/>
      <c r="B124" s="41"/>
      <c r="C124" s="279" t="s">
        <v>903</v>
      </c>
      <c r="D124" s="279" t="s">
        <v>360</v>
      </c>
      <c r="E124" s="280" t="s">
        <v>900</v>
      </c>
      <c r="F124" s="281" t="s">
        <v>901</v>
      </c>
      <c r="G124" s="282" t="s">
        <v>417</v>
      </c>
      <c r="H124" s="283">
        <v>24</v>
      </c>
      <c r="I124" s="284"/>
      <c r="J124" s="283">
        <f>ROUND(I124*H124,0)</f>
        <v>0</v>
      </c>
      <c r="K124" s="281" t="s">
        <v>181</v>
      </c>
      <c r="L124" s="285"/>
      <c r="M124" s="286" t="s">
        <v>20</v>
      </c>
      <c r="N124" s="287" t="s">
        <v>48</v>
      </c>
      <c r="O124" s="86"/>
      <c r="P124" s="228">
        <f>O124*H124</f>
        <v>0</v>
      </c>
      <c r="Q124" s="228">
        <v>0.0047200000000000002</v>
      </c>
      <c r="R124" s="228">
        <f>Q124*H124</f>
        <v>0.11328000000000001</v>
      </c>
      <c r="S124" s="228">
        <v>0</v>
      </c>
      <c r="T124" s="22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0" t="s">
        <v>285</v>
      </c>
      <c r="AT124" s="230" t="s">
        <v>360</v>
      </c>
      <c r="AU124" s="230" t="s">
        <v>86</v>
      </c>
      <c r="AY124" s="19" t="s">
        <v>168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9" t="s">
        <v>8</v>
      </c>
      <c r="BK124" s="231">
        <f>ROUND(I124*H124,0)</f>
        <v>0</v>
      </c>
      <c r="BL124" s="19" t="s">
        <v>174</v>
      </c>
      <c r="BM124" s="230" t="s">
        <v>1206</v>
      </c>
    </row>
    <row r="125" s="13" customFormat="1">
      <c r="A125" s="13"/>
      <c r="B125" s="236"/>
      <c r="C125" s="237"/>
      <c r="D125" s="232" t="s">
        <v>185</v>
      </c>
      <c r="E125" s="237"/>
      <c r="F125" s="239" t="s">
        <v>1207</v>
      </c>
      <c r="G125" s="237"/>
      <c r="H125" s="240">
        <v>24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185</v>
      </c>
      <c r="AU125" s="246" t="s">
        <v>86</v>
      </c>
      <c r="AV125" s="13" t="s">
        <v>86</v>
      </c>
      <c r="AW125" s="13" t="s">
        <v>4</v>
      </c>
      <c r="AX125" s="13" t="s">
        <v>8</v>
      </c>
      <c r="AY125" s="246" t="s">
        <v>168</v>
      </c>
    </row>
    <row r="126" s="2" customFormat="1" ht="20.5" customHeight="1">
      <c r="A126" s="40"/>
      <c r="B126" s="41"/>
      <c r="C126" s="220" t="s">
        <v>340</v>
      </c>
      <c r="D126" s="220" t="s">
        <v>170</v>
      </c>
      <c r="E126" s="221" t="s">
        <v>912</v>
      </c>
      <c r="F126" s="222" t="s">
        <v>913</v>
      </c>
      <c r="G126" s="223" t="s">
        <v>417</v>
      </c>
      <c r="H126" s="224">
        <v>12</v>
      </c>
      <c r="I126" s="225"/>
      <c r="J126" s="224">
        <f>ROUND(I126*H126,0)</f>
        <v>0</v>
      </c>
      <c r="K126" s="222" t="s">
        <v>20</v>
      </c>
      <c r="L126" s="46"/>
      <c r="M126" s="226" t="s">
        <v>20</v>
      </c>
      <c r="N126" s="227" t="s">
        <v>48</v>
      </c>
      <c r="O126" s="86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0" t="s">
        <v>174</v>
      </c>
      <c r="AT126" s="230" t="s">
        <v>170</v>
      </c>
      <c r="AU126" s="230" t="s">
        <v>86</v>
      </c>
      <c r="AY126" s="19" t="s">
        <v>168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</v>
      </c>
      <c r="BK126" s="231">
        <f>ROUND(I126*H126,0)</f>
        <v>0</v>
      </c>
      <c r="BL126" s="19" t="s">
        <v>174</v>
      </c>
      <c r="BM126" s="230" t="s">
        <v>1208</v>
      </c>
    </row>
    <row r="127" s="2" customFormat="1" ht="20.5" customHeight="1">
      <c r="A127" s="40"/>
      <c r="B127" s="41"/>
      <c r="C127" s="220" t="s">
        <v>9</v>
      </c>
      <c r="D127" s="220" t="s">
        <v>170</v>
      </c>
      <c r="E127" s="221" t="s">
        <v>916</v>
      </c>
      <c r="F127" s="222" t="s">
        <v>917</v>
      </c>
      <c r="G127" s="223" t="s">
        <v>918</v>
      </c>
      <c r="H127" s="224">
        <v>757</v>
      </c>
      <c r="I127" s="225"/>
      <c r="J127" s="224">
        <f>ROUND(I127*H127,0)</f>
        <v>0</v>
      </c>
      <c r="K127" s="222" t="s">
        <v>20</v>
      </c>
      <c r="L127" s="46"/>
      <c r="M127" s="226" t="s">
        <v>20</v>
      </c>
      <c r="N127" s="227" t="s">
        <v>48</v>
      </c>
      <c r="O127" s="86"/>
      <c r="P127" s="228">
        <f>O127*H127</f>
        <v>0</v>
      </c>
      <c r="Q127" s="228">
        <v>2.0000000000000002E-05</v>
      </c>
      <c r="R127" s="228">
        <f>Q127*H127</f>
        <v>0.015140000000000001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174</v>
      </c>
      <c r="AT127" s="230" t="s">
        <v>170</v>
      </c>
      <c r="AU127" s="230" t="s">
        <v>86</v>
      </c>
      <c r="AY127" s="19" t="s">
        <v>168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</v>
      </c>
      <c r="BK127" s="231">
        <f>ROUND(I127*H127,0)</f>
        <v>0</v>
      </c>
      <c r="BL127" s="19" t="s">
        <v>174</v>
      </c>
      <c r="BM127" s="230" t="s">
        <v>1209</v>
      </c>
    </row>
    <row r="128" s="13" customFormat="1">
      <c r="A128" s="13"/>
      <c r="B128" s="236"/>
      <c r="C128" s="237"/>
      <c r="D128" s="232" t="s">
        <v>185</v>
      </c>
      <c r="E128" s="238" t="s">
        <v>20</v>
      </c>
      <c r="F128" s="239" t="s">
        <v>1210</v>
      </c>
      <c r="G128" s="237"/>
      <c r="H128" s="240">
        <v>757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185</v>
      </c>
      <c r="AU128" s="246" t="s">
        <v>86</v>
      </c>
      <c r="AV128" s="13" t="s">
        <v>86</v>
      </c>
      <c r="AW128" s="13" t="s">
        <v>38</v>
      </c>
      <c r="AX128" s="13" t="s">
        <v>8</v>
      </c>
      <c r="AY128" s="246" t="s">
        <v>168</v>
      </c>
    </row>
    <row r="129" s="2" customFormat="1" ht="14.5" customHeight="1">
      <c r="A129" s="40"/>
      <c r="B129" s="41"/>
      <c r="C129" s="279" t="s">
        <v>365</v>
      </c>
      <c r="D129" s="279" t="s">
        <v>360</v>
      </c>
      <c r="E129" s="280" t="s">
        <v>964</v>
      </c>
      <c r="F129" s="281" t="s">
        <v>965</v>
      </c>
      <c r="G129" s="282" t="s">
        <v>417</v>
      </c>
      <c r="H129" s="283">
        <v>1</v>
      </c>
      <c r="I129" s="284"/>
      <c r="J129" s="283">
        <f>ROUND(I129*H129,0)</f>
        <v>0</v>
      </c>
      <c r="K129" s="281" t="s">
        <v>20</v>
      </c>
      <c r="L129" s="285"/>
      <c r="M129" s="286" t="s">
        <v>20</v>
      </c>
      <c r="N129" s="287" t="s">
        <v>48</v>
      </c>
      <c r="O129" s="86"/>
      <c r="P129" s="228">
        <f>O129*H129</f>
        <v>0</v>
      </c>
      <c r="Q129" s="228">
        <v>0.017999999999999999</v>
      </c>
      <c r="R129" s="228">
        <f>Q129*H129</f>
        <v>0.017999999999999999</v>
      </c>
      <c r="S129" s="228">
        <v>0</v>
      </c>
      <c r="T129" s="22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0" t="s">
        <v>285</v>
      </c>
      <c r="AT129" s="230" t="s">
        <v>360</v>
      </c>
      <c r="AU129" s="230" t="s">
        <v>86</v>
      </c>
      <c r="AY129" s="19" t="s">
        <v>168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9" t="s">
        <v>8</v>
      </c>
      <c r="BK129" s="231">
        <f>ROUND(I129*H129,0)</f>
        <v>0</v>
      </c>
      <c r="BL129" s="19" t="s">
        <v>174</v>
      </c>
      <c r="BM129" s="230" t="s">
        <v>1211</v>
      </c>
    </row>
    <row r="130" s="2" customFormat="1" ht="14.5" customHeight="1">
      <c r="A130" s="40"/>
      <c r="B130" s="41"/>
      <c r="C130" s="279" t="s">
        <v>372</v>
      </c>
      <c r="D130" s="279" t="s">
        <v>360</v>
      </c>
      <c r="E130" s="280" t="s">
        <v>1212</v>
      </c>
      <c r="F130" s="281" t="s">
        <v>1213</v>
      </c>
      <c r="G130" s="282" t="s">
        <v>417</v>
      </c>
      <c r="H130" s="283">
        <v>171</v>
      </c>
      <c r="I130" s="284"/>
      <c r="J130" s="283">
        <f>ROUND(I130*H130,0)</f>
        <v>0</v>
      </c>
      <c r="K130" s="281" t="s">
        <v>20</v>
      </c>
      <c r="L130" s="285"/>
      <c r="M130" s="286" t="s">
        <v>20</v>
      </c>
      <c r="N130" s="287" t="s">
        <v>48</v>
      </c>
      <c r="O130" s="86"/>
      <c r="P130" s="228">
        <f>O130*H130</f>
        <v>0</v>
      </c>
      <c r="Q130" s="228">
        <v>4.0000000000000003E-05</v>
      </c>
      <c r="R130" s="228">
        <f>Q130*H130</f>
        <v>0.0068400000000000006</v>
      </c>
      <c r="S130" s="228">
        <v>0</v>
      </c>
      <c r="T130" s="22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0" t="s">
        <v>285</v>
      </c>
      <c r="AT130" s="230" t="s">
        <v>360</v>
      </c>
      <c r="AU130" s="230" t="s">
        <v>86</v>
      </c>
      <c r="AY130" s="19" t="s">
        <v>168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</v>
      </c>
      <c r="BK130" s="231">
        <f>ROUND(I130*H130,0)</f>
        <v>0</v>
      </c>
      <c r="BL130" s="19" t="s">
        <v>174</v>
      </c>
      <c r="BM130" s="230" t="s">
        <v>1214</v>
      </c>
    </row>
    <row r="131" s="2" customFormat="1" ht="14.5" customHeight="1">
      <c r="A131" s="40"/>
      <c r="B131" s="41"/>
      <c r="C131" s="279" t="s">
        <v>376</v>
      </c>
      <c r="D131" s="279" t="s">
        <v>360</v>
      </c>
      <c r="E131" s="280" t="s">
        <v>924</v>
      </c>
      <c r="F131" s="281" t="s">
        <v>925</v>
      </c>
      <c r="G131" s="282" t="s">
        <v>417</v>
      </c>
      <c r="H131" s="283">
        <v>112</v>
      </c>
      <c r="I131" s="284"/>
      <c r="J131" s="283">
        <f>ROUND(I131*H131,0)</f>
        <v>0</v>
      </c>
      <c r="K131" s="281" t="s">
        <v>20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4.0000000000000003E-05</v>
      </c>
      <c r="R131" s="228">
        <f>Q131*H131</f>
        <v>0.0044800000000000005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285</v>
      </c>
      <c r="AT131" s="230" t="s">
        <v>360</v>
      </c>
      <c r="AU131" s="230" t="s">
        <v>86</v>
      </c>
      <c r="AY131" s="19" t="s">
        <v>168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174</v>
      </c>
      <c r="BM131" s="230" t="s">
        <v>1215</v>
      </c>
    </row>
    <row r="132" s="2" customFormat="1" ht="52" customHeight="1">
      <c r="A132" s="40"/>
      <c r="B132" s="41"/>
      <c r="C132" s="279" t="s">
        <v>387</v>
      </c>
      <c r="D132" s="279" t="s">
        <v>360</v>
      </c>
      <c r="E132" s="280" t="s">
        <v>1216</v>
      </c>
      <c r="F132" s="281" t="s">
        <v>1217</v>
      </c>
      <c r="G132" s="282" t="s">
        <v>417</v>
      </c>
      <c r="H132" s="283">
        <v>9</v>
      </c>
      <c r="I132" s="284"/>
      <c r="J132" s="283">
        <f>ROUND(I132*H132,0)</f>
        <v>0</v>
      </c>
      <c r="K132" s="281" t="s">
        <v>20</v>
      </c>
      <c r="L132" s="285"/>
      <c r="M132" s="286" t="s">
        <v>20</v>
      </c>
      <c r="N132" s="287" t="s">
        <v>48</v>
      </c>
      <c r="O132" s="86"/>
      <c r="P132" s="228">
        <f>O132*H132</f>
        <v>0</v>
      </c>
      <c r="Q132" s="228">
        <v>0.0089999999999999993</v>
      </c>
      <c r="R132" s="228">
        <f>Q132*H132</f>
        <v>0.080999999999999989</v>
      </c>
      <c r="S132" s="228">
        <v>0</v>
      </c>
      <c r="T132" s="22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0" t="s">
        <v>285</v>
      </c>
      <c r="AT132" s="230" t="s">
        <v>360</v>
      </c>
      <c r="AU132" s="230" t="s">
        <v>86</v>
      </c>
      <c r="AY132" s="19" t="s">
        <v>168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</v>
      </c>
      <c r="BK132" s="231">
        <f>ROUND(I132*H132,0)</f>
        <v>0</v>
      </c>
      <c r="BL132" s="19" t="s">
        <v>174</v>
      </c>
      <c r="BM132" s="230" t="s">
        <v>1218</v>
      </c>
    </row>
    <row r="133" s="2" customFormat="1" ht="14.5" customHeight="1">
      <c r="A133" s="40"/>
      <c r="B133" s="41"/>
      <c r="C133" s="279" t="s">
        <v>409</v>
      </c>
      <c r="D133" s="279" t="s">
        <v>360</v>
      </c>
      <c r="E133" s="280" t="s">
        <v>933</v>
      </c>
      <c r="F133" s="281" t="s">
        <v>934</v>
      </c>
      <c r="G133" s="282" t="s">
        <v>417</v>
      </c>
      <c r="H133" s="283">
        <v>112</v>
      </c>
      <c r="I133" s="284"/>
      <c r="J133" s="283">
        <f>ROUND(I133*H133,0)</f>
        <v>0</v>
      </c>
      <c r="K133" s="281" t="s">
        <v>20</v>
      </c>
      <c r="L133" s="285"/>
      <c r="M133" s="286" t="s">
        <v>20</v>
      </c>
      <c r="N133" s="287" t="s">
        <v>48</v>
      </c>
      <c r="O133" s="86"/>
      <c r="P133" s="228">
        <f>O133*H133</f>
        <v>0</v>
      </c>
      <c r="Q133" s="228">
        <v>4.0000000000000003E-05</v>
      </c>
      <c r="R133" s="228">
        <f>Q133*H133</f>
        <v>0.0044800000000000005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285</v>
      </c>
      <c r="AT133" s="230" t="s">
        <v>360</v>
      </c>
      <c r="AU133" s="230" t="s">
        <v>86</v>
      </c>
      <c r="AY133" s="19" t="s">
        <v>168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174</v>
      </c>
      <c r="BM133" s="230" t="s">
        <v>1219</v>
      </c>
    </row>
    <row r="134" s="2" customFormat="1" ht="14.5" customHeight="1">
      <c r="A134" s="40"/>
      <c r="B134" s="41"/>
      <c r="C134" s="279" t="s">
        <v>7</v>
      </c>
      <c r="D134" s="279" t="s">
        <v>360</v>
      </c>
      <c r="E134" s="280" t="s">
        <v>936</v>
      </c>
      <c r="F134" s="281" t="s">
        <v>937</v>
      </c>
      <c r="G134" s="282" t="s">
        <v>417</v>
      </c>
      <c r="H134" s="283">
        <v>60</v>
      </c>
      <c r="I134" s="284"/>
      <c r="J134" s="283">
        <f>ROUND(I134*H134,0)</f>
        <v>0</v>
      </c>
      <c r="K134" s="281" t="s">
        <v>20</v>
      </c>
      <c r="L134" s="285"/>
      <c r="M134" s="286" t="s">
        <v>20</v>
      </c>
      <c r="N134" s="287" t="s">
        <v>48</v>
      </c>
      <c r="O134" s="86"/>
      <c r="P134" s="228">
        <f>O134*H134</f>
        <v>0</v>
      </c>
      <c r="Q134" s="228">
        <v>0.0089999999999999993</v>
      </c>
      <c r="R134" s="228">
        <f>Q134*H134</f>
        <v>0.53999999999999992</v>
      </c>
      <c r="S134" s="228">
        <v>0</v>
      </c>
      <c r="T134" s="22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0" t="s">
        <v>285</v>
      </c>
      <c r="AT134" s="230" t="s">
        <v>360</v>
      </c>
      <c r="AU134" s="230" t="s">
        <v>86</v>
      </c>
      <c r="AY134" s="19" t="s">
        <v>168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</v>
      </c>
      <c r="BK134" s="231">
        <f>ROUND(I134*H134,0)</f>
        <v>0</v>
      </c>
      <c r="BL134" s="19" t="s">
        <v>174</v>
      </c>
      <c r="BM134" s="230" t="s">
        <v>1220</v>
      </c>
    </row>
    <row r="135" s="2" customFormat="1" ht="14.5" customHeight="1">
      <c r="A135" s="40"/>
      <c r="B135" s="41"/>
      <c r="C135" s="279" t="s">
        <v>422</v>
      </c>
      <c r="D135" s="279" t="s">
        <v>360</v>
      </c>
      <c r="E135" s="280" t="s">
        <v>939</v>
      </c>
      <c r="F135" s="281" t="s">
        <v>940</v>
      </c>
      <c r="G135" s="282" t="s">
        <v>417</v>
      </c>
      <c r="H135" s="283">
        <v>112</v>
      </c>
      <c r="I135" s="284"/>
      <c r="J135" s="283">
        <f>ROUND(I135*H135,0)</f>
        <v>0</v>
      </c>
      <c r="K135" s="281" t="s">
        <v>20</v>
      </c>
      <c r="L135" s="285"/>
      <c r="M135" s="286" t="s">
        <v>20</v>
      </c>
      <c r="N135" s="287" t="s">
        <v>48</v>
      </c>
      <c r="O135" s="86"/>
      <c r="P135" s="228">
        <f>O135*H135</f>
        <v>0</v>
      </c>
      <c r="Q135" s="228">
        <v>4.0000000000000003E-05</v>
      </c>
      <c r="R135" s="228">
        <f>Q135*H135</f>
        <v>0.0044800000000000005</v>
      </c>
      <c r="S135" s="228">
        <v>0</v>
      </c>
      <c r="T135" s="22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0" t="s">
        <v>285</v>
      </c>
      <c r="AT135" s="230" t="s">
        <v>360</v>
      </c>
      <c r="AU135" s="230" t="s">
        <v>86</v>
      </c>
      <c r="AY135" s="19" t="s">
        <v>168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9" t="s">
        <v>8</v>
      </c>
      <c r="BK135" s="231">
        <f>ROUND(I135*H135,0)</f>
        <v>0</v>
      </c>
      <c r="BL135" s="19" t="s">
        <v>174</v>
      </c>
      <c r="BM135" s="230" t="s">
        <v>1221</v>
      </c>
    </row>
    <row r="136" s="2" customFormat="1" ht="14.5" customHeight="1">
      <c r="A136" s="40"/>
      <c r="B136" s="41"/>
      <c r="C136" s="279" t="s">
        <v>429</v>
      </c>
      <c r="D136" s="279" t="s">
        <v>360</v>
      </c>
      <c r="E136" s="280" t="s">
        <v>942</v>
      </c>
      <c r="F136" s="281" t="s">
        <v>943</v>
      </c>
      <c r="G136" s="282" t="s">
        <v>417</v>
      </c>
      <c r="H136" s="283">
        <v>60</v>
      </c>
      <c r="I136" s="284"/>
      <c r="J136" s="283">
        <f>ROUND(I136*H136,0)</f>
        <v>0</v>
      </c>
      <c r="K136" s="281" t="s">
        <v>20</v>
      </c>
      <c r="L136" s="285"/>
      <c r="M136" s="286" t="s">
        <v>20</v>
      </c>
      <c r="N136" s="287" t="s">
        <v>48</v>
      </c>
      <c r="O136" s="86"/>
      <c r="P136" s="228">
        <f>O136*H136</f>
        <v>0</v>
      </c>
      <c r="Q136" s="228">
        <v>4.0000000000000003E-05</v>
      </c>
      <c r="R136" s="228">
        <f>Q136*H136</f>
        <v>0.0024000000000000002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285</v>
      </c>
      <c r="AT136" s="230" t="s">
        <v>360</v>
      </c>
      <c r="AU136" s="230" t="s">
        <v>86</v>
      </c>
      <c r="AY136" s="19" t="s">
        <v>168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</v>
      </c>
      <c r="BK136" s="231">
        <f>ROUND(I136*H136,0)</f>
        <v>0</v>
      </c>
      <c r="BL136" s="19" t="s">
        <v>174</v>
      </c>
      <c r="BM136" s="230" t="s">
        <v>1222</v>
      </c>
    </row>
    <row r="137" s="2" customFormat="1" ht="14.5" customHeight="1">
      <c r="A137" s="40"/>
      <c r="B137" s="41"/>
      <c r="C137" s="279" t="s">
        <v>440</v>
      </c>
      <c r="D137" s="279" t="s">
        <v>360</v>
      </c>
      <c r="E137" s="280" t="s">
        <v>955</v>
      </c>
      <c r="F137" s="281" t="s">
        <v>956</v>
      </c>
      <c r="G137" s="282" t="s">
        <v>417</v>
      </c>
      <c r="H137" s="283">
        <v>60</v>
      </c>
      <c r="I137" s="284"/>
      <c r="J137" s="283">
        <f>ROUND(I137*H137,0)</f>
        <v>0</v>
      </c>
      <c r="K137" s="281" t="s">
        <v>20</v>
      </c>
      <c r="L137" s="285"/>
      <c r="M137" s="286" t="s">
        <v>20</v>
      </c>
      <c r="N137" s="287" t="s">
        <v>48</v>
      </c>
      <c r="O137" s="86"/>
      <c r="P137" s="228">
        <f>O137*H137</f>
        <v>0</v>
      </c>
      <c r="Q137" s="228">
        <v>4.0000000000000003E-05</v>
      </c>
      <c r="R137" s="228">
        <f>Q137*H137</f>
        <v>0.0024000000000000002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285</v>
      </c>
      <c r="AT137" s="230" t="s">
        <v>360</v>
      </c>
      <c r="AU137" s="230" t="s">
        <v>86</v>
      </c>
      <c r="AY137" s="19" t="s">
        <v>168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174</v>
      </c>
      <c r="BM137" s="230" t="s">
        <v>1223</v>
      </c>
    </row>
    <row r="138" s="2" customFormat="1" ht="14.5" customHeight="1">
      <c r="A138" s="40"/>
      <c r="B138" s="41"/>
      <c r="C138" s="279" t="s">
        <v>448</v>
      </c>
      <c r="D138" s="279" t="s">
        <v>360</v>
      </c>
      <c r="E138" s="280" t="s">
        <v>958</v>
      </c>
      <c r="F138" s="281" t="s">
        <v>959</v>
      </c>
      <c r="G138" s="282" t="s">
        <v>417</v>
      </c>
      <c r="H138" s="283">
        <v>42</v>
      </c>
      <c r="I138" s="284"/>
      <c r="J138" s="283">
        <f>ROUND(I138*H138,0)</f>
        <v>0</v>
      </c>
      <c r="K138" s="281" t="s">
        <v>20</v>
      </c>
      <c r="L138" s="285"/>
      <c r="M138" s="286" t="s">
        <v>20</v>
      </c>
      <c r="N138" s="287" t="s">
        <v>48</v>
      </c>
      <c r="O138" s="86"/>
      <c r="P138" s="228">
        <f>O138*H138</f>
        <v>0</v>
      </c>
      <c r="Q138" s="228">
        <v>4.0000000000000003E-05</v>
      </c>
      <c r="R138" s="228">
        <f>Q138*H138</f>
        <v>0.0016800000000000001</v>
      </c>
      <c r="S138" s="228">
        <v>0</v>
      </c>
      <c r="T138" s="22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0" t="s">
        <v>285</v>
      </c>
      <c r="AT138" s="230" t="s">
        <v>360</v>
      </c>
      <c r="AU138" s="230" t="s">
        <v>86</v>
      </c>
      <c r="AY138" s="19" t="s">
        <v>168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</v>
      </c>
      <c r="BK138" s="231">
        <f>ROUND(I138*H138,0)</f>
        <v>0</v>
      </c>
      <c r="BL138" s="19" t="s">
        <v>174</v>
      </c>
      <c r="BM138" s="230" t="s">
        <v>1224</v>
      </c>
    </row>
    <row r="139" s="2" customFormat="1" ht="14.5" customHeight="1">
      <c r="A139" s="40"/>
      <c r="B139" s="41"/>
      <c r="C139" s="279" t="s">
        <v>454</v>
      </c>
      <c r="D139" s="279" t="s">
        <v>360</v>
      </c>
      <c r="E139" s="280" t="s">
        <v>961</v>
      </c>
      <c r="F139" s="281" t="s">
        <v>962</v>
      </c>
      <c r="G139" s="282" t="s">
        <v>417</v>
      </c>
      <c r="H139" s="283">
        <v>40</v>
      </c>
      <c r="I139" s="284"/>
      <c r="J139" s="283">
        <f>ROUND(I139*H139,0)</f>
        <v>0</v>
      </c>
      <c r="K139" s="281" t="s">
        <v>20</v>
      </c>
      <c r="L139" s="285"/>
      <c r="M139" s="286" t="s">
        <v>20</v>
      </c>
      <c r="N139" s="287" t="s">
        <v>48</v>
      </c>
      <c r="O139" s="86"/>
      <c r="P139" s="228">
        <f>O139*H139</f>
        <v>0</v>
      </c>
      <c r="Q139" s="228">
        <v>4.0000000000000003E-05</v>
      </c>
      <c r="R139" s="228">
        <f>Q139*H139</f>
        <v>0.0016000000000000001</v>
      </c>
      <c r="S139" s="228">
        <v>0</v>
      </c>
      <c r="T139" s="22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0" t="s">
        <v>285</v>
      </c>
      <c r="AT139" s="230" t="s">
        <v>360</v>
      </c>
      <c r="AU139" s="230" t="s">
        <v>86</v>
      </c>
      <c r="AY139" s="19" t="s">
        <v>168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</v>
      </c>
      <c r="BK139" s="231">
        <f>ROUND(I139*H139,0)</f>
        <v>0</v>
      </c>
      <c r="BL139" s="19" t="s">
        <v>174</v>
      </c>
      <c r="BM139" s="230" t="s">
        <v>1225</v>
      </c>
    </row>
    <row r="140" s="2" customFormat="1" ht="14.5" customHeight="1">
      <c r="A140" s="40"/>
      <c r="B140" s="41"/>
      <c r="C140" s="279" t="s">
        <v>461</v>
      </c>
      <c r="D140" s="279" t="s">
        <v>360</v>
      </c>
      <c r="E140" s="280" t="s">
        <v>978</v>
      </c>
      <c r="F140" s="281" t="s">
        <v>979</v>
      </c>
      <c r="G140" s="282" t="s">
        <v>417</v>
      </c>
      <c r="H140" s="283">
        <v>40</v>
      </c>
      <c r="I140" s="284"/>
      <c r="J140" s="283">
        <f>ROUND(I140*H140,0)</f>
        <v>0</v>
      </c>
      <c r="K140" s="281" t="s">
        <v>20</v>
      </c>
      <c r="L140" s="285"/>
      <c r="M140" s="286" t="s">
        <v>20</v>
      </c>
      <c r="N140" s="287" t="s">
        <v>48</v>
      </c>
      <c r="O140" s="86"/>
      <c r="P140" s="228">
        <f>O140*H140</f>
        <v>0</v>
      </c>
      <c r="Q140" s="228">
        <v>4.0000000000000003E-05</v>
      </c>
      <c r="R140" s="228">
        <f>Q140*H140</f>
        <v>0.0016000000000000001</v>
      </c>
      <c r="S140" s="228">
        <v>0</v>
      </c>
      <c r="T140" s="22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0" t="s">
        <v>285</v>
      </c>
      <c r="AT140" s="230" t="s">
        <v>360</v>
      </c>
      <c r="AU140" s="230" t="s">
        <v>86</v>
      </c>
      <c r="AY140" s="19" t="s">
        <v>168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</v>
      </c>
      <c r="BK140" s="231">
        <f>ROUND(I140*H140,0)</f>
        <v>0</v>
      </c>
      <c r="BL140" s="19" t="s">
        <v>174</v>
      </c>
      <c r="BM140" s="230" t="s">
        <v>1226</v>
      </c>
    </row>
    <row r="141" s="2" customFormat="1" ht="14.5" customHeight="1">
      <c r="A141" s="40"/>
      <c r="B141" s="41"/>
      <c r="C141" s="279" t="s">
        <v>468</v>
      </c>
      <c r="D141" s="279" t="s">
        <v>360</v>
      </c>
      <c r="E141" s="280" t="s">
        <v>983</v>
      </c>
      <c r="F141" s="281" t="s">
        <v>984</v>
      </c>
      <c r="G141" s="282" t="s">
        <v>417</v>
      </c>
      <c r="H141" s="283">
        <v>42</v>
      </c>
      <c r="I141" s="284"/>
      <c r="J141" s="283">
        <f>ROUND(I141*H141,0)</f>
        <v>0</v>
      </c>
      <c r="K141" s="281" t="s">
        <v>20</v>
      </c>
      <c r="L141" s="285"/>
      <c r="M141" s="286" t="s">
        <v>20</v>
      </c>
      <c r="N141" s="287" t="s">
        <v>48</v>
      </c>
      <c r="O141" s="86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0" t="s">
        <v>285</v>
      </c>
      <c r="AT141" s="230" t="s">
        <v>360</v>
      </c>
      <c r="AU141" s="230" t="s">
        <v>86</v>
      </c>
      <c r="AY141" s="19" t="s">
        <v>168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9" t="s">
        <v>8</v>
      </c>
      <c r="BK141" s="231">
        <f>ROUND(I141*H141,0)</f>
        <v>0</v>
      </c>
      <c r="BL141" s="19" t="s">
        <v>174</v>
      </c>
      <c r="BM141" s="230" t="s">
        <v>1227</v>
      </c>
    </row>
    <row r="142" s="2" customFormat="1" ht="14.5" customHeight="1">
      <c r="A142" s="40"/>
      <c r="B142" s="41"/>
      <c r="C142" s="279" t="s">
        <v>476</v>
      </c>
      <c r="D142" s="279" t="s">
        <v>360</v>
      </c>
      <c r="E142" s="280" t="s">
        <v>990</v>
      </c>
      <c r="F142" s="281" t="s">
        <v>991</v>
      </c>
      <c r="G142" s="282" t="s">
        <v>417</v>
      </c>
      <c r="H142" s="283">
        <v>42</v>
      </c>
      <c r="I142" s="284"/>
      <c r="J142" s="283">
        <f>ROUND(I142*H142,0)</f>
        <v>0</v>
      </c>
      <c r="K142" s="281" t="s">
        <v>20</v>
      </c>
      <c r="L142" s="285"/>
      <c r="M142" s="286" t="s">
        <v>20</v>
      </c>
      <c r="N142" s="287" t="s">
        <v>48</v>
      </c>
      <c r="O142" s="86"/>
      <c r="P142" s="228">
        <f>O142*H142</f>
        <v>0</v>
      </c>
      <c r="Q142" s="228">
        <v>4.0000000000000003E-05</v>
      </c>
      <c r="R142" s="228">
        <f>Q142*H142</f>
        <v>0.0016800000000000001</v>
      </c>
      <c r="S142" s="228">
        <v>0</v>
      </c>
      <c r="T142" s="22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0" t="s">
        <v>285</v>
      </c>
      <c r="AT142" s="230" t="s">
        <v>360</v>
      </c>
      <c r="AU142" s="230" t="s">
        <v>86</v>
      </c>
      <c r="AY142" s="19" t="s">
        <v>168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</v>
      </c>
      <c r="BK142" s="231">
        <f>ROUND(I142*H142,0)</f>
        <v>0</v>
      </c>
      <c r="BL142" s="19" t="s">
        <v>174</v>
      </c>
      <c r="BM142" s="230" t="s">
        <v>1228</v>
      </c>
    </row>
    <row r="143" s="2" customFormat="1" ht="14.5" customHeight="1">
      <c r="A143" s="40"/>
      <c r="B143" s="41"/>
      <c r="C143" s="279" t="s">
        <v>483</v>
      </c>
      <c r="D143" s="279" t="s">
        <v>360</v>
      </c>
      <c r="E143" s="280" t="s">
        <v>993</v>
      </c>
      <c r="F143" s="281" t="s">
        <v>994</v>
      </c>
      <c r="G143" s="282" t="s">
        <v>417</v>
      </c>
      <c r="H143" s="283">
        <v>42</v>
      </c>
      <c r="I143" s="284"/>
      <c r="J143" s="283">
        <f>ROUND(I143*H143,0)</f>
        <v>0</v>
      </c>
      <c r="K143" s="281" t="s">
        <v>20</v>
      </c>
      <c r="L143" s="285"/>
      <c r="M143" s="286" t="s">
        <v>20</v>
      </c>
      <c r="N143" s="287" t="s">
        <v>48</v>
      </c>
      <c r="O143" s="86"/>
      <c r="P143" s="228">
        <f>O143*H143</f>
        <v>0</v>
      </c>
      <c r="Q143" s="228">
        <v>4.0000000000000003E-05</v>
      </c>
      <c r="R143" s="228">
        <f>Q143*H143</f>
        <v>0.0016800000000000001</v>
      </c>
      <c r="S143" s="228">
        <v>0</v>
      </c>
      <c r="T143" s="22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0" t="s">
        <v>285</v>
      </c>
      <c r="AT143" s="230" t="s">
        <v>360</v>
      </c>
      <c r="AU143" s="230" t="s">
        <v>86</v>
      </c>
      <c r="AY143" s="19" t="s">
        <v>168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</v>
      </c>
      <c r="BK143" s="231">
        <f>ROUND(I143*H143,0)</f>
        <v>0</v>
      </c>
      <c r="BL143" s="19" t="s">
        <v>174</v>
      </c>
      <c r="BM143" s="230" t="s">
        <v>1229</v>
      </c>
    </row>
    <row r="144" s="2" customFormat="1" ht="14.5" customHeight="1">
      <c r="A144" s="40"/>
      <c r="B144" s="41"/>
      <c r="C144" s="279" t="s">
        <v>496</v>
      </c>
      <c r="D144" s="279" t="s">
        <v>360</v>
      </c>
      <c r="E144" s="280" t="s">
        <v>996</v>
      </c>
      <c r="F144" s="281" t="s">
        <v>997</v>
      </c>
      <c r="G144" s="282" t="s">
        <v>417</v>
      </c>
      <c r="H144" s="283">
        <v>60</v>
      </c>
      <c r="I144" s="284"/>
      <c r="J144" s="283">
        <f>ROUND(I144*H144,0)</f>
        <v>0</v>
      </c>
      <c r="K144" s="281" t="s">
        <v>20</v>
      </c>
      <c r="L144" s="285"/>
      <c r="M144" s="286" t="s">
        <v>20</v>
      </c>
      <c r="N144" s="287" t="s">
        <v>48</v>
      </c>
      <c r="O144" s="86"/>
      <c r="P144" s="228">
        <f>O144*H144</f>
        <v>0</v>
      </c>
      <c r="Q144" s="228">
        <v>0.0089999999999999993</v>
      </c>
      <c r="R144" s="228">
        <f>Q144*H144</f>
        <v>0.53999999999999992</v>
      </c>
      <c r="S144" s="228">
        <v>0</v>
      </c>
      <c r="T144" s="22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0" t="s">
        <v>285</v>
      </c>
      <c r="AT144" s="230" t="s">
        <v>360</v>
      </c>
      <c r="AU144" s="230" t="s">
        <v>86</v>
      </c>
      <c r="AY144" s="19" t="s">
        <v>168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9" t="s">
        <v>8</v>
      </c>
      <c r="BK144" s="231">
        <f>ROUND(I144*H144,0)</f>
        <v>0</v>
      </c>
      <c r="BL144" s="19" t="s">
        <v>174</v>
      </c>
      <c r="BM144" s="230" t="s">
        <v>1230</v>
      </c>
    </row>
    <row r="145" s="2" customFormat="1" ht="14.5" customHeight="1">
      <c r="A145" s="40"/>
      <c r="B145" s="41"/>
      <c r="C145" s="279" t="s">
        <v>500</v>
      </c>
      <c r="D145" s="279" t="s">
        <v>360</v>
      </c>
      <c r="E145" s="280" t="s">
        <v>921</v>
      </c>
      <c r="F145" s="281" t="s">
        <v>922</v>
      </c>
      <c r="G145" s="282" t="s">
        <v>417</v>
      </c>
      <c r="H145" s="283">
        <v>1</v>
      </c>
      <c r="I145" s="284"/>
      <c r="J145" s="283">
        <f>ROUND(I145*H145,0)</f>
        <v>0</v>
      </c>
      <c r="K145" s="281" t="s">
        <v>20</v>
      </c>
      <c r="L145" s="285"/>
      <c r="M145" s="286" t="s">
        <v>20</v>
      </c>
      <c r="N145" s="287" t="s">
        <v>48</v>
      </c>
      <c r="O145" s="86"/>
      <c r="P145" s="228">
        <f>O145*H145</f>
        <v>0</v>
      </c>
      <c r="Q145" s="228">
        <v>0.017999999999999999</v>
      </c>
      <c r="R145" s="228">
        <f>Q145*H145</f>
        <v>0.017999999999999999</v>
      </c>
      <c r="S145" s="228">
        <v>0</v>
      </c>
      <c r="T145" s="22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285</v>
      </c>
      <c r="AT145" s="230" t="s">
        <v>360</v>
      </c>
      <c r="AU145" s="230" t="s">
        <v>86</v>
      </c>
      <c r="AY145" s="19" t="s">
        <v>168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</v>
      </c>
      <c r="BK145" s="231">
        <f>ROUND(I145*H145,0)</f>
        <v>0</v>
      </c>
      <c r="BL145" s="19" t="s">
        <v>174</v>
      </c>
      <c r="BM145" s="230" t="s">
        <v>1231</v>
      </c>
    </row>
    <row r="146" s="2" customFormat="1" ht="20.5" customHeight="1">
      <c r="A146" s="40"/>
      <c r="B146" s="41"/>
      <c r="C146" s="279" t="s">
        <v>507</v>
      </c>
      <c r="D146" s="279" t="s">
        <v>360</v>
      </c>
      <c r="E146" s="280" t="s">
        <v>970</v>
      </c>
      <c r="F146" s="281" t="s">
        <v>971</v>
      </c>
      <c r="G146" s="282" t="s">
        <v>417</v>
      </c>
      <c r="H146" s="283">
        <v>1</v>
      </c>
      <c r="I146" s="284"/>
      <c r="J146" s="283">
        <f>ROUND(I146*H146,0)</f>
        <v>0</v>
      </c>
      <c r="K146" s="281" t="s">
        <v>20</v>
      </c>
      <c r="L146" s="285"/>
      <c r="M146" s="286" t="s">
        <v>20</v>
      </c>
      <c r="N146" s="287" t="s">
        <v>48</v>
      </c>
      <c r="O146" s="86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0" t="s">
        <v>285</v>
      </c>
      <c r="AT146" s="230" t="s">
        <v>360</v>
      </c>
      <c r="AU146" s="230" t="s">
        <v>86</v>
      </c>
      <c r="AY146" s="19" t="s">
        <v>168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9" t="s">
        <v>8</v>
      </c>
      <c r="BK146" s="231">
        <f>ROUND(I146*H146,0)</f>
        <v>0</v>
      </c>
      <c r="BL146" s="19" t="s">
        <v>174</v>
      </c>
      <c r="BM146" s="230" t="s">
        <v>1232</v>
      </c>
    </row>
    <row r="147" s="2" customFormat="1" ht="14.5" customHeight="1">
      <c r="A147" s="40"/>
      <c r="B147" s="41"/>
      <c r="C147" s="279" t="s">
        <v>514</v>
      </c>
      <c r="D147" s="279" t="s">
        <v>360</v>
      </c>
      <c r="E147" s="280" t="s">
        <v>1086</v>
      </c>
      <c r="F147" s="281" t="s">
        <v>1087</v>
      </c>
      <c r="G147" s="282" t="s">
        <v>417</v>
      </c>
      <c r="H147" s="283">
        <v>7</v>
      </c>
      <c r="I147" s="284"/>
      <c r="J147" s="283">
        <f>ROUND(I147*H147,0)</f>
        <v>0</v>
      </c>
      <c r="K147" s="281" t="s">
        <v>20</v>
      </c>
      <c r="L147" s="285"/>
      <c r="M147" s="286" t="s">
        <v>20</v>
      </c>
      <c r="N147" s="287" t="s">
        <v>48</v>
      </c>
      <c r="O147" s="86"/>
      <c r="P147" s="228">
        <f>O147*H147</f>
        <v>0</v>
      </c>
      <c r="Q147" s="228">
        <v>0.0047200000000000002</v>
      </c>
      <c r="R147" s="228">
        <f>Q147*H147</f>
        <v>0.03304</v>
      </c>
      <c r="S147" s="228">
        <v>0</v>
      </c>
      <c r="T147" s="22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0" t="s">
        <v>285</v>
      </c>
      <c r="AT147" s="230" t="s">
        <v>360</v>
      </c>
      <c r="AU147" s="230" t="s">
        <v>86</v>
      </c>
      <c r="AY147" s="19" t="s">
        <v>168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</v>
      </c>
      <c r="BK147" s="231">
        <f>ROUND(I147*H147,0)</f>
        <v>0</v>
      </c>
      <c r="BL147" s="19" t="s">
        <v>174</v>
      </c>
      <c r="BM147" s="230" t="s">
        <v>1233</v>
      </c>
    </row>
    <row r="148" s="2" customFormat="1" ht="20.5" customHeight="1">
      <c r="A148" s="40"/>
      <c r="B148" s="41"/>
      <c r="C148" s="220" t="s">
        <v>565</v>
      </c>
      <c r="D148" s="220" t="s">
        <v>170</v>
      </c>
      <c r="E148" s="221" t="s">
        <v>999</v>
      </c>
      <c r="F148" s="222" t="s">
        <v>1000</v>
      </c>
      <c r="G148" s="223" t="s">
        <v>417</v>
      </c>
      <c r="H148" s="224">
        <v>1006</v>
      </c>
      <c r="I148" s="225"/>
      <c r="J148" s="224">
        <f>ROUND(I148*H148,0)</f>
        <v>0</v>
      </c>
      <c r="K148" s="222" t="s">
        <v>711</v>
      </c>
      <c r="L148" s="46"/>
      <c r="M148" s="226" t="s">
        <v>20</v>
      </c>
      <c r="N148" s="227" t="s">
        <v>48</v>
      </c>
      <c r="O148" s="86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0" t="s">
        <v>174</v>
      </c>
      <c r="AT148" s="230" t="s">
        <v>170</v>
      </c>
      <c r="AU148" s="230" t="s">
        <v>86</v>
      </c>
      <c r="AY148" s="19" t="s">
        <v>168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9" t="s">
        <v>8</v>
      </c>
      <c r="BK148" s="231">
        <f>ROUND(I148*H148,0)</f>
        <v>0</v>
      </c>
      <c r="BL148" s="19" t="s">
        <v>174</v>
      </c>
      <c r="BM148" s="230" t="s">
        <v>1234</v>
      </c>
    </row>
    <row r="149" s="2" customFormat="1">
      <c r="A149" s="40"/>
      <c r="B149" s="41"/>
      <c r="C149" s="42"/>
      <c r="D149" s="232" t="s">
        <v>183</v>
      </c>
      <c r="E149" s="42"/>
      <c r="F149" s="233" t="s">
        <v>1002</v>
      </c>
      <c r="G149" s="42"/>
      <c r="H149" s="42"/>
      <c r="I149" s="138"/>
      <c r="J149" s="42"/>
      <c r="K149" s="42"/>
      <c r="L149" s="46"/>
      <c r="M149" s="234"/>
      <c r="N149" s="23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183</v>
      </c>
      <c r="AU149" s="19" t="s">
        <v>86</v>
      </c>
    </row>
    <row r="150" s="2" customFormat="1">
      <c r="A150" s="40"/>
      <c r="B150" s="41"/>
      <c r="C150" s="42"/>
      <c r="D150" s="232" t="s">
        <v>176</v>
      </c>
      <c r="E150" s="42"/>
      <c r="F150" s="233" t="s">
        <v>1003</v>
      </c>
      <c r="G150" s="42"/>
      <c r="H150" s="42"/>
      <c r="I150" s="138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176</v>
      </c>
      <c r="AU150" s="19" t="s">
        <v>86</v>
      </c>
    </row>
    <row r="151" s="13" customFormat="1">
      <c r="A151" s="13"/>
      <c r="B151" s="236"/>
      <c r="C151" s="237"/>
      <c r="D151" s="232" t="s">
        <v>185</v>
      </c>
      <c r="E151" s="238" t="s">
        <v>20</v>
      </c>
      <c r="F151" s="239" t="s">
        <v>1235</v>
      </c>
      <c r="G151" s="237"/>
      <c r="H151" s="240">
        <v>1006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185</v>
      </c>
      <c r="AU151" s="246" t="s">
        <v>86</v>
      </c>
      <c r="AV151" s="13" t="s">
        <v>86</v>
      </c>
      <c r="AW151" s="13" t="s">
        <v>38</v>
      </c>
      <c r="AX151" s="13" t="s">
        <v>8</v>
      </c>
      <c r="AY151" s="246" t="s">
        <v>168</v>
      </c>
    </row>
    <row r="152" s="2" customFormat="1" ht="20.5" customHeight="1">
      <c r="A152" s="40"/>
      <c r="B152" s="41"/>
      <c r="C152" s="279" t="s">
        <v>578</v>
      </c>
      <c r="D152" s="279" t="s">
        <v>360</v>
      </c>
      <c r="E152" s="280" t="s">
        <v>1005</v>
      </c>
      <c r="F152" s="281" t="s">
        <v>1006</v>
      </c>
      <c r="G152" s="282" t="s">
        <v>190</v>
      </c>
      <c r="H152" s="283">
        <v>20.120000000000001</v>
      </c>
      <c r="I152" s="284"/>
      <c r="J152" s="283">
        <f>ROUND(I152*H152,0)</f>
        <v>0</v>
      </c>
      <c r="K152" s="281" t="s">
        <v>181</v>
      </c>
      <c r="L152" s="285"/>
      <c r="M152" s="286" t="s">
        <v>20</v>
      </c>
      <c r="N152" s="287" t="s">
        <v>48</v>
      </c>
      <c r="O152" s="86"/>
      <c r="P152" s="228">
        <f>O152*H152</f>
        <v>0</v>
      </c>
      <c r="Q152" s="228">
        <v>0.20000000000000001</v>
      </c>
      <c r="R152" s="228">
        <f>Q152*H152</f>
        <v>4.024</v>
      </c>
      <c r="S152" s="228">
        <v>0</v>
      </c>
      <c r="T152" s="22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0" t="s">
        <v>285</v>
      </c>
      <c r="AT152" s="230" t="s">
        <v>360</v>
      </c>
      <c r="AU152" s="230" t="s">
        <v>86</v>
      </c>
      <c r="AY152" s="19" t="s">
        <v>168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9" t="s">
        <v>8</v>
      </c>
      <c r="BK152" s="231">
        <f>ROUND(I152*H152,0)</f>
        <v>0</v>
      </c>
      <c r="BL152" s="19" t="s">
        <v>174</v>
      </c>
      <c r="BM152" s="230" t="s">
        <v>1236</v>
      </c>
    </row>
    <row r="153" s="13" customFormat="1">
      <c r="A153" s="13"/>
      <c r="B153" s="236"/>
      <c r="C153" s="237"/>
      <c r="D153" s="232" t="s">
        <v>185</v>
      </c>
      <c r="E153" s="238" t="s">
        <v>20</v>
      </c>
      <c r="F153" s="239" t="s">
        <v>1237</v>
      </c>
      <c r="G153" s="237"/>
      <c r="H153" s="240">
        <v>20.120000000000001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185</v>
      </c>
      <c r="AU153" s="246" t="s">
        <v>86</v>
      </c>
      <c r="AV153" s="13" t="s">
        <v>86</v>
      </c>
      <c r="AW153" s="13" t="s">
        <v>38</v>
      </c>
      <c r="AX153" s="13" t="s">
        <v>8</v>
      </c>
      <c r="AY153" s="246" t="s">
        <v>168</v>
      </c>
    </row>
    <row r="154" s="2" customFormat="1" ht="20.5" customHeight="1">
      <c r="A154" s="40"/>
      <c r="B154" s="41"/>
      <c r="C154" s="220" t="s">
        <v>522</v>
      </c>
      <c r="D154" s="220" t="s">
        <v>170</v>
      </c>
      <c r="E154" s="221" t="s">
        <v>1009</v>
      </c>
      <c r="F154" s="222" t="s">
        <v>1010</v>
      </c>
      <c r="G154" s="223" t="s">
        <v>190</v>
      </c>
      <c r="H154" s="224">
        <v>40.240000000000002</v>
      </c>
      <c r="I154" s="225"/>
      <c r="J154" s="224">
        <f>ROUND(I154*H154,0)</f>
        <v>0</v>
      </c>
      <c r="K154" s="222" t="s">
        <v>181</v>
      </c>
      <c r="L154" s="46"/>
      <c r="M154" s="226" t="s">
        <v>20</v>
      </c>
      <c r="N154" s="227" t="s">
        <v>48</v>
      </c>
      <c r="O154" s="86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0" t="s">
        <v>174</v>
      </c>
      <c r="AT154" s="230" t="s">
        <v>170</v>
      </c>
      <c r="AU154" s="230" t="s">
        <v>86</v>
      </c>
      <c r="AY154" s="19" t="s">
        <v>168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9" t="s">
        <v>8</v>
      </c>
      <c r="BK154" s="231">
        <f>ROUND(I154*H154,0)</f>
        <v>0</v>
      </c>
      <c r="BL154" s="19" t="s">
        <v>174</v>
      </c>
      <c r="BM154" s="230" t="s">
        <v>1238</v>
      </c>
    </row>
    <row r="155" s="2" customFormat="1">
      <c r="A155" s="40"/>
      <c r="B155" s="41"/>
      <c r="C155" s="42"/>
      <c r="D155" s="232" t="s">
        <v>183</v>
      </c>
      <c r="E155" s="42"/>
      <c r="F155" s="233" t="s">
        <v>1012</v>
      </c>
      <c r="G155" s="42"/>
      <c r="H155" s="42"/>
      <c r="I155" s="138"/>
      <c r="J155" s="42"/>
      <c r="K155" s="42"/>
      <c r="L155" s="46"/>
      <c r="M155" s="234"/>
      <c r="N155" s="235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183</v>
      </c>
      <c r="AU155" s="19" t="s">
        <v>86</v>
      </c>
    </row>
    <row r="156" s="2" customFormat="1">
      <c r="A156" s="40"/>
      <c r="B156" s="41"/>
      <c r="C156" s="42"/>
      <c r="D156" s="232" t="s">
        <v>176</v>
      </c>
      <c r="E156" s="42"/>
      <c r="F156" s="233" t="s">
        <v>1013</v>
      </c>
      <c r="G156" s="42"/>
      <c r="H156" s="42"/>
      <c r="I156" s="138"/>
      <c r="J156" s="42"/>
      <c r="K156" s="42"/>
      <c r="L156" s="46"/>
      <c r="M156" s="234"/>
      <c r="N156" s="23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176</v>
      </c>
      <c r="AU156" s="19" t="s">
        <v>86</v>
      </c>
    </row>
    <row r="157" s="13" customFormat="1">
      <c r="A157" s="13"/>
      <c r="B157" s="236"/>
      <c r="C157" s="237"/>
      <c r="D157" s="232" t="s">
        <v>185</v>
      </c>
      <c r="E157" s="238" t="s">
        <v>20</v>
      </c>
      <c r="F157" s="239" t="s">
        <v>1239</v>
      </c>
      <c r="G157" s="237"/>
      <c r="H157" s="240">
        <v>40.240000000000002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185</v>
      </c>
      <c r="AU157" s="246" t="s">
        <v>86</v>
      </c>
      <c r="AV157" s="13" t="s">
        <v>86</v>
      </c>
      <c r="AW157" s="13" t="s">
        <v>38</v>
      </c>
      <c r="AX157" s="13" t="s">
        <v>8</v>
      </c>
      <c r="AY157" s="246" t="s">
        <v>168</v>
      </c>
    </row>
    <row r="158" s="2" customFormat="1" ht="20.5" customHeight="1">
      <c r="A158" s="40"/>
      <c r="B158" s="41"/>
      <c r="C158" s="220" t="s">
        <v>973</v>
      </c>
      <c r="D158" s="220" t="s">
        <v>170</v>
      </c>
      <c r="E158" s="221" t="s">
        <v>1015</v>
      </c>
      <c r="F158" s="222" t="s">
        <v>1016</v>
      </c>
      <c r="G158" s="223" t="s">
        <v>190</v>
      </c>
      <c r="H158" s="224">
        <v>80.480000000000004</v>
      </c>
      <c r="I158" s="225"/>
      <c r="J158" s="224">
        <f>ROUND(I158*H158,0)</f>
        <v>0</v>
      </c>
      <c r="K158" s="222" t="s">
        <v>181</v>
      </c>
      <c r="L158" s="46"/>
      <c r="M158" s="226" t="s">
        <v>20</v>
      </c>
      <c r="N158" s="227" t="s">
        <v>48</v>
      </c>
      <c r="O158" s="86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0" t="s">
        <v>174</v>
      </c>
      <c r="AT158" s="230" t="s">
        <v>170</v>
      </c>
      <c r="AU158" s="230" t="s">
        <v>86</v>
      </c>
      <c r="AY158" s="19" t="s">
        <v>168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9" t="s">
        <v>8</v>
      </c>
      <c r="BK158" s="231">
        <f>ROUND(I158*H158,0)</f>
        <v>0</v>
      </c>
      <c r="BL158" s="19" t="s">
        <v>174</v>
      </c>
      <c r="BM158" s="230" t="s">
        <v>1240</v>
      </c>
    </row>
    <row r="159" s="2" customFormat="1">
      <c r="A159" s="40"/>
      <c r="B159" s="41"/>
      <c r="C159" s="42"/>
      <c r="D159" s="232" t="s">
        <v>183</v>
      </c>
      <c r="E159" s="42"/>
      <c r="F159" s="233" t="s">
        <v>1012</v>
      </c>
      <c r="G159" s="42"/>
      <c r="H159" s="42"/>
      <c r="I159" s="138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183</v>
      </c>
      <c r="AU159" s="19" t="s">
        <v>86</v>
      </c>
    </row>
    <row r="160" s="13" customFormat="1">
      <c r="A160" s="13"/>
      <c r="B160" s="236"/>
      <c r="C160" s="237"/>
      <c r="D160" s="232" t="s">
        <v>185</v>
      </c>
      <c r="E160" s="238" t="s">
        <v>20</v>
      </c>
      <c r="F160" s="239" t="s">
        <v>1241</v>
      </c>
      <c r="G160" s="237"/>
      <c r="H160" s="240">
        <v>80.480000000000004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185</v>
      </c>
      <c r="AU160" s="246" t="s">
        <v>86</v>
      </c>
      <c r="AV160" s="13" t="s">
        <v>86</v>
      </c>
      <c r="AW160" s="13" t="s">
        <v>38</v>
      </c>
      <c r="AX160" s="13" t="s">
        <v>8</v>
      </c>
      <c r="AY160" s="246" t="s">
        <v>168</v>
      </c>
    </row>
    <row r="161" s="12" customFormat="1" ht="22.8" customHeight="1">
      <c r="A161" s="12"/>
      <c r="B161" s="204"/>
      <c r="C161" s="205"/>
      <c r="D161" s="206" t="s">
        <v>76</v>
      </c>
      <c r="E161" s="218" t="s">
        <v>788</v>
      </c>
      <c r="F161" s="218" t="s">
        <v>789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P162</f>
        <v>0</v>
      </c>
      <c r="Q161" s="212"/>
      <c r="R161" s="213">
        <f>R162</f>
        <v>0</v>
      </c>
      <c r="S161" s="212"/>
      <c r="T161" s="21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</v>
      </c>
      <c r="AT161" s="216" t="s">
        <v>76</v>
      </c>
      <c r="AU161" s="216" t="s">
        <v>8</v>
      </c>
      <c r="AY161" s="215" t="s">
        <v>168</v>
      </c>
      <c r="BK161" s="217">
        <f>BK162</f>
        <v>0</v>
      </c>
    </row>
    <row r="162" s="2" customFormat="1" ht="20.5" customHeight="1">
      <c r="A162" s="40"/>
      <c r="B162" s="41"/>
      <c r="C162" s="220" t="s">
        <v>977</v>
      </c>
      <c r="D162" s="220" t="s">
        <v>170</v>
      </c>
      <c r="E162" s="221" t="s">
        <v>1019</v>
      </c>
      <c r="F162" s="222" t="s">
        <v>1020</v>
      </c>
      <c r="G162" s="223" t="s">
        <v>324</v>
      </c>
      <c r="H162" s="224">
        <v>9.0999999999999996</v>
      </c>
      <c r="I162" s="225"/>
      <c r="J162" s="224">
        <f>ROUND(I162*H162,0)</f>
        <v>0</v>
      </c>
      <c r="K162" s="222" t="s">
        <v>181</v>
      </c>
      <c r="L162" s="46"/>
      <c r="M162" s="226" t="s">
        <v>20</v>
      </c>
      <c r="N162" s="227" t="s">
        <v>48</v>
      </c>
      <c r="O162" s="86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0" t="s">
        <v>174</v>
      </c>
      <c r="AT162" s="230" t="s">
        <v>170</v>
      </c>
      <c r="AU162" s="230" t="s">
        <v>86</v>
      </c>
      <c r="AY162" s="19" t="s">
        <v>168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9" t="s">
        <v>8</v>
      </c>
      <c r="BK162" s="231">
        <f>ROUND(I162*H162,0)</f>
        <v>0</v>
      </c>
      <c r="BL162" s="19" t="s">
        <v>174</v>
      </c>
      <c r="BM162" s="230" t="s">
        <v>1242</v>
      </c>
    </row>
    <row r="163" s="12" customFormat="1" ht="25.92" customHeight="1">
      <c r="A163" s="12"/>
      <c r="B163" s="204"/>
      <c r="C163" s="205"/>
      <c r="D163" s="206" t="s">
        <v>76</v>
      </c>
      <c r="E163" s="207" t="s">
        <v>1032</v>
      </c>
      <c r="F163" s="207" t="s">
        <v>1033</v>
      </c>
      <c r="G163" s="205"/>
      <c r="H163" s="205"/>
      <c r="I163" s="208"/>
      <c r="J163" s="209">
        <f>BK163</f>
        <v>0</v>
      </c>
      <c r="K163" s="205"/>
      <c r="L163" s="210"/>
      <c r="M163" s="211"/>
      <c r="N163" s="212"/>
      <c r="O163" s="212"/>
      <c r="P163" s="213">
        <f>P164</f>
        <v>0</v>
      </c>
      <c r="Q163" s="212"/>
      <c r="R163" s="213">
        <f>R164</f>
        <v>4.75</v>
      </c>
      <c r="S163" s="212"/>
      <c r="T163" s="214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213</v>
      </c>
      <c r="AT163" s="216" t="s">
        <v>76</v>
      </c>
      <c r="AU163" s="216" t="s">
        <v>77</v>
      </c>
      <c r="AY163" s="215" t="s">
        <v>168</v>
      </c>
      <c r="BK163" s="217">
        <f>BK164</f>
        <v>0</v>
      </c>
    </row>
    <row r="164" s="12" customFormat="1" ht="22.8" customHeight="1">
      <c r="A164" s="12"/>
      <c r="B164" s="204"/>
      <c r="C164" s="205"/>
      <c r="D164" s="206" t="s">
        <v>76</v>
      </c>
      <c r="E164" s="218" t="s">
        <v>1022</v>
      </c>
      <c r="F164" s="218" t="s">
        <v>1023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SUM(P165:P167)</f>
        <v>0</v>
      </c>
      <c r="Q164" s="212"/>
      <c r="R164" s="213">
        <f>SUM(R165:R167)</f>
        <v>4.75</v>
      </c>
      <c r="S164" s="212"/>
      <c r="T164" s="214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213</v>
      </c>
      <c r="AT164" s="216" t="s">
        <v>76</v>
      </c>
      <c r="AU164" s="216" t="s">
        <v>8</v>
      </c>
      <c r="AY164" s="215" t="s">
        <v>168</v>
      </c>
      <c r="BK164" s="217">
        <f>SUM(BK165:BK167)</f>
        <v>0</v>
      </c>
    </row>
    <row r="165" s="2" customFormat="1" ht="20.5" customHeight="1">
      <c r="A165" s="40"/>
      <c r="B165" s="41"/>
      <c r="C165" s="220" t="s">
        <v>551</v>
      </c>
      <c r="D165" s="220" t="s">
        <v>170</v>
      </c>
      <c r="E165" s="221" t="s">
        <v>1024</v>
      </c>
      <c r="F165" s="222" t="s">
        <v>1025</v>
      </c>
      <c r="G165" s="223" t="s">
        <v>417</v>
      </c>
      <c r="H165" s="224">
        <v>19</v>
      </c>
      <c r="I165" s="225"/>
      <c r="J165" s="224">
        <f>ROUND(I165*H165,0)</f>
        <v>0</v>
      </c>
      <c r="K165" s="222" t="s">
        <v>711</v>
      </c>
      <c r="L165" s="46"/>
      <c r="M165" s="226" t="s">
        <v>20</v>
      </c>
      <c r="N165" s="227" t="s">
        <v>48</v>
      </c>
      <c r="O165" s="86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0" t="s">
        <v>1026</v>
      </c>
      <c r="AT165" s="230" t="s">
        <v>170</v>
      </c>
      <c r="AU165" s="230" t="s">
        <v>86</v>
      </c>
      <c r="AY165" s="19" t="s">
        <v>168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9" t="s">
        <v>8</v>
      </c>
      <c r="BK165" s="231">
        <f>ROUND(I165*H165,0)</f>
        <v>0</v>
      </c>
      <c r="BL165" s="19" t="s">
        <v>1026</v>
      </c>
      <c r="BM165" s="230" t="s">
        <v>1243</v>
      </c>
    </row>
    <row r="166" s="2" customFormat="1">
      <c r="A166" s="40"/>
      <c r="B166" s="41"/>
      <c r="C166" s="42"/>
      <c r="D166" s="232" t="s">
        <v>176</v>
      </c>
      <c r="E166" s="42"/>
      <c r="F166" s="233" t="s">
        <v>1028</v>
      </c>
      <c r="G166" s="42"/>
      <c r="H166" s="42"/>
      <c r="I166" s="138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176</v>
      </c>
      <c r="AU166" s="19" t="s">
        <v>86</v>
      </c>
    </row>
    <row r="167" s="2" customFormat="1" ht="14.5" customHeight="1">
      <c r="A167" s="40"/>
      <c r="B167" s="41"/>
      <c r="C167" s="279" t="s">
        <v>558</v>
      </c>
      <c r="D167" s="279" t="s">
        <v>360</v>
      </c>
      <c r="E167" s="280" t="s">
        <v>1029</v>
      </c>
      <c r="F167" s="281" t="s">
        <v>1030</v>
      </c>
      <c r="G167" s="282" t="s">
        <v>417</v>
      </c>
      <c r="H167" s="283">
        <v>19</v>
      </c>
      <c r="I167" s="284"/>
      <c r="J167" s="283">
        <f>ROUND(I167*H167,0)</f>
        <v>0</v>
      </c>
      <c r="K167" s="281" t="s">
        <v>20</v>
      </c>
      <c r="L167" s="285"/>
      <c r="M167" s="299" t="s">
        <v>20</v>
      </c>
      <c r="N167" s="300" t="s">
        <v>48</v>
      </c>
      <c r="O167" s="293"/>
      <c r="P167" s="294">
        <f>O167*H167</f>
        <v>0</v>
      </c>
      <c r="Q167" s="294">
        <v>0.25</v>
      </c>
      <c r="R167" s="294">
        <f>Q167*H167</f>
        <v>4.75</v>
      </c>
      <c r="S167" s="294">
        <v>0</v>
      </c>
      <c r="T167" s="29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0" t="s">
        <v>1026</v>
      </c>
      <c r="AT167" s="230" t="s">
        <v>360</v>
      </c>
      <c r="AU167" s="230" t="s">
        <v>86</v>
      </c>
      <c r="AY167" s="19" t="s">
        <v>168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9" t="s">
        <v>8</v>
      </c>
      <c r="BK167" s="231">
        <f>ROUND(I167*H167,0)</f>
        <v>0</v>
      </c>
      <c r="BL167" s="19" t="s">
        <v>1026</v>
      </c>
      <c r="BM167" s="230" t="s">
        <v>1244</v>
      </c>
    </row>
    <row r="168" s="2" customFormat="1" ht="6.96" customHeight="1">
      <c r="A168" s="40"/>
      <c r="B168" s="61"/>
      <c r="C168" s="62"/>
      <c r="D168" s="62"/>
      <c r="E168" s="62"/>
      <c r="F168" s="62"/>
      <c r="G168" s="62"/>
      <c r="H168" s="62"/>
      <c r="I168" s="168"/>
      <c r="J168" s="62"/>
      <c r="K168" s="62"/>
      <c r="L168" s="46"/>
      <c r="M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</sheetData>
  <sheetProtection sheet="1" autoFilter="0" formatColumns="0" formatRows="0" objects="1" scenarios="1" spinCount="100000" saltValue="6oz9pVjkg/5DpZ0CVvbsJ3N9XDRc/5dUsU5TSnvWB2R1bghj00vzFMIjzE/26w+QNHPSsx6sxWaYc3fRbEllQQ==" hashValue="YhB/Y0h91g3fkid2kb+daiTzYJcpn+VNwaDfw8drGgmWVTjCtv53CSfeOjqazSoobwwbN+N2B0tOlvrHJcL/Tg==" algorithmName="SHA-512" password="CC35"/>
  <autoFilter ref="C83:K16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1245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68.5" customHeight="1">
      <c r="A27" s="144"/>
      <c r="B27" s="145"/>
      <c r="C27" s="144"/>
      <c r="D27" s="144"/>
      <c r="E27" s="146" t="s">
        <v>1039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ROUND((SUM(BE81:BE161)),  0)</f>
        <v>0</v>
      </c>
      <c r="G33" s="40"/>
      <c r="H33" s="40"/>
      <c r="I33" s="157">
        <v>0.20999999999999999</v>
      </c>
      <c r="J33" s="156">
        <f>ROUND(((SUM(BE81:BE161))*I33),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ROUND((SUM(BF81:BF161)),  0)</f>
        <v>0</v>
      </c>
      <c r="G34" s="40"/>
      <c r="H34" s="40"/>
      <c r="I34" s="157">
        <v>0.14999999999999999</v>
      </c>
      <c r="J34" s="156">
        <f>ROUND(((SUM(BF81:BF161))*I34),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ROUND((SUM(BG81:BG161)),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ROUND((SUM(BH81:BH161)),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ROUND((SUM(BI81:BI161)),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16025-2.3 - Vegetační úpravy LBC2 - následná péče 1.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153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16025-2.3 - Vegetační úpravy LBC2 - následná péče 1.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154</v>
      </c>
      <c r="D80" s="195" t="s">
        <v>62</v>
      </c>
      <c r="E80" s="195" t="s">
        <v>58</v>
      </c>
      <c r="F80" s="195" t="s">
        <v>59</v>
      </c>
      <c r="G80" s="195" t="s">
        <v>155</v>
      </c>
      <c r="H80" s="195" t="s">
        <v>156</v>
      </c>
      <c r="I80" s="196" t="s">
        <v>157</v>
      </c>
      <c r="J80" s="195" t="s">
        <v>140</v>
      </c>
      <c r="K80" s="197" t="s">
        <v>158</v>
      </c>
      <c r="L80" s="198"/>
      <c r="M80" s="94" t="s">
        <v>20</v>
      </c>
      <c r="N80" s="95" t="s">
        <v>47</v>
      </c>
      <c r="O80" s="95" t="s">
        <v>159</v>
      </c>
      <c r="P80" s="95" t="s">
        <v>160</v>
      </c>
      <c r="Q80" s="95" t="s">
        <v>161</v>
      </c>
      <c r="R80" s="95" t="s">
        <v>162</v>
      </c>
      <c r="S80" s="95" t="s">
        <v>163</v>
      </c>
      <c r="T80" s="96" t="s">
        <v>164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165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0.8107080000000001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166</v>
      </c>
      <c r="F82" s="207" t="s">
        <v>167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0.8107080000000001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168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169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SUM(P84:P161)</f>
        <v>0</v>
      </c>
      <c r="Q83" s="212"/>
      <c r="R83" s="213">
        <f>SUM(R84:R161)</f>
        <v>0.8107080000000001</v>
      </c>
      <c r="S83" s="212"/>
      <c r="T83" s="214">
        <f>SUM(T84:T161)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168</v>
      </c>
      <c r="BK83" s="217">
        <f>SUM(BK84:BK161)</f>
        <v>0</v>
      </c>
    </row>
    <row r="84" s="2" customFormat="1" ht="14.5" customHeight="1">
      <c r="A84" s="40"/>
      <c r="B84" s="41"/>
      <c r="C84" s="279" t="s">
        <v>8</v>
      </c>
      <c r="D84" s="279" t="s">
        <v>360</v>
      </c>
      <c r="E84" s="280" t="s">
        <v>964</v>
      </c>
      <c r="F84" s="281" t="s">
        <v>965</v>
      </c>
      <c r="G84" s="282" t="s">
        <v>417</v>
      </c>
      <c r="H84" s="283">
        <v>1</v>
      </c>
      <c r="I84" s="284"/>
      <c r="J84" s="283">
        <f>ROUND(I84*H84,0)</f>
        <v>0</v>
      </c>
      <c r="K84" s="281" t="s">
        <v>20</v>
      </c>
      <c r="L84" s="285"/>
      <c r="M84" s="286" t="s">
        <v>20</v>
      </c>
      <c r="N84" s="287" t="s">
        <v>48</v>
      </c>
      <c r="O84" s="86"/>
      <c r="P84" s="228">
        <f>O84*H84</f>
        <v>0</v>
      </c>
      <c r="Q84" s="228">
        <v>0.017999999999999999</v>
      </c>
      <c r="R84" s="228">
        <f>Q84*H84</f>
        <v>0.017999999999999999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285</v>
      </c>
      <c r="AT84" s="230" t="s">
        <v>360</v>
      </c>
      <c r="AU84" s="230" t="s">
        <v>86</v>
      </c>
      <c r="AY84" s="19" t="s">
        <v>168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174</v>
      </c>
      <c r="BM84" s="230" t="s">
        <v>1246</v>
      </c>
    </row>
    <row r="85" s="2" customFormat="1" ht="52" customHeight="1">
      <c r="A85" s="40"/>
      <c r="B85" s="41"/>
      <c r="C85" s="279" t="s">
        <v>86</v>
      </c>
      <c r="D85" s="279" t="s">
        <v>360</v>
      </c>
      <c r="E85" s="280" t="s">
        <v>1216</v>
      </c>
      <c r="F85" s="281" t="s">
        <v>1217</v>
      </c>
      <c r="G85" s="282" t="s">
        <v>417</v>
      </c>
      <c r="H85" s="283">
        <v>1</v>
      </c>
      <c r="I85" s="284"/>
      <c r="J85" s="283">
        <f>ROUND(I85*H85,0)</f>
        <v>0</v>
      </c>
      <c r="K85" s="281" t="s">
        <v>20</v>
      </c>
      <c r="L85" s="285"/>
      <c r="M85" s="286" t="s">
        <v>20</v>
      </c>
      <c r="N85" s="287" t="s">
        <v>48</v>
      </c>
      <c r="O85" s="86"/>
      <c r="P85" s="228">
        <f>O85*H85</f>
        <v>0</v>
      </c>
      <c r="Q85" s="228">
        <v>0.0089999999999999993</v>
      </c>
      <c r="R85" s="228">
        <f>Q85*H85</f>
        <v>0.0089999999999999993</v>
      </c>
      <c r="S85" s="228">
        <v>0</v>
      </c>
      <c r="T85" s="229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0" t="s">
        <v>285</v>
      </c>
      <c r="AT85" s="230" t="s">
        <v>360</v>
      </c>
      <c r="AU85" s="230" t="s">
        <v>86</v>
      </c>
      <c r="AY85" s="19" t="s">
        <v>168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19" t="s">
        <v>8</v>
      </c>
      <c r="BK85" s="231">
        <f>ROUND(I85*H85,0)</f>
        <v>0</v>
      </c>
      <c r="BL85" s="19" t="s">
        <v>174</v>
      </c>
      <c r="BM85" s="230" t="s">
        <v>1247</v>
      </c>
    </row>
    <row r="86" s="2" customFormat="1" ht="14.5" customHeight="1">
      <c r="A86" s="40"/>
      <c r="B86" s="41"/>
      <c r="C86" s="279" t="s">
        <v>187</v>
      </c>
      <c r="D86" s="279" t="s">
        <v>360</v>
      </c>
      <c r="E86" s="280" t="s">
        <v>921</v>
      </c>
      <c r="F86" s="281" t="s">
        <v>922</v>
      </c>
      <c r="G86" s="282" t="s">
        <v>417</v>
      </c>
      <c r="H86" s="283">
        <v>1</v>
      </c>
      <c r="I86" s="284"/>
      <c r="J86" s="283">
        <f>ROUND(I86*H86,0)</f>
        <v>0</v>
      </c>
      <c r="K86" s="281" t="s">
        <v>20</v>
      </c>
      <c r="L86" s="285"/>
      <c r="M86" s="286" t="s">
        <v>20</v>
      </c>
      <c r="N86" s="287" t="s">
        <v>48</v>
      </c>
      <c r="O86" s="86"/>
      <c r="P86" s="228">
        <f>O86*H86</f>
        <v>0</v>
      </c>
      <c r="Q86" s="228">
        <v>0.017999999999999999</v>
      </c>
      <c r="R86" s="228">
        <f>Q86*H86</f>
        <v>0.017999999999999999</v>
      </c>
      <c r="S86" s="228">
        <v>0</v>
      </c>
      <c r="T86" s="229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30" t="s">
        <v>285</v>
      </c>
      <c r="AT86" s="230" t="s">
        <v>360</v>
      </c>
      <c r="AU86" s="230" t="s">
        <v>86</v>
      </c>
      <c r="AY86" s="19" t="s">
        <v>168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9" t="s">
        <v>8</v>
      </c>
      <c r="BK86" s="231">
        <f>ROUND(I86*H86,0)</f>
        <v>0</v>
      </c>
      <c r="BL86" s="19" t="s">
        <v>174</v>
      </c>
      <c r="BM86" s="230" t="s">
        <v>1248</v>
      </c>
    </row>
    <row r="87" s="2" customFormat="1" ht="20.5" customHeight="1">
      <c r="A87" s="40"/>
      <c r="B87" s="41"/>
      <c r="C87" s="279" t="s">
        <v>174</v>
      </c>
      <c r="D87" s="279" t="s">
        <v>360</v>
      </c>
      <c r="E87" s="280" t="s">
        <v>970</v>
      </c>
      <c r="F87" s="281" t="s">
        <v>971</v>
      </c>
      <c r="G87" s="282" t="s">
        <v>417</v>
      </c>
      <c r="H87" s="283">
        <v>1</v>
      </c>
      <c r="I87" s="284"/>
      <c r="J87" s="283">
        <f>ROUND(I87*H87,0)</f>
        <v>0</v>
      </c>
      <c r="K87" s="281" t="s">
        <v>20</v>
      </c>
      <c r="L87" s="285"/>
      <c r="M87" s="286" t="s">
        <v>20</v>
      </c>
      <c r="N87" s="28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285</v>
      </c>
      <c r="AT87" s="230" t="s">
        <v>360</v>
      </c>
      <c r="AU87" s="230" t="s">
        <v>86</v>
      </c>
      <c r="AY87" s="19" t="s">
        <v>168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174</v>
      </c>
      <c r="BM87" s="230" t="s">
        <v>1249</v>
      </c>
    </row>
    <row r="88" s="2" customFormat="1" ht="14.5" customHeight="1">
      <c r="A88" s="40"/>
      <c r="B88" s="41"/>
      <c r="C88" s="279" t="s">
        <v>213</v>
      </c>
      <c r="D88" s="279" t="s">
        <v>360</v>
      </c>
      <c r="E88" s="280" t="s">
        <v>1212</v>
      </c>
      <c r="F88" s="281" t="s">
        <v>1213</v>
      </c>
      <c r="G88" s="282" t="s">
        <v>417</v>
      </c>
      <c r="H88" s="283">
        <v>14</v>
      </c>
      <c r="I88" s="284"/>
      <c r="J88" s="283">
        <f>ROUND(I88*H88,0)</f>
        <v>0</v>
      </c>
      <c r="K88" s="281" t="s">
        <v>20</v>
      </c>
      <c r="L88" s="285"/>
      <c r="M88" s="286" t="s">
        <v>20</v>
      </c>
      <c r="N88" s="287" t="s">
        <v>48</v>
      </c>
      <c r="O88" s="86"/>
      <c r="P88" s="228">
        <f>O88*H88</f>
        <v>0</v>
      </c>
      <c r="Q88" s="228">
        <v>4.0000000000000003E-05</v>
      </c>
      <c r="R88" s="228">
        <f>Q88*H88</f>
        <v>0.00056000000000000006</v>
      </c>
      <c r="S88" s="228">
        <v>0</v>
      </c>
      <c r="T88" s="22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0" t="s">
        <v>285</v>
      </c>
      <c r="AT88" s="230" t="s">
        <v>360</v>
      </c>
      <c r="AU88" s="230" t="s">
        <v>86</v>
      </c>
      <c r="AY88" s="19" t="s">
        <v>168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9" t="s">
        <v>8</v>
      </c>
      <c r="BK88" s="231">
        <f>ROUND(I88*H88,0)</f>
        <v>0</v>
      </c>
      <c r="BL88" s="19" t="s">
        <v>174</v>
      </c>
      <c r="BM88" s="230" t="s">
        <v>1250</v>
      </c>
    </row>
    <row r="89" s="2" customFormat="1" ht="14.5" customHeight="1">
      <c r="A89" s="40"/>
      <c r="B89" s="41"/>
      <c r="C89" s="279" t="s">
        <v>264</v>
      </c>
      <c r="D89" s="279" t="s">
        <v>360</v>
      </c>
      <c r="E89" s="280" t="s">
        <v>924</v>
      </c>
      <c r="F89" s="281" t="s">
        <v>925</v>
      </c>
      <c r="G89" s="282" t="s">
        <v>417</v>
      </c>
      <c r="H89" s="283">
        <v>9</v>
      </c>
      <c r="I89" s="284"/>
      <c r="J89" s="283">
        <f>ROUND(I89*H89,0)</f>
        <v>0</v>
      </c>
      <c r="K89" s="281" t="s">
        <v>20</v>
      </c>
      <c r="L89" s="285"/>
      <c r="M89" s="286" t="s">
        <v>20</v>
      </c>
      <c r="N89" s="287" t="s">
        <v>48</v>
      </c>
      <c r="O89" s="86"/>
      <c r="P89" s="228">
        <f>O89*H89</f>
        <v>0</v>
      </c>
      <c r="Q89" s="228">
        <v>4.0000000000000003E-05</v>
      </c>
      <c r="R89" s="228">
        <f>Q89*H89</f>
        <v>0.00036000000000000002</v>
      </c>
      <c r="S89" s="228">
        <v>0</v>
      </c>
      <c r="T89" s="22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0" t="s">
        <v>285</v>
      </c>
      <c r="AT89" s="230" t="s">
        <v>360</v>
      </c>
      <c r="AU89" s="230" t="s">
        <v>86</v>
      </c>
      <c r="AY89" s="19" t="s">
        <v>168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9" t="s">
        <v>8</v>
      </c>
      <c r="BK89" s="231">
        <f>ROUND(I89*H89,0)</f>
        <v>0</v>
      </c>
      <c r="BL89" s="19" t="s">
        <v>174</v>
      </c>
      <c r="BM89" s="230" t="s">
        <v>1251</v>
      </c>
    </row>
    <row r="90" s="2" customFormat="1" ht="14.5" customHeight="1">
      <c r="A90" s="40"/>
      <c r="B90" s="41"/>
      <c r="C90" s="279" t="s">
        <v>270</v>
      </c>
      <c r="D90" s="279" t="s">
        <v>360</v>
      </c>
      <c r="E90" s="280" t="s">
        <v>933</v>
      </c>
      <c r="F90" s="281" t="s">
        <v>934</v>
      </c>
      <c r="G90" s="282" t="s">
        <v>417</v>
      </c>
      <c r="H90" s="283">
        <v>9</v>
      </c>
      <c r="I90" s="284"/>
      <c r="J90" s="283">
        <f>ROUND(I90*H90,0)</f>
        <v>0</v>
      </c>
      <c r="K90" s="281" t="s">
        <v>20</v>
      </c>
      <c r="L90" s="285"/>
      <c r="M90" s="286" t="s">
        <v>20</v>
      </c>
      <c r="N90" s="287" t="s">
        <v>48</v>
      </c>
      <c r="O90" s="86"/>
      <c r="P90" s="228">
        <f>O90*H90</f>
        <v>0</v>
      </c>
      <c r="Q90" s="228">
        <v>4.0000000000000003E-05</v>
      </c>
      <c r="R90" s="228">
        <f>Q90*H90</f>
        <v>0.00036000000000000002</v>
      </c>
      <c r="S90" s="228">
        <v>0</v>
      </c>
      <c r="T90" s="22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0" t="s">
        <v>285</v>
      </c>
      <c r="AT90" s="230" t="s">
        <v>360</v>
      </c>
      <c r="AU90" s="230" t="s">
        <v>86</v>
      </c>
      <c r="AY90" s="19" t="s">
        <v>168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9" t="s">
        <v>8</v>
      </c>
      <c r="BK90" s="231">
        <f>ROUND(I90*H90,0)</f>
        <v>0</v>
      </c>
      <c r="BL90" s="19" t="s">
        <v>174</v>
      </c>
      <c r="BM90" s="230" t="s">
        <v>1252</v>
      </c>
    </row>
    <row r="91" s="2" customFormat="1" ht="14.5" customHeight="1">
      <c r="A91" s="40"/>
      <c r="B91" s="41"/>
      <c r="C91" s="279" t="s">
        <v>285</v>
      </c>
      <c r="D91" s="279" t="s">
        <v>360</v>
      </c>
      <c r="E91" s="280" t="s">
        <v>936</v>
      </c>
      <c r="F91" s="281" t="s">
        <v>937</v>
      </c>
      <c r="G91" s="282" t="s">
        <v>417</v>
      </c>
      <c r="H91" s="283">
        <v>5</v>
      </c>
      <c r="I91" s="284"/>
      <c r="J91" s="283">
        <f>ROUND(I91*H91,0)</f>
        <v>0</v>
      </c>
      <c r="K91" s="281" t="s">
        <v>20</v>
      </c>
      <c r="L91" s="285"/>
      <c r="M91" s="286" t="s">
        <v>20</v>
      </c>
      <c r="N91" s="287" t="s">
        <v>48</v>
      </c>
      <c r="O91" s="86"/>
      <c r="P91" s="228">
        <f>O91*H91</f>
        <v>0</v>
      </c>
      <c r="Q91" s="228">
        <v>0.0089999999999999993</v>
      </c>
      <c r="R91" s="228">
        <f>Q91*H91</f>
        <v>0.044999999999999998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285</v>
      </c>
      <c r="AT91" s="230" t="s">
        <v>360</v>
      </c>
      <c r="AU91" s="230" t="s">
        <v>86</v>
      </c>
      <c r="AY91" s="19" t="s">
        <v>168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174</v>
      </c>
      <c r="BM91" s="230" t="s">
        <v>1253</v>
      </c>
    </row>
    <row r="92" s="2" customFormat="1" ht="14.5" customHeight="1">
      <c r="A92" s="40"/>
      <c r="B92" s="41"/>
      <c r="C92" s="279" t="s">
        <v>290</v>
      </c>
      <c r="D92" s="279" t="s">
        <v>360</v>
      </c>
      <c r="E92" s="280" t="s">
        <v>939</v>
      </c>
      <c r="F92" s="281" t="s">
        <v>940</v>
      </c>
      <c r="G92" s="282" t="s">
        <v>417</v>
      </c>
      <c r="H92" s="283">
        <v>9</v>
      </c>
      <c r="I92" s="284"/>
      <c r="J92" s="283">
        <f>ROUND(I92*H92,0)</f>
        <v>0</v>
      </c>
      <c r="K92" s="281" t="s">
        <v>20</v>
      </c>
      <c r="L92" s="285"/>
      <c r="M92" s="286" t="s">
        <v>20</v>
      </c>
      <c r="N92" s="287" t="s">
        <v>48</v>
      </c>
      <c r="O92" s="86"/>
      <c r="P92" s="228">
        <f>O92*H92</f>
        <v>0</v>
      </c>
      <c r="Q92" s="228">
        <v>4.0000000000000003E-05</v>
      </c>
      <c r="R92" s="228">
        <f>Q92*H92</f>
        <v>0.00036000000000000002</v>
      </c>
      <c r="S92" s="228">
        <v>0</v>
      </c>
      <c r="T92" s="22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0" t="s">
        <v>285</v>
      </c>
      <c r="AT92" s="230" t="s">
        <v>360</v>
      </c>
      <c r="AU92" s="230" t="s">
        <v>86</v>
      </c>
      <c r="AY92" s="19" t="s">
        <v>168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9" t="s">
        <v>8</v>
      </c>
      <c r="BK92" s="231">
        <f>ROUND(I92*H92,0)</f>
        <v>0</v>
      </c>
      <c r="BL92" s="19" t="s">
        <v>174</v>
      </c>
      <c r="BM92" s="230" t="s">
        <v>1254</v>
      </c>
    </row>
    <row r="93" s="2" customFormat="1" ht="14.5" customHeight="1">
      <c r="A93" s="40"/>
      <c r="B93" s="41"/>
      <c r="C93" s="279" t="s">
        <v>303</v>
      </c>
      <c r="D93" s="279" t="s">
        <v>360</v>
      </c>
      <c r="E93" s="280" t="s">
        <v>942</v>
      </c>
      <c r="F93" s="281" t="s">
        <v>943</v>
      </c>
      <c r="G93" s="282" t="s">
        <v>417</v>
      </c>
      <c r="H93" s="283">
        <v>5</v>
      </c>
      <c r="I93" s="284"/>
      <c r="J93" s="283">
        <f>ROUND(I93*H93,0)</f>
        <v>0</v>
      </c>
      <c r="K93" s="281" t="s">
        <v>20</v>
      </c>
      <c r="L93" s="285"/>
      <c r="M93" s="286" t="s">
        <v>20</v>
      </c>
      <c r="N93" s="287" t="s">
        <v>48</v>
      </c>
      <c r="O93" s="86"/>
      <c r="P93" s="228">
        <f>O93*H93</f>
        <v>0</v>
      </c>
      <c r="Q93" s="228">
        <v>4.0000000000000003E-05</v>
      </c>
      <c r="R93" s="228">
        <f>Q93*H93</f>
        <v>0.00020000000000000001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285</v>
      </c>
      <c r="AT93" s="230" t="s">
        <v>360</v>
      </c>
      <c r="AU93" s="230" t="s">
        <v>86</v>
      </c>
      <c r="AY93" s="19" t="s">
        <v>168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174</v>
      </c>
      <c r="BM93" s="230" t="s">
        <v>1255</v>
      </c>
    </row>
    <row r="94" s="2" customFormat="1" ht="14.5" customHeight="1">
      <c r="A94" s="40"/>
      <c r="B94" s="41"/>
      <c r="C94" s="279" t="s">
        <v>314</v>
      </c>
      <c r="D94" s="279" t="s">
        <v>360</v>
      </c>
      <c r="E94" s="280" t="s">
        <v>955</v>
      </c>
      <c r="F94" s="281" t="s">
        <v>956</v>
      </c>
      <c r="G94" s="282" t="s">
        <v>417</v>
      </c>
      <c r="H94" s="283">
        <v>5</v>
      </c>
      <c r="I94" s="284"/>
      <c r="J94" s="283">
        <f>ROUND(I94*H94,0)</f>
        <v>0</v>
      </c>
      <c r="K94" s="281" t="s">
        <v>20</v>
      </c>
      <c r="L94" s="285"/>
      <c r="M94" s="286" t="s">
        <v>20</v>
      </c>
      <c r="N94" s="287" t="s">
        <v>48</v>
      </c>
      <c r="O94" s="86"/>
      <c r="P94" s="228">
        <f>O94*H94</f>
        <v>0</v>
      </c>
      <c r="Q94" s="228">
        <v>4.0000000000000003E-05</v>
      </c>
      <c r="R94" s="228">
        <f>Q94*H94</f>
        <v>0.00020000000000000001</v>
      </c>
      <c r="S94" s="228">
        <v>0</v>
      </c>
      <c r="T94" s="22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0" t="s">
        <v>285</v>
      </c>
      <c r="AT94" s="230" t="s">
        <v>360</v>
      </c>
      <c r="AU94" s="230" t="s">
        <v>86</v>
      </c>
      <c r="AY94" s="19" t="s">
        <v>168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9" t="s">
        <v>8</v>
      </c>
      <c r="BK94" s="231">
        <f>ROUND(I94*H94,0)</f>
        <v>0</v>
      </c>
      <c r="BL94" s="19" t="s">
        <v>174</v>
      </c>
      <c r="BM94" s="230" t="s">
        <v>1256</v>
      </c>
    </row>
    <row r="95" s="2" customFormat="1" ht="14.5" customHeight="1">
      <c r="A95" s="40"/>
      <c r="B95" s="41"/>
      <c r="C95" s="279" t="s">
        <v>329</v>
      </c>
      <c r="D95" s="279" t="s">
        <v>360</v>
      </c>
      <c r="E95" s="280" t="s">
        <v>958</v>
      </c>
      <c r="F95" s="281" t="s">
        <v>959</v>
      </c>
      <c r="G95" s="282" t="s">
        <v>417</v>
      </c>
      <c r="H95" s="283">
        <v>3</v>
      </c>
      <c r="I95" s="284"/>
      <c r="J95" s="283">
        <f>ROUND(I95*H95,0)</f>
        <v>0</v>
      </c>
      <c r="K95" s="281" t="s">
        <v>20</v>
      </c>
      <c r="L95" s="285"/>
      <c r="M95" s="286" t="s">
        <v>20</v>
      </c>
      <c r="N95" s="287" t="s">
        <v>48</v>
      </c>
      <c r="O95" s="86"/>
      <c r="P95" s="228">
        <f>O95*H95</f>
        <v>0</v>
      </c>
      <c r="Q95" s="228">
        <v>4.0000000000000003E-05</v>
      </c>
      <c r="R95" s="228">
        <f>Q95*H95</f>
        <v>0.00012000000000000002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285</v>
      </c>
      <c r="AT95" s="230" t="s">
        <v>360</v>
      </c>
      <c r="AU95" s="230" t="s">
        <v>86</v>
      </c>
      <c r="AY95" s="19" t="s">
        <v>168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174</v>
      </c>
      <c r="BM95" s="230" t="s">
        <v>1257</v>
      </c>
    </row>
    <row r="96" s="2" customFormat="1" ht="14.5" customHeight="1">
      <c r="A96" s="40"/>
      <c r="B96" s="41"/>
      <c r="C96" s="279" t="s">
        <v>903</v>
      </c>
      <c r="D96" s="279" t="s">
        <v>360</v>
      </c>
      <c r="E96" s="280" t="s">
        <v>961</v>
      </c>
      <c r="F96" s="281" t="s">
        <v>962</v>
      </c>
      <c r="G96" s="282" t="s">
        <v>417</v>
      </c>
      <c r="H96" s="283">
        <v>3</v>
      </c>
      <c r="I96" s="284"/>
      <c r="J96" s="283">
        <f>ROUND(I96*H96,0)</f>
        <v>0</v>
      </c>
      <c r="K96" s="281" t="s">
        <v>20</v>
      </c>
      <c r="L96" s="285"/>
      <c r="M96" s="286" t="s">
        <v>20</v>
      </c>
      <c r="N96" s="287" t="s">
        <v>48</v>
      </c>
      <c r="O96" s="86"/>
      <c r="P96" s="228">
        <f>O96*H96</f>
        <v>0</v>
      </c>
      <c r="Q96" s="228">
        <v>4.0000000000000003E-05</v>
      </c>
      <c r="R96" s="228">
        <f>Q96*H96</f>
        <v>0.00012000000000000002</v>
      </c>
      <c r="S96" s="228">
        <v>0</v>
      </c>
      <c r="T96" s="22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0" t="s">
        <v>285</v>
      </c>
      <c r="AT96" s="230" t="s">
        <v>360</v>
      </c>
      <c r="AU96" s="230" t="s">
        <v>86</v>
      </c>
      <c r="AY96" s="19" t="s">
        <v>168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</v>
      </c>
      <c r="BK96" s="231">
        <f>ROUND(I96*H96,0)</f>
        <v>0</v>
      </c>
      <c r="BL96" s="19" t="s">
        <v>174</v>
      </c>
      <c r="BM96" s="230" t="s">
        <v>1258</v>
      </c>
    </row>
    <row r="97" s="2" customFormat="1" ht="14.5" customHeight="1">
      <c r="A97" s="40"/>
      <c r="B97" s="41"/>
      <c r="C97" s="279" t="s">
        <v>340</v>
      </c>
      <c r="D97" s="279" t="s">
        <v>360</v>
      </c>
      <c r="E97" s="280" t="s">
        <v>978</v>
      </c>
      <c r="F97" s="281" t="s">
        <v>979</v>
      </c>
      <c r="G97" s="282" t="s">
        <v>417</v>
      </c>
      <c r="H97" s="283">
        <v>3</v>
      </c>
      <c r="I97" s="284"/>
      <c r="J97" s="283">
        <f>ROUND(I97*H97,0)</f>
        <v>0</v>
      </c>
      <c r="K97" s="281" t="s">
        <v>20</v>
      </c>
      <c r="L97" s="285"/>
      <c r="M97" s="286" t="s">
        <v>20</v>
      </c>
      <c r="N97" s="287" t="s">
        <v>48</v>
      </c>
      <c r="O97" s="86"/>
      <c r="P97" s="228">
        <f>O97*H97</f>
        <v>0</v>
      </c>
      <c r="Q97" s="228">
        <v>4.0000000000000003E-05</v>
      </c>
      <c r="R97" s="228">
        <f>Q97*H97</f>
        <v>0.00012000000000000002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285</v>
      </c>
      <c r="AT97" s="230" t="s">
        <v>360</v>
      </c>
      <c r="AU97" s="230" t="s">
        <v>86</v>
      </c>
      <c r="AY97" s="19" t="s">
        <v>168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174</v>
      </c>
      <c r="BM97" s="230" t="s">
        <v>1259</v>
      </c>
    </row>
    <row r="98" s="2" customFormat="1" ht="14.5" customHeight="1">
      <c r="A98" s="40"/>
      <c r="B98" s="41"/>
      <c r="C98" s="279" t="s">
        <v>9</v>
      </c>
      <c r="D98" s="279" t="s">
        <v>360</v>
      </c>
      <c r="E98" s="280" t="s">
        <v>983</v>
      </c>
      <c r="F98" s="281" t="s">
        <v>984</v>
      </c>
      <c r="G98" s="282" t="s">
        <v>417</v>
      </c>
      <c r="H98" s="283">
        <v>3</v>
      </c>
      <c r="I98" s="284"/>
      <c r="J98" s="283">
        <f>ROUND(I98*H98,0)</f>
        <v>0</v>
      </c>
      <c r="K98" s="281" t="s">
        <v>20</v>
      </c>
      <c r="L98" s="285"/>
      <c r="M98" s="286" t="s">
        <v>20</v>
      </c>
      <c r="N98" s="287" t="s">
        <v>48</v>
      </c>
      <c r="O98" s="86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0" t="s">
        <v>285</v>
      </c>
      <c r="AT98" s="230" t="s">
        <v>360</v>
      </c>
      <c r="AU98" s="230" t="s">
        <v>86</v>
      </c>
      <c r="AY98" s="19" t="s">
        <v>168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9" t="s">
        <v>8</v>
      </c>
      <c r="BK98" s="231">
        <f>ROUND(I98*H98,0)</f>
        <v>0</v>
      </c>
      <c r="BL98" s="19" t="s">
        <v>174</v>
      </c>
      <c r="BM98" s="230" t="s">
        <v>1260</v>
      </c>
    </row>
    <row r="99" s="2" customFormat="1" ht="14.5" customHeight="1">
      <c r="A99" s="40"/>
      <c r="B99" s="41"/>
      <c r="C99" s="279" t="s">
        <v>365</v>
      </c>
      <c r="D99" s="279" t="s">
        <v>360</v>
      </c>
      <c r="E99" s="280" t="s">
        <v>990</v>
      </c>
      <c r="F99" s="281" t="s">
        <v>991</v>
      </c>
      <c r="G99" s="282" t="s">
        <v>417</v>
      </c>
      <c r="H99" s="283">
        <v>3</v>
      </c>
      <c r="I99" s="284"/>
      <c r="J99" s="283">
        <f>ROUND(I99*H99,0)</f>
        <v>0</v>
      </c>
      <c r="K99" s="281" t="s">
        <v>20</v>
      </c>
      <c r="L99" s="285"/>
      <c r="M99" s="286" t="s">
        <v>20</v>
      </c>
      <c r="N99" s="287" t="s">
        <v>48</v>
      </c>
      <c r="O99" s="86"/>
      <c r="P99" s="228">
        <f>O99*H99</f>
        <v>0</v>
      </c>
      <c r="Q99" s="228">
        <v>4.0000000000000003E-05</v>
      </c>
      <c r="R99" s="228">
        <f>Q99*H99</f>
        <v>0.00012000000000000002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285</v>
      </c>
      <c r="AT99" s="230" t="s">
        <v>360</v>
      </c>
      <c r="AU99" s="230" t="s">
        <v>86</v>
      </c>
      <c r="AY99" s="19" t="s">
        <v>168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</v>
      </c>
      <c r="BK99" s="231">
        <f>ROUND(I99*H99,0)</f>
        <v>0</v>
      </c>
      <c r="BL99" s="19" t="s">
        <v>174</v>
      </c>
      <c r="BM99" s="230" t="s">
        <v>1261</v>
      </c>
    </row>
    <row r="100" s="2" customFormat="1" ht="14.5" customHeight="1">
      <c r="A100" s="40"/>
      <c r="B100" s="41"/>
      <c r="C100" s="279" t="s">
        <v>372</v>
      </c>
      <c r="D100" s="279" t="s">
        <v>360</v>
      </c>
      <c r="E100" s="280" t="s">
        <v>993</v>
      </c>
      <c r="F100" s="281" t="s">
        <v>994</v>
      </c>
      <c r="G100" s="282" t="s">
        <v>417</v>
      </c>
      <c r="H100" s="283">
        <v>3</v>
      </c>
      <c r="I100" s="284"/>
      <c r="J100" s="283">
        <f>ROUND(I100*H100,0)</f>
        <v>0</v>
      </c>
      <c r="K100" s="281" t="s">
        <v>20</v>
      </c>
      <c r="L100" s="285"/>
      <c r="M100" s="286" t="s">
        <v>20</v>
      </c>
      <c r="N100" s="287" t="s">
        <v>48</v>
      </c>
      <c r="O100" s="86"/>
      <c r="P100" s="228">
        <f>O100*H100</f>
        <v>0</v>
      </c>
      <c r="Q100" s="228">
        <v>4.0000000000000003E-05</v>
      </c>
      <c r="R100" s="228">
        <f>Q100*H100</f>
        <v>0.00012000000000000002</v>
      </c>
      <c r="S100" s="228">
        <v>0</v>
      </c>
      <c r="T100" s="22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0" t="s">
        <v>285</v>
      </c>
      <c r="AT100" s="230" t="s">
        <v>360</v>
      </c>
      <c r="AU100" s="230" t="s">
        <v>86</v>
      </c>
      <c r="AY100" s="19" t="s">
        <v>168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</v>
      </c>
      <c r="BK100" s="231">
        <f>ROUND(I100*H100,0)</f>
        <v>0</v>
      </c>
      <c r="BL100" s="19" t="s">
        <v>174</v>
      </c>
      <c r="BM100" s="230" t="s">
        <v>1262</v>
      </c>
    </row>
    <row r="101" s="2" customFormat="1" ht="14.5" customHeight="1">
      <c r="A101" s="40"/>
      <c r="B101" s="41"/>
      <c r="C101" s="279" t="s">
        <v>376</v>
      </c>
      <c r="D101" s="279" t="s">
        <v>360</v>
      </c>
      <c r="E101" s="280" t="s">
        <v>996</v>
      </c>
      <c r="F101" s="281" t="s">
        <v>997</v>
      </c>
      <c r="G101" s="282" t="s">
        <v>417</v>
      </c>
      <c r="H101" s="283">
        <v>5</v>
      </c>
      <c r="I101" s="284"/>
      <c r="J101" s="283">
        <f>ROUND(I101*H101,0)</f>
        <v>0</v>
      </c>
      <c r="K101" s="281" t="s">
        <v>20</v>
      </c>
      <c r="L101" s="285"/>
      <c r="M101" s="286" t="s">
        <v>20</v>
      </c>
      <c r="N101" s="287" t="s">
        <v>48</v>
      </c>
      <c r="O101" s="86"/>
      <c r="P101" s="228">
        <f>O101*H101</f>
        <v>0</v>
      </c>
      <c r="Q101" s="228">
        <v>0.0089999999999999993</v>
      </c>
      <c r="R101" s="228">
        <f>Q101*H101</f>
        <v>0.044999999999999998</v>
      </c>
      <c r="S101" s="228">
        <v>0</v>
      </c>
      <c r="T101" s="22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0" t="s">
        <v>285</v>
      </c>
      <c r="AT101" s="230" t="s">
        <v>360</v>
      </c>
      <c r="AU101" s="230" t="s">
        <v>86</v>
      </c>
      <c r="AY101" s="19" t="s">
        <v>168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9" t="s">
        <v>8</v>
      </c>
      <c r="BK101" s="231">
        <f>ROUND(I101*H101,0)</f>
        <v>0</v>
      </c>
      <c r="BL101" s="19" t="s">
        <v>174</v>
      </c>
      <c r="BM101" s="230" t="s">
        <v>1263</v>
      </c>
    </row>
    <row r="102" s="2" customFormat="1" ht="20.5" customHeight="1">
      <c r="A102" s="40"/>
      <c r="B102" s="41"/>
      <c r="C102" s="220" t="s">
        <v>387</v>
      </c>
      <c r="D102" s="220" t="s">
        <v>170</v>
      </c>
      <c r="E102" s="221" t="s">
        <v>1040</v>
      </c>
      <c r="F102" s="222" t="s">
        <v>1041</v>
      </c>
      <c r="G102" s="223" t="s">
        <v>180</v>
      </c>
      <c r="H102" s="224">
        <v>7228</v>
      </c>
      <c r="I102" s="225"/>
      <c r="J102" s="224">
        <f>ROUND(I102*H102,0)</f>
        <v>0</v>
      </c>
      <c r="K102" s="222" t="s">
        <v>181</v>
      </c>
      <c r="L102" s="46"/>
      <c r="M102" s="226" t="s">
        <v>20</v>
      </c>
      <c r="N102" s="227" t="s">
        <v>48</v>
      </c>
      <c r="O102" s="86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0" t="s">
        <v>174</v>
      </c>
      <c r="AT102" s="230" t="s">
        <v>170</v>
      </c>
      <c r="AU102" s="230" t="s">
        <v>86</v>
      </c>
      <c r="AY102" s="19" t="s">
        <v>168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</v>
      </c>
      <c r="BK102" s="231">
        <f>ROUND(I102*H102,0)</f>
        <v>0</v>
      </c>
      <c r="BL102" s="19" t="s">
        <v>174</v>
      </c>
      <c r="BM102" s="230" t="s">
        <v>1264</v>
      </c>
    </row>
    <row r="103" s="2" customFormat="1">
      <c r="A103" s="40"/>
      <c r="B103" s="41"/>
      <c r="C103" s="42"/>
      <c r="D103" s="232" t="s">
        <v>183</v>
      </c>
      <c r="E103" s="42"/>
      <c r="F103" s="233" t="s">
        <v>1043</v>
      </c>
      <c r="G103" s="42"/>
      <c r="H103" s="42"/>
      <c r="I103" s="138"/>
      <c r="J103" s="42"/>
      <c r="K103" s="42"/>
      <c r="L103" s="46"/>
      <c r="M103" s="234"/>
      <c r="N103" s="23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183</v>
      </c>
      <c r="AU103" s="19" t="s">
        <v>86</v>
      </c>
    </row>
    <row r="104" s="13" customFormat="1">
      <c r="A104" s="13"/>
      <c r="B104" s="236"/>
      <c r="C104" s="237"/>
      <c r="D104" s="232" t="s">
        <v>185</v>
      </c>
      <c r="E104" s="238" t="s">
        <v>20</v>
      </c>
      <c r="F104" s="239" t="s">
        <v>1265</v>
      </c>
      <c r="G104" s="237"/>
      <c r="H104" s="240">
        <v>7228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185</v>
      </c>
      <c r="AU104" s="246" t="s">
        <v>86</v>
      </c>
      <c r="AV104" s="13" t="s">
        <v>86</v>
      </c>
      <c r="AW104" s="13" t="s">
        <v>38</v>
      </c>
      <c r="AX104" s="13" t="s">
        <v>8</v>
      </c>
      <c r="AY104" s="246" t="s">
        <v>168</v>
      </c>
    </row>
    <row r="105" s="2" customFormat="1" ht="20.5" customHeight="1">
      <c r="A105" s="40"/>
      <c r="B105" s="41"/>
      <c r="C105" s="220" t="s">
        <v>409</v>
      </c>
      <c r="D105" s="220" t="s">
        <v>170</v>
      </c>
      <c r="E105" s="221" t="s">
        <v>856</v>
      </c>
      <c r="F105" s="222" t="s">
        <v>857</v>
      </c>
      <c r="G105" s="223" t="s">
        <v>425</v>
      </c>
      <c r="H105" s="224">
        <v>27</v>
      </c>
      <c r="I105" s="225"/>
      <c r="J105" s="224">
        <f>ROUND(I105*H105,0)</f>
        <v>0</v>
      </c>
      <c r="K105" s="222" t="s">
        <v>20</v>
      </c>
      <c r="L105" s="46"/>
      <c r="M105" s="226" t="s">
        <v>20</v>
      </c>
      <c r="N105" s="227" t="s">
        <v>48</v>
      </c>
      <c r="O105" s="86"/>
      <c r="P105" s="228">
        <f>O105*H105</f>
        <v>0</v>
      </c>
      <c r="Q105" s="228">
        <v>0.00014999999999999999</v>
      </c>
      <c r="R105" s="228">
        <f>Q105*H105</f>
        <v>0.0040499999999999998</v>
      </c>
      <c r="S105" s="228">
        <v>0</v>
      </c>
      <c r="T105" s="22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174</v>
      </c>
      <c r="AT105" s="230" t="s">
        <v>170</v>
      </c>
      <c r="AU105" s="230" t="s">
        <v>86</v>
      </c>
      <c r="AY105" s="19" t="s">
        <v>168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</v>
      </c>
      <c r="BK105" s="231">
        <f>ROUND(I105*H105,0)</f>
        <v>0</v>
      </c>
      <c r="BL105" s="19" t="s">
        <v>174</v>
      </c>
      <c r="BM105" s="230" t="s">
        <v>1266</v>
      </c>
    </row>
    <row r="106" s="2" customFormat="1" ht="20.5" customHeight="1">
      <c r="A106" s="40"/>
      <c r="B106" s="41"/>
      <c r="C106" s="220" t="s">
        <v>7</v>
      </c>
      <c r="D106" s="220" t="s">
        <v>170</v>
      </c>
      <c r="E106" s="221" t="s">
        <v>859</v>
      </c>
      <c r="F106" s="222" t="s">
        <v>860</v>
      </c>
      <c r="G106" s="223" t="s">
        <v>180</v>
      </c>
      <c r="H106" s="224">
        <v>180.69999999999999</v>
      </c>
      <c r="I106" s="225"/>
      <c r="J106" s="224">
        <f>ROUND(I106*H106,0)</f>
        <v>0</v>
      </c>
      <c r="K106" s="222" t="s">
        <v>181</v>
      </c>
      <c r="L106" s="46"/>
      <c r="M106" s="226" t="s">
        <v>20</v>
      </c>
      <c r="N106" s="227" t="s">
        <v>48</v>
      </c>
      <c r="O106" s="86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0" t="s">
        <v>174</v>
      </c>
      <c r="AT106" s="230" t="s">
        <v>170</v>
      </c>
      <c r="AU106" s="230" t="s">
        <v>86</v>
      </c>
      <c r="AY106" s="19" t="s">
        <v>168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9" t="s">
        <v>8</v>
      </c>
      <c r="BK106" s="231">
        <f>ROUND(I106*H106,0)</f>
        <v>0</v>
      </c>
      <c r="BL106" s="19" t="s">
        <v>174</v>
      </c>
      <c r="BM106" s="230" t="s">
        <v>1267</v>
      </c>
    </row>
    <row r="107" s="2" customFormat="1">
      <c r="A107" s="40"/>
      <c r="B107" s="41"/>
      <c r="C107" s="42"/>
      <c r="D107" s="232" t="s">
        <v>183</v>
      </c>
      <c r="E107" s="42"/>
      <c r="F107" s="233" t="s">
        <v>862</v>
      </c>
      <c r="G107" s="42"/>
      <c r="H107" s="42"/>
      <c r="I107" s="138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183</v>
      </c>
      <c r="AU107" s="19" t="s">
        <v>86</v>
      </c>
    </row>
    <row r="108" s="2" customFormat="1">
      <c r="A108" s="40"/>
      <c r="B108" s="41"/>
      <c r="C108" s="42"/>
      <c r="D108" s="232" t="s">
        <v>176</v>
      </c>
      <c r="E108" s="42"/>
      <c r="F108" s="233" t="s">
        <v>863</v>
      </c>
      <c r="G108" s="42"/>
      <c r="H108" s="42"/>
      <c r="I108" s="138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176</v>
      </c>
      <c r="AU108" s="19" t="s">
        <v>86</v>
      </c>
    </row>
    <row r="109" s="13" customFormat="1">
      <c r="A109" s="13"/>
      <c r="B109" s="236"/>
      <c r="C109" s="237"/>
      <c r="D109" s="232" t="s">
        <v>185</v>
      </c>
      <c r="E109" s="238" t="s">
        <v>20</v>
      </c>
      <c r="F109" s="239" t="s">
        <v>1268</v>
      </c>
      <c r="G109" s="237"/>
      <c r="H109" s="240">
        <v>180.69999999999999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185</v>
      </c>
      <c r="AU109" s="246" t="s">
        <v>86</v>
      </c>
      <c r="AV109" s="13" t="s">
        <v>86</v>
      </c>
      <c r="AW109" s="13" t="s">
        <v>38</v>
      </c>
      <c r="AX109" s="13" t="s">
        <v>8</v>
      </c>
      <c r="AY109" s="246" t="s">
        <v>168</v>
      </c>
    </row>
    <row r="110" s="2" customFormat="1" ht="14.5" customHeight="1">
      <c r="A110" s="40"/>
      <c r="B110" s="41"/>
      <c r="C110" s="279" t="s">
        <v>422</v>
      </c>
      <c r="D110" s="279" t="s">
        <v>360</v>
      </c>
      <c r="E110" s="280" t="s">
        <v>410</v>
      </c>
      <c r="F110" s="281" t="s">
        <v>411</v>
      </c>
      <c r="G110" s="282" t="s">
        <v>412</v>
      </c>
      <c r="H110" s="283">
        <v>1.8100000000000001</v>
      </c>
      <c r="I110" s="284"/>
      <c r="J110" s="283">
        <f>ROUND(I110*H110,0)</f>
        <v>0</v>
      </c>
      <c r="K110" s="281" t="s">
        <v>20</v>
      </c>
      <c r="L110" s="285"/>
      <c r="M110" s="286" t="s">
        <v>20</v>
      </c>
      <c r="N110" s="287" t="s">
        <v>48</v>
      </c>
      <c r="O110" s="86"/>
      <c r="P110" s="228">
        <f>O110*H110</f>
        <v>0</v>
      </c>
      <c r="Q110" s="228">
        <v>0.001</v>
      </c>
      <c r="R110" s="228">
        <f>Q110*H110</f>
        <v>0.0018100000000000002</v>
      </c>
      <c r="S110" s="228">
        <v>0</v>
      </c>
      <c r="T110" s="22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0" t="s">
        <v>285</v>
      </c>
      <c r="AT110" s="230" t="s">
        <v>360</v>
      </c>
      <c r="AU110" s="230" t="s">
        <v>86</v>
      </c>
      <c r="AY110" s="19" t="s">
        <v>168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</v>
      </c>
      <c r="BK110" s="231">
        <f>ROUND(I110*H110,0)</f>
        <v>0</v>
      </c>
      <c r="BL110" s="19" t="s">
        <v>174</v>
      </c>
      <c r="BM110" s="230" t="s">
        <v>1269</v>
      </c>
    </row>
    <row r="111" s="13" customFormat="1">
      <c r="A111" s="13"/>
      <c r="B111" s="236"/>
      <c r="C111" s="237"/>
      <c r="D111" s="232" t="s">
        <v>185</v>
      </c>
      <c r="E111" s="238" t="s">
        <v>20</v>
      </c>
      <c r="F111" s="239" t="s">
        <v>1270</v>
      </c>
      <c r="G111" s="237"/>
      <c r="H111" s="240">
        <v>1.8100000000000001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185</v>
      </c>
      <c r="AU111" s="246" t="s">
        <v>86</v>
      </c>
      <c r="AV111" s="13" t="s">
        <v>86</v>
      </c>
      <c r="AW111" s="13" t="s">
        <v>38</v>
      </c>
      <c r="AX111" s="13" t="s">
        <v>8</v>
      </c>
      <c r="AY111" s="246" t="s">
        <v>168</v>
      </c>
    </row>
    <row r="112" s="2" customFormat="1" ht="20.5" customHeight="1">
      <c r="A112" s="40"/>
      <c r="B112" s="41"/>
      <c r="C112" s="220" t="s">
        <v>429</v>
      </c>
      <c r="D112" s="220" t="s">
        <v>170</v>
      </c>
      <c r="E112" s="221" t="s">
        <v>866</v>
      </c>
      <c r="F112" s="222" t="s">
        <v>867</v>
      </c>
      <c r="G112" s="223" t="s">
        <v>417</v>
      </c>
      <c r="H112" s="224">
        <v>20</v>
      </c>
      <c r="I112" s="225"/>
      <c r="J112" s="224">
        <f>ROUND(I112*H112,0)</f>
        <v>0</v>
      </c>
      <c r="K112" s="222" t="s">
        <v>181</v>
      </c>
      <c r="L112" s="46"/>
      <c r="M112" s="226" t="s">
        <v>20</v>
      </c>
      <c r="N112" s="227" t="s">
        <v>48</v>
      </c>
      <c r="O112" s="86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174</v>
      </c>
      <c r="AT112" s="230" t="s">
        <v>170</v>
      </c>
      <c r="AU112" s="230" t="s">
        <v>86</v>
      </c>
      <c r="AY112" s="19" t="s">
        <v>168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</v>
      </c>
      <c r="BK112" s="231">
        <f>ROUND(I112*H112,0)</f>
        <v>0</v>
      </c>
      <c r="BL112" s="19" t="s">
        <v>174</v>
      </c>
      <c r="BM112" s="230" t="s">
        <v>1271</v>
      </c>
    </row>
    <row r="113" s="2" customFormat="1">
      <c r="A113" s="40"/>
      <c r="B113" s="41"/>
      <c r="C113" s="42"/>
      <c r="D113" s="232" t="s">
        <v>183</v>
      </c>
      <c r="E113" s="42"/>
      <c r="F113" s="233" t="s">
        <v>869</v>
      </c>
      <c r="G113" s="42"/>
      <c r="H113" s="42"/>
      <c r="I113" s="138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183</v>
      </c>
      <c r="AU113" s="19" t="s">
        <v>86</v>
      </c>
    </row>
    <row r="114" s="2" customFormat="1">
      <c r="A114" s="40"/>
      <c r="B114" s="41"/>
      <c r="C114" s="42"/>
      <c r="D114" s="232" t="s">
        <v>176</v>
      </c>
      <c r="E114" s="42"/>
      <c r="F114" s="233" t="s">
        <v>870</v>
      </c>
      <c r="G114" s="42"/>
      <c r="H114" s="42"/>
      <c r="I114" s="138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176</v>
      </c>
      <c r="AU114" s="19" t="s">
        <v>86</v>
      </c>
    </row>
    <row r="115" s="13" customFormat="1">
      <c r="A115" s="13"/>
      <c r="B115" s="236"/>
      <c r="C115" s="237"/>
      <c r="D115" s="232" t="s">
        <v>185</v>
      </c>
      <c r="E115" s="238" t="s">
        <v>20</v>
      </c>
      <c r="F115" s="239" t="s">
        <v>1272</v>
      </c>
      <c r="G115" s="237"/>
      <c r="H115" s="240">
        <v>20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185</v>
      </c>
      <c r="AU115" s="246" t="s">
        <v>86</v>
      </c>
      <c r="AV115" s="13" t="s">
        <v>86</v>
      </c>
      <c r="AW115" s="13" t="s">
        <v>38</v>
      </c>
      <c r="AX115" s="13" t="s">
        <v>8</v>
      </c>
      <c r="AY115" s="246" t="s">
        <v>168</v>
      </c>
    </row>
    <row r="116" s="2" customFormat="1" ht="20.5" customHeight="1">
      <c r="A116" s="40"/>
      <c r="B116" s="41"/>
      <c r="C116" s="220" t="s">
        <v>440</v>
      </c>
      <c r="D116" s="220" t="s">
        <v>170</v>
      </c>
      <c r="E116" s="221" t="s">
        <v>871</v>
      </c>
      <c r="F116" s="222" t="s">
        <v>872</v>
      </c>
      <c r="G116" s="223" t="s">
        <v>417</v>
      </c>
      <c r="H116" s="224">
        <v>64</v>
      </c>
      <c r="I116" s="225"/>
      <c r="J116" s="224">
        <f>ROUND(I116*H116,0)</f>
        <v>0</v>
      </c>
      <c r="K116" s="222" t="s">
        <v>181</v>
      </c>
      <c r="L116" s="46"/>
      <c r="M116" s="226" t="s">
        <v>20</v>
      </c>
      <c r="N116" s="227" t="s">
        <v>48</v>
      </c>
      <c r="O116" s="86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0" t="s">
        <v>174</v>
      </c>
      <c r="AT116" s="230" t="s">
        <v>170</v>
      </c>
      <c r="AU116" s="230" t="s">
        <v>86</v>
      </c>
      <c r="AY116" s="19" t="s">
        <v>168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9" t="s">
        <v>8</v>
      </c>
      <c r="BK116" s="231">
        <f>ROUND(I116*H116,0)</f>
        <v>0</v>
      </c>
      <c r="BL116" s="19" t="s">
        <v>174</v>
      </c>
      <c r="BM116" s="230" t="s">
        <v>1273</v>
      </c>
    </row>
    <row r="117" s="2" customFormat="1">
      <c r="A117" s="40"/>
      <c r="B117" s="41"/>
      <c r="C117" s="42"/>
      <c r="D117" s="232" t="s">
        <v>183</v>
      </c>
      <c r="E117" s="42"/>
      <c r="F117" s="233" t="s">
        <v>869</v>
      </c>
      <c r="G117" s="42"/>
      <c r="H117" s="42"/>
      <c r="I117" s="138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183</v>
      </c>
      <c r="AU117" s="19" t="s">
        <v>86</v>
      </c>
    </row>
    <row r="118" s="2" customFormat="1">
      <c r="A118" s="40"/>
      <c r="B118" s="41"/>
      <c r="C118" s="42"/>
      <c r="D118" s="232" t="s">
        <v>176</v>
      </c>
      <c r="E118" s="42"/>
      <c r="F118" s="233" t="s">
        <v>874</v>
      </c>
      <c r="G118" s="42"/>
      <c r="H118" s="42"/>
      <c r="I118" s="138"/>
      <c r="J118" s="42"/>
      <c r="K118" s="42"/>
      <c r="L118" s="46"/>
      <c r="M118" s="234"/>
      <c r="N118" s="23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176</v>
      </c>
      <c r="AU118" s="19" t="s">
        <v>86</v>
      </c>
    </row>
    <row r="119" s="13" customFormat="1">
      <c r="A119" s="13"/>
      <c r="B119" s="236"/>
      <c r="C119" s="237"/>
      <c r="D119" s="232" t="s">
        <v>185</v>
      </c>
      <c r="E119" s="238" t="s">
        <v>20</v>
      </c>
      <c r="F119" s="239" t="s">
        <v>1274</v>
      </c>
      <c r="G119" s="237"/>
      <c r="H119" s="240">
        <v>60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185</v>
      </c>
      <c r="AU119" s="246" t="s">
        <v>86</v>
      </c>
      <c r="AV119" s="13" t="s">
        <v>86</v>
      </c>
      <c r="AW119" s="13" t="s">
        <v>38</v>
      </c>
      <c r="AX119" s="13" t="s">
        <v>77</v>
      </c>
      <c r="AY119" s="246" t="s">
        <v>168</v>
      </c>
    </row>
    <row r="120" s="13" customFormat="1">
      <c r="A120" s="13"/>
      <c r="B120" s="236"/>
      <c r="C120" s="237"/>
      <c r="D120" s="232" t="s">
        <v>185</v>
      </c>
      <c r="E120" s="238" t="s">
        <v>20</v>
      </c>
      <c r="F120" s="239" t="s">
        <v>1275</v>
      </c>
      <c r="G120" s="237"/>
      <c r="H120" s="240">
        <v>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185</v>
      </c>
      <c r="AU120" s="246" t="s">
        <v>86</v>
      </c>
      <c r="AV120" s="13" t="s">
        <v>86</v>
      </c>
      <c r="AW120" s="13" t="s">
        <v>38</v>
      </c>
      <c r="AX120" s="13" t="s">
        <v>77</v>
      </c>
      <c r="AY120" s="246" t="s">
        <v>168</v>
      </c>
    </row>
    <row r="121" s="14" customFormat="1">
      <c r="A121" s="14"/>
      <c r="B121" s="247"/>
      <c r="C121" s="248"/>
      <c r="D121" s="232" t="s">
        <v>185</v>
      </c>
      <c r="E121" s="249" t="s">
        <v>20</v>
      </c>
      <c r="F121" s="250" t="s">
        <v>196</v>
      </c>
      <c r="G121" s="248"/>
      <c r="H121" s="251">
        <v>64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185</v>
      </c>
      <c r="AU121" s="257" t="s">
        <v>86</v>
      </c>
      <c r="AV121" s="14" t="s">
        <v>174</v>
      </c>
      <c r="AW121" s="14" t="s">
        <v>38</v>
      </c>
      <c r="AX121" s="14" t="s">
        <v>8</v>
      </c>
      <c r="AY121" s="257" t="s">
        <v>168</v>
      </c>
    </row>
    <row r="122" s="2" customFormat="1" ht="20.5" customHeight="1">
      <c r="A122" s="40"/>
      <c r="B122" s="41"/>
      <c r="C122" s="220" t="s">
        <v>448</v>
      </c>
      <c r="D122" s="220" t="s">
        <v>170</v>
      </c>
      <c r="E122" s="221" t="s">
        <v>877</v>
      </c>
      <c r="F122" s="222" t="s">
        <v>878</v>
      </c>
      <c r="G122" s="223" t="s">
        <v>417</v>
      </c>
      <c r="H122" s="224">
        <v>64</v>
      </c>
      <c r="I122" s="225"/>
      <c r="J122" s="224">
        <f>ROUND(I122*H122,0)</f>
        <v>0</v>
      </c>
      <c r="K122" s="222" t="s">
        <v>181</v>
      </c>
      <c r="L122" s="46"/>
      <c r="M122" s="226" t="s">
        <v>20</v>
      </c>
      <c r="N122" s="227" t="s">
        <v>48</v>
      </c>
      <c r="O122" s="86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0" t="s">
        <v>174</v>
      </c>
      <c r="AT122" s="230" t="s">
        <v>170</v>
      </c>
      <c r="AU122" s="230" t="s">
        <v>86</v>
      </c>
      <c r="AY122" s="19" t="s">
        <v>168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9" t="s">
        <v>8</v>
      </c>
      <c r="BK122" s="231">
        <f>ROUND(I122*H122,0)</f>
        <v>0</v>
      </c>
      <c r="BL122" s="19" t="s">
        <v>174</v>
      </c>
      <c r="BM122" s="230" t="s">
        <v>1276</v>
      </c>
    </row>
    <row r="123" s="2" customFormat="1">
      <c r="A123" s="40"/>
      <c r="B123" s="41"/>
      <c r="C123" s="42"/>
      <c r="D123" s="232" t="s">
        <v>183</v>
      </c>
      <c r="E123" s="42"/>
      <c r="F123" s="233" t="s">
        <v>880</v>
      </c>
      <c r="G123" s="42"/>
      <c r="H123" s="42"/>
      <c r="I123" s="138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183</v>
      </c>
      <c r="AU123" s="19" t="s">
        <v>86</v>
      </c>
    </row>
    <row r="124" s="13" customFormat="1">
      <c r="A124" s="13"/>
      <c r="B124" s="236"/>
      <c r="C124" s="237"/>
      <c r="D124" s="232" t="s">
        <v>185</v>
      </c>
      <c r="E124" s="238" t="s">
        <v>20</v>
      </c>
      <c r="F124" s="239" t="s">
        <v>1277</v>
      </c>
      <c r="G124" s="237"/>
      <c r="H124" s="240">
        <v>60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185</v>
      </c>
      <c r="AU124" s="246" t="s">
        <v>86</v>
      </c>
      <c r="AV124" s="13" t="s">
        <v>86</v>
      </c>
      <c r="AW124" s="13" t="s">
        <v>38</v>
      </c>
      <c r="AX124" s="13" t="s">
        <v>77</v>
      </c>
      <c r="AY124" s="246" t="s">
        <v>168</v>
      </c>
    </row>
    <row r="125" s="13" customFormat="1">
      <c r="A125" s="13"/>
      <c r="B125" s="236"/>
      <c r="C125" s="237"/>
      <c r="D125" s="232" t="s">
        <v>185</v>
      </c>
      <c r="E125" s="238" t="s">
        <v>20</v>
      </c>
      <c r="F125" s="239" t="s">
        <v>1278</v>
      </c>
      <c r="G125" s="237"/>
      <c r="H125" s="240">
        <v>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185</v>
      </c>
      <c r="AU125" s="246" t="s">
        <v>86</v>
      </c>
      <c r="AV125" s="13" t="s">
        <v>86</v>
      </c>
      <c r="AW125" s="13" t="s">
        <v>38</v>
      </c>
      <c r="AX125" s="13" t="s">
        <v>77</v>
      </c>
      <c r="AY125" s="246" t="s">
        <v>168</v>
      </c>
    </row>
    <row r="126" s="14" customFormat="1">
      <c r="A126" s="14"/>
      <c r="B126" s="247"/>
      <c r="C126" s="248"/>
      <c r="D126" s="232" t="s">
        <v>185</v>
      </c>
      <c r="E126" s="249" t="s">
        <v>20</v>
      </c>
      <c r="F126" s="250" t="s">
        <v>196</v>
      </c>
      <c r="G126" s="248"/>
      <c r="H126" s="251">
        <v>64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185</v>
      </c>
      <c r="AU126" s="257" t="s">
        <v>86</v>
      </c>
      <c r="AV126" s="14" t="s">
        <v>174</v>
      </c>
      <c r="AW126" s="14" t="s">
        <v>38</v>
      </c>
      <c r="AX126" s="14" t="s">
        <v>8</v>
      </c>
      <c r="AY126" s="257" t="s">
        <v>168</v>
      </c>
    </row>
    <row r="127" s="2" customFormat="1" ht="31" customHeight="1">
      <c r="A127" s="40"/>
      <c r="B127" s="41"/>
      <c r="C127" s="220" t="s">
        <v>454</v>
      </c>
      <c r="D127" s="220" t="s">
        <v>170</v>
      </c>
      <c r="E127" s="221" t="s">
        <v>883</v>
      </c>
      <c r="F127" s="222" t="s">
        <v>884</v>
      </c>
      <c r="G127" s="223" t="s">
        <v>417</v>
      </c>
      <c r="H127" s="224">
        <v>20</v>
      </c>
      <c r="I127" s="225"/>
      <c r="J127" s="224">
        <f>ROUND(I127*H127,0)</f>
        <v>0</v>
      </c>
      <c r="K127" s="222" t="s">
        <v>181</v>
      </c>
      <c r="L127" s="46"/>
      <c r="M127" s="226" t="s">
        <v>20</v>
      </c>
      <c r="N127" s="227" t="s">
        <v>48</v>
      </c>
      <c r="O127" s="86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174</v>
      </c>
      <c r="AT127" s="230" t="s">
        <v>170</v>
      </c>
      <c r="AU127" s="230" t="s">
        <v>86</v>
      </c>
      <c r="AY127" s="19" t="s">
        <v>168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</v>
      </c>
      <c r="BK127" s="231">
        <f>ROUND(I127*H127,0)</f>
        <v>0</v>
      </c>
      <c r="BL127" s="19" t="s">
        <v>174</v>
      </c>
      <c r="BM127" s="230" t="s">
        <v>1279</v>
      </c>
    </row>
    <row r="128" s="2" customFormat="1">
      <c r="A128" s="40"/>
      <c r="B128" s="41"/>
      <c r="C128" s="42"/>
      <c r="D128" s="232" t="s">
        <v>183</v>
      </c>
      <c r="E128" s="42"/>
      <c r="F128" s="233" t="s">
        <v>880</v>
      </c>
      <c r="G128" s="42"/>
      <c r="H128" s="42"/>
      <c r="I128" s="138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183</v>
      </c>
      <c r="AU128" s="19" t="s">
        <v>86</v>
      </c>
    </row>
    <row r="129" s="13" customFormat="1">
      <c r="A129" s="13"/>
      <c r="B129" s="236"/>
      <c r="C129" s="237"/>
      <c r="D129" s="232" t="s">
        <v>185</v>
      </c>
      <c r="E129" s="238" t="s">
        <v>20</v>
      </c>
      <c r="F129" s="239" t="s">
        <v>1280</v>
      </c>
      <c r="G129" s="237"/>
      <c r="H129" s="240">
        <v>20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185</v>
      </c>
      <c r="AU129" s="246" t="s">
        <v>86</v>
      </c>
      <c r="AV129" s="13" t="s">
        <v>86</v>
      </c>
      <c r="AW129" s="13" t="s">
        <v>38</v>
      </c>
      <c r="AX129" s="13" t="s">
        <v>8</v>
      </c>
      <c r="AY129" s="246" t="s">
        <v>168</v>
      </c>
    </row>
    <row r="130" s="2" customFormat="1" ht="20.5" customHeight="1">
      <c r="A130" s="40"/>
      <c r="B130" s="41"/>
      <c r="C130" s="220" t="s">
        <v>461</v>
      </c>
      <c r="D130" s="220" t="s">
        <v>170</v>
      </c>
      <c r="E130" s="221" t="s">
        <v>886</v>
      </c>
      <c r="F130" s="222" t="s">
        <v>887</v>
      </c>
      <c r="G130" s="223" t="s">
        <v>417</v>
      </c>
      <c r="H130" s="224">
        <v>20</v>
      </c>
      <c r="I130" s="225"/>
      <c r="J130" s="224">
        <f>ROUND(I130*H130,0)</f>
        <v>0</v>
      </c>
      <c r="K130" s="222" t="s">
        <v>181</v>
      </c>
      <c r="L130" s="46"/>
      <c r="M130" s="226" t="s">
        <v>20</v>
      </c>
      <c r="N130" s="227" t="s">
        <v>48</v>
      </c>
      <c r="O130" s="86"/>
      <c r="P130" s="228">
        <f>O130*H130</f>
        <v>0</v>
      </c>
      <c r="Q130" s="228">
        <v>4.6E-05</v>
      </c>
      <c r="R130" s="228">
        <f>Q130*H130</f>
        <v>0.00092000000000000003</v>
      </c>
      <c r="S130" s="228">
        <v>0</v>
      </c>
      <c r="T130" s="22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0" t="s">
        <v>174</v>
      </c>
      <c r="AT130" s="230" t="s">
        <v>170</v>
      </c>
      <c r="AU130" s="230" t="s">
        <v>86</v>
      </c>
      <c r="AY130" s="19" t="s">
        <v>168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</v>
      </c>
      <c r="BK130" s="231">
        <f>ROUND(I130*H130,0)</f>
        <v>0</v>
      </c>
      <c r="BL130" s="19" t="s">
        <v>174</v>
      </c>
      <c r="BM130" s="230" t="s">
        <v>1281</v>
      </c>
    </row>
    <row r="131" s="2" customFormat="1">
      <c r="A131" s="40"/>
      <c r="B131" s="41"/>
      <c r="C131" s="42"/>
      <c r="D131" s="232" t="s">
        <v>183</v>
      </c>
      <c r="E131" s="42"/>
      <c r="F131" s="233" t="s">
        <v>889</v>
      </c>
      <c r="G131" s="42"/>
      <c r="H131" s="42"/>
      <c r="I131" s="138"/>
      <c r="J131" s="42"/>
      <c r="K131" s="42"/>
      <c r="L131" s="46"/>
      <c r="M131" s="234"/>
      <c r="N131" s="23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183</v>
      </c>
      <c r="AU131" s="19" t="s">
        <v>86</v>
      </c>
    </row>
    <row r="132" s="2" customFormat="1">
      <c r="A132" s="40"/>
      <c r="B132" s="41"/>
      <c r="C132" s="42"/>
      <c r="D132" s="232" t="s">
        <v>176</v>
      </c>
      <c r="E132" s="42"/>
      <c r="F132" s="233" t="s">
        <v>890</v>
      </c>
      <c r="G132" s="42"/>
      <c r="H132" s="42"/>
      <c r="I132" s="138"/>
      <c r="J132" s="42"/>
      <c r="K132" s="42"/>
      <c r="L132" s="46"/>
      <c r="M132" s="234"/>
      <c r="N132" s="23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176</v>
      </c>
      <c r="AU132" s="19" t="s">
        <v>86</v>
      </c>
    </row>
    <row r="133" s="2" customFormat="1" ht="20.5" customHeight="1">
      <c r="A133" s="40"/>
      <c r="B133" s="41"/>
      <c r="C133" s="279" t="s">
        <v>468</v>
      </c>
      <c r="D133" s="279" t="s">
        <v>360</v>
      </c>
      <c r="E133" s="280" t="s">
        <v>891</v>
      </c>
      <c r="F133" s="281" t="s">
        <v>892</v>
      </c>
      <c r="G133" s="282" t="s">
        <v>417</v>
      </c>
      <c r="H133" s="283">
        <v>20</v>
      </c>
      <c r="I133" s="284"/>
      <c r="J133" s="283">
        <f>ROUND(I133*H133,0)</f>
        <v>0</v>
      </c>
      <c r="K133" s="281" t="s">
        <v>181</v>
      </c>
      <c r="L133" s="285"/>
      <c r="M133" s="286" t="s">
        <v>20</v>
      </c>
      <c r="N133" s="287" t="s">
        <v>48</v>
      </c>
      <c r="O133" s="86"/>
      <c r="P133" s="228">
        <f>O133*H133</f>
        <v>0</v>
      </c>
      <c r="Q133" s="228">
        <v>0.0035400000000000002</v>
      </c>
      <c r="R133" s="228">
        <f>Q133*H133</f>
        <v>0.070800000000000002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285</v>
      </c>
      <c r="AT133" s="230" t="s">
        <v>360</v>
      </c>
      <c r="AU133" s="230" t="s">
        <v>86</v>
      </c>
      <c r="AY133" s="19" t="s">
        <v>168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174</v>
      </c>
      <c r="BM133" s="230" t="s">
        <v>1282</v>
      </c>
    </row>
    <row r="134" s="2" customFormat="1" ht="20.5" customHeight="1">
      <c r="A134" s="40"/>
      <c r="B134" s="41"/>
      <c r="C134" s="220" t="s">
        <v>476</v>
      </c>
      <c r="D134" s="220" t="s">
        <v>170</v>
      </c>
      <c r="E134" s="221" t="s">
        <v>894</v>
      </c>
      <c r="F134" s="222" t="s">
        <v>895</v>
      </c>
      <c r="G134" s="223" t="s">
        <v>417</v>
      </c>
      <c r="H134" s="224">
        <v>60</v>
      </c>
      <c r="I134" s="225"/>
      <c r="J134" s="224">
        <f>ROUND(I134*H134,0)</f>
        <v>0</v>
      </c>
      <c r="K134" s="222" t="s">
        <v>181</v>
      </c>
      <c r="L134" s="46"/>
      <c r="M134" s="226" t="s">
        <v>20</v>
      </c>
      <c r="N134" s="227" t="s">
        <v>48</v>
      </c>
      <c r="O134" s="86"/>
      <c r="P134" s="228">
        <f>O134*H134</f>
        <v>0</v>
      </c>
      <c r="Q134" s="228">
        <v>5.1999999999999997E-05</v>
      </c>
      <c r="R134" s="228">
        <f>Q134*H134</f>
        <v>0.0031199999999999999</v>
      </c>
      <c r="S134" s="228">
        <v>0</v>
      </c>
      <c r="T134" s="22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0" t="s">
        <v>174</v>
      </c>
      <c r="AT134" s="230" t="s">
        <v>170</v>
      </c>
      <c r="AU134" s="230" t="s">
        <v>86</v>
      </c>
      <c r="AY134" s="19" t="s">
        <v>168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</v>
      </c>
      <c r="BK134" s="231">
        <f>ROUND(I134*H134,0)</f>
        <v>0</v>
      </c>
      <c r="BL134" s="19" t="s">
        <v>174</v>
      </c>
      <c r="BM134" s="230" t="s">
        <v>1283</v>
      </c>
    </row>
    <row r="135" s="2" customFormat="1">
      <c r="A135" s="40"/>
      <c r="B135" s="41"/>
      <c r="C135" s="42"/>
      <c r="D135" s="232" t="s">
        <v>183</v>
      </c>
      <c r="E135" s="42"/>
      <c r="F135" s="233" t="s">
        <v>889</v>
      </c>
      <c r="G135" s="42"/>
      <c r="H135" s="42"/>
      <c r="I135" s="138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183</v>
      </c>
      <c r="AU135" s="19" t="s">
        <v>86</v>
      </c>
    </row>
    <row r="136" s="2" customFormat="1">
      <c r="A136" s="40"/>
      <c r="B136" s="41"/>
      <c r="C136" s="42"/>
      <c r="D136" s="232" t="s">
        <v>176</v>
      </c>
      <c r="E136" s="42"/>
      <c r="F136" s="233" t="s">
        <v>897</v>
      </c>
      <c r="G136" s="42"/>
      <c r="H136" s="42"/>
      <c r="I136" s="138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176</v>
      </c>
      <c r="AU136" s="19" t="s">
        <v>86</v>
      </c>
    </row>
    <row r="137" s="2" customFormat="1" ht="20.5" customHeight="1">
      <c r="A137" s="40"/>
      <c r="B137" s="41"/>
      <c r="C137" s="279" t="s">
        <v>483</v>
      </c>
      <c r="D137" s="279" t="s">
        <v>360</v>
      </c>
      <c r="E137" s="280" t="s">
        <v>891</v>
      </c>
      <c r="F137" s="281" t="s">
        <v>892</v>
      </c>
      <c r="G137" s="282" t="s">
        <v>417</v>
      </c>
      <c r="H137" s="283">
        <v>60</v>
      </c>
      <c r="I137" s="284"/>
      <c r="J137" s="283">
        <f>ROUND(I137*H137,0)</f>
        <v>0</v>
      </c>
      <c r="K137" s="281" t="s">
        <v>181</v>
      </c>
      <c r="L137" s="285"/>
      <c r="M137" s="286" t="s">
        <v>20</v>
      </c>
      <c r="N137" s="287" t="s">
        <v>48</v>
      </c>
      <c r="O137" s="86"/>
      <c r="P137" s="228">
        <f>O137*H137</f>
        <v>0</v>
      </c>
      <c r="Q137" s="228">
        <v>0.0035400000000000002</v>
      </c>
      <c r="R137" s="228">
        <f>Q137*H137</f>
        <v>0.21240000000000001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285</v>
      </c>
      <c r="AT137" s="230" t="s">
        <v>360</v>
      </c>
      <c r="AU137" s="230" t="s">
        <v>86</v>
      </c>
      <c r="AY137" s="19" t="s">
        <v>168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174</v>
      </c>
      <c r="BM137" s="230" t="s">
        <v>1284</v>
      </c>
    </row>
    <row r="138" s="2" customFormat="1" ht="20.5" customHeight="1">
      <c r="A138" s="40"/>
      <c r="B138" s="41"/>
      <c r="C138" s="279" t="s">
        <v>496</v>
      </c>
      <c r="D138" s="279" t="s">
        <v>360</v>
      </c>
      <c r="E138" s="280" t="s">
        <v>900</v>
      </c>
      <c r="F138" s="281" t="s">
        <v>901</v>
      </c>
      <c r="G138" s="282" t="s">
        <v>417</v>
      </c>
      <c r="H138" s="283">
        <v>1</v>
      </c>
      <c r="I138" s="284"/>
      <c r="J138" s="283">
        <f>ROUND(I138*H138,0)</f>
        <v>0</v>
      </c>
      <c r="K138" s="281" t="s">
        <v>181</v>
      </c>
      <c r="L138" s="285"/>
      <c r="M138" s="286" t="s">
        <v>20</v>
      </c>
      <c r="N138" s="287" t="s">
        <v>48</v>
      </c>
      <c r="O138" s="86"/>
      <c r="P138" s="228">
        <f>O138*H138</f>
        <v>0</v>
      </c>
      <c r="Q138" s="228">
        <v>0.0047200000000000002</v>
      </c>
      <c r="R138" s="228">
        <f>Q138*H138</f>
        <v>0.0047200000000000002</v>
      </c>
      <c r="S138" s="228">
        <v>0</v>
      </c>
      <c r="T138" s="22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0" t="s">
        <v>285</v>
      </c>
      <c r="AT138" s="230" t="s">
        <v>360</v>
      </c>
      <c r="AU138" s="230" t="s">
        <v>86</v>
      </c>
      <c r="AY138" s="19" t="s">
        <v>168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</v>
      </c>
      <c r="BK138" s="231">
        <f>ROUND(I138*H138,0)</f>
        <v>0</v>
      </c>
      <c r="BL138" s="19" t="s">
        <v>174</v>
      </c>
      <c r="BM138" s="230" t="s">
        <v>1285</v>
      </c>
    </row>
    <row r="139" s="2" customFormat="1" ht="20.5" customHeight="1">
      <c r="A139" s="40"/>
      <c r="B139" s="41"/>
      <c r="C139" s="220" t="s">
        <v>500</v>
      </c>
      <c r="D139" s="220" t="s">
        <v>170</v>
      </c>
      <c r="E139" s="221" t="s">
        <v>904</v>
      </c>
      <c r="F139" s="222" t="s">
        <v>905</v>
      </c>
      <c r="G139" s="223" t="s">
        <v>417</v>
      </c>
      <c r="H139" s="224">
        <v>4</v>
      </c>
      <c r="I139" s="225"/>
      <c r="J139" s="224">
        <f>ROUND(I139*H139,0)</f>
        <v>0</v>
      </c>
      <c r="K139" s="222" t="s">
        <v>181</v>
      </c>
      <c r="L139" s="46"/>
      <c r="M139" s="226" t="s">
        <v>20</v>
      </c>
      <c r="N139" s="227" t="s">
        <v>48</v>
      </c>
      <c r="O139" s="86"/>
      <c r="P139" s="228">
        <f>O139*H139</f>
        <v>0</v>
      </c>
      <c r="Q139" s="228">
        <v>5.1999999999999997E-05</v>
      </c>
      <c r="R139" s="228">
        <f>Q139*H139</f>
        <v>0.00020799999999999999</v>
      </c>
      <c r="S139" s="228">
        <v>0</v>
      </c>
      <c r="T139" s="22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0" t="s">
        <v>174</v>
      </c>
      <c r="AT139" s="230" t="s">
        <v>170</v>
      </c>
      <c r="AU139" s="230" t="s">
        <v>86</v>
      </c>
      <c r="AY139" s="19" t="s">
        <v>168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</v>
      </c>
      <c r="BK139" s="231">
        <f>ROUND(I139*H139,0)</f>
        <v>0</v>
      </c>
      <c r="BL139" s="19" t="s">
        <v>174</v>
      </c>
      <c r="BM139" s="230" t="s">
        <v>1286</v>
      </c>
    </row>
    <row r="140" s="2" customFormat="1">
      <c r="A140" s="40"/>
      <c r="B140" s="41"/>
      <c r="C140" s="42"/>
      <c r="D140" s="232" t="s">
        <v>183</v>
      </c>
      <c r="E140" s="42"/>
      <c r="F140" s="233" t="s">
        <v>889</v>
      </c>
      <c r="G140" s="42"/>
      <c r="H140" s="42"/>
      <c r="I140" s="138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183</v>
      </c>
      <c r="AU140" s="19" t="s">
        <v>86</v>
      </c>
    </row>
    <row r="141" s="2" customFormat="1">
      <c r="A141" s="40"/>
      <c r="B141" s="41"/>
      <c r="C141" s="42"/>
      <c r="D141" s="232" t="s">
        <v>176</v>
      </c>
      <c r="E141" s="42"/>
      <c r="F141" s="233" t="s">
        <v>907</v>
      </c>
      <c r="G141" s="42"/>
      <c r="H141" s="42"/>
      <c r="I141" s="138"/>
      <c r="J141" s="42"/>
      <c r="K141" s="42"/>
      <c r="L141" s="46"/>
      <c r="M141" s="234"/>
      <c r="N141" s="23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176</v>
      </c>
      <c r="AU141" s="19" t="s">
        <v>86</v>
      </c>
    </row>
    <row r="142" s="13" customFormat="1">
      <c r="A142" s="13"/>
      <c r="B142" s="236"/>
      <c r="C142" s="237"/>
      <c r="D142" s="232" t="s">
        <v>185</v>
      </c>
      <c r="E142" s="238" t="s">
        <v>20</v>
      </c>
      <c r="F142" s="239" t="s">
        <v>174</v>
      </c>
      <c r="G142" s="237"/>
      <c r="H142" s="240">
        <v>4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185</v>
      </c>
      <c r="AU142" s="246" t="s">
        <v>86</v>
      </c>
      <c r="AV142" s="13" t="s">
        <v>86</v>
      </c>
      <c r="AW142" s="13" t="s">
        <v>38</v>
      </c>
      <c r="AX142" s="13" t="s">
        <v>8</v>
      </c>
      <c r="AY142" s="246" t="s">
        <v>168</v>
      </c>
    </row>
    <row r="143" s="2" customFormat="1" ht="20.5" customHeight="1">
      <c r="A143" s="40"/>
      <c r="B143" s="41"/>
      <c r="C143" s="279" t="s">
        <v>507</v>
      </c>
      <c r="D143" s="279" t="s">
        <v>360</v>
      </c>
      <c r="E143" s="280" t="s">
        <v>900</v>
      </c>
      <c r="F143" s="281" t="s">
        <v>901</v>
      </c>
      <c r="G143" s="282" t="s">
        <v>417</v>
      </c>
      <c r="H143" s="283">
        <v>8</v>
      </c>
      <c r="I143" s="284"/>
      <c r="J143" s="283">
        <f>ROUND(I143*H143,0)</f>
        <v>0</v>
      </c>
      <c r="K143" s="281" t="s">
        <v>181</v>
      </c>
      <c r="L143" s="285"/>
      <c r="M143" s="286" t="s">
        <v>20</v>
      </c>
      <c r="N143" s="287" t="s">
        <v>48</v>
      </c>
      <c r="O143" s="86"/>
      <c r="P143" s="228">
        <f>O143*H143</f>
        <v>0</v>
      </c>
      <c r="Q143" s="228">
        <v>0.0047200000000000002</v>
      </c>
      <c r="R143" s="228">
        <f>Q143*H143</f>
        <v>0.037760000000000002</v>
      </c>
      <c r="S143" s="228">
        <v>0</v>
      </c>
      <c r="T143" s="22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0" t="s">
        <v>285</v>
      </c>
      <c r="AT143" s="230" t="s">
        <v>360</v>
      </c>
      <c r="AU143" s="230" t="s">
        <v>86</v>
      </c>
      <c r="AY143" s="19" t="s">
        <v>168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</v>
      </c>
      <c r="BK143" s="231">
        <f>ROUND(I143*H143,0)</f>
        <v>0</v>
      </c>
      <c r="BL143" s="19" t="s">
        <v>174</v>
      </c>
      <c r="BM143" s="230" t="s">
        <v>1287</v>
      </c>
    </row>
    <row r="144" s="13" customFormat="1">
      <c r="A144" s="13"/>
      <c r="B144" s="236"/>
      <c r="C144" s="237"/>
      <c r="D144" s="232" t="s">
        <v>185</v>
      </c>
      <c r="E144" s="237"/>
      <c r="F144" s="239" t="s">
        <v>1288</v>
      </c>
      <c r="G144" s="237"/>
      <c r="H144" s="240">
        <v>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185</v>
      </c>
      <c r="AU144" s="246" t="s">
        <v>86</v>
      </c>
      <c r="AV144" s="13" t="s">
        <v>86</v>
      </c>
      <c r="AW144" s="13" t="s">
        <v>4</v>
      </c>
      <c r="AX144" s="13" t="s">
        <v>8</v>
      </c>
      <c r="AY144" s="246" t="s">
        <v>168</v>
      </c>
    </row>
    <row r="145" s="2" customFormat="1" ht="20.5" customHeight="1">
      <c r="A145" s="40"/>
      <c r="B145" s="41"/>
      <c r="C145" s="220" t="s">
        <v>514</v>
      </c>
      <c r="D145" s="220" t="s">
        <v>170</v>
      </c>
      <c r="E145" s="221" t="s">
        <v>912</v>
      </c>
      <c r="F145" s="222" t="s">
        <v>913</v>
      </c>
      <c r="G145" s="223" t="s">
        <v>417</v>
      </c>
      <c r="H145" s="224">
        <v>4</v>
      </c>
      <c r="I145" s="225"/>
      <c r="J145" s="224">
        <f>ROUND(I145*H145,0)</f>
        <v>0</v>
      </c>
      <c r="K145" s="222" t="s">
        <v>20</v>
      </c>
      <c r="L145" s="46"/>
      <c r="M145" s="226" t="s">
        <v>20</v>
      </c>
      <c r="N145" s="227" t="s">
        <v>48</v>
      </c>
      <c r="O145" s="86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174</v>
      </c>
      <c r="AT145" s="230" t="s">
        <v>170</v>
      </c>
      <c r="AU145" s="230" t="s">
        <v>86</v>
      </c>
      <c r="AY145" s="19" t="s">
        <v>168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</v>
      </c>
      <c r="BK145" s="231">
        <f>ROUND(I145*H145,0)</f>
        <v>0</v>
      </c>
      <c r="BL145" s="19" t="s">
        <v>174</v>
      </c>
      <c r="BM145" s="230" t="s">
        <v>1289</v>
      </c>
    </row>
    <row r="146" s="2" customFormat="1">
      <c r="A146" s="40"/>
      <c r="B146" s="41"/>
      <c r="C146" s="42"/>
      <c r="D146" s="232" t="s">
        <v>176</v>
      </c>
      <c r="E146" s="42"/>
      <c r="F146" s="233" t="s">
        <v>1092</v>
      </c>
      <c r="G146" s="42"/>
      <c r="H146" s="42"/>
      <c r="I146" s="138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176</v>
      </c>
      <c r="AU146" s="19" t="s">
        <v>86</v>
      </c>
    </row>
    <row r="147" s="2" customFormat="1" ht="20.5" customHeight="1">
      <c r="A147" s="40"/>
      <c r="B147" s="41"/>
      <c r="C147" s="220" t="s">
        <v>522</v>
      </c>
      <c r="D147" s="220" t="s">
        <v>170</v>
      </c>
      <c r="E147" s="221" t="s">
        <v>916</v>
      </c>
      <c r="F147" s="222" t="s">
        <v>917</v>
      </c>
      <c r="G147" s="223" t="s">
        <v>918</v>
      </c>
      <c r="H147" s="224">
        <v>64</v>
      </c>
      <c r="I147" s="225"/>
      <c r="J147" s="224">
        <f>ROUND(I147*H147,0)</f>
        <v>0</v>
      </c>
      <c r="K147" s="222" t="s">
        <v>20</v>
      </c>
      <c r="L147" s="46"/>
      <c r="M147" s="226" t="s">
        <v>20</v>
      </c>
      <c r="N147" s="227" t="s">
        <v>48</v>
      </c>
      <c r="O147" s="86"/>
      <c r="P147" s="228">
        <f>O147*H147</f>
        <v>0</v>
      </c>
      <c r="Q147" s="228">
        <v>2.0000000000000002E-05</v>
      </c>
      <c r="R147" s="228">
        <f>Q147*H147</f>
        <v>0.0012800000000000001</v>
      </c>
      <c r="S147" s="228">
        <v>0</v>
      </c>
      <c r="T147" s="22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0" t="s">
        <v>174</v>
      </c>
      <c r="AT147" s="230" t="s">
        <v>170</v>
      </c>
      <c r="AU147" s="230" t="s">
        <v>86</v>
      </c>
      <c r="AY147" s="19" t="s">
        <v>168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</v>
      </c>
      <c r="BK147" s="231">
        <f>ROUND(I147*H147,0)</f>
        <v>0</v>
      </c>
      <c r="BL147" s="19" t="s">
        <v>174</v>
      </c>
      <c r="BM147" s="230" t="s">
        <v>1290</v>
      </c>
    </row>
    <row r="148" s="13" customFormat="1">
      <c r="A148" s="13"/>
      <c r="B148" s="236"/>
      <c r="C148" s="237"/>
      <c r="D148" s="232" t="s">
        <v>185</v>
      </c>
      <c r="E148" s="238" t="s">
        <v>20</v>
      </c>
      <c r="F148" s="239" t="s">
        <v>1291</v>
      </c>
      <c r="G148" s="237"/>
      <c r="H148" s="240">
        <v>64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185</v>
      </c>
      <c r="AU148" s="246" t="s">
        <v>86</v>
      </c>
      <c r="AV148" s="13" t="s">
        <v>86</v>
      </c>
      <c r="AW148" s="13" t="s">
        <v>38</v>
      </c>
      <c r="AX148" s="13" t="s">
        <v>8</v>
      </c>
      <c r="AY148" s="246" t="s">
        <v>168</v>
      </c>
    </row>
    <row r="149" s="2" customFormat="1" ht="20.5" customHeight="1">
      <c r="A149" s="40"/>
      <c r="B149" s="41"/>
      <c r="C149" s="220" t="s">
        <v>973</v>
      </c>
      <c r="D149" s="220" t="s">
        <v>170</v>
      </c>
      <c r="E149" s="221" t="s">
        <v>999</v>
      </c>
      <c r="F149" s="222" t="s">
        <v>1000</v>
      </c>
      <c r="G149" s="223" t="s">
        <v>417</v>
      </c>
      <c r="H149" s="224">
        <v>84</v>
      </c>
      <c r="I149" s="225"/>
      <c r="J149" s="224">
        <f>ROUND(I149*H149,0)</f>
        <v>0</v>
      </c>
      <c r="K149" s="222" t="s">
        <v>711</v>
      </c>
      <c r="L149" s="46"/>
      <c r="M149" s="226" t="s">
        <v>20</v>
      </c>
      <c r="N149" s="227" t="s">
        <v>48</v>
      </c>
      <c r="O149" s="86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0" t="s">
        <v>174</v>
      </c>
      <c r="AT149" s="230" t="s">
        <v>170</v>
      </c>
      <c r="AU149" s="230" t="s">
        <v>86</v>
      </c>
      <c r="AY149" s="19" t="s">
        <v>168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</v>
      </c>
      <c r="BK149" s="231">
        <f>ROUND(I149*H149,0)</f>
        <v>0</v>
      </c>
      <c r="BL149" s="19" t="s">
        <v>174</v>
      </c>
      <c r="BM149" s="230" t="s">
        <v>1292</v>
      </c>
    </row>
    <row r="150" s="2" customFormat="1">
      <c r="A150" s="40"/>
      <c r="B150" s="41"/>
      <c r="C150" s="42"/>
      <c r="D150" s="232" t="s">
        <v>183</v>
      </c>
      <c r="E150" s="42"/>
      <c r="F150" s="233" t="s">
        <v>1002</v>
      </c>
      <c r="G150" s="42"/>
      <c r="H150" s="42"/>
      <c r="I150" s="138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183</v>
      </c>
      <c r="AU150" s="19" t="s">
        <v>86</v>
      </c>
    </row>
    <row r="151" s="2" customFormat="1">
      <c r="A151" s="40"/>
      <c r="B151" s="41"/>
      <c r="C151" s="42"/>
      <c r="D151" s="232" t="s">
        <v>176</v>
      </c>
      <c r="E151" s="42"/>
      <c r="F151" s="233" t="s">
        <v>1003</v>
      </c>
      <c r="G151" s="42"/>
      <c r="H151" s="42"/>
      <c r="I151" s="138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176</v>
      </c>
      <c r="AU151" s="19" t="s">
        <v>86</v>
      </c>
    </row>
    <row r="152" s="13" customFormat="1">
      <c r="A152" s="13"/>
      <c r="B152" s="236"/>
      <c r="C152" s="237"/>
      <c r="D152" s="232" t="s">
        <v>185</v>
      </c>
      <c r="E152" s="238" t="s">
        <v>20</v>
      </c>
      <c r="F152" s="239" t="s">
        <v>1293</v>
      </c>
      <c r="G152" s="237"/>
      <c r="H152" s="240">
        <v>84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185</v>
      </c>
      <c r="AU152" s="246" t="s">
        <v>86</v>
      </c>
      <c r="AV152" s="13" t="s">
        <v>86</v>
      </c>
      <c r="AW152" s="13" t="s">
        <v>38</v>
      </c>
      <c r="AX152" s="13" t="s">
        <v>8</v>
      </c>
      <c r="AY152" s="246" t="s">
        <v>168</v>
      </c>
    </row>
    <row r="153" s="2" customFormat="1" ht="20.5" customHeight="1">
      <c r="A153" s="40"/>
      <c r="B153" s="41"/>
      <c r="C153" s="279" t="s">
        <v>977</v>
      </c>
      <c r="D153" s="279" t="s">
        <v>360</v>
      </c>
      <c r="E153" s="280" t="s">
        <v>1005</v>
      </c>
      <c r="F153" s="281" t="s">
        <v>1006</v>
      </c>
      <c r="G153" s="282" t="s">
        <v>190</v>
      </c>
      <c r="H153" s="283">
        <v>1.6799999999999999</v>
      </c>
      <c r="I153" s="284"/>
      <c r="J153" s="283">
        <f>ROUND(I153*H153,0)</f>
        <v>0</v>
      </c>
      <c r="K153" s="281" t="s">
        <v>181</v>
      </c>
      <c r="L153" s="285"/>
      <c r="M153" s="286" t="s">
        <v>20</v>
      </c>
      <c r="N153" s="287" t="s">
        <v>48</v>
      </c>
      <c r="O153" s="86"/>
      <c r="P153" s="228">
        <f>O153*H153</f>
        <v>0</v>
      </c>
      <c r="Q153" s="228">
        <v>0.20000000000000001</v>
      </c>
      <c r="R153" s="228">
        <f>Q153*H153</f>
        <v>0.33600000000000002</v>
      </c>
      <c r="S153" s="228">
        <v>0</v>
      </c>
      <c r="T153" s="22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0" t="s">
        <v>285</v>
      </c>
      <c r="AT153" s="230" t="s">
        <v>360</v>
      </c>
      <c r="AU153" s="230" t="s">
        <v>86</v>
      </c>
      <c r="AY153" s="19" t="s">
        <v>168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9" t="s">
        <v>8</v>
      </c>
      <c r="BK153" s="231">
        <f>ROUND(I153*H153,0)</f>
        <v>0</v>
      </c>
      <c r="BL153" s="19" t="s">
        <v>174</v>
      </c>
      <c r="BM153" s="230" t="s">
        <v>1294</v>
      </c>
    </row>
    <row r="154" s="13" customFormat="1">
      <c r="A154" s="13"/>
      <c r="B154" s="236"/>
      <c r="C154" s="237"/>
      <c r="D154" s="232" t="s">
        <v>185</v>
      </c>
      <c r="E154" s="238" t="s">
        <v>20</v>
      </c>
      <c r="F154" s="239" t="s">
        <v>1295</v>
      </c>
      <c r="G154" s="237"/>
      <c r="H154" s="240">
        <v>1.6799999999999999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185</v>
      </c>
      <c r="AU154" s="246" t="s">
        <v>86</v>
      </c>
      <c r="AV154" s="13" t="s">
        <v>86</v>
      </c>
      <c r="AW154" s="13" t="s">
        <v>38</v>
      </c>
      <c r="AX154" s="13" t="s">
        <v>8</v>
      </c>
      <c r="AY154" s="246" t="s">
        <v>168</v>
      </c>
    </row>
    <row r="155" s="2" customFormat="1" ht="20.5" customHeight="1">
      <c r="A155" s="40"/>
      <c r="B155" s="41"/>
      <c r="C155" s="220" t="s">
        <v>551</v>
      </c>
      <c r="D155" s="220" t="s">
        <v>170</v>
      </c>
      <c r="E155" s="221" t="s">
        <v>1009</v>
      </c>
      <c r="F155" s="222" t="s">
        <v>1010</v>
      </c>
      <c r="G155" s="223" t="s">
        <v>190</v>
      </c>
      <c r="H155" s="224">
        <v>40.240000000000002</v>
      </c>
      <c r="I155" s="225"/>
      <c r="J155" s="224">
        <f>ROUND(I155*H155,0)</f>
        <v>0</v>
      </c>
      <c r="K155" s="222" t="s">
        <v>181</v>
      </c>
      <c r="L155" s="46"/>
      <c r="M155" s="226" t="s">
        <v>20</v>
      </c>
      <c r="N155" s="227" t="s">
        <v>48</v>
      </c>
      <c r="O155" s="86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0" t="s">
        <v>174</v>
      </c>
      <c r="AT155" s="230" t="s">
        <v>170</v>
      </c>
      <c r="AU155" s="230" t="s">
        <v>86</v>
      </c>
      <c r="AY155" s="19" t="s">
        <v>168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9" t="s">
        <v>8</v>
      </c>
      <c r="BK155" s="231">
        <f>ROUND(I155*H155,0)</f>
        <v>0</v>
      </c>
      <c r="BL155" s="19" t="s">
        <v>174</v>
      </c>
      <c r="BM155" s="230" t="s">
        <v>1296</v>
      </c>
    </row>
    <row r="156" s="2" customFormat="1">
      <c r="A156" s="40"/>
      <c r="B156" s="41"/>
      <c r="C156" s="42"/>
      <c r="D156" s="232" t="s">
        <v>183</v>
      </c>
      <c r="E156" s="42"/>
      <c r="F156" s="233" t="s">
        <v>1012</v>
      </c>
      <c r="G156" s="42"/>
      <c r="H156" s="42"/>
      <c r="I156" s="138"/>
      <c r="J156" s="42"/>
      <c r="K156" s="42"/>
      <c r="L156" s="46"/>
      <c r="M156" s="234"/>
      <c r="N156" s="23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183</v>
      </c>
      <c r="AU156" s="19" t="s">
        <v>86</v>
      </c>
    </row>
    <row r="157" s="2" customFormat="1">
      <c r="A157" s="40"/>
      <c r="B157" s="41"/>
      <c r="C157" s="42"/>
      <c r="D157" s="232" t="s">
        <v>176</v>
      </c>
      <c r="E157" s="42"/>
      <c r="F157" s="233" t="s">
        <v>1013</v>
      </c>
      <c r="G157" s="42"/>
      <c r="H157" s="42"/>
      <c r="I157" s="138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176</v>
      </c>
      <c r="AU157" s="19" t="s">
        <v>86</v>
      </c>
    </row>
    <row r="158" s="13" customFormat="1">
      <c r="A158" s="13"/>
      <c r="B158" s="236"/>
      <c r="C158" s="237"/>
      <c r="D158" s="232" t="s">
        <v>185</v>
      </c>
      <c r="E158" s="238" t="s">
        <v>20</v>
      </c>
      <c r="F158" s="239" t="s">
        <v>1239</v>
      </c>
      <c r="G158" s="237"/>
      <c r="H158" s="240">
        <v>40.240000000000002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185</v>
      </c>
      <c r="AU158" s="246" t="s">
        <v>86</v>
      </c>
      <c r="AV158" s="13" t="s">
        <v>86</v>
      </c>
      <c r="AW158" s="13" t="s">
        <v>38</v>
      </c>
      <c r="AX158" s="13" t="s">
        <v>8</v>
      </c>
      <c r="AY158" s="246" t="s">
        <v>168</v>
      </c>
    </row>
    <row r="159" s="2" customFormat="1" ht="20.5" customHeight="1">
      <c r="A159" s="40"/>
      <c r="B159" s="41"/>
      <c r="C159" s="220" t="s">
        <v>558</v>
      </c>
      <c r="D159" s="220" t="s">
        <v>170</v>
      </c>
      <c r="E159" s="221" t="s">
        <v>1015</v>
      </c>
      <c r="F159" s="222" t="s">
        <v>1016</v>
      </c>
      <c r="G159" s="223" t="s">
        <v>190</v>
      </c>
      <c r="H159" s="224">
        <v>80.480000000000004</v>
      </c>
      <c r="I159" s="225"/>
      <c r="J159" s="224">
        <f>ROUND(I159*H159,0)</f>
        <v>0</v>
      </c>
      <c r="K159" s="222" t="s">
        <v>181</v>
      </c>
      <c r="L159" s="46"/>
      <c r="M159" s="226" t="s">
        <v>20</v>
      </c>
      <c r="N159" s="227" t="s">
        <v>48</v>
      </c>
      <c r="O159" s="86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0" t="s">
        <v>174</v>
      </c>
      <c r="AT159" s="230" t="s">
        <v>170</v>
      </c>
      <c r="AU159" s="230" t="s">
        <v>86</v>
      </c>
      <c r="AY159" s="19" t="s">
        <v>168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9" t="s">
        <v>8</v>
      </c>
      <c r="BK159" s="231">
        <f>ROUND(I159*H159,0)</f>
        <v>0</v>
      </c>
      <c r="BL159" s="19" t="s">
        <v>174</v>
      </c>
      <c r="BM159" s="230" t="s">
        <v>1297</v>
      </c>
    </row>
    <row r="160" s="2" customFormat="1">
      <c r="A160" s="40"/>
      <c r="B160" s="41"/>
      <c r="C160" s="42"/>
      <c r="D160" s="232" t="s">
        <v>183</v>
      </c>
      <c r="E160" s="42"/>
      <c r="F160" s="233" t="s">
        <v>1012</v>
      </c>
      <c r="G160" s="42"/>
      <c r="H160" s="42"/>
      <c r="I160" s="138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183</v>
      </c>
      <c r="AU160" s="19" t="s">
        <v>86</v>
      </c>
    </row>
    <row r="161" s="13" customFormat="1">
      <c r="A161" s="13"/>
      <c r="B161" s="236"/>
      <c r="C161" s="237"/>
      <c r="D161" s="232" t="s">
        <v>185</v>
      </c>
      <c r="E161" s="238" t="s">
        <v>20</v>
      </c>
      <c r="F161" s="239" t="s">
        <v>1241</v>
      </c>
      <c r="G161" s="237"/>
      <c r="H161" s="240">
        <v>80.480000000000004</v>
      </c>
      <c r="I161" s="241"/>
      <c r="J161" s="237"/>
      <c r="K161" s="237"/>
      <c r="L161" s="242"/>
      <c r="M161" s="288"/>
      <c r="N161" s="289"/>
      <c r="O161" s="289"/>
      <c r="P161" s="289"/>
      <c r="Q161" s="289"/>
      <c r="R161" s="289"/>
      <c r="S161" s="289"/>
      <c r="T161" s="29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185</v>
      </c>
      <c r="AU161" s="246" t="s">
        <v>86</v>
      </c>
      <c r="AV161" s="13" t="s">
        <v>86</v>
      </c>
      <c r="AW161" s="13" t="s">
        <v>38</v>
      </c>
      <c r="AX161" s="13" t="s">
        <v>8</v>
      </c>
      <c r="AY161" s="246" t="s">
        <v>168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168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kisJ4DcUiuQhbRwTxVoSxTmD+7uby/K5AyLqU24UMbh4p5N1FztAQmaiELn/SzEPNA+TRfBKcU+KuAQExhC+Ww==" hashValue="k09vXOgkUUbJ92qb0ZCoRyRqidsqCxU8M+r+O2rEK7x76+PoXNVKOubT7zIjWva+3MAhQAzzpViBs8B+M3a9Dg==" algorithmName="SHA-512" password="CC35"/>
  <autoFilter ref="C80:K16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1298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68.5" customHeight="1">
      <c r="A27" s="144"/>
      <c r="B27" s="145"/>
      <c r="C27" s="144"/>
      <c r="D27" s="144"/>
      <c r="E27" s="146" t="s">
        <v>1039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ROUND((SUM(BE81:BE161)),  0)</f>
        <v>0</v>
      </c>
      <c r="G33" s="40"/>
      <c r="H33" s="40"/>
      <c r="I33" s="157">
        <v>0.20999999999999999</v>
      </c>
      <c r="J33" s="156">
        <f>ROUND(((SUM(BE81:BE161))*I33),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ROUND((SUM(BF81:BF161)),  0)</f>
        <v>0</v>
      </c>
      <c r="G34" s="40"/>
      <c r="H34" s="40"/>
      <c r="I34" s="157">
        <v>0.14999999999999999</v>
      </c>
      <c r="J34" s="156">
        <f>ROUND(((SUM(BF81:BF161))*I34),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ROUND((SUM(BG81:BG161)),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ROUND((SUM(BH81:BH161)),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ROUND((SUM(BI81:BI161)),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16025-2.4 - Vegetační úpravy LBC2 - následná péče 2.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153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16025-2.4 - Vegetační úpravy LBC2 - následná péče 2.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154</v>
      </c>
      <c r="D80" s="195" t="s">
        <v>62</v>
      </c>
      <c r="E80" s="195" t="s">
        <v>58</v>
      </c>
      <c r="F80" s="195" t="s">
        <v>59</v>
      </c>
      <c r="G80" s="195" t="s">
        <v>155</v>
      </c>
      <c r="H80" s="195" t="s">
        <v>156</v>
      </c>
      <c r="I80" s="196" t="s">
        <v>157</v>
      </c>
      <c r="J80" s="195" t="s">
        <v>140</v>
      </c>
      <c r="K80" s="197" t="s">
        <v>158</v>
      </c>
      <c r="L80" s="198"/>
      <c r="M80" s="94" t="s">
        <v>20</v>
      </c>
      <c r="N80" s="95" t="s">
        <v>47</v>
      </c>
      <c r="O80" s="95" t="s">
        <v>159</v>
      </c>
      <c r="P80" s="95" t="s">
        <v>160</v>
      </c>
      <c r="Q80" s="95" t="s">
        <v>161</v>
      </c>
      <c r="R80" s="95" t="s">
        <v>162</v>
      </c>
      <c r="S80" s="95" t="s">
        <v>163</v>
      </c>
      <c r="T80" s="96" t="s">
        <v>164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165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0.8107080000000001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166</v>
      </c>
      <c r="F82" s="207" t="s">
        <v>167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0.8107080000000001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168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169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SUM(P84:P161)</f>
        <v>0</v>
      </c>
      <c r="Q83" s="212"/>
      <c r="R83" s="213">
        <f>SUM(R84:R161)</f>
        <v>0.8107080000000001</v>
      </c>
      <c r="S83" s="212"/>
      <c r="T83" s="214">
        <f>SUM(T84:T161)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168</v>
      </c>
      <c r="BK83" s="217">
        <f>SUM(BK84:BK161)</f>
        <v>0</v>
      </c>
    </row>
    <row r="84" s="2" customFormat="1" ht="14.5" customHeight="1">
      <c r="A84" s="40"/>
      <c r="B84" s="41"/>
      <c r="C84" s="279" t="s">
        <v>8</v>
      </c>
      <c r="D84" s="279" t="s">
        <v>360</v>
      </c>
      <c r="E84" s="280" t="s">
        <v>964</v>
      </c>
      <c r="F84" s="281" t="s">
        <v>965</v>
      </c>
      <c r="G84" s="282" t="s">
        <v>417</v>
      </c>
      <c r="H84" s="283">
        <v>1</v>
      </c>
      <c r="I84" s="284"/>
      <c r="J84" s="283">
        <f>ROUND(I84*H84,0)</f>
        <v>0</v>
      </c>
      <c r="K84" s="281" t="s">
        <v>20</v>
      </c>
      <c r="L84" s="285"/>
      <c r="M84" s="286" t="s">
        <v>20</v>
      </c>
      <c r="N84" s="287" t="s">
        <v>48</v>
      </c>
      <c r="O84" s="86"/>
      <c r="P84" s="228">
        <f>O84*H84</f>
        <v>0</v>
      </c>
      <c r="Q84" s="228">
        <v>0.017999999999999999</v>
      </c>
      <c r="R84" s="228">
        <f>Q84*H84</f>
        <v>0.017999999999999999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285</v>
      </c>
      <c r="AT84" s="230" t="s">
        <v>360</v>
      </c>
      <c r="AU84" s="230" t="s">
        <v>86</v>
      </c>
      <c r="AY84" s="19" t="s">
        <v>168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174</v>
      </c>
      <c r="BM84" s="230" t="s">
        <v>1246</v>
      </c>
    </row>
    <row r="85" s="2" customFormat="1" ht="52" customHeight="1">
      <c r="A85" s="40"/>
      <c r="B85" s="41"/>
      <c r="C85" s="279" t="s">
        <v>86</v>
      </c>
      <c r="D85" s="279" t="s">
        <v>360</v>
      </c>
      <c r="E85" s="280" t="s">
        <v>1216</v>
      </c>
      <c r="F85" s="281" t="s">
        <v>1217</v>
      </c>
      <c r="G85" s="282" t="s">
        <v>417</v>
      </c>
      <c r="H85" s="283">
        <v>1</v>
      </c>
      <c r="I85" s="284"/>
      <c r="J85" s="283">
        <f>ROUND(I85*H85,0)</f>
        <v>0</v>
      </c>
      <c r="K85" s="281" t="s">
        <v>20</v>
      </c>
      <c r="L85" s="285"/>
      <c r="M85" s="286" t="s">
        <v>20</v>
      </c>
      <c r="N85" s="287" t="s">
        <v>48</v>
      </c>
      <c r="O85" s="86"/>
      <c r="P85" s="228">
        <f>O85*H85</f>
        <v>0</v>
      </c>
      <c r="Q85" s="228">
        <v>0.0089999999999999993</v>
      </c>
      <c r="R85" s="228">
        <f>Q85*H85</f>
        <v>0.0089999999999999993</v>
      </c>
      <c r="S85" s="228">
        <v>0</v>
      </c>
      <c r="T85" s="229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0" t="s">
        <v>285</v>
      </c>
      <c r="AT85" s="230" t="s">
        <v>360</v>
      </c>
      <c r="AU85" s="230" t="s">
        <v>86</v>
      </c>
      <c r="AY85" s="19" t="s">
        <v>168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19" t="s">
        <v>8</v>
      </c>
      <c r="BK85" s="231">
        <f>ROUND(I85*H85,0)</f>
        <v>0</v>
      </c>
      <c r="BL85" s="19" t="s">
        <v>174</v>
      </c>
      <c r="BM85" s="230" t="s">
        <v>1247</v>
      </c>
    </row>
    <row r="86" s="2" customFormat="1" ht="14.5" customHeight="1">
      <c r="A86" s="40"/>
      <c r="B86" s="41"/>
      <c r="C86" s="279" t="s">
        <v>187</v>
      </c>
      <c r="D86" s="279" t="s">
        <v>360</v>
      </c>
      <c r="E86" s="280" t="s">
        <v>921</v>
      </c>
      <c r="F86" s="281" t="s">
        <v>922</v>
      </c>
      <c r="G86" s="282" t="s">
        <v>417</v>
      </c>
      <c r="H86" s="283">
        <v>1</v>
      </c>
      <c r="I86" s="284"/>
      <c r="J86" s="283">
        <f>ROUND(I86*H86,0)</f>
        <v>0</v>
      </c>
      <c r="K86" s="281" t="s">
        <v>20</v>
      </c>
      <c r="L86" s="285"/>
      <c r="M86" s="286" t="s">
        <v>20</v>
      </c>
      <c r="N86" s="287" t="s">
        <v>48</v>
      </c>
      <c r="O86" s="86"/>
      <c r="P86" s="228">
        <f>O86*H86</f>
        <v>0</v>
      </c>
      <c r="Q86" s="228">
        <v>0.017999999999999999</v>
      </c>
      <c r="R86" s="228">
        <f>Q86*H86</f>
        <v>0.017999999999999999</v>
      </c>
      <c r="S86" s="228">
        <v>0</v>
      </c>
      <c r="T86" s="229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30" t="s">
        <v>285</v>
      </c>
      <c r="AT86" s="230" t="s">
        <v>360</v>
      </c>
      <c r="AU86" s="230" t="s">
        <v>86</v>
      </c>
      <c r="AY86" s="19" t="s">
        <v>168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9" t="s">
        <v>8</v>
      </c>
      <c r="BK86" s="231">
        <f>ROUND(I86*H86,0)</f>
        <v>0</v>
      </c>
      <c r="BL86" s="19" t="s">
        <v>174</v>
      </c>
      <c r="BM86" s="230" t="s">
        <v>1248</v>
      </c>
    </row>
    <row r="87" s="2" customFormat="1" ht="20.5" customHeight="1">
      <c r="A87" s="40"/>
      <c r="B87" s="41"/>
      <c r="C87" s="279" t="s">
        <v>174</v>
      </c>
      <c r="D87" s="279" t="s">
        <v>360</v>
      </c>
      <c r="E87" s="280" t="s">
        <v>970</v>
      </c>
      <c r="F87" s="281" t="s">
        <v>971</v>
      </c>
      <c r="G87" s="282" t="s">
        <v>417</v>
      </c>
      <c r="H87" s="283">
        <v>1</v>
      </c>
      <c r="I87" s="284"/>
      <c r="J87" s="283">
        <f>ROUND(I87*H87,0)</f>
        <v>0</v>
      </c>
      <c r="K87" s="281" t="s">
        <v>20</v>
      </c>
      <c r="L87" s="285"/>
      <c r="M87" s="286" t="s">
        <v>20</v>
      </c>
      <c r="N87" s="28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285</v>
      </c>
      <c r="AT87" s="230" t="s">
        <v>360</v>
      </c>
      <c r="AU87" s="230" t="s">
        <v>86</v>
      </c>
      <c r="AY87" s="19" t="s">
        <v>168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174</v>
      </c>
      <c r="BM87" s="230" t="s">
        <v>1249</v>
      </c>
    </row>
    <row r="88" s="2" customFormat="1" ht="14.5" customHeight="1">
      <c r="A88" s="40"/>
      <c r="B88" s="41"/>
      <c r="C88" s="279" t="s">
        <v>213</v>
      </c>
      <c r="D88" s="279" t="s">
        <v>360</v>
      </c>
      <c r="E88" s="280" t="s">
        <v>1212</v>
      </c>
      <c r="F88" s="281" t="s">
        <v>1213</v>
      </c>
      <c r="G88" s="282" t="s">
        <v>417</v>
      </c>
      <c r="H88" s="283">
        <v>14</v>
      </c>
      <c r="I88" s="284"/>
      <c r="J88" s="283">
        <f>ROUND(I88*H88,0)</f>
        <v>0</v>
      </c>
      <c r="K88" s="281" t="s">
        <v>20</v>
      </c>
      <c r="L88" s="285"/>
      <c r="M88" s="286" t="s">
        <v>20</v>
      </c>
      <c r="N88" s="287" t="s">
        <v>48</v>
      </c>
      <c r="O88" s="86"/>
      <c r="P88" s="228">
        <f>O88*H88</f>
        <v>0</v>
      </c>
      <c r="Q88" s="228">
        <v>4.0000000000000003E-05</v>
      </c>
      <c r="R88" s="228">
        <f>Q88*H88</f>
        <v>0.00056000000000000006</v>
      </c>
      <c r="S88" s="228">
        <v>0</v>
      </c>
      <c r="T88" s="22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0" t="s">
        <v>285</v>
      </c>
      <c r="AT88" s="230" t="s">
        <v>360</v>
      </c>
      <c r="AU88" s="230" t="s">
        <v>86</v>
      </c>
      <c r="AY88" s="19" t="s">
        <v>168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9" t="s">
        <v>8</v>
      </c>
      <c r="BK88" s="231">
        <f>ROUND(I88*H88,0)</f>
        <v>0</v>
      </c>
      <c r="BL88" s="19" t="s">
        <v>174</v>
      </c>
      <c r="BM88" s="230" t="s">
        <v>1250</v>
      </c>
    </row>
    <row r="89" s="2" customFormat="1" ht="14.5" customHeight="1">
      <c r="A89" s="40"/>
      <c r="B89" s="41"/>
      <c r="C89" s="279" t="s">
        <v>264</v>
      </c>
      <c r="D89" s="279" t="s">
        <v>360</v>
      </c>
      <c r="E89" s="280" t="s">
        <v>924</v>
      </c>
      <c r="F89" s="281" t="s">
        <v>925</v>
      </c>
      <c r="G89" s="282" t="s">
        <v>417</v>
      </c>
      <c r="H89" s="283">
        <v>9</v>
      </c>
      <c r="I89" s="284"/>
      <c r="J89" s="283">
        <f>ROUND(I89*H89,0)</f>
        <v>0</v>
      </c>
      <c r="K89" s="281" t="s">
        <v>20</v>
      </c>
      <c r="L89" s="285"/>
      <c r="M89" s="286" t="s">
        <v>20</v>
      </c>
      <c r="N89" s="287" t="s">
        <v>48</v>
      </c>
      <c r="O89" s="86"/>
      <c r="P89" s="228">
        <f>O89*H89</f>
        <v>0</v>
      </c>
      <c r="Q89" s="228">
        <v>4.0000000000000003E-05</v>
      </c>
      <c r="R89" s="228">
        <f>Q89*H89</f>
        <v>0.00036000000000000002</v>
      </c>
      <c r="S89" s="228">
        <v>0</v>
      </c>
      <c r="T89" s="22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0" t="s">
        <v>285</v>
      </c>
      <c r="AT89" s="230" t="s">
        <v>360</v>
      </c>
      <c r="AU89" s="230" t="s">
        <v>86</v>
      </c>
      <c r="AY89" s="19" t="s">
        <v>168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9" t="s">
        <v>8</v>
      </c>
      <c r="BK89" s="231">
        <f>ROUND(I89*H89,0)</f>
        <v>0</v>
      </c>
      <c r="BL89" s="19" t="s">
        <v>174</v>
      </c>
      <c r="BM89" s="230" t="s">
        <v>1251</v>
      </c>
    </row>
    <row r="90" s="2" customFormat="1" ht="14.5" customHeight="1">
      <c r="A90" s="40"/>
      <c r="B90" s="41"/>
      <c r="C90" s="279" t="s">
        <v>270</v>
      </c>
      <c r="D90" s="279" t="s">
        <v>360</v>
      </c>
      <c r="E90" s="280" t="s">
        <v>933</v>
      </c>
      <c r="F90" s="281" t="s">
        <v>934</v>
      </c>
      <c r="G90" s="282" t="s">
        <v>417</v>
      </c>
      <c r="H90" s="283">
        <v>9</v>
      </c>
      <c r="I90" s="284"/>
      <c r="J90" s="283">
        <f>ROUND(I90*H90,0)</f>
        <v>0</v>
      </c>
      <c r="K90" s="281" t="s">
        <v>20</v>
      </c>
      <c r="L90" s="285"/>
      <c r="M90" s="286" t="s">
        <v>20</v>
      </c>
      <c r="N90" s="287" t="s">
        <v>48</v>
      </c>
      <c r="O90" s="86"/>
      <c r="P90" s="228">
        <f>O90*H90</f>
        <v>0</v>
      </c>
      <c r="Q90" s="228">
        <v>4.0000000000000003E-05</v>
      </c>
      <c r="R90" s="228">
        <f>Q90*H90</f>
        <v>0.00036000000000000002</v>
      </c>
      <c r="S90" s="228">
        <v>0</v>
      </c>
      <c r="T90" s="22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0" t="s">
        <v>285</v>
      </c>
      <c r="AT90" s="230" t="s">
        <v>360</v>
      </c>
      <c r="AU90" s="230" t="s">
        <v>86</v>
      </c>
      <c r="AY90" s="19" t="s">
        <v>168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9" t="s">
        <v>8</v>
      </c>
      <c r="BK90" s="231">
        <f>ROUND(I90*H90,0)</f>
        <v>0</v>
      </c>
      <c r="BL90" s="19" t="s">
        <v>174</v>
      </c>
      <c r="BM90" s="230" t="s">
        <v>1252</v>
      </c>
    </row>
    <row r="91" s="2" customFormat="1" ht="14.5" customHeight="1">
      <c r="A91" s="40"/>
      <c r="B91" s="41"/>
      <c r="C91" s="279" t="s">
        <v>285</v>
      </c>
      <c r="D91" s="279" t="s">
        <v>360</v>
      </c>
      <c r="E91" s="280" t="s">
        <v>936</v>
      </c>
      <c r="F91" s="281" t="s">
        <v>937</v>
      </c>
      <c r="G91" s="282" t="s">
        <v>417</v>
      </c>
      <c r="H91" s="283">
        <v>5</v>
      </c>
      <c r="I91" s="284"/>
      <c r="J91" s="283">
        <f>ROUND(I91*H91,0)</f>
        <v>0</v>
      </c>
      <c r="K91" s="281" t="s">
        <v>20</v>
      </c>
      <c r="L91" s="285"/>
      <c r="M91" s="286" t="s">
        <v>20</v>
      </c>
      <c r="N91" s="287" t="s">
        <v>48</v>
      </c>
      <c r="O91" s="86"/>
      <c r="P91" s="228">
        <f>O91*H91</f>
        <v>0</v>
      </c>
      <c r="Q91" s="228">
        <v>0.0089999999999999993</v>
      </c>
      <c r="R91" s="228">
        <f>Q91*H91</f>
        <v>0.044999999999999998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285</v>
      </c>
      <c r="AT91" s="230" t="s">
        <v>360</v>
      </c>
      <c r="AU91" s="230" t="s">
        <v>86</v>
      </c>
      <c r="AY91" s="19" t="s">
        <v>168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174</v>
      </c>
      <c r="BM91" s="230" t="s">
        <v>1253</v>
      </c>
    </row>
    <row r="92" s="2" customFormat="1" ht="14.5" customHeight="1">
      <c r="A92" s="40"/>
      <c r="B92" s="41"/>
      <c r="C92" s="279" t="s">
        <v>290</v>
      </c>
      <c r="D92" s="279" t="s">
        <v>360</v>
      </c>
      <c r="E92" s="280" t="s">
        <v>939</v>
      </c>
      <c r="F92" s="281" t="s">
        <v>940</v>
      </c>
      <c r="G92" s="282" t="s">
        <v>417</v>
      </c>
      <c r="H92" s="283">
        <v>9</v>
      </c>
      <c r="I92" s="284"/>
      <c r="J92" s="283">
        <f>ROUND(I92*H92,0)</f>
        <v>0</v>
      </c>
      <c r="K92" s="281" t="s">
        <v>20</v>
      </c>
      <c r="L92" s="285"/>
      <c r="M92" s="286" t="s">
        <v>20</v>
      </c>
      <c r="N92" s="287" t="s">
        <v>48</v>
      </c>
      <c r="O92" s="86"/>
      <c r="P92" s="228">
        <f>O92*H92</f>
        <v>0</v>
      </c>
      <c r="Q92" s="228">
        <v>4.0000000000000003E-05</v>
      </c>
      <c r="R92" s="228">
        <f>Q92*H92</f>
        <v>0.00036000000000000002</v>
      </c>
      <c r="S92" s="228">
        <v>0</v>
      </c>
      <c r="T92" s="22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0" t="s">
        <v>285</v>
      </c>
      <c r="AT92" s="230" t="s">
        <v>360</v>
      </c>
      <c r="AU92" s="230" t="s">
        <v>86</v>
      </c>
      <c r="AY92" s="19" t="s">
        <v>168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9" t="s">
        <v>8</v>
      </c>
      <c r="BK92" s="231">
        <f>ROUND(I92*H92,0)</f>
        <v>0</v>
      </c>
      <c r="BL92" s="19" t="s">
        <v>174</v>
      </c>
      <c r="BM92" s="230" t="s">
        <v>1254</v>
      </c>
    </row>
    <row r="93" s="2" customFormat="1" ht="14.5" customHeight="1">
      <c r="A93" s="40"/>
      <c r="B93" s="41"/>
      <c r="C93" s="279" t="s">
        <v>303</v>
      </c>
      <c r="D93" s="279" t="s">
        <v>360</v>
      </c>
      <c r="E93" s="280" t="s">
        <v>942</v>
      </c>
      <c r="F93" s="281" t="s">
        <v>943</v>
      </c>
      <c r="G93" s="282" t="s">
        <v>417</v>
      </c>
      <c r="H93" s="283">
        <v>5</v>
      </c>
      <c r="I93" s="284"/>
      <c r="J93" s="283">
        <f>ROUND(I93*H93,0)</f>
        <v>0</v>
      </c>
      <c r="K93" s="281" t="s">
        <v>20</v>
      </c>
      <c r="L93" s="285"/>
      <c r="M93" s="286" t="s">
        <v>20</v>
      </c>
      <c r="N93" s="287" t="s">
        <v>48</v>
      </c>
      <c r="O93" s="86"/>
      <c r="P93" s="228">
        <f>O93*H93</f>
        <v>0</v>
      </c>
      <c r="Q93" s="228">
        <v>4.0000000000000003E-05</v>
      </c>
      <c r="R93" s="228">
        <f>Q93*H93</f>
        <v>0.00020000000000000001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285</v>
      </c>
      <c r="AT93" s="230" t="s">
        <v>360</v>
      </c>
      <c r="AU93" s="230" t="s">
        <v>86</v>
      </c>
      <c r="AY93" s="19" t="s">
        <v>168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174</v>
      </c>
      <c r="BM93" s="230" t="s">
        <v>1255</v>
      </c>
    </row>
    <row r="94" s="2" customFormat="1" ht="14.5" customHeight="1">
      <c r="A94" s="40"/>
      <c r="B94" s="41"/>
      <c r="C94" s="279" t="s">
        <v>314</v>
      </c>
      <c r="D94" s="279" t="s">
        <v>360</v>
      </c>
      <c r="E94" s="280" t="s">
        <v>955</v>
      </c>
      <c r="F94" s="281" t="s">
        <v>956</v>
      </c>
      <c r="G94" s="282" t="s">
        <v>417</v>
      </c>
      <c r="H94" s="283">
        <v>5</v>
      </c>
      <c r="I94" s="284"/>
      <c r="J94" s="283">
        <f>ROUND(I94*H94,0)</f>
        <v>0</v>
      </c>
      <c r="K94" s="281" t="s">
        <v>20</v>
      </c>
      <c r="L94" s="285"/>
      <c r="M94" s="286" t="s">
        <v>20</v>
      </c>
      <c r="N94" s="287" t="s">
        <v>48</v>
      </c>
      <c r="O94" s="86"/>
      <c r="P94" s="228">
        <f>O94*H94</f>
        <v>0</v>
      </c>
      <c r="Q94" s="228">
        <v>4.0000000000000003E-05</v>
      </c>
      <c r="R94" s="228">
        <f>Q94*H94</f>
        <v>0.00020000000000000001</v>
      </c>
      <c r="S94" s="228">
        <v>0</v>
      </c>
      <c r="T94" s="22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0" t="s">
        <v>285</v>
      </c>
      <c r="AT94" s="230" t="s">
        <v>360</v>
      </c>
      <c r="AU94" s="230" t="s">
        <v>86</v>
      </c>
      <c r="AY94" s="19" t="s">
        <v>168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9" t="s">
        <v>8</v>
      </c>
      <c r="BK94" s="231">
        <f>ROUND(I94*H94,0)</f>
        <v>0</v>
      </c>
      <c r="BL94" s="19" t="s">
        <v>174</v>
      </c>
      <c r="BM94" s="230" t="s">
        <v>1256</v>
      </c>
    </row>
    <row r="95" s="2" customFormat="1" ht="14.5" customHeight="1">
      <c r="A95" s="40"/>
      <c r="B95" s="41"/>
      <c r="C95" s="279" t="s">
        <v>329</v>
      </c>
      <c r="D95" s="279" t="s">
        <v>360</v>
      </c>
      <c r="E95" s="280" t="s">
        <v>958</v>
      </c>
      <c r="F95" s="281" t="s">
        <v>959</v>
      </c>
      <c r="G95" s="282" t="s">
        <v>417</v>
      </c>
      <c r="H95" s="283">
        <v>3</v>
      </c>
      <c r="I95" s="284"/>
      <c r="J95" s="283">
        <f>ROUND(I95*H95,0)</f>
        <v>0</v>
      </c>
      <c r="K95" s="281" t="s">
        <v>20</v>
      </c>
      <c r="L95" s="285"/>
      <c r="M95" s="286" t="s">
        <v>20</v>
      </c>
      <c r="N95" s="287" t="s">
        <v>48</v>
      </c>
      <c r="O95" s="86"/>
      <c r="P95" s="228">
        <f>O95*H95</f>
        <v>0</v>
      </c>
      <c r="Q95" s="228">
        <v>4.0000000000000003E-05</v>
      </c>
      <c r="R95" s="228">
        <f>Q95*H95</f>
        <v>0.00012000000000000002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285</v>
      </c>
      <c r="AT95" s="230" t="s">
        <v>360</v>
      </c>
      <c r="AU95" s="230" t="s">
        <v>86</v>
      </c>
      <c r="AY95" s="19" t="s">
        <v>168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174</v>
      </c>
      <c r="BM95" s="230" t="s">
        <v>1257</v>
      </c>
    </row>
    <row r="96" s="2" customFormat="1" ht="14.5" customHeight="1">
      <c r="A96" s="40"/>
      <c r="B96" s="41"/>
      <c r="C96" s="279" t="s">
        <v>903</v>
      </c>
      <c r="D96" s="279" t="s">
        <v>360</v>
      </c>
      <c r="E96" s="280" t="s">
        <v>961</v>
      </c>
      <c r="F96" s="281" t="s">
        <v>962</v>
      </c>
      <c r="G96" s="282" t="s">
        <v>417</v>
      </c>
      <c r="H96" s="283">
        <v>3</v>
      </c>
      <c r="I96" s="284"/>
      <c r="J96" s="283">
        <f>ROUND(I96*H96,0)</f>
        <v>0</v>
      </c>
      <c r="K96" s="281" t="s">
        <v>20</v>
      </c>
      <c r="L96" s="285"/>
      <c r="M96" s="286" t="s">
        <v>20</v>
      </c>
      <c r="N96" s="287" t="s">
        <v>48</v>
      </c>
      <c r="O96" s="86"/>
      <c r="P96" s="228">
        <f>O96*H96</f>
        <v>0</v>
      </c>
      <c r="Q96" s="228">
        <v>4.0000000000000003E-05</v>
      </c>
      <c r="R96" s="228">
        <f>Q96*H96</f>
        <v>0.00012000000000000002</v>
      </c>
      <c r="S96" s="228">
        <v>0</v>
      </c>
      <c r="T96" s="22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0" t="s">
        <v>285</v>
      </c>
      <c r="AT96" s="230" t="s">
        <v>360</v>
      </c>
      <c r="AU96" s="230" t="s">
        <v>86</v>
      </c>
      <c r="AY96" s="19" t="s">
        <v>168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</v>
      </c>
      <c r="BK96" s="231">
        <f>ROUND(I96*H96,0)</f>
        <v>0</v>
      </c>
      <c r="BL96" s="19" t="s">
        <v>174</v>
      </c>
      <c r="BM96" s="230" t="s">
        <v>1258</v>
      </c>
    </row>
    <row r="97" s="2" customFormat="1" ht="14.5" customHeight="1">
      <c r="A97" s="40"/>
      <c r="B97" s="41"/>
      <c r="C97" s="279" t="s">
        <v>340</v>
      </c>
      <c r="D97" s="279" t="s">
        <v>360</v>
      </c>
      <c r="E97" s="280" t="s">
        <v>978</v>
      </c>
      <c r="F97" s="281" t="s">
        <v>979</v>
      </c>
      <c r="G97" s="282" t="s">
        <v>417</v>
      </c>
      <c r="H97" s="283">
        <v>3</v>
      </c>
      <c r="I97" s="284"/>
      <c r="J97" s="283">
        <f>ROUND(I97*H97,0)</f>
        <v>0</v>
      </c>
      <c r="K97" s="281" t="s">
        <v>20</v>
      </c>
      <c r="L97" s="285"/>
      <c r="M97" s="286" t="s">
        <v>20</v>
      </c>
      <c r="N97" s="287" t="s">
        <v>48</v>
      </c>
      <c r="O97" s="86"/>
      <c r="P97" s="228">
        <f>O97*H97</f>
        <v>0</v>
      </c>
      <c r="Q97" s="228">
        <v>4.0000000000000003E-05</v>
      </c>
      <c r="R97" s="228">
        <f>Q97*H97</f>
        <v>0.00012000000000000002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285</v>
      </c>
      <c r="AT97" s="230" t="s">
        <v>360</v>
      </c>
      <c r="AU97" s="230" t="s">
        <v>86</v>
      </c>
      <c r="AY97" s="19" t="s">
        <v>168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174</v>
      </c>
      <c r="BM97" s="230" t="s">
        <v>1259</v>
      </c>
    </row>
    <row r="98" s="2" customFormat="1" ht="14.5" customHeight="1">
      <c r="A98" s="40"/>
      <c r="B98" s="41"/>
      <c r="C98" s="279" t="s">
        <v>9</v>
      </c>
      <c r="D98" s="279" t="s">
        <v>360</v>
      </c>
      <c r="E98" s="280" t="s">
        <v>983</v>
      </c>
      <c r="F98" s="281" t="s">
        <v>984</v>
      </c>
      <c r="G98" s="282" t="s">
        <v>417</v>
      </c>
      <c r="H98" s="283">
        <v>3</v>
      </c>
      <c r="I98" s="284"/>
      <c r="J98" s="283">
        <f>ROUND(I98*H98,0)</f>
        <v>0</v>
      </c>
      <c r="K98" s="281" t="s">
        <v>20</v>
      </c>
      <c r="L98" s="285"/>
      <c r="M98" s="286" t="s">
        <v>20</v>
      </c>
      <c r="N98" s="287" t="s">
        <v>48</v>
      </c>
      <c r="O98" s="86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0" t="s">
        <v>285</v>
      </c>
      <c r="AT98" s="230" t="s">
        <v>360</v>
      </c>
      <c r="AU98" s="230" t="s">
        <v>86</v>
      </c>
      <c r="AY98" s="19" t="s">
        <v>168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9" t="s">
        <v>8</v>
      </c>
      <c r="BK98" s="231">
        <f>ROUND(I98*H98,0)</f>
        <v>0</v>
      </c>
      <c r="BL98" s="19" t="s">
        <v>174</v>
      </c>
      <c r="BM98" s="230" t="s">
        <v>1260</v>
      </c>
    </row>
    <row r="99" s="2" customFormat="1" ht="14.5" customHeight="1">
      <c r="A99" s="40"/>
      <c r="B99" s="41"/>
      <c r="C99" s="279" t="s">
        <v>365</v>
      </c>
      <c r="D99" s="279" t="s">
        <v>360</v>
      </c>
      <c r="E99" s="280" t="s">
        <v>990</v>
      </c>
      <c r="F99" s="281" t="s">
        <v>991</v>
      </c>
      <c r="G99" s="282" t="s">
        <v>417</v>
      </c>
      <c r="H99" s="283">
        <v>3</v>
      </c>
      <c r="I99" s="284"/>
      <c r="J99" s="283">
        <f>ROUND(I99*H99,0)</f>
        <v>0</v>
      </c>
      <c r="K99" s="281" t="s">
        <v>20</v>
      </c>
      <c r="L99" s="285"/>
      <c r="M99" s="286" t="s">
        <v>20</v>
      </c>
      <c r="N99" s="287" t="s">
        <v>48</v>
      </c>
      <c r="O99" s="86"/>
      <c r="P99" s="228">
        <f>O99*H99</f>
        <v>0</v>
      </c>
      <c r="Q99" s="228">
        <v>4.0000000000000003E-05</v>
      </c>
      <c r="R99" s="228">
        <f>Q99*H99</f>
        <v>0.00012000000000000002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285</v>
      </c>
      <c r="AT99" s="230" t="s">
        <v>360</v>
      </c>
      <c r="AU99" s="230" t="s">
        <v>86</v>
      </c>
      <c r="AY99" s="19" t="s">
        <v>168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</v>
      </c>
      <c r="BK99" s="231">
        <f>ROUND(I99*H99,0)</f>
        <v>0</v>
      </c>
      <c r="BL99" s="19" t="s">
        <v>174</v>
      </c>
      <c r="BM99" s="230" t="s">
        <v>1261</v>
      </c>
    </row>
    <row r="100" s="2" customFormat="1" ht="14.5" customHeight="1">
      <c r="A100" s="40"/>
      <c r="B100" s="41"/>
      <c r="C100" s="279" t="s">
        <v>372</v>
      </c>
      <c r="D100" s="279" t="s">
        <v>360</v>
      </c>
      <c r="E100" s="280" t="s">
        <v>993</v>
      </c>
      <c r="F100" s="281" t="s">
        <v>994</v>
      </c>
      <c r="G100" s="282" t="s">
        <v>417</v>
      </c>
      <c r="H100" s="283">
        <v>3</v>
      </c>
      <c r="I100" s="284"/>
      <c r="J100" s="283">
        <f>ROUND(I100*H100,0)</f>
        <v>0</v>
      </c>
      <c r="K100" s="281" t="s">
        <v>20</v>
      </c>
      <c r="L100" s="285"/>
      <c r="M100" s="286" t="s">
        <v>20</v>
      </c>
      <c r="N100" s="287" t="s">
        <v>48</v>
      </c>
      <c r="O100" s="86"/>
      <c r="P100" s="228">
        <f>O100*H100</f>
        <v>0</v>
      </c>
      <c r="Q100" s="228">
        <v>4.0000000000000003E-05</v>
      </c>
      <c r="R100" s="228">
        <f>Q100*H100</f>
        <v>0.00012000000000000002</v>
      </c>
      <c r="S100" s="228">
        <v>0</v>
      </c>
      <c r="T100" s="22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0" t="s">
        <v>285</v>
      </c>
      <c r="AT100" s="230" t="s">
        <v>360</v>
      </c>
      <c r="AU100" s="230" t="s">
        <v>86</v>
      </c>
      <c r="AY100" s="19" t="s">
        <v>168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</v>
      </c>
      <c r="BK100" s="231">
        <f>ROUND(I100*H100,0)</f>
        <v>0</v>
      </c>
      <c r="BL100" s="19" t="s">
        <v>174</v>
      </c>
      <c r="BM100" s="230" t="s">
        <v>1262</v>
      </c>
    </row>
    <row r="101" s="2" customFormat="1" ht="14.5" customHeight="1">
      <c r="A101" s="40"/>
      <c r="B101" s="41"/>
      <c r="C101" s="279" t="s">
        <v>376</v>
      </c>
      <c r="D101" s="279" t="s">
        <v>360</v>
      </c>
      <c r="E101" s="280" t="s">
        <v>996</v>
      </c>
      <c r="F101" s="281" t="s">
        <v>997</v>
      </c>
      <c r="G101" s="282" t="s">
        <v>417</v>
      </c>
      <c r="H101" s="283">
        <v>5</v>
      </c>
      <c r="I101" s="284"/>
      <c r="J101" s="283">
        <f>ROUND(I101*H101,0)</f>
        <v>0</v>
      </c>
      <c r="K101" s="281" t="s">
        <v>20</v>
      </c>
      <c r="L101" s="285"/>
      <c r="M101" s="286" t="s">
        <v>20</v>
      </c>
      <c r="N101" s="287" t="s">
        <v>48</v>
      </c>
      <c r="O101" s="86"/>
      <c r="P101" s="228">
        <f>O101*H101</f>
        <v>0</v>
      </c>
      <c r="Q101" s="228">
        <v>0.0089999999999999993</v>
      </c>
      <c r="R101" s="228">
        <f>Q101*H101</f>
        <v>0.044999999999999998</v>
      </c>
      <c r="S101" s="228">
        <v>0</v>
      </c>
      <c r="T101" s="22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0" t="s">
        <v>285</v>
      </c>
      <c r="AT101" s="230" t="s">
        <v>360</v>
      </c>
      <c r="AU101" s="230" t="s">
        <v>86</v>
      </c>
      <c r="AY101" s="19" t="s">
        <v>168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9" t="s">
        <v>8</v>
      </c>
      <c r="BK101" s="231">
        <f>ROUND(I101*H101,0)</f>
        <v>0</v>
      </c>
      <c r="BL101" s="19" t="s">
        <v>174</v>
      </c>
      <c r="BM101" s="230" t="s">
        <v>1263</v>
      </c>
    </row>
    <row r="102" s="2" customFormat="1" ht="20.5" customHeight="1">
      <c r="A102" s="40"/>
      <c r="B102" s="41"/>
      <c r="C102" s="220" t="s">
        <v>387</v>
      </c>
      <c r="D102" s="220" t="s">
        <v>170</v>
      </c>
      <c r="E102" s="221" t="s">
        <v>1040</v>
      </c>
      <c r="F102" s="222" t="s">
        <v>1041</v>
      </c>
      <c r="G102" s="223" t="s">
        <v>180</v>
      </c>
      <c r="H102" s="224">
        <v>7228</v>
      </c>
      <c r="I102" s="225"/>
      <c r="J102" s="224">
        <f>ROUND(I102*H102,0)</f>
        <v>0</v>
      </c>
      <c r="K102" s="222" t="s">
        <v>181</v>
      </c>
      <c r="L102" s="46"/>
      <c r="M102" s="226" t="s">
        <v>20</v>
      </c>
      <c r="N102" s="227" t="s">
        <v>48</v>
      </c>
      <c r="O102" s="86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0" t="s">
        <v>174</v>
      </c>
      <c r="AT102" s="230" t="s">
        <v>170</v>
      </c>
      <c r="AU102" s="230" t="s">
        <v>86</v>
      </c>
      <c r="AY102" s="19" t="s">
        <v>168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</v>
      </c>
      <c r="BK102" s="231">
        <f>ROUND(I102*H102,0)</f>
        <v>0</v>
      </c>
      <c r="BL102" s="19" t="s">
        <v>174</v>
      </c>
      <c r="BM102" s="230" t="s">
        <v>1264</v>
      </c>
    </row>
    <row r="103" s="2" customFormat="1">
      <c r="A103" s="40"/>
      <c r="B103" s="41"/>
      <c r="C103" s="42"/>
      <c r="D103" s="232" t="s">
        <v>183</v>
      </c>
      <c r="E103" s="42"/>
      <c r="F103" s="233" t="s">
        <v>1043</v>
      </c>
      <c r="G103" s="42"/>
      <c r="H103" s="42"/>
      <c r="I103" s="138"/>
      <c r="J103" s="42"/>
      <c r="K103" s="42"/>
      <c r="L103" s="46"/>
      <c r="M103" s="234"/>
      <c r="N103" s="23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183</v>
      </c>
      <c r="AU103" s="19" t="s">
        <v>86</v>
      </c>
    </row>
    <row r="104" s="13" customFormat="1">
      <c r="A104" s="13"/>
      <c r="B104" s="236"/>
      <c r="C104" s="237"/>
      <c r="D104" s="232" t="s">
        <v>185</v>
      </c>
      <c r="E104" s="238" t="s">
        <v>20</v>
      </c>
      <c r="F104" s="239" t="s">
        <v>1265</v>
      </c>
      <c r="G104" s="237"/>
      <c r="H104" s="240">
        <v>7228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185</v>
      </c>
      <c r="AU104" s="246" t="s">
        <v>86</v>
      </c>
      <c r="AV104" s="13" t="s">
        <v>86</v>
      </c>
      <c r="AW104" s="13" t="s">
        <v>38</v>
      </c>
      <c r="AX104" s="13" t="s">
        <v>8</v>
      </c>
      <c r="AY104" s="246" t="s">
        <v>168</v>
      </c>
    </row>
    <row r="105" s="2" customFormat="1" ht="20.5" customHeight="1">
      <c r="A105" s="40"/>
      <c r="B105" s="41"/>
      <c r="C105" s="220" t="s">
        <v>409</v>
      </c>
      <c r="D105" s="220" t="s">
        <v>170</v>
      </c>
      <c r="E105" s="221" t="s">
        <v>856</v>
      </c>
      <c r="F105" s="222" t="s">
        <v>857</v>
      </c>
      <c r="G105" s="223" t="s">
        <v>425</v>
      </c>
      <c r="H105" s="224">
        <v>27</v>
      </c>
      <c r="I105" s="225"/>
      <c r="J105" s="224">
        <f>ROUND(I105*H105,0)</f>
        <v>0</v>
      </c>
      <c r="K105" s="222" t="s">
        <v>20</v>
      </c>
      <c r="L105" s="46"/>
      <c r="M105" s="226" t="s">
        <v>20</v>
      </c>
      <c r="N105" s="227" t="s">
        <v>48</v>
      </c>
      <c r="O105" s="86"/>
      <c r="P105" s="228">
        <f>O105*H105</f>
        <v>0</v>
      </c>
      <c r="Q105" s="228">
        <v>0.00014999999999999999</v>
      </c>
      <c r="R105" s="228">
        <f>Q105*H105</f>
        <v>0.0040499999999999998</v>
      </c>
      <c r="S105" s="228">
        <v>0</v>
      </c>
      <c r="T105" s="22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174</v>
      </c>
      <c r="AT105" s="230" t="s">
        <v>170</v>
      </c>
      <c r="AU105" s="230" t="s">
        <v>86</v>
      </c>
      <c r="AY105" s="19" t="s">
        <v>168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</v>
      </c>
      <c r="BK105" s="231">
        <f>ROUND(I105*H105,0)</f>
        <v>0</v>
      </c>
      <c r="BL105" s="19" t="s">
        <v>174</v>
      </c>
      <c r="BM105" s="230" t="s">
        <v>1266</v>
      </c>
    </row>
    <row r="106" s="2" customFormat="1" ht="20.5" customHeight="1">
      <c r="A106" s="40"/>
      <c r="B106" s="41"/>
      <c r="C106" s="220" t="s">
        <v>7</v>
      </c>
      <c r="D106" s="220" t="s">
        <v>170</v>
      </c>
      <c r="E106" s="221" t="s">
        <v>859</v>
      </c>
      <c r="F106" s="222" t="s">
        <v>860</v>
      </c>
      <c r="G106" s="223" t="s">
        <v>180</v>
      </c>
      <c r="H106" s="224">
        <v>180.69999999999999</v>
      </c>
      <c r="I106" s="225"/>
      <c r="J106" s="224">
        <f>ROUND(I106*H106,0)</f>
        <v>0</v>
      </c>
      <c r="K106" s="222" t="s">
        <v>181</v>
      </c>
      <c r="L106" s="46"/>
      <c r="M106" s="226" t="s">
        <v>20</v>
      </c>
      <c r="N106" s="227" t="s">
        <v>48</v>
      </c>
      <c r="O106" s="86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0" t="s">
        <v>174</v>
      </c>
      <c r="AT106" s="230" t="s">
        <v>170</v>
      </c>
      <c r="AU106" s="230" t="s">
        <v>86</v>
      </c>
      <c r="AY106" s="19" t="s">
        <v>168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9" t="s">
        <v>8</v>
      </c>
      <c r="BK106" s="231">
        <f>ROUND(I106*H106,0)</f>
        <v>0</v>
      </c>
      <c r="BL106" s="19" t="s">
        <v>174</v>
      </c>
      <c r="BM106" s="230" t="s">
        <v>1267</v>
      </c>
    </row>
    <row r="107" s="2" customFormat="1">
      <c r="A107" s="40"/>
      <c r="B107" s="41"/>
      <c r="C107" s="42"/>
      <c r="D107" s="232" t="s">
        <v>183</v>
      </c>
      <c r="E107" s="42"/>
      <c r="F107" s="233" t="s">
        <v>862</v>
      </c>
      <c r="G107" s="42"/>
      <c r="H107" s="42"/>
      <c r="I107" s="138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183</v>
      </c>
      <c r="AU107" s="19" t="s">
        <v>86</v>
      </c>
    </row>
    <row r="108" s="2" customFormat="1">
      <c r="A108" s="40"/>
      <c r="B108" s="41"/>
      <c r="C108" s="42"/>
      <c r="D108" s="232" t="s">
        <v>176</v>
      </c>
      <c r="E108" s="42"/>
      <c r="F108" s="233" t="s">
        <v>863</v>
      </c>
      <c r="G108" s="42"/>
      <c r="H108" s="42"/>
      <c r="I108" s="138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176</v>
      </c>
      <c r="AU108" s="19" t="s">
        <v>86</v>
      </c>
    </row>
    <row r="109" s="13" customFormat="1">
      <c r="A109" s="13"/>
      <c r="B109" s="236"/>
      <c r="C109" s="237"/>
      <c r="D109" s="232" t="s">
        <v>185</v>
      </c>
      <c r="E109" s="238" t="s">
        <v>20</v>
      </c>
      <c r="F109" s="239" t="s">
        <v>1268</v>
      </c>
      <c r="G109" s="237"/>
      <c r="H109" s="240">
        <v>180.69999999999999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185</v>
      </c>
      <c r="AU109" s="246" t="s">
        <v>86</v>
      </c>
      <c r="AV109" s="13" t="s">
        <v>86</v>
      </c>
      <c r="AW109" s="13" t="s">
        <v>38</v>
      </c>
      <c r="AX109" s="13" t="s">
        <v>8</v>
      </c>
      <c r="AY109" s="246" t="s">
        <v>168</v>
      </c>
    </row>
    <row r="110" s="2" customFormat="1" ht="14.5" customHeight="1">
      <c r="A110" s="40"/>
      <c r="B110" s="41"/>
      <c r="C110" s="279" t="s">
        <v>422</v>
      </c>
      <c r="D110" s="279" t="s">
        <v>360</v>
      </c>
      <c r="E110" s="280" t="s">
        <v>410</v>
      </c>
      <c r="F110" s="281" t="s">
        <v>411</v>
      </c>
      <c r="G110" s="282" t="s">
        <v>412</v>
      </c>
      <c r="H110" s="283">
        <v>1.8100000000000001</v>
      </c>
      <c r="I110" s="284"/>
      <c r="J110" s="283">
        <f>ROUND(I110*H110,0)</f>
        <v>0</v>
      </c>
      <c r="K110" s="281" t="s">
        <v>20</v>
      </c>
      <c r="L110" s="285"/>
      <c r="M110" s="286" t="s">
        <v>20</v>
      </c>
      <c r="N110" s="287" t="s">
        <v>48</v>
      </c>
      <c r="O110" s="86"/>
      <c r="P110" s="228">
        <f>O110*H110</f>
        <v>0</v>
      </c>
      <c r="Q110" s="228">
        <v>0.001</v>
      </c>
      <c r="R110" s="228">
        <f>Q110*H110</f>
        <v>0.0018100000000000002</v>
      </c>
      <c r="S110" s="228">
        <v>0</v>
      </c>
      <c r="T110" s="22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0" t="s">
        <v>285</v>
      </c>
      <c r="AT110" s="230" t="s">
        <v>360</v>
      </c>
      <c r="AU110" s="230" t="s">
        <v>86</v>
      </c>
      <c r="AY110" s="19" t="s">
        <v>168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</v>
      </c>
      <c r="BK110" s="231">
        <f>ROUND(I110*H110,0)</f>
        <v>0</v>
      </c>
      <c r="BL110" s="19" t="s">
        <v>174</v>
      </c>
      <c r="BM110" s="230" t="s">
        <v>1269</v>
      </c>
    </row>
    <row r="111" s="13" customFormat="1">
      <c r="A111" s="13"/>
      <c r="B111" s="236"/>
      <c r="C111" s="237"/>
      <c r="D111" s="232" t="s">
        <v>185</v>
      </c>
      <c r="E111" s="238" t="s">
        <v>20</v>
      </c>
      <c r="F111" s="239" t="s">
        <v>1270</v>
      </c>
      <c r="G111" s="237"/>
      <c r="H111" s="240">
        <v>1.8100000000000001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185</v>
      </c>
      <c r="AU111" s="246" t="s">
        <v>86</v>
      </c>
      <c r="AV111" s="13" t="s">
        <v>86</v>
      </c>
      <c r="AW111" s="13" t="s">
        <v>38</v>
      </c>
      <c r="AX111" s="13" t="s">
        <v>8</v>
      </c>
      <c r="AY111" s="246" t="s">
        <v>168</v>
      </c>
    </row>
    <row r="112" s="2" customFormat="1" ht="20.5" customHeight="1">
      <c r="A112" s="40"/>
      <c r="B112" s="41"/>
      <c r="C112" s="220" t="s">
        <v>429</v>
      </c>
      <c r="D112" s="220" t="s">
        <v>170</v>
      </c>
      <c r="E112" s="221" t="s">
        <v>866</v>
      </c>
      <c r="F112" s="222" t="s">
        <v>867</v>
      </c>
      <c r="G112" s="223" t="s">
        <v>417</v>
      </c>
      <c r="H112" s="224">
        <v>20</v>
      </c>
      <c r="I112" s="225"/>
      <c r="J112" s="224">
        <f>ROUND(I112*H112,0)</f>
        <v>0</v>
      </c>
      <c r="K112" s="222" t="s">
        <v>181</v>
      </c>
      <c r="L112" s="46"/>
      <c r="M112" s="226" t="s">
        <v>20</v>
      </c>
      <c r="N112" s="227" t="s">
        <v>48</v>
      </c>
      <c r="O112" s="86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174</v>
      </c>
      <c r="AT112" s="230" t="s">
        <v>170</v>
      </c>
      <c r="AU112" s="230" t="s">
        <v>86</v>
      </c>
      <c r="AY112" s="19" t="s">
        <v>168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</v>
      </c>
      <c r="BK112" s="231">
        <f>ROUND(I112*H112,0)</f>
        <v>0</v>
      </c>
      <c r="BL112" s="19" t="s">
        <v>174</v>
      </c>
      <c r="BM112" s="230" t="s">
        <v>1271</v>
      </c>
    </row>
    <row r="113" s="2" customFormat="1">
      <c r="A113" s="40"/>
      <c r="B113" s="41"/>
      <c r="C113" s="42"/>
      <c r="D113" s="232" t="s">
        <v>183</v>
      </c>
      <c r="E113" s="42"/>
      <c r="F113" s="233" t="s">
        <v>869</v>
      </c>
      <c r="G113" s="42"/>
      <c r="H113" s="42"/>
      <c r="I113" s="138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183</v>
      </c>
      <c r="AU113" s="19" t="s">
        <v>86</v>
      </c>
    </row>
    <row r="114" s="2" customFormat="1">
      <c r="A114" s="40"/>
      <c r="B114" s="41"/>
      <c r="C114" s="42"/>
      <c r="D114" s="232" t="s">
        <v>176</v>
      </c>
      <c r="E114" s="42"/>
      <c r="F114" s="233" t="s">
        <v>870</v>
      </c>
      <c r="G114" s="42"/>
      <c r="H114" s="42"/>
      <c r="I114" s="138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176</v>
      </c>
      <c r="AU114" s="19" t="s">
        <v>86</v>
      </c>
    </row>
    <row r="115" s="13" customFormat="1">
      <c r="A115" s="13"/>
      <c r="B115" s="236"/>
      <c r="C115" s="237"/>
      <c r="D115" s="232" t="s">
        <v>185</v>
      </c>
      <c r="E115" s="238" t="s">
        <v>20</v>
      </c>
      <c r="F115" s="239" t="s">
        <v>1272</v>
      </c>
      <c r="G115" s="237"/>
      <c r="H115" s="240">
        <v>20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185</v>
      </c>
      <c r="AU115" s="246" t="s">
        <v>86</v>
      </c>
      <c r="AV115" s="13" t="s">
        <v>86</v>
      </c>
      <c r="AW115" s="13" t="s">
        <v>38</v>
      </c>
      <c r="AX115" s="13" t="s">
        <v>8</v>
      </c>
      <c r="AY115" s="246" t="s">
        <v>168</v>
      </c>
    </row>
    <row r="116" s="2" customFormat="1" ht="20.5" customHeight="1">
      <c r="A116" s="40"/>
      <c r="B116" s="41"/>
      <c r="C116" s="220" t="s">
        <v>440</v>
      </c>
      <c r="D116" s="220" t="s">
        <v>170</v>
      </c>
      <c r="E116" s="221" t="s">
        <v>871</v>
      </c>
      <c r="F116" s="222" t="s">
        <v>872</v>
      </c>
      <c r="G116" s="223" t="s">
        <v>417</v>
      </c>
      <c r="H116" s="224">
        <v>64</v>
      </c>
      <c r="I116" s="225"/>
      <c r="J116" s="224">
        <f>ROUND(I116*H116,0)</f>
        <v>0</v>
      </c>
      <c r="K116" s="222" t="s">
        <v>181</v>
      </c>
      <c r="L116" s="46"/>
      <c r="M116" s="226" t="s">
        <v>20</v>
      </c>
      <c r="N116" s="227" t="s">
        <v>48</v>
      </c>
      <c r="O116" s="86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0" t="s">
        <v>174</v>
      </c>
      <c r="AT116" s="230" t="s">
        <v>170</v>
      </c>
      <c r="AU116" s="230" t="s">
        <v>86</v>
      </c>
      <c r="AY116" s="19" t="s">
        <v>168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9" t="s">
        <v>8</v>
      </c>
      <c r="BK116" s="231">
        <f>ROUND(I116*H116,0)</f>
        <v>0</v>
      </c>
      <c r="BL116" s="19" t="s">
        <v>174</v>
      </c>
      <c r="BM116" s="230" t="s">
        <v>1273</v>
      </c>
    </row>
    <row r="117" s="2" customFormat="1">
      <c r="A117" s="40"/>
      <c r="B117" s="41"/>
      <c r="C117" s="42"/>
      <c r="D117" s="232" t="s">
        <v>183</v>
      </c>
      <c r="E117" s="42"/>
      <c r="F117" s="233" t="s">
        <v>869</v>
      </c>
      <c r="G117" s="42"/>
      <c r="H117" s="42"/>
      <c r="I117" s="138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183</v>
      </c>
      <c r="AU117" s="19" t="s">
        <v>86</v>
      </c>
    </row>
    <row r="118" s="2" customFormat="1">
      <c r="A118" s="40"/>
      <c r="B118" s="41"/>
      <c r="C118" s="42"/>
      <c r="D118" s="232" t="s">
        <v>176</v>
      </c>
      <c r="E118" s="42"/>
      <c r="F118" s="233" t="s">
        <v>874</v>
      </c>
      <c r="G118" s="42"/>
      <c r="H118" s="42"/>
      <c r="I118" s="138"/>
      <c r="J118" s="42"/>
      <c r="K118" s="42"/>
      <c r="L118" s="46"/>
      <c r="M118" s="234"/>
      <c r="N118" s="23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176</v>
      </c>
      <c r="AU118" s="19" t="s">
        <v>86</v>
      </c>
    </row>
    <row r="119" s="13" customFormat="1">
      <c r="A119" s="13"/>
      <c r="B119" s="236"/>
      <c r="C119" s="237"/>
      <c r="D119" s="232" t="s">
        <v>185</v>
      </c>
      <c r="E119" s="238" t="s">
        <v>20</v>
      </c>
      <c r="F119" s="239" t="s">
        <v>1274</v>
      </c>
      <c r="G119" s="237"/>
      <c r="H119" s="240">
        <v>60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185</v>
      </c>
      <c r="AU119" s="246" t="s">
        <v>86</v>
      </c>
      <c r="AV119" s="13" t="s">
        <v>86</v>
      </c>
      <c r="AW119" s="13" t="s">
        <v>38</v>
      </c>
      <c r="AX119" s="13" t="s">
        <v>77</v>
      </c>
      <c r="AY119" s="246" t="s">
        <v>168</v>
      </c>
    </row>
    <row r="120" s="13" customFormat="1">
      <c r="A120" s="13"/>
      <c r="B120" s="236"/>
      <c r="C120" s="237"/>
      <c r="D120" s="232" t="s">
        <v>185</v>
      </c>
      <c r="E120" s="238" t="s">
        <v>20</v>
      </c>
      <c r="F120" s="239" t="s">
        <v>1275</v>
      </c>
      <c r="G120" s="237"/>
      <c r="H120" s="240">
        <v>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185</v>
      </c>
      <c r="AU120" s="246" t="s">
        <v>86</v>
      </c>
      <c r="AV120" s="13" t="s">
        <v>86</v>
      </c>
      <c r="AW120" s="13" t="s">
        <v>38</v>
      </c>
      <c r="AX120" s="13" t="s">
        <v>77</v>
      </c>
      <c r="AY120" s="246" t="s">
        <v>168</v>
      </c>
    </row>
    <row r="121" s="14" customFormat="1">
      <c r="A121" s="14"/>
      <c r="B121" s="247"/>
      <c r="C121" s="248"/>
      <c r="D121" s="232" t="s">
        <v>185</v>
      </c>
      <c r="E121" s="249" t="s">
        <v>20</v>
      </c>
      <c r="F121" s="250" t="s">
        <v>196</v>
      </c>
      <c r="G121" s="248"/>
      <c r="H121" s="251">
        <v>64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185</v>
      </c>
      <c r="AU121" s="257" t="s">
        <v>86</v>
      </c>
      <c r="AV121" s="14" t="s">
        <v>174</v>
      </c>
      <c r="AW121" s="14" t="s">
        <v>38</v>
      </c>
      <c r="AX121" s="14" t="s">
        <v>8</v>
      </c>
      <c r="AY121" s="257" t="s">
        <v>168</v>
      </c>
    </row>
    <row r="122" s="2" customFormat="1" ht="20.5" customHeight="1">
      <c r="A122" s="40"/>
      <c r="B122" s="41"/>
      <c r="C122" s="220" t="s">
        <v>448</v>
      </c>
      <c r="D122" s="220" t="s">
        <v>170</v>
      </c>
      <c r="E122" s="221" t="s">
        <v>877</v>
      </c>
      <c r="F122" s="222" t="s">
        <v>878</v>
      </c>
      <c r="G122" s="223" t="s">
        <v>417</v>
      </c>
      <c r="H122" s="224">
        <v>64</v>
      </c>
      <c r="I122" s="225"/>
      <c r="J122" s="224">
        <f>ROUND(I122*H122,0)</f>
        <v>0</v>
      </c>
      <c r="K122" s="222" t="s">
        <v>181</v>
      </c>
      <c r="L122" s="46"/>
      <c r="M122" s="226" t="s">
        <v>20</v>
      </c>
      <c r="N122" s="227" t="s">
        <v>48</v>
      </c>
      <c r="O122" s="86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0" t="s">
        <v>174</v>
      </c>
      <c r="AT122" s="230" t="s">
        <v>170</v>
      </c>
      <c r="AU122" s="230" t="s">
        <v>86</v>
      </c>
      <c r="AY122" s="19" t="s">
        <v>168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9" t="s">
        <v>8</v>
      </c>
      <c r="BK122" s="231">
        <f>ROUND(I122*H122,0)</f>
        <v>0</v>
      </c>
      <c r="BL122" s="19" t="s">
        <v>174</v>
      </c>
      <c r="BM122" s="230" t="s">
        <v>1276</v>
      </c>
    </row>
    <row r="123" s="2" customFormat="1">
      <c r="A123" s="40"/>
      <c r="B123" s="41"/>
      <c r="C123" s="42"/>
      <c r="D123" s="232" t="s">
        <v>183</v>
      </c>
      <c r="E123" s="42"/>
      <c r="F123" s="233" t="s">
        <v>880</v>
      </c>
      <c r="G123" s="42"/>
      <c r="H123" s="42"/>
      <c r="I123" s="138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183</v>
      </c>
      <c r="AU123" s="19" t="s">
        <v>86</v>
      </c>
    </row>
    <row r="124" s="13" customFormat="1">
      <c r="A124" s="13"/>
      <c r="B124" s="236"/>
      <c r="C124" s="237"/>
      <c r="D124" s="232" t="s">
        <v>185</v>
      </c>
      <c r="E124" s="238" t="s">
        <v>20</v>
      </c>
      <c r="F124" s="239" t="s">
        <v>1277</v>
      </c>
      <c r="G124" s="237"/>
      <c r="H124" s="240">
        <v>60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185</v>
      </c>
      <c r="AU124" s="246" t="s">
        <v>86</v>
      </c>
      <c r="AV124" s="13" t="s">
        <v>86</v>
      </c>
      <c r="AW124" s="13" t="s">
        <v>38</v>
      </c>
      <c r="AX124" s="13" t="s">
        <v>77</v>
      </c>
      <c r="AY124" s="246" t="s">
        <v>168</v>
      </c>
    </row>
    <row r="125" s="13" customFormat="1">
      <c r="A125" s="13"/>
      <c r="B125" s="236"/>
      <c r="C125" s="237"/>
      <c r="D125" s="232" t="s">
        <v>185</v>
      </c>
      <c r="E125" s="238" t="s">
        <v>20</v>
      </c>
      <c r="F125" s="239" t="s">
        <v>1278</v>
      </c>
      <c r="G125" s="237"/>
      <c r="H125" s="240">
        <v>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185</v>
      </c>
      <c r="AU125" s="246" t="s">
        <v>86</v>
      </c>
      <c r="AV125" s="13" t="s">
        <v>86</v>
      </c>
      <c r="AW125" s="13" t="s">
        <v>38</v>
      </c>
      <c r="AX125" s="13" t="s">
        <v>77</v>
      </c>
      <c r="AY125" s="246" t="s">
        <v>168</v>
      </c>
    </row>
    <row r="126" s="14" customFormat="1">
      <c r="A126" s="14"/>
      <c r="B126" s="247"/>
      <c r="C126" s="248"/>
      <c r="D126" s="232" t="s">
        <v>185</v>
      </c>
      <c r="E126" s="249" t="s">
        <v>20</v>
      </c>
      <c r="F126" s="250" t="s">
        <v>196</v>
      </c>
      <c r="G126" s="248"/>
      <c r="H126" s="251">
        <v>64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185</v>
      </c>
      <c r="AU126" s="257" t="s">
        <v>86</v>
      </c>
      <c r="AV126" s="14" t="s">
        <v>174</v>
      </c>
      <c r="AW126" s="14" t="s">
        <v>38</v>
      </c>
      <c r="AX126" s="14" t="s">
        <v>8</v>
      </c>
      <c r="AY126" s="257" t="s">
        <v>168</v>
      </c>
    </row>
    <row r="127" s="2" customFormat="1" ht="31" customHeight="1">
      <c r="A127" s="40"/>
      <c r="B127" s="41"/>
      <c r="C127" s="220" t="s">
        <v>454</v>
      </c>
      <c r="D127" s="220" t="s">
        <v>170</v>
      </c>
      <c r="E127" s="221" t="s">
        <v>883</v>
      </c>
      <c r="F127" s="222" t="s">
        <v>884</v>
      </c>
      <c r="G127" s="223" t="s">
        <v>417</v>
      </c>
      <c r="H127" s="224">
        <v>20</v>
      </c>
      <c r="I127" s="225"/>
      <c r="J127" s="224">
        <f>ROUND(I127*H127,0)</f>
        <v>0</v>
      </c>
      <c r="K127" s="222" t="s">
        <v>181</v>
      </c>
      <c r="L127" s="46"/>
      <c r="M127" s="226" t="s">
        <v>20</v>
      </c>
      <c r="N127" s="227" t="s">
        <v>48</v>
      </c>
      <c r="O127" s="86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174</v>
      </c>
      <c r="AT127" s="230" t="s">
        <v>170</v>
      </c>
      <c r="AU127" s="230" t="s">
        <v>86</v>
      </c>
      <c r="AY127" s="19" t="s">
        <v>168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</v>
      </c>
      <c r="BK127" s="231">
        <f>ROUND(I127*H127,0)</f>
        <v>0</v>
      </c>
      <c r="BL127" s="19" t="s">
        <v>174</v>
      </c>
      <c r="BM127" s="230" t="s">
        <v>1279</v>
      </c>
    </row>
    <row r="128" s="2" customFormat="1">
      <c r="A128" s="40"/>
      <c r="B128" s="41"/>
      <c r="C128" s="42"/>
      <c r="D128" s="232" t="s">
        <v>183</v>
      </c>
      <c r="E128" s="42"/>
      <c r="F128" s="233" t="s">
        <v>880</v>
      </c>
      <c r="G128" s="42"/>
      <c r="H128" s="42"/>
      <c r="I128" s="138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183</v>
      </c>
      <c r="AU128" s="19" t="s">
        <v>86</v>
      </c>
    </row>
    <row r="129" s="13" customFormat="1">
      <c r="A129" s="13"/>
      <c r="B129" s="236"/>
      <c r="C129" s="237"/>
      <c r="D129" s="232" t="s">
        <v>185</v>
      </c>
      <c r="E129" s="238" t="s">
        <v>20</v>
      </c>
      <c r="F129" s="239" t="s">
        <v>1280</v>
      </c>
      <c r="G129" s="237"/>
      <c r="H129" s="240">
        <v>20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185</v>
      </c>
      <c r="AU129" s="246" t="s">
        <v>86</v>
      </c>
      <c r="AV129" s="13" t="s">
        <v>86</v>
      </c>
      <c r="AW129" s="13" t="s">
        <v>38</v>
      </c>
      <c r="AX129" s="13" t="s">
        <v>8</v>
      </c>
      <c r="AY129" s="246" t="s">
        <v>168</v>
      </c>
    </row>
    <row r="130" s="2" customFormat="1" ht="20.5" customHeight="1">
      <c r="A130" s="40"/>
      <c r="B130" s="41"/>
      <c r="C130" s="220" t="s">
        <v>461</v>
      </c>
      <c r="D130" s="220" t="s">
        <v>170</v>
      </c>
      <c r="E130" s="221" t="s">
        <v>886</v>
      </c>
      <c r="F130" s="222" t="s">
        <v>887</v>
      </c>
      <c r="G130" s="223" t="s">
        <v>417</v>
      </c>
      <c r="H130" s="224">
        <v>20</v>
      </c>
      <c r="I130" s="225"/>
      <c r="J130" s="224">
        <f>ROUND(I130*H130,0)</f>
        <v>0</v>
      </c>
      <c r="K130" s="222" t="s">
        <v>181</v>
      </c>
      <c r="L130" s="46"/>
      <c r="M130" s="226" t="s">
        <v>20</v>
      </c>
      <c r="N130" s="227" t="s">
        <v>48</v>
      </c>
      <c r="O130" s="86"/>
      <c r="P130" s="228">
        <f>O130*H130</f>
        <v>0</v>
      </c>
      <c r="Q130" s="228">
        <v>4.6E-05</v>
      </c>
      <c r="R130" s="228">
        <f>Q130*H130</f>
        <v>0.00092000000000000003</v>
      </c>
      <c r="S130" s="228">
        <v>0</v>
      </c>
      <c r="T130" s="22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0" t="s">
        <v>174</v>
      </c>
      <c r="AT130" s="230" t="s">
        <v>170</v>
      </c>
      <c r="AU130" s="230" t="s">
        <v>86</v>
      </c>
      <c r="AY130" s="19" t="s">
        <v>168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</v>
      </c>
      <c r="BK130" s="231">
        <f>ROUND(I130*H130,0)</f>
        <v>0</v>
      </c>
      <c r="BL130" s="19" t="s">
        <v>174</v>
      </c>
      <c r="BM130" s="230" t="s">
        <v>1281</v>
      </c>
    </row>
    <row r="131" s="2" customFormat="1">
      <c r="A131" s="40"/>
      <c r="B131" s="41"/>
      <c r="C131" s="42"/>
      <c r="D131" s="232" t="s">
        <v>183</v>
      </c>
      <c r="E131" s="42"/>
      <c r="F131" s="233" t="s">
        <v>889</v>
      </c>
      <c r="G131" s="42"/>
      <c r="H131" s="42"/>
      <c r="I131" s="138"/>
      <c r="J131" s="42"/>
      <c r="K131" s="42"/>
      <c r="L131" s="46"/>
      <c r="M131" s="234"/>
      <c r="N131" s="23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183</v>
      </c>
      <c r="AU131" s="19" t="s">
        <v>86</v>
      </c>
    </row>
    <row r="132" s="2" customFormat="1">
      <c r="A132" s="40"/>
      <c r="B132" s="41"/>
      <c r="C132" s="42"/>
      <c r="D132" s="232" t="s">
        <v>176</v>
      </c>
      <c r="E132" s="42"/>
      <c r="F132" s="233" t="s">
        <v>890</v>
      </c>
      <c r="G132" s="42"/>
      <c r="H132" s="42"/>
      <c r="I132" s="138"/>
      <c r="J132" s="42"/>
      <c r="K132" s="42"/>
      <c r="L132" s="46"/>
      <c r="M132" s="234"/>
      <c r="N132" s="23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176</v>
      </c>
      <c r="AU132" s="19" t="s">
        <v>86</v>
      </c>
    </row>
    <row r="133" s="2" customFormat="1" ht="20.5" customHeight="1">
      <c r="A133" s="40"/>
      <c r="B133" s="41"/>
      <c r="C133" s="279" t="s">
        <v>468</v>
      </c>
      <c r="D133" s="279" t="s">
        <v>360</v>
      </c>
      <c r="E133" s="280" t="s">
        <v>891</v>
      </c>
      <c r="F133" s="281" t="s">
        <v>892</v>
      </c>
      <c r="G133" s="282" t="s">
        <v>417</v>
      </c>
      <c r="H133" s="283">
        <v>20</v>
      </c>
      <c r="I133" s="284"/>
      <c r="J133" s="283">
        <f>ROUND(I133*H133,0)</f>
        <v>0</v>
      </c>
      <c r="K133" s="281" t="s">
        <v>181</v>
      </c>
      <c r="L133" s="285"/>
      <c r="M133" s="286" t="s">
        <v>20</v>
      </c>
      <c r="N133" s="287" t="s">
        <v>48</v>
      </c>
      <c r="O133" s="86"/>
      <c r="P133" s="228">
        <f>O133*H133</f>
        <v>0</v>
      </c>
      <c r="Q133" s="228">
        <v>0.0035400000000000002</v>
      </c>
      <c r="R133" s="228">
        <f>Q133*H133</f>
        <v>0.070800000000000002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285</v>
      </c>
      <c r="AT133" s="230" t="s">
        <v>360</v>
      </c>
      <c r="AU133" s="230" t="s">
        <v>86</v>
      </c>
      <c r="AY133" s="19" t="s">
        <v>168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174</v>
      </c>
      <c r="BM133" s="230" t="s">
        <v>1282</v>
      </c>
    </row>
    <row r="134" s="2" customFormat="1" ht="20.5" customHeight="1">
      <c r="A134" s="40"/>
      <c r="B134" s="41"/>
      <c r="C134" s="220" t="s">
        <v>476</v>
      </c>
      <c r="D134" s="220" t="s">
        <v>170</v>
      </c>
      <c r="E134" s="221" t="s">
        <v>894</v>
      </c>
      <c r="F134" s="222" t="s">
        <v>895</v>
      </c>
      <c r="G134" s="223" t="s">
        <v>417</v>
      </c>
      <c r="H134" s="224">
        <v>60</v>
      </c>
      <c r="I134" s="225"/>
      <c r="J134" s="224">
        <f>ROUND(I134*H134,0)</f>
        <v>0</v>
      </c>
      <c r="K134" s="222" t="s">
        <v>181</v>
      </c>
      <c r="L134" s="46"/>
      <c r="M134" s="226" t="s">
        <v>20</v>
      </c>
      <c r="N134" s="227" t="s">
        <v>48</v>
      </c>
      <c r="O134" s="86"/>
      <c r="P134" s="228">
        <f>O134*H134</f>
        <v>0</v>
      </c>
      <c r="Q134" s="228">
        <v>5.1999999999999997E-05</v>
      </c>
      <c r="R134" s="228">
        <f>Q134*H134</f>
        <v>0.0031199999999999999</v>
      </c>
      <c r="S134" s="228">
        <v>0</v>
      </c>
      <c r="T134" s="22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0" t="s">
        <v>174</v>
      </c>
      <c r="AT134" s="230" t="s">
        <v>170</v>
      </c>
      <c r="AU134" s="230" t="s">
        <v>86</v>
      </c>
      <c r="AY134" s="19" t="s">
        <v>168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</v>
      </c>
      <c r="BK134" s="231">
        <f>ROUND(I134*H134,0)</f>
        <v>0</v>
      </c>
      <c r="BL134" s="19" t="s">
        <v>174</v>
      </c>
      <c r="BM134" s="230" t="s">
        <v>1283</v>
      </c>
    </row>
    <row r="135" s="2" customFormat="1">
      <c r="A135" s="40"/>
      <c r="B135" s="41"/>
      <c r="C135" s="42"/>
      <c r="D135" s="232" t="s">
        <v>183</v>
      </c>
      <c r="E135" s="42"/>
      <c r="F135" s="233" t="s">
        <v>889</v>
      </c>
      <c r="G135" s="42"/>
      <c r="H135" s="42"/>
      <c r="I135" s="138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183</v>
      </c>
      <c r="AU135" s="19" t="s">
        <v>86</v>
      </c>
    </row>
    <row r="136" s="2" customFormat="1">
      <c r="A136" s="40"/>
      <c r="B136" s="41"/>
      <c r="C136" s="42"/>
      <c r="D136" s="232" t="s">
        <v>176</v>
      </c>
      <c r="E136" s="42"/>
      <c r="F136" s="233" t="s">
        <v>897</v>
      </c>
      <c r="G136" s="42"/>
      <c r="H136" s="42"/>
      <c r="I136" s="138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176</v>
      </c>
      <c r="AU136" s="19" t="s">
        <v>86</v>
      </c>
    </row>
    <row r="137" s="2" customFormat="1" ht="20.5" customHeight="1">
      <c r="A137" s="40"/>
      <c r="B137" s="41"/>
      <c r="C137" s="279" t="s">
        <v>483</v>
      </c>
      <c r="D137" s="279" t="s">
        <v>360</v>
      </c>
      <c r="E137" s="280" t="s">
        <v>891</v>
      </c>
      <c r="F137" s="281" t="s">
        <v>892</v>
      </c>
      <c r="G137" s="282" t="s">
        <v>417</v>
      </c>
      <c r="H137" s="283">
        <v>60</v>
      </c>
      <c r="I137" s="284"/>
      <c r="J137" s="283">
        <f>ROUND(I137*H137,0)</f>
        <v>0</v>
      </c>
      <c r="K137" s="281" t="s">
        <v>181</v>
      </c>
      <c r="L137" s="285"/>
      <c r="M137" s="286" t="s">
        <v>20</v>
      </c>
      <c r="N137" s="287" t="s">
        <v>48</v>
      </c>
      <c r="O137" s="86"/>
      <c r="P137" s="228">
        <f>O137*H137</f>
        <v>0</v>
      </c>
      <c r="Q137" s="228">
        <v>0.0035400000000000002</v>
      </c>
      <c r="R137" s="228">
        <f>Q137*H137</f>
        <v>0.21240000000000001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285</v>
      </c>
      <c r="AT137" s="230" t="s">
        <v>360</v>
      </c>
      <c r="AU137" s="230" t="s">
        <v>86</v>
      </c>
      <c r="AY137" s="19" t="s">
        <v>168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174</v>
      </c>
      <c r="BM137" s="230" t="s">
        <v>1284</v>
      </c>
    </row>
    <row r="138" s="2" customFormat="1" ht="20.5" customHeight="1">
      <c r="A138" s="40"/>
      <c r="B138" s="41"/>
      <c r="C138" s="279" t="s">
        <v>496</v>
      </c>
      <c r="D138" s="279" t="s">
        <v>360</v>
      </c>
      <c r="E138" s="280" t="s">
        <v>900</v>
      </c>
      <c r="F138" s="281" t="s">
        <v>901</v>
      </c>
      <c r="G138" s="282" t="s">
        <v>417</v>
      </c>
      <c r="H138" s="283">
        <v>1</v>
      </c>
      <c r="I138" s="284"/>
      <c r="J138" s="283">
        <f>ROUND(I138*H138,0)</f>
        <v>0</v>
      </c>
      <c r="K138" s="281" t="s">
        <v>181</v>
      </c>
      <c r="L138" s="285"/>
      <c r="M138" s="286" t="s">
        <v>20</v>
      </c>
      <c r="N138" s="287" t="s">
        <v>48</v>
      </c>
      <c r="O138" s="86"/>
      <c r="P138" s="228">
        <f>O138*H138</f>
        <v>0</v>
      </c>
      <c r="Q138" s="228">
        <v>0.0047200000000000002</v>
      </c>
      <c r="R138" s="228">
        <f>Q138*H138</f>
        <v>0.0047200000000000002</v>
      </c>
      <c r="S138" s="228">
        <v>0</v>
      </c>
      <c r="T138" s="22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0" t="s">
        <v>285</v>
      </c>
      <c r="AT138" s="230" t="s">
        <v>360</v>
      </c>
      <c r="AU138" s="230" t="s">
        <v>86</v>
      </c>
      <c r="AY138" s="19" t="s">
        <v>168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</v>
      </c>
      <c r="BK138" s="231">
        <f>ROUND(I138*H138,0)</f>
        <v>0</v>
      </c>
      <c r="BL138" s="19" t="s">
        <v>174</v>
      </c>
      <c r="BM138" s="230" t="s">
        <v>1285</v>
      </c>
    </row>
    <row r="139" s="2" customFormat="1" ht="20.5" customHeight="1">
      <c r="A139" s="40"/>
      <c r="B139" s="41"/>
      <c r="C139" s="220" t="s">
        <v>500</v>
      </c>
      <c r="D139" s="220" t="s">
        <v>170</v>
      </c>
      <c r="E139" s="221" t="s">
        <v>904</v>
      </c>
      <c r="F139" s="222" t="s">
        <v>905</v>
      </c>
      <c r="G139" s="223" t="s">
        <v>417</v>
      </c>
      <c r="H139" s="224">
        <v>4</v>
      </c>
      <c r="I139" s="225"/>
      <c r="J139" s="224">
        <f>ROUND(I139*H139,0)</f>
        <v>0</v>
      </c>
      <c r="K139" s="222" t="s">
        <v>181</v>
      </c>
      <c r="L139" s="46"/>
      <c r="M139" s="226" t="s">
        <v>20</v>
      </c>
      <c r="N139" s="227" t="s">
        <v>48</v>
      </c>
      <c r="O139" s="86"/>
      <c r="P139" s="228">
        <f>O139*H139</f>
        <v>0</v>
      </c>
      <c r="Q139" s="228">
        <v>5.1999999999999997E-05</v>
      </c>
      <c r="R139" s="228">
        <f>Q139*H139</f>
        <v>0.00020799999999999999</v>
      </c>
      <c r="S139" s="228">
        <v>0</v>
      </c>
      <c r="T139" s="22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0" t="s">
        <v>174</v>
      </c>
      <c r="AT139" s="230" t="s">
        <v>170</v>
      </c>
      <c r="AU139" s="230" t="s">
        <v>86</v>
      </c>
      <c r="AY139" s="19" t="s">
        <v>168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</v>
      </c>
      <c r="BK139" s="231">
        <f>ROUND(I139*H139,0)</f>
        <v>0</v>
      </c>
      <c r="BL139" s="19" t="s">
        <v>174</v>
      </c>
      <c r="BM139" s="230" t="s">
        <v>1286</v>
      </c>
    </row>
    <row r="140" s="2" customFormat="1">
      <c r="A140" s="40"/>
      <c r="B140" s="41"/>
      <c r="C140" s="42"/>
      <c r="D140" s="232" t="s">
        <v>183</v>
      </c>
      <c r="E140" s="42"/>
      <c r="F140" s="233" t="s">
        <v>889</v>
      </c>
      <c r="G140" s="42"/>
      <c r="H140" s="42"/>
      <c r="I140" s="138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183</v>
      </c>
      <c r="AU140" s="19" t="s">
        <v>86</v>
      </c>
    </row>
    <row r="141" s="2" customFormat="1">
      <c r="A141" s="40"/>
      <c r="B141" s="41"/>
      <c r="C141" s="42"/>
      <c r="D141" s="232" t="s">
        <v>176</v>
      </c>
      <c r="E141" s="42"/>
      <c r="F141" s="233" t="s">
        <v>907</v>
      </c>
      <c r="G141" s="42"/>
      <c r="H141" s="42"/>
      <c r="I141" s="138"/>
      <c r="J141" s="42"/>
      <c r="K141" s="42"/>
      <c r="L141" s="46"/>
      <c r="M141" s="234"/>
      <c r="N141" s="23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176</v>
      </c>
      <c r="AU141" s="19" t="s">
        <v>86</v>
      </c>
    </row>
    <row r="142" s="13" customFormat="1">
      <c r="A142" s="13"/>
      <c r="B142" s="236"/>
      <c r="C142" s="237"/>
      <c r="D142" s="232" t="s">
        <v>185</v>
      </c>
      <c r="E142" s="238" t="s">
        <v>20</v>
      </c>
      <c r="F142" s="239" t="s">
        <v>174</v>
      </c>
      <c r="G142" s="237"/>
      <c r="H142" s="240">
        <v>4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185</v>
      </c>
      <c r="AU142" s="246" t="s">
        <v>86</v>
      </c>
      <c r="AV142" s="13" t="s">
        <v>86</v>
      </c>
      <c r="AW142" s="13" t="s">
        <v>38</v>
      </c>
      <c r="AX142" s="13" t="s">
        <v>8</v>
      </c>
      <c r="AY142" s="246" t="s">
        <v>168</v>
      </c>
    </row>
    <row r="143" s="2" customFormat="1" ht="20.5" customHeight="1">
      <c r="A143" s="40"/>
      <c r="B143" s="41"/>
      <c r="C143" s="279" t="s">
        <v>507</v>
      </c>
      <c r="D143" s="279" t="s">
        <v>360</v>
      </c>
      <c r="E143" s="280" t="s">
        <v>900</v>
      </c>
      <c r="F143" s="281" t="s">
        <v>901</v>
      </c>
      <c r="G143" s="282" t="s">
        <v>417</v>
      </c>
      <c r="H143" s="283">
        <v>8</v>
      </c>
      <c r="I143" s="284"/>
      <c r="J143" s="283">
        <f>ROUND(I143*H143,0)</f>
        <v>0</v>
      </c>
      <c r="K143" s="281" t="s">
        <v>181</v>
      </c>
      <c r="L143" s="285"/>
      <c r="M143" s="286" t="s">
        <v>20</v>
      </c>
      <c r="N143" s="287" t="s">
        <v>48</v>
      </c>
      <c r="O143" s="86"/>
      <c r="P143" s="228">
        <f>O143*H143</f>
        <v>0</v>
      </c>
      <c r="Q143" s="228">
        <v>0.0047200000000000002</v>
      </c>
      <c r="R143" s="228">
        <f>Q143*H143</f>
        <v>0.037760000000000002</v>
      </c>
      <c r="S143" s="228">
        <v>0</v>
      </c>
      <c r="T143" s="22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0" t="s">
        <v>285</v>
      </c>
      <c r="AT143" s="230" t="s">
        <v>360</v>
      </c>
      <c r="AU143" s="230" t="s">
        <v>86</v>
      </c>
      <c r="AY143" s="19" t="s">
        <v>168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</v>
      </c>
      <c r="BK143" s="231">
        <f>ROUND(I143*H143,0)</f>
        <v>0</v>
      </c>
      <c r="BL143" s="19" t="s">
        <v>174</v>
      </c>
      <c r="BM143" s="230" t="s">
        <v>1287</v>
      </c>
    </row>
    <row r="144" s="13" customFormat="1">
      <c r="A144" s="13"/>
      <c r="B144" s="236"/>
      <c r="C144" s="237"/>
      <c r="D144" s="232" t="s">
        <v>185</v>
      </c>
      <c r="E144" s="237"/>
      <c r="F144" s="239" t="s">
        <v>1288</v>
      </c>
      <c r="G144" s="237"/>
      <c r="H144" s="240">
        <v>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185</v>
      </c>
      <c r="AU144" s="246" t="s">
        <v>86</v>
      </c>
      <c r="AV144" s="13" t="s">
        <v>86</v>
      </c>
      <c r="AW144" s="13" t="s">
        <v>4</v>
      </c>
      <c r="AX144" s="13" t="s">
        <v>8</v>
      </c>
      <c r="AY144" s="246" t="s">
        <v>168</v>
      </c>
    </row>
    <row r="145" s="2" customFormat="1" ht="20.5" customHeight="1">
      <c r="A145" s="40"/>
      <c r="B145" s="41"/>
      <c r="C145" s="220" t="s">
        <v>514</v>
      </c>
      <c r="D145" s="220" t="s">
        <v>170</v>
      </c>
      <c r="E145" s="221" t="s">
        <v>912</v>
      </c>
      <c r="F145" s="222" t="s">
        <v>913</v>
      </c>
      <c r="G145" s="223" t="s">
        <v>417</v>
      </c>
      <c r="H145" s="224">
        <v>4</v>
      </c>
      <c r="I145" s="225"/>
      <c r="J145" s="224">
        <f>ROUND(I145*H145,0)</f>
        <v>0</v>
      </c>
      <c r="K145" s="222" t="s">
        <v>20</v>
      </c>
      <c r="L145" s="46"/>
      <c r="M145" s="226" t="s">
        <v>20</v>
      </c>
      <c r="N145" s="227" t="s">
        <v>48</v>
      </c>
      <c r="O145" s="86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174</v>
      </c>
      <c r="AT145" s="230" t="s">
        <v>170</v>
      </c>
      <c r="AU145" s="230" t="s">
        <v>86</v>
      </c>
      <c r="AY145" s="19" t="s">
        <v>168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</v>
      </c>
      <c r="BK145" s="231">
        <f>ROUND(I145*H145,0)</f>
        <v>0</v>
      </c>
      <c r="BL145" s="19" t="s">
        <v>174</v>
      </c>
      <c r="BM145" s="230" t="s">
        <v>1289</v>
      </c>
    </row>
    <row r="146" s="2" customFormat="1">
      <c r="A146" s="40"/>
      <c r="B146" s="41"/>
      <c r="C146" s="42"/>
      <c r="D146" s="232" t="s">
        <v>176</v>
      </c>
      <c r="E146" s="42"/>
      <c r="F146" s="233" t="s">
        <v>1092</v>
      </c>
      <c r="G146" s="42"/>
      <c r="H146" s="42"/>
      <c r="I146" s="138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176</v>
      </c>
      <c r="AU146" s="19" t="s">
        <v>86</v>
      </c>
    </row>
    <row r="147" s="2" customFormat="1" ht="20.5" customHeight="1">
      <c r="A147" s="40"/>
      <c r="B147" s="41"/>
      <c r="C147" s="220" t="s">
        <v>522</v>
      </c>
      <c r="D147" s="220" t="s">
        <v>170</v>
      </c>
      <c r="E147" s="221" t="s">
        <v>916</v>
      </c>
      <c r="F147" s="222" t="s">
        <v>917</v>
      </c>
      <c r="G147" s="223" t="s">
        <v>918</v>
      </c>
      <c r="H147" s="224">
        <v>64</v>
      </c>
      <c r="I147" s="225"/>
      <c r="J147" s="224">
        <f>ROUND(I147*H147,0)</f>
        <v>0</v>
      </c>
      <c r="K147" s="222" t="s">
        <v>20</v>
      </c>
      <c r="L147" s="46"/>
      <c r="M147" s="226" t="s">
        <v>20</v>
      </c>
      <c r="N147" s="227" t="s">
        <v>48</v>
      </c>
      <c r="O147" s="86"/>
      <c r="P147" s="228">
        <f>O147*H147</f>
        <v>0</v>
      </c>
      <c r="Q147" s="228">
        <v>2.0000000000000002E-05</v>
      </c>
      <c r="R147" s="228">
        <f>Q147*H147</f>
        <v>0.0012800000000000001</v>
      </c>
      <c r="S147" s="228">
        <v>0</v>
      </c>
      <c r="T147" s="22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0" t="s">
        <v>174</v>
      </c>
      <c r="AT147" s="230" t="s">
        <v>170</v>
      </c>
      <c r="AU147" s="230" t="s">
        <v>86</v>
      </c>
      <c r="AY147" s="19" t="s">
        <v>168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</v>
      </c>
      <c r="BK147" s="231">
        <f>ROUND(I147*H147,0)</f>
        <v>0</v>
      </c>
      <c r="BL147" s="19" t="s">
        <v>174</v>
      </c>
      <c r="BM147" s="230" t="s">
        <v>1290</v>
      </c>
    </row>
    <row r="148" s="13" customFormat="1">
      <c r="A148" s="13"/>
      <c r="B148" s="236"/>
      <c r="C148" s="237"/>
      <c r="D148" s="232" t="s">
        <v>185</v>
      </c>
      <c r="E148" s="238" t="s">
        <v>20</v>
      </c>
      <c r="F148" s="239" t="s">
        <v>1291</v>
      </c>
      <c r="G148" s="237"/>
      <c r="H148" s="240">
        <v>64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185</v>
      </c>
      <c r="AU148" s="246" t="s">
        <v>86</v>
      </c>
      <c r="AV148" s="13" t="s">
        <v>86</v>
      </c>
      <c r="AW148" s="13" t="s">
        <v>38</v>
      </c>
      <c r="AX148" s="13" t="s">
        <v>8</v>
      </c>
      <c r="AY148" s="246" t="s">
        <v>168</v>
      </c>
    </row>
    <row r="149" s="2" customFormat="1" ht="20.5" customHeight="1">
      <c r="A149" s="40"/>
      <c r="B149" s="41"/>
      <c r="C149" s="220" t="s">
        <v>973</v>
      </c>
      <c r="D149" s="220" t="s">
        <v>170</v>
      </c>
      <c r="E149" s="221" t="s">
        <v>999</v>
      </c>
      <c r="F149" s="222" t="s">
        <v>1000</v>
      </c>
      <c r="G149" s="223" t="s">
        <v>417</v>
      </c>
      <c r="H149" s="224">
        <v>84</v>
      </c>
      <c r="I149" s="225"/>
      <c r="J149" s="224">
        <f>ROUND(I149*H149,0)</f>
        <v>0</v>
      </c>
      <c r="K149" s="222" t="s">
        <v>711</v>
      </c>
      <c r="L149" s="46"/>
      <c r="M149" s="226" t="s">
        <v>20</v>
      </c>
      <c r="N149" s="227" t="s">
        <v>48</v>
      </c>
      <c r="O149" s="86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0" t="s">
        <v>174</v>
      </c>
      <c r="AT149" s="230" t="s">
        <v>170</v>
      </c>
      <c r="AU149" s="230" t="s">
        <v>86</v>
      </c>
      <c r="AY149" s="19" t="s">
        <v>168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</v>
      </c>
      <c r="BK149" s="231">
        <f>ROUND(I149*H149,0)</f>
        <v>0</v>
      </c>
      <c r="BL149" s="19" t="s">
        <v>174</v>
      </c>
      <c r="BM149" s="230" t="s">
        <v>1299</v>
      </c>
    </row>
    <row r="150" s="2" customFormat="1">
      <c r="A150" s="40"/>
      <c r="B150" s="41"/>
      <c r="C150" s="42"/>
      <c r="D150" s="232" t="s">
        <v>183</v>
      </c>
      <c r="E150" s="42"/>
      <c r="F150" s="233" t="s">
        <v>1002</v>
      </c>
      <c r="G150" s="42"/>
      <c r="H150" s="42"/>
      <c r="I150" s="138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183</v>
      </c>
      <c r="AU150" s="19" t="s">
        <v>86</v>
      </c>
    </row>
    <row r="151" s="2" customFormat="1">
      <c r="A151" s="40"/>
      <c r="B151" s="41"/>
      <c r="C151" s="42"/>
      <c r="D151" s="232" t="s">
        <v>176</v>
      </c>
      <c r="E151" s="42"/>
      <c r="F151" s="233" t="s">
        <v>1003</v>
      </c>
      <c r="G151" s="42"/>
      <c r="H151" s="42"/>
      <c r="I151" s="138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176</v>
      </c>
      <c r="AU151" s="19" t="s">
        <v>86</v>
      </c>
    </row>
    <row r="152" s="13" customFormat="1">
      <c r="A152" s="13"/>
      <c r="B152" s="236"/>
      <c r="C152" s="237"/>
      <c r="D152" s="232" t="s">
        <v>185</v>
      </c>
      <c r="E152" s="238" t="s">
        <v>20</v>
      </c>
      <c r="F152" s="239" t="s">
        <v>1293</v>
      </c>
      <c r="G152" s="237"/>
      <c r="H152" s="240">
        <v>84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185</v>
      </c>
      <c r="AU152" s="246" t="s">
        <v>86</v>
      </c>
      <c r="AV152" s="13" t="s">
        <v>86</v>
      </c>
      <c r="AW152" s="13" t="s">
        <v>38</v>
      </c>
      <c r="AX152" s="13" t="s">
        <v>8</v>
      </c>
      <c r="AY152" s="246" t="s">
        <v>168</v>
      </c>
    </row>
    <row r="153" s="2" customFormat="1" ht="20.5" customHeight="1">
      <c r="A153" s="40"/>
      <c r="B153" s="41"/>
      <c r="C153" s="279" t="s">
        <v>977</v>
      </c>
      <c r="D153" s="279" t="s">
        <v>360</v>
      </c>
      <c r="E153" s="280" t="s">
        <v>1005</v>
      </c>
      <c r="F153" s="281" t="s">
        <v>1006</v>
      </c>
      <c r="G153" s="282" t="s">
        <v>190</v>
      </c>
      <c r="H153" s="283">
        <v>1.6799999999999999</v>
      </c>
      <c r="I153" s="284"/>
      <c r="J153" s="283">
        <f>ROUND(I153*H153,0)</f>
        <v>0</v>
      </c>
      <c r="K153" s="281" t="s">
        <v>181</v>
      </c>
      <c r="L153" s="285"/>
      <c r="M153" s="286" t="s">
        <v>20</v>
      </c>
      <c r="N153" s="287" t="s">
        <v>48</v>
      </c>
      <c r="O153" s="86"/>
      <c r="P153" s="228">
        <f>O153*H153</f>
        <v>0</v>
      </c>
      <c r="Q153" s="228">
        <v>0.20000000000000001</v>
      </c>
      <c r="R153" s="228">
        <f>Q153*H153</f>
        <v>0.33600000000000002</v>
      </c>
      <c r="S153" s="228">
        <v>0</v>
      </c>
      <c r="T153" s="22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0" t="s">
        <v>285</v>
      </c>
      <c r="AT153" s="230" t="s">
        <v>360</v>
      </c>
      <c r="AU153" s="230" t="s">
        <v>86</v>
      </c>
      <c r="AY153" s="19" t="s">
        <v>168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9" t="s">
        <v>8</v>
      </c>
      <c r="BK153" s="231">
        <f>ROUND(I153*H153,0)</f>
        <v>0</v>
      </c>
      <c r="BL153" s="19" t="s">
        <v>174</v>
      </c>
      <c r="BM153" s="230" t="s">
        <v>1300</v>
      </c>
    </row>
    <row r="154" s="13" customFormat="1">
      <c r="A154" s="13"/>
      <c r="B154" s="236"/>
      <c r="C154" s="237"/>
      <c r="D154" s="232" t="s">
        <v>185</v>
      </c>
      <c r="E154" s="238" t="s">
        <v>20</v>
      </c>
      <c r="F154" s="239" t="s">
        <v>1295</v>
      </c>
      <c r="G154" s="237"/>
      <c r="H154" s="240">
        <v>1.6799999999999999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185</v>
      </c>
      <c r="AU154" s="246" t="s">
        <v>86</v>
      </c>
      <c r="AV154" s="13" t="s">
        <v>86</v>
      </c>
      <c r="AW154" s="13" t="s">
        <v>38</v>
      </c>
      <c r="AX154" s="13" t="s">
        <v>8</v>
      </c>
      <c r="AY154" s="246" t="s">
        <v>168</v>
      </c>
    </row>
    <row r="155" s="2" customFormat="1" ht="20.5" customHeight="1">
      <c r="A155" s="40"/>
      <c r="B155" s="41"/>
      <c r="C155" s="220" t="s">
        <v>551</v>
      </c>
      <c r="D155" s="220" t="s">
        <v>170</v>
      </c>
      <c r="E155" s="221" t="s">
        <v>1009</v>
      </c>
      <c r="F155" s="222" t="s">
        <v>1010</v>
      </c>
      <c r="G155" s="223" t="s">
        <v>190</v>
      </c>
      <c r="H155" s="224">
        <v>40.240000000000002</v>
      </c>
      <c r="I155" s="225"/>
      <c r="J155" s="224">
        <f>ROUND(I155*H155,0)</f>
        <v>0</v>
      </c>
      <c r="K155" s="222" t="s">
        <v>181</v>
      </c>
      <c r="L155" s="46"/>
      <c r="M155" s="226" t="s">
        <v>20</v>
      </c>
      <c r="N155" s="227" t="s">
        <v>48</v>
      </c>
      <c r="O155" s="86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0" t="s">
        <v>174</v>
      </c>
      <c r="AT155" s="230" t="s">
        <v>170</v>
      </c>
      <c r="AU155" s="230" t="s">
        <v>86</v>
      </c>
      <c r="AY155" s="19" t="s">
        <v>168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9" t="s">
        <v>8</v>
      </c>
      <c r="BK155" s="231">
        <f>ROUND(I155*H155,0)</f>
        <v>0</v>
      </c>
      <c r="BL155" s="19" t="s">
        <v>174</v>
      </c>
      <c r="BM155" s="230" t="s">
        <v>1296</v>
      </c>
    </row>
    <row r="156" s="2" customFormat="1">
      <c r="A156" s="40"/>
      <c r="B156" s="41"/>
      <c r="C156" s="42"/>
      <c r="D156" s="232" t="s">
        <v>183</v>
      </c>
      <c r="E156" s="42"/>
      <c r="F156" s="233" t="s">
        <v>1012</v>
      </c>
      <c r="G156" s="42"/>
      <c r="H156" s="42"/>
      <c r="I156" s="138"/>
      <c r="J156" s="42"/>
      <c r="K156" s="42"/>
      <c r="L156" s="46"/>
      <c r="M156" s="234"/>
      <c r="N156" s="23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183</v>
      </c>
      <c r="AU156" s="19" t="s">
        <v>86</v>
      </c>
    </row>
    <row r="157" s="2" customFormat="1">
      <c r="A157" s="40"/>
      <c r="B157" s="41"/>
      <c r="C157" s="42"/>
      <c r="D157" s="232" t="s">
        <v>176</v>
      </c>
      <c r="E157" s="42"/>
      <c r="F157" s="233" t="s">
        <v>1013</v>
      </c>
      <c r="G157" s="42"/>
      <c r="H157" s="42"/>
      <c r="I157" s="138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176</v>
      </c>
      <c r="AU157" s="19" t="s">
        <v>86</v>
      </c>
    </row>
    <row r="158" s="13" customFormat="1">
      <c r="A158" s="13"/>
      <c r="B158" s="236"/>
      <c r="C158" s="237"/>
      <c r="D158" s="232" t="s">
        <v>185</v>
      </c>
      <c r="E158" s="238" t="s">
        <v>20</v>
      </c>
      <c r="F158" s="239" t="s">
        <v>1239</v>
      </c>
      <c r="G158" s="237"/>
      <c r="H158" s="240">
        <v>40.240000000000002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185</v>
      </c>
      <c r="AU158" s="246" t="s">
        <v>86</v>
      </c>
      <c r="AV158" s="13" t="s">
        <v>86</v>
      </c>
      <c r="AW158" s="13" t="s">
        <v>38</v>
      </c>
      <c r="AX158" s="13" t="s">
        <v>8</v>
      </c>
      <c r="AY158" s="246" t="s">
        <v>168</v>
      </c>
    </row>
    <row r="159" s="2" customFormat="1" ht="20.5" customHeight="1">
      <c r="A159" s="40"/>
      <c r="B159" s="41"/>
      <c r="C159" s="220" t="s">
        <v>558</v>
      </c>
      <c r="D159" s="220" t="s">
        <v>170</v>
      </c>
      <c r="E159" s="221" t="s">
        <v>1015</v>
      </c>
      <c r="F159" s="222" t="s">
        <v>1016</v>
      </c>
      <c r="G159" s="223" t="s">
        <v>190</v>
      </c>
      <c r="H159" s="224">
        <v>80.480000000000004</v>
      </c>
      <c r="I159" s="225"/>
      <c r="J159" s="224">
        <f>ROUND(I159*H159,0)</f>
        <v>0</v>
      </c>
      <c r="K159" s="222" t="s">
        <v>181</v>
      </c>
      <c r="L159" s="46"/>
      <c r="M159" s="226" t="s">
        <v>20</v>
      </c>
      <c r="N159" s="227" t="s">
        <v>48</v>
      </c>
      <c r="O159" s="86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0" t="s">
        <v>174</v>
      </c>
      <c r="AT159" s="230" t="s">
        <v>170</v>
      </c>
      <c r="AU159" s="230" t="s">
        <v>86</v>
      </c>
      <c r="AY159" s="19" t="s">
        <v>168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9" t="s">
        <v>8</v>
      </c>
      <c r="BK159" s="231">
        <f>ROUND(I159*H159,0)</f>
        <v>0</v>
      </c>
      <c r="BL159" s="19" t="s">
        <v>174</v>
      </c>
      <c r="BM159" s="230" t="s">
        <v>1297</v>
      </c>
    </row>
    <row r="160" s="2" customFormat="1">
      <c r="A160" s="40"/>
      <c r="B160" s="41"/>
      <c r="C160" s="42"/>
      <c r="D160" s="232" t="s">
        <v>183</v>
      </c>
      <c r="E160" s="42"/>
      <c r="F160" s="233" t="s">
        <v>1012</v>
      </c>
      <c r="G160" s="42"/>
      <c r="H160" s="42"/>
      <c r="I160" s="138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183</v>
      </c>
      <c r="AU160" s="19" t="s">
        <v>86</v>
      </c>
    </row>
    <row r="161" s="13" customFormat="1">
      <c r="A161" s="13"/>
      <c r="B161" s="236"/>
      <c r="C161" s="237"/>
      <c r="D161" s="232" t="s">
        <v>185</v>
      </c>
      <c r="E161" s="238" t="s">
        <v>20</v>
      </c>
      <c r="F161" s="239" t="s">
        <v>1241</v>
      </c>
      <c r="G161" s="237"/>
      <c r="H161" s="240">
        <v>80.480000000000004</v>
      </c>
      <c r="I161" s="241"/>
      <c r="J161" s="237"/>
      <c r="K161" s="237"/>
      <c r="L161" s="242"/>
      <c r="M161" s="288"/>
      <c r="N161" s="289"/>
      <c r="O161" s="289"/>
      <c r="P161" s="289"/>
      <c r="Q161" s="289"/>
      <c r="R161" s="289"/>
      <c r="S161" s="289"/>
      <c r="T161" s="29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185</v>
      </c>
      <c r="AU161" s="246" t="s">
        <v>86</v>
      </c>
      <c r="AV161" s="13" t="s">
        <v>86</v>
      </c>
      <c r="AW161" s="13" t="s">
        <v>38</v>
      </c>
      <c r="AX161" s="13" t="s">
        <v>8</v>
      </c>
      <c r="AY161" s="246" t="s">
        <v>168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168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Kg1gaX67kldTCllEJPNto2Ipy8ou4nPzSCYvI6AWrD+4dwhNEtiuKUgj2jkOJA6fO06ahNjUIPSoEbo1ZDOoxg==" hashValue="QuAcGGfI7nTi6ilEUNzkC/kww0GEXyEUtR8YvF9Taq/UDfLqW2dt2yi97DFkf5lZiq8C6+i2oZfFMqayj/FPNw==" algorithmName="SHA-512" password="CC35"/>
  <autoFilter ref="C80:K16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1301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68.5" customHeight="1">
      <c r="A27" s="144"/>
      <c r="B27" s="145"/>
      <c r="C27" s="144"/>
      <c r="D27" s="144"/>
      <c r="E27" s="146" t="s">
        <v>1039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ROUND((SUM(BE81:BE161)),  0)</f>
        <v>0</v>
      </c>
      <c r="G33" s="40"/>
      <c r="H33" s="40"/>
      <c r="I33" s="157">
        <v>0.20999999999999999</v>
      </c>
      <c r="J33" s="156">
        <f>ROUND(((SUM(BE81:BE161))*I33),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ROUND((SUM(BF81:BF161)),  0)</f>
        <v>0</v>
      </c>
      <c r="G34" s="40"/>
      <c r="H34" s="40"/>
      <c r="I34" s="157">
        <v>0.14999999999999999</v>
      </c>
      <c r="J34" s="156">
        <f>ROUND(((SUM(BF81:BF161))*I34),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ROUND((SUM(BG81:BG161)),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ROUND((SUM(BH81:BH161)),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ROUND((SUM(BI81:BI161)),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16025-2.5 - Vegetační úpravy LBC2 - následná péče 3.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153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16025-2.5 - Vegetační úpravy LBC2 - následná péče 3.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154</v>
      </c>
      <c r="D80" s="195" t="s">
        <v>62</v>
      </c>
      <c r="E80" s="195" t="s">
        <v>58</v>
      </c>
      <c r="F80" s="195" t="s">
        <v>59</v>
      </c>
      <c r="G80" s="195" t="s">
        <v>155</v>
      </c>
      <c r="H80" s="195" t="s">
        <v>156</v>
      </c>
      <c r="I80" s="196" t="s">
        <v>157</v>
      </c>
      <c r="J80" s="195" t="s">
        <v>140</v>
      </c>
      <c r="K80" s="197" t="s">
        <v>158</v>
      </c>
      <c r="L80" s="198"/>
      <c r="M80" s="94" t="s">
        <v>20</v>
      </c>
      <c r="N80" s="95" t="s">
        <v>47</v>
      </c>
      <c r="O80" s="95" t="s">
        <v>159</v>
      </c>
      <c r="P80" s="95" t="s">
        <v>160</v>
      </c>
      <c r="Q80" s="95" t="s">
        <v>161</v>
      </c>
      <c r="R80" s="95" t="s">
        <v>162</v>
      </c>
      <c r="S80" s="95" t="s">
        <v>163</v>
      </c>
      <c r="T80" s="96" t="s">
        <v>164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165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0.8107080000000001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166</v>
      </c>
      <c r="F82" s="207" t="s">
        <v>167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0.8107080000000001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168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169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SUM(P84:P161)</f>
        <v>0</v>
      </c>
      <c r="Q83" s="212"/>
      <c r="R83" s="213">
        <f>SUM(R84:R161)</f>
        <v>0.8107080000000001</v>
      </c>
      <c r="S83" s="212"/>
      <c r="T83" s="214">
        <f>SUM(T84:T161)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168</v>
      </c>
      <c r="BK83" s="217">
        <f>SUM(BK84:BK161)</f>
        <v>0</v>
      </c>
    </row>
    <row r="84" s="2" customFormat="1" ht="14.5" customHeight="1">
      <c r="A84" s="40"/>
      <c r="B84" s="41"/>
      <c r="C84" s="279" t="s">
        <v>8</v>
      </c>
      <c r="D84" s="279" t="s">
        <v>360</v>
      </c>
      <c r="E84" s="280" t="s">
        <v>964</v>
      </c>
      <c r="F84" s="281" t="s">
        <v>965</v>
      </c>
      <c r="G84" s="282" t="s">
        <v>417</v>
      </c>
      <c r="H84" s="283">
        <v>1</v>
      </c>
      <c r="I84" s="284"/>
      <c r="J84" s="283">
        <f>ROUND(I84*H84,0)</f>
        <v>0</v>
      </c>
      <c r="K84" s="281" t="s">
        <v>20</v>
      </c>
      <c r="L84" s="285"/>
      <c r="M84" s="286" t="s">
        <v>20</v>
      </c>
      <c r="N84" s="287" t="s">
        <v>48</v>
      </c>
      <c r="O84" s="86"/>
      <c r="P84" s="228">
        <f>O84*H84</f>
        <v>0</v>
      </c>
      <c r="Q84" s="228">
        <v>0.017999999999999999</v>
      </c>
      <c r="R84" s="228">
        <f>Q84*H84</f>
        <v>0.017999999999999999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285</v>
      </c>
      <c r="AT84" s="230" t="s">
        <v>360</v>
      </c>
      <c r="AU84" s="230" t="s">
        <v>86</v>
      </c>
      <c r="AY84" s="19" t="s">
        <v>168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174</v>
      </c>
      <c r="BM84" s="230" t="s">
        <v>1246</v>
      </c>
    </row>
    <row r="85" s="2" customFormat="1" ht="52" customHeight="1">
      <c r="A85" s="40"/>
      <c r="B85" s="41"/>
      <c r="C85" s="279" t="s">
        <v>86</v>
      </c>
      <c r="D85" s="279" t="s">
        <v>360</v>
      </c>
      <c r="E85" s="280" t="s">
        <v>1216</v>
      </c>
      <c r="F85" s="281" t="s">
        <v>1217</v>
      </c>
      <c r="G85" s="282" t="s">
        <v>417</v>
      </c>
      <c r="H85" s="283">
        <v>1</v>
      </c>
      <c r="I85" s="284"/>
      <c r="J85" s="283">
        <f>ROUND(I85*H85,0)</f>
        <v>0</v>
      </c>
      <c r="K85" s="281" t="s">
        <v>20</v>
      </c>
      <c r="L85" s="285"/>
      <c r="M85" s="286" t="s">
        <v>20</v>
      </c>
      <c r="N85" s="287" t="s">
        <v>48</v>
      </c>
      <c r="O85" s="86"/>
      <c r="P85" s="228">
        <f>O85*H85</f>
        <v>0</v>
      </c>
      <c r="Q85" s="228">
        <v>0.0089999999999999993</v>
      </c>
      <c r="R85" s="228">
        <f>Q85*H85</f>
        <v>0.0089999999999999993</v>
      </c>
      <c r="S85" s="228">
        <v>0</v>
      </c>
      <c r="T85" s="229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0" t="s">
        <v>285</v>
      </c>
      <c r="AT85" s="230" t="s">
        <v>360</v>
      </c>
      <c r="AU85" s="230" t="s">
        <v>86</v>
      </c>
      <c r="AY85" s="19" t="s">
        <v>168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19" t="s">
        <v>8</v>
      </c>
      <c r="BK85" s="231">
        <f>ROUND(I85*H85,0)</f>
        <v>0</v>
      </c>
      <c r="BL85" s="19" t="s">
        <v>174</v>
      </c>
      <c r="BM85" s="230" t="s">
        <v>1247</v>
      </c>
    </row>
    <row r="86" s="2" customFormat="1" ht="14.5" customHeight="1">
      <c r="A86" s="40"/>
      <c r="B86" s="41"/>
      <c r="C86" s="279" t="s">
        <v>187</v>
      </c>
      <c r="D86" s="279" t="s">
        <v>360</v>
      </c>
      <c r="E86" s="280" t="s">
        <v>921</v>
      </c>
      <c r="F86" s="281" t="s">
        <v>922</v>
      </c>
      <c r="G86" s="282" t="s">
        <v>417</v>
      </c>
      <c r="H86" s="283">
        <v>1</v>
      </c>
      <c r="I86" s="284"/>
      <c r="J86" s="283">
        <f>ROUND(I86*H86,0)</f>
        <v>0</v>
      </c>
      <c r="K86" s="281" t="s">
        <v>20</v>
      </c>
      <c r="L86" s="285"/>
      <c r="M86" s="286" t="s">
        <v>20</v>
      </c>
      <c r="N86" s="287" t="s">
        <v>48</v>
      </c>
      <c r="O86" s="86"/>
      <c r="P86" s="228">
        <f>O86*H86</f>
        <v>0</v>
      </c>
      <c r="Q86" s="228">
        <v>0.017999999999999999</v>
      </c>
      <c r="R86" s="228">
        <f>Q86*H86</f>
        <v>0.017999999999999999</v>
      </c>
      <c r="S86" s="228">
        <v>0</v>
      </c>
      <c r="T86" s="229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30" t="s">
        <v>285</v>
      </c>
      <c r="AT86" s="230" t="s">
        <v>360</v>
      </c>
      <c r="AU86" s="230" t="s">
        <v>86</v>
      </c>
      <c r="AY86" s="19" t="s">
        <v>168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9" t="s">
        <v>8</v>
      </c>
      <c r="BK86" s="231">
        <f>ROUND(I86*H86,0)</f>
        <v>0</v>
      </c>
      <c r="BL86" s="19" t="s">
        <v>174</v>
      </c>
      <c r="BM86" s="230" t="s">
        <v>1248</v>
      </c>
    </row>
    <row r="87" s="2" customFormat="1" ht="20.5" customHeight="1">
      <c r="A87" s="40"/>
      <c r="B87" s="41"/>
      <c r="C87" s="279" t="s">
        <v>174</v>
      </c>
      <c r="D87" s="279" t="s">
        <v>360</v>
      </c>
      <c r="E87" s="280" t="s">
        <v>970</v>
      </c>
      <c r="F87" s="281" t="s">
        <v>971</v>
      </c>
      <c r="G87" s="282" t="s">
        <v>417</v>
      </c>
      <c r="H87" s="283">
        <v>1</v>
      </c>
      <c r="I87" s="284"/>
      <c r="J87" s="283">
        <f>ROUND(I87*H87,0)</f>
        <v>0</v>
      </c>
      <c r="K87" s="281" t="s">
        <v>20</v>
      </c>
      <c r="L87" s="285"/>
      <c r="M87" s="286" t="s">
        <v>20</v>
      </c>
      <c r="N87" s="28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285</v>
      </c>
      <c r="AT87" s="230" t="s">
        <v>360</v>
      </c>
      <c r="AU87" s="230" t="s">
        <v>86</v>
      </c>
      <c r="AY87" s="19" t="s">
        <v>168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174</v>
      </c>
      <c r="BM87" s="230" t="s">
        <v>1249</v>
      </c>
    </row>
    <row r="88" s="2" customFormat="1" ht="14.5" customHeight="1">
      <c r="A88" s="40"/>
      <c r="B88" s="41"/>
      <c r="C88" s="279" t="s">
        <v>213</v>
      </c>
      <c r="D88" s="279" t="s">
        <v>360</v>
      </c>
      <c r="E88" s="280" t="s">
        <v>1212</v>
      </c>
      <c r="F88" s="281" t="s">
        <v>1213</v>
      </c>
      <c r="G88" s="282" t="s">
        <v>417</v>
      </c>
      <c r="H88" s="283">
        <v>14</v>
      </c>
      <c r="I88" s="284"/>
      <c r="J88" s="283">
        <f>ROUND(I88*H88,0)</f>
        <v>0</v>
      </c>
      <c r="K88" s="281" t="s">
        <v>20</v>
      </c>
      <c r="L88" s="285"/>
      <c r="M88" s="286" t="s">
        <v>20</v>
      </c>
      <c r="N88" s="287" t="s">
        <v>48</v>
      </c>
      <c r="O88" s="86"/>
      <c r="P88" s="228">
        <f>O88*H88</f>
        <v>0</v>
      </c>
      <c r="Q88" s="228">
        <v>4.0000000000000003E-05</v>
      </c>
      <c r="R88" s="228">
        <f>Q88*H88</f>
        <v>0.00056000000000000006</v>
      </c>
      <c r="S88" s="228">
        <v>0</v>
      </c>
      <c r="T88" s="22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0" t="s">
        <v>285</v>
      </c>
      <c r="AT88" s="230" t="s">
        <v>360</v>
      </c>
      <c r="AU88" s="230" t="s">
        <v>86</v>
      </c>
      <c r="AY88" s="19" t="s">
        <v>168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9" t="s">
        <v>8</v>
      </c>
      <c r="BK88" s="231">
        <f>ROUND(I88*H88,0)</f>
        <v>0</v>
      </c>
      <c r="BL88" s="19" t="s">
        <v>174</v>
      </c>
      <c r="BM88" s="230" t="s">
        <v>1250</v>
      </c>
    </row>
    <row r="89" s="2" customFormat="1" ht="14.5" customHeight="1">
      <c r="A89" s="40"/>
      <c r="B89" s="41"/>
      <c r="C89" s="279" t="s">
        <v>264</v>
      </c>
      <c r="D89" s="279" t="s">
        <v>360</v>
      </c>
      <c r="E89" s="280" t="s">
        <v>924</v>
      </c>
      <c r="F89" s="281" t="s">
        <v>925</v>
      </c>
      <c r="G89" s="282" t="s">
        <v>417</v>
      </c>
      <c r="H89" s="283">
        <v>9</v>
      </c>
      <c r="I89" s="284"/>
      <c r="J89" s="283">
        <f>ROUND(I89*H89,0)</f>
        <v>0</v>
      </c>
      <c r="K89" s="281" t="s">
        <v>20</v>
      </c>
      <c r="L89" s="285"/>
      <c r="M89" s="286" t="s">
        <v>20</v>
      </c>
      <c r="N89" s="287" t="s">
        <v>48</v>
      </c>
      <c r="O89" s="86"/>
      <c r="P89" s="228">
        <f>O89*H89</f>
        <v>0</v>
      </c>
      <c r="Q89" s="228">
        <v>4.0000000000000003E-05</v>
      </c>
      <c r="R89" s="228">
        <f>Q89*H89</f>
        <v>0.00036000000000000002</v>
      </c>
      <c r="S89" s="228">
        <v>0</v>
      </c>
      <c r="T89" s="22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0" t="s">
        <v>285</v>
      </c>
      <c r="AT89" s="230" t="s">
        <v>360</v>
      </c>
      <c r="AU89" s="230" t="s">
        <v>86</v>
      </c>
      <c r="AY89" s="19" t="s">
        <v>168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9" t="s">
        <v>8</v>
      </c>
      <c r="BK89" s="231">
        <f>ROUND(I89*H89,0)</f>
        <v>0</v>
      </c>
      <c r="BL89" s="19" t="s">
        <v>174</v>
      </c>
      <c r="BM89" s="230" t="s">
        <v>1251</v>
      </c>
    </row>
    <row r="90" s="2" customFormat="1" ht="14.5" customHeight="1">
      <c r="A90" s="40"/>
      <c r="B90" s="41"/>
      <c r="C90" s="279" t="s">
        <v>270</v>
      </c>
      <c r="D90" s="279" t="s">
        <v>360</v>
      </c>
      <c r="E90" s="280" t="s">
        <v>933</v>
      </c>
      <c r="F90" s="281" t="s">
        <v>934</v>
      </c>
      <c r="G90" s="282" t="s">
        <v>417</v>
      </c>
      <c r="H90" s="283">
        <v>9</v>
      </c>
      <c r="I90" s="284"/>
      <c r="J90" s="283">
        <f>ROUND(I90*H90,0)</f>
        <v>0</v>
      </c>
      <c r="K90" s="281" t="s">
        <v>20</v>
      </c>
      <c r="L90" s="285"/>
      <c r="M90" s="286" t="s">
        <v>20</v>
      </c>
      <c r="N90" s="287" t="s">
        <v>48</v>
      </c>
      <c r="O90" s="86"/>
      <c r="P90" s="228">
        <f>O90*H90</f>
        <v>0</v>
      </c>
      <c r="Q90" s="228">
        <v>4.0000000000000003E-05</v>
      </c>
      <c r="R90" s="228">
        <f>Q90*H90</f>
        <v>0.00036000000000000002</v>
      </c>
      <c r="S90" s="228">
        <v>0</v>
      </c>
      <c r="T90" s="22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0" t="s">
        <v>285</v>
      </c>
      <c r="AT90" s="230" t="s">
        <v>360</v>
      </c>
      <c r="AU90" s="230" t="s">
        <v>86</v>
      </c>
      <c r="AY90" s="19" t="s">
        <v>168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9" t="s">
        <v>8</v>
      </c>
      <c r="BK90" s="231">
        <f>ROUND(I90*H90,0)</f>
        <v>0</v>
      </c>
      <c r="BL90" s="19" t="s">
        <v>174</v>
      </c>
      <c r="BM90" s="230" t="s">
        <v>1252</v>
      </c>
    </row>
    <row r="91" s="2" customFormat="1" ht="14.5" customHeight="1">
      <c r="A91" s="40"/>
      <c r="B91" s="41"/>
      <c r="C91" s="279" t="s">
        <v>285</v>
      </c>
      <c r="D91" s="279" t="s">
        <v>360</v>
      </c>
      <c r="E91" s="280" t="s">
        <v>936</v>
      </c>
      <c r="F91" s="281" t="s">
        <v>937</v>
      </c>
      <c r="G91" s="282" t="s">
        <v>417</v>
      </c>
      <c r="H91" s="283">
        <v>5</v>
      </c>
      <c r="I91" s="284"/>
      <c r="J91" s="283">
        <f>ROUND(I91*H91,0)</f>
        <v>0</v>
      </c>
      <c r="K91" s="281" t="s">
        <v>20</v>
      </c>
      <c r="L91" s="285"/>
      <c r="M91" s="286" t="s">
        <v>20</v>
      </c>
      <c r="N91" s="287" t="s">
        <v>48</v>
      </c>
      <c r="O91" s="86"/>
      <c r="P91" s="228">
        <f>O91*H91</f>
        <v>0</v>
      </c>
      <c r="Q91" s="228">
        <v>0.0089999999999999993</v>
      </c>
      <c r="R91" s="228">
        <f>Q91*H91</f>
        <v>0.044999999999999998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285</v>
      </c>
      <c r="AT91" s="230" t="s">
        <v>360</v>
      </c>
      <c r="AU91" s="230" t="s">
        <v>86</v>
      </c>
      <c r="AY91" s="19" t="s">
        <v>168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174</v>
      </c>
      <c r="BM91" s="230" t="s">
        <v>1253</v>
      </c>
    </row>
    <row r="92" s="2" customFormat="1" ht="14.5" customHeight="1">
      <c r="A92" s="40"/>
      <c r="B92" s="41"/>
      <c r="C92" s="279" t="s">
        <v>290</v>
      </c>
      <c r="D92" s="279" t="s">
        <v>360</v>
      </c>
      <c r="E92" s="280" t="s">
        <v>939</v>
      </c>
      <c r="F92" s="281" t="s">
        <v>940</v>
      </c>
      <c r="G92" s="282" t="s">
        <v>417</v>
      </c>
      <c r="H92" s="283">
        <v>9</v>
      </c>
      <c r="I92" s="284"/>
      <c r="J92" s="283">
        <f>ROUND(I92*H92,0)</f>
        <v>0</v>
      </c>
      <c r="K92" s="281" t="s">
        <v>20</v>
      </c>
      <c r="L92" s="285"/>
      <c r="M92" s="286" t="s">
        <v>20</v>
      </c>
      <c r="N92" s="287" t="s">
        <v>48</v>
      </c>
      <c r="O92" s="86"/>
      <c r="P92" s="228">
        <f>O92*H92</f>
        <v>0</v>
      </c>
      <c r="Q92" s="228">
        <v>4.0000000000000003E-05</v>
      </c>
      <c r="R92" s="228">
        <f>Q92*H92</f>
        <v>0.00036000000000000002</v>
      </c>
      <c r="S92" s="228">
        <v>0</v>
      </c>
      <c r="T92" s="22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0" t="s">
        <v>285</v>
      </c>
      <c r="AT92" s="230" t="s">
        <v>360</v>
      </c>
      <c r="AU92" s="230" t="s">
        <v>86</v>
      </c>
      <c r="AY92" s="19" t="s">
        <v>168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9" t="s">
        <v>8</v>
      </c>
      <c r="BK92" s="231">
        <f>ROUND(I92*H92,0)</f>
        <v>0</v>
      </c>
      <c r="BL92" s="19" t="s">
        <v>174</v>
      </c>
      <c r="BM92" s="230" t="s">
        <v>1254</v>
      </c>
    </row>
    <row r="93" s="2" customFormat="1" ht="14.5" customHeight="1">
      <c r="A93" s="40"/>
      <c r="B93" s="41"/>
      <c r="C93" s="279" t="s">
        <v>303</v>
      </c>
      <c r="D93" s="279" t="s">
        <v>360</v>
      </c>
      <c r="E93" s="280" t="s">
        <v>942</v>
      </c>
      <c r="F93" s="281" t="s">
        <v>943</v>
      </c>
      <c r="G93" s="282" t="s">
        <v>417</v>
      </c>
      <c r="H93" s="283">
        <v>5</v>
      </c>
      <c r="I93" s="284"/>
      <c r="J93" s="283">
        <f>ROUND(I93*H93,0)</f>
        <v>0</v>
      </c>
      <c r="K93" s="281" t="s">
        <v>20</v>
      </c>
      <c r="L93" s="285"/>
      <c r="M93" s="286" t="s">
        <v>20</v>
      </c>
      <c r="N93" s="287" t="s">
        <v>48</v>
      </c>
      <c r="O93" s="86"/>
      <c r="P93" s="228">
        <f>O93*H93</f>
        <v>0</v>
      </c>
      <c r="Q93" s="228">
        <v>4.0000000000000003E-05</v>
      </c>
      <c r="R93" s="228">
        <f>Q93*H93</f>
        <v>0.00020000000000000001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285</v>
      </c>
      <c r="AT93" s="230" t="s">
        <v>360</v>
      </c>
      <c r="AU93" s="230" t="s">
        <v>86</v>
      </c>
      <c r="AY93" s="19" t="s">
        <v>168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174</v>
      </c>
      <c r="BM93" s="230" t="s">
        <v>1255</v>
      </c>
    </row>
    <row r="94" s="2" customFormat="1" ht="14.5" customHeight="1">
      <c r="A94" s="40"/>
      <c r="B94" s="41"/>
      <c r="C94" s="279" t="s">
        <v>314</v>
      </c>
      <c r="D94" s="279" t="s">
        <v>360</v>
      </c>
      <c r="E94" s="280" t="s">
        <v>955</v>
      </c>
      <c r="F94" s="281" t="s">
        <v>956</v>
      </c>
      <c r="G94" s="282" t="s">
        <v>417</v>
      </c>
      <c r="H94" s="283">
        <v>5</v>
      </c>
      <c r="I94" s="284"/>
      <c r="J94" s="283">
        <f>ROUND(I94*H94,0)</f>
        <v>0</v>
      </c>
      <c r="K94" s="281" t="s">
        <v>20</v>
      </c>
      <c r="L94" s="285"/>
      <c r="M94" s="286" t="s">
        <v>20</v>
      </c>
      <c r="N94" s="287" t="s">
        <v>48</v>
      </c>
      <c r="O94" s="86"/>
      <c r="P94" s="228">
        <f>O94*H94</f>
        <v>0</v>
      </c>
      <c r="Q94" s="228">
        <v>4.0000000000000003E-05</v>
      </c>
      <c r="R94" s="228">
        <f>Q94*H94</f>
        <v>0.00020000000000000001</v>
      </c>
      <c r="S94" s="228">
        <v>0</v>
      </c>
      <c r="T94" s="22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0" t="s">
        <v>285</v>
      </c>
      <c r="AT94" s="230" t="s">
        <v>360</v>
      </c>
      <c r="AU94" s="230" t="s">
        <v>86</v>
      </c>
      <c r="AY94" s="19" t="s">
        <v>168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9" t="s">
        <v>8</v>
      </c>
      <c r="BK94" s="231">
        <f>ROUND(I94*H94,0)</f>
        <v>0</v>
      </c>
      <c r="BL94" s="19" t="s">
        <v>174</v>
      </c>
      <c r="BM94" s="230" t="s">
        <v>1256</v>
      </c>
    </row>
    <row r="95" s="2" customFormat="1" ht="14.5" customHeight="1">
      <c r="A95" s="40"/>
      <c r="B95" s="41"/>
      <c r="C95" s="279" t="s">
        <v>329</v>
      </c>
      <c r="D95" s="279" t="s">
        <v>360</v>
      </c>
      <c r="E95" s="280" t="s">
        <v>958</v>
      </c>
      <c r="F95" s="281" t="s">
        <v>959</v>
      </c>
      <c r="G95" s="282" t="s">
        <v>417</v>
      </c>
      <c r="H95" s="283">
        <v>3</v>
      </c>
      <c r="I95" s="284"/>
      <c r="J95" s="283">
        <f>ROUND(I95*H95,0)</f>
        <v>0</v>
      </c>
      <c r="K95" s="281" t="s">
        <v>20</v>
      </c>
      <c r="L95" s="285"/>
      <c r="M95" s="286" t="s">
        <v>20</v>
      </c>
      <c r="N95" s="287" t="s">
        <v>48</v>
      </c>
      <c r="O95" s="86"/>
      <c r="P95" s="228">
        <f>O95*H95</f>
        <v>0</v>
      </c>
      <c r="Q95" s="228">
        <v>4.0000000000000003E-05</v>
      </c>
      <c r="R95" s="228">
        <f>Q95*H95</f>
        <v>0.00012000000000000002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285</v>
      </c>
      <c r="AT95" s="230" t="s">
        <v>360</v>
      </c>
      <c r="AU95" s="230" t="s">
        <v>86</v>
      </c>
      <c r="AY95" s="19" t="s">
        <v>168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174</v>
      </c>
      <c r="BM95" s="230" t="s">
        <v>1257</v>
      </c>
    </row>
    <row r="96" s="2" customFormat="1" ht="14.5" customHeight="1">
      <c r="A96" s="40"/>
      <c r="B96" s="41"/>
      <c r="C96" s="279" t="s">
        <v>903</v>
      </c>
      <c r="D96" s="279" t="s">
        <v>360</v>
      </c>
      <c r="E96" s="280" t="s">
        <v>961</v>
      </c>
      <c r="F96" s="281" t="s">
        <v>962</v>
      </c>
      <c r="G96" s="282" t="s">
        <v>417</v>
      </c>
      <c r="H96" s="283">
        <v>3</v>
      </c>
      <c r="I96" s="284"/>
      <c r="J96" s="283">
        <f>ROUND(I96*H96,0)</f>
        <v>0</v>
      </c>
      <c r="K96" s="281" t="s">
        <v>20</v>
      </c>
      <c r="L96" s="285"/>
      <c r="M96" s="286" t="s">
        <v>20</v>
      </c>
      <c r="N96" s="287" t="s">
        <v>48</v>
      </c>
      <c r="O96" s="86"/>
      <c r="P96" s="228">
        <f>O96*H96</f>
        <v>0</v>
      </c>
      <c r="Q96" s="228">
        <v>4.0000000000000003E-05</v>
      </c>
      <c r="R96" s="228">
        <f>Q96*H96</f>
        <v>0.00012000000000000002</v>
      </c>
      <c r="S96" s="228">
        <v>0</v>
      </c>
      <c r="T96" s="22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0" t="s">
        <v>285</v>
      </c>
      <c r="AT96" s="230" t="s">
        <v>360</v>
      </c>
      <c r="AU96" s="230" t="s">
        <v>86</v>
      </c>
      <c r="AY96" s="19" t="s">
        <v>168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</v>
      </c>
      <c r="BK96" s="231">
        <f>ROUND(I96*H96,0)</f>
        <v>0</v>
      </c>
      <c r="BL96" s="19" t="s">
        <v>174</v>
      </c>
      <c r="BM96" s="230" t="s">
        <v>1258</v>
      </c>
    </row>
    <row r="97" s="2" customFormat="1" ht="14.5" customHeight="1">
      <c r="A97" s="40"/>
      <c r="B97" s="41"/>
      <c r="C97" s="279" t="s">
        <v>340</v>
      </c>
      <c r="D97" s="279" t="s">
        <v>360</v>
      </c>
      <c r="E97" s="280" t="s">
        <v>978</v>
      </c>
      <c r="F97" s="281" t="s">
        <v>979</v>
      </c>
      <c r="G97" s="282" t="s">
        <v>417</v>
      </c>
      <c r="H97" s="283">
        <v>3</v>
      </c>
      <c r="I97" s="284"/>
      <c r="J97" s="283">
        <f>ROUND(I97*H97,0)</f>
        <v>0</v>
      </c>
      <c r="K97" s="281" t="s">
        <v>20</v>
      </c>
      <c r="L97" s="285"/>
      <c r="M97" s="286" t="s">
        <v>20</v>
      </c>
      <c r="N97" s="287" t="s">
        <v>48</v>
      </c>
      <c r="O97" s="86"/>
      <c r="P97" s="228">
        <f>O97*H97</f>
        <v>0</v>
      </c>
      <c r="Q97" s="228">
        <v>4.0000000000000003E-05</v>
      </c>
      <c r="R97" s="228">
        <f>Q97*H97</f>
        <v>0.00012000000000000002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285</v>
      </c>
      <c r="AT97" s="230" t="s">
        <v>360</v>
      </c>
      <c r="AU97" s="230" t="s">
        <v>86</v>
      </c>
      <c r="AY97" s="19" t="s">
        <v>168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174</v>
      </c>
      <c r="BM97" s="230" t="s">
        <v>1259</v>
      </c>
    </row>
    <row r="98" s="2" customFormat="1" ht="14.5" customHeight="1">
      <c r="A98" s="40"/>
      <c r="B98" s="41"/>
      <c r="C98" s="279" t="s">
        <v>9</v>
      </c>
      <c r="D98" s="279" t="s">
        <v>360</v>
      </c>
      <c r="E98" s="280" t="s">
        <v>983</v>
      </c>
      <c r="F98" s="281" t="s">
        <v>984</v>
      </c>
      <c r="G98" s="282" t="s">
        <v>417</v>
      </c>
      <c r="H98" s="283">
        <v>3</v>
      </c>
      <c r="I98" s="284"/>
      <c r="J98" s="283">
        <f>ROUND(I98*H98,0)</f>
        <v>0</v>
      </c>
      <c r="K98" s="281" t="s">
        <v>20</v>
      </c>
      <c r="L98" s="285"/>
      <c r="M98" s="286" t="s">
        <v>20</v>
      </c>
      <c r="N98" s="287" t="s">
        <v>48</v>
      </c>
      <c r="O98" s="86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0" t="s">
        <v>285</v>
      </c>
      <c r="AT98" s="230" t="s">
        <v>360</v>
      </c>
      <c r="AU98" s="230" t="s">
        <v>86</v>
      </c>
      <c r="AY98" s="19" t="s">
        <v>168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9" t="s">
        <v>8</v>
      </c>
      <c r="BK98" s="231">
        <f>ROUND(I98*H98,0)</f>
        <v>0</v>
      </c>
      <c r="BL98" s="19" t="s">
        <v>174</v>
      </c>
      <c r="BM98" s="230" t="s">
        <v>1260</v>
      </c>
    </row>
    <row r="99" s="2" customFormat="1" ht="14.5" customHeight="1">
      <c r="A99" s="40"/>
      <c r="B99" s="41"/>
      <c r="C99" s="279" t="s">
        <v>365</v>
      </c>
      <c r="D99" s="279" t="s">
        <v>360</v>
      </c>
      <c r="E99" s="280" t="s">
        <v>990</v>
      </c>
      <c r="F99" s="281" t="s">
        <v>991</v>
      </c>
      <c r="G99" s="282" t="s">
        <v>417</v>
      </c>
      <c r="H99" s="283">
        <v>3</v>
      </c>
      <c r="I99" s="284"/>
      <c r="J99" s="283">
        <f>ROUND(I99*H99,0)</f>
        <v>0</v>
      </c>
      <c r="K99" s="281" t="s">
        <v>20</v>
      </c>
      <c r="L99" s="285"/>
      <c r="M99" s="286" t="s">
        <v>20</v>
      </c>
      <c r="N99" s="287" t="s">
        <v>48</v>
      </c>
      <c r="O99" s="86"/>
      <c r="P99" s="228">
        <f>O99*H99</f>
        <v>0</v>
      </c>
      <c r="Q99" s="228">
        <v>4.0000000000000003E-05</v>
      </c>
      <c r="R99" s="228">
        <f>Q99*H99</f>
        <v>0.00012000000000000002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285</v>
      </c>
      <c r="AT99" s="230" t="s">
        <v>360</v>
      </c>
      <c r="AU99" s="230" t="s">
        <v>86</v>
      </c>
      <c r="AY99" s="19" t="s">
        <v>168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</v>
      </c>
      <c r="BK99" s="231">
        <f>ROUND(I99*H99,0)</f>
        <v>0</v>
      </c>
      <c r="BL99" s="19" t="s">
        <v>174</v>
      </c>
      <c r="BM99" s="230" t="s">
        <v>1261</v>
      </c>
    </row>
    <row r="100" s="2" customFormat="1" ht="14.5" customHeight="1">
      <c r="A100" s="40"/>
      <c r="B100" s="41"/>
      <c r="C100" s="279" t="s">
        <v>372</v>
      </c>
      <c r="D100" s="279" t="s">
        <v>360</v>
      </c>
      <c r="E100" s="280" t="s">
        <v>993</v>
      </c>
      <c r="F100" s="281" t="s">
        <v>994</v>
      </c>
      <c r="G100" s="282" t="s">
        <v>417</v>
      </c>
      <c r="H100" s="283">
        <v>3</v>
      </c>
      <c r="I100" s="284"/>
      <c r="J100" s="283">
        <f>ROUND(I100*H100,0)</f>
        <v>0</v>
      </c>
      <c r="K100" s="281" t="s">
        <v>20</v>
      </c>
      <c r="L100" s="285"/>
      <c r="M100" s="286" t="s">
        <v>20</v>
      </c>
      <c r="N100" s="287" t="s">
        <v>48</v>
      </c>
      <c r="O100" s="86"/>
      <c r="P100" s="228">
        <f>O100*H100</f>
        <v>0</v>
      </c>
      <c r="Q100" s="228">
        <v>4.0000000000000003E-05</v>
      </c>
      <c r="R100" s="228">
        <f>Q100*H100</f>
        <v>0.00012000000000000002</v>
      </c>
      <c r="S100" s="228">
        <v>0</v>
      </c>
      <c r="T100" s="22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0" t="s">
        <v>285</v>
      </c>
      <c r="AT100" s="230" t="s">
        <v>360</v>
      </c>
      <c r="AU100" s="230" t="s">
        <v>86</v>
      </c>
      <c r="AY100" s="19" t="s">
        <v>168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</v>
      </c>
      <c r="BK100" s="231">
        <f>ROUND(I100*H100,0)</f>
        <v>0</v>
      </c>
      <c r="BL100" s="19" t="s">
        <v>174</v>
      </c>
      <c r="BM100" s="230" t="s">
        <v>1262</v>
      </c>
    </row>
    <row r="101" s="2" customFormat="1" ht="14.5" customHeight="1">
      <c r="A101" s="40"/>
      <c r="B101" s="41"/>
      <c r="C101" s="279" t="s">
        <v>376</v>
      </c>
      <c r="D101" s="279" t="s">
        <v>360</v>
      </c>
      <c r="E101" s="280" t="s">
        <v>996</v>
      </c>
      <c r="F101" s="281" t="s">
        <v>997</v>
      </c>
      <c r="G101" s="282" t="s">
        <v>417</v>
      </c>
      <c r="H101" s="283">
        <v>5</v>
      </c>
      <c r="I101" s="284"/>
      <c r="J101" s="283">
        <f>ROUND(I101*H101,0)</f>
        <v>0</v>
      </c>
      <c r="K101" s="281" t="s">
        <v>20</v>
      </c>
      <c r="L101" s="285"/>
      <c r="M101" s="286" t="s">
        <v>20</v>
      </c>
      <c r="N101" s="287" t="s">
        <v>48</v>
      </c>
      <c r="O101" s="86"/>
      <c r="P101" s="228">
        <f>O101*H101</f>
        <v>0</v>
      </c>
      <c r="Q101" s="228">
        <v>0.0089999999999999993</v>
      </c>
      <c r="R101" s="228">
        <f>Q101*H101</f>
        <v>0.044999999999999998</v>
      </c>
      <c r="S101" s="228">
        <v>0</v>
      </c>
      <c r="T101" s="22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0" t="s">
        <v>285</v>
      </c>
      <c r="AT101" s="230" t="s">
        <v>360</v>
      </c>
      <c r="AU101" s="230" t="s">
        <v>86</v>
      </c>
      <c r="AY101" s="19" t="s">
        <v>168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9" t="s">
        <v>8</v>
      </c>
      <c r="BK101" s="231">
        <f>ROUND(I101*H101,0)</f>
        <v>0</v>
      </c>
      <c r="BL101" s="19" t="s">
        <v>174</v>
      </c>
      <c r="BM101" s="230" t="s">
        <v>1263</v>
      </c>
    </row>
    <row r="102" s="2" customFormat="1" ht="20.5" customHeight="1">
      <c r="A102" s="40"/>
      <c r="B102" s="41"/>
      <c r="C102" s="220" t="s">
        <v>387</v>
      </c>
      <c r="D102" s="220" t="s">
        <v>170</v>
      </c>
      <c r="E102" s="221" t="s">
        <v>1040</v>
      </c>
      <c r="F102" s="222" t="s">
        <v>1041</v>
      </c>
      <c r="G102" s="223" t="s">
        <v>180</v>
      </c>
      <c r="H102" s="224">
        <v>7228</v>
      </c>
      <c r="I102" s="225"/>
      <c r="J102" s="224">
        <f>ROUND(I102*H102,0)</f>
        <v>0</v>
      </c>
      <c r="K102" s="222" t="s">
        <v>181</v>
      </c>
      <c r="L102" s="46"/>
      <c r="M102" s="226" t="s">
        <v>20</v>
      </c>
      <c r="N102" s="227" t="s">
        <v>48</v>
      </c>
      <c r="O102" s="86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0" t="s">
        <v>174</v>
      </c>
      <c r="AT102" s="230" t="s">
        <v>170</v>
      </c>
      <c r="AU102" s="230" t="s">
        <v>86</v>
      </c>
      <c r="AY102" s="19" t="s">
        <v>168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</v>
      </c>
      <c r="BK102" s="231">
        <f>ROUND(I102*H102,0)</f>
        <v>0</v>
      </c>
      <c r="BL102" s="19" t="s">
        <v>174</v>
      </c>
      <c r="BM102" s="230" t="s">
        <v>1264</v>
      </c>
    </row>
    <row r="103" s="2" customFormat="1">
      <c r="A103" s="40"/>
      <c r="B103" s="41"/>
      <c r="C103" s="42"/>
      <c r="D103" s="232" t="s">
        <v>183</v>
      </c>
      <c r="E103" s="42"/>
      <c r="F103" s="233" t="s">
        <v>1043</v>
      </c>
      <c r="G103" s="42"/>
      <c r="H103" s="42"/>
      <c r="I103" s="138"/>
      <c r="J103" s="42"/>
      <c r="K103" s="42"/>
      <c r="L103" s="46"/>
      <c r="M103" s="234"/>
      <c r="N103" s="23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183</v>
      </c>
      <c r="AU103" s="19" t="s">
        <v>86</v>
      </c>
    </row>
    <row r="104" s="13" customFormat="1">
      <c r="A104" s="13"/>
      <c r="B104" s="236"/>
      <c r="C104" s="237"/>
      <c r="D104" s="232" t="s">
        <v>185</v>
      </c>
      <c r="E104" s="238" t="s">
        <v>20</v>
      </c>
      <c r="F104" s="239" t="s">
        <v>1265</v>
      </c>
      <c r="G104" s="237"/>
      <c r="H104" s="240">
        <v>7228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185</v>
      </c>
      <c r="AU104" s="246" t="s">
        <v>86</v>
      </c>
      <c r="AV104" s="13" t="s">
        <v>86</v>
      </c>
      <c r="AW104" s="13" t="s">
        <v>38</v>
      </c>
      <c r="AX104" s="13" t="s">
        <v>8</v>
      </c>
      <c r="AY104" s="246" t="s">
        <v>168</v>
      </c>
    </row>
    <row r="105" s="2" customFormat="1" ht="20.5" customHeight="1">
      <c r="A105" s="40"/>
      <c r="B105" s="41"/>
      <c r="C105" s="220" t="s">
        <v>409</v>
      </c>
      <c r="D105" s="220" t="s">
        <v>170</v>
      </c>
      <c r="E105" s="221" t="s">
        <v>856</v>
      </c>
      <c r="F105" s="222" t="s">
        <v>857</v>
      </c>
      <c r="G105" s="223" t="s">
        <v>425</v>
      </c>
      <c r="H105" s="224">
        <v>27</v>
      </c>
      <c r="I105" s="225"/>
      <c r="J105" s="224">
        <f>ROUND(I105*H105,0)</f>
        <v>0</v>
      </c>
      <c r="K105" s="222" t="s">
        <v>20</v>
      </c>
      <c r="L105" s="46"/>
      <c r="M105" s="226" t="s">
        <v>20</v>
      </c>
      <c r="N105" s="227" t="s">
        <v>48</v>
      </c>
      <c r="O105" s="86"/>
      <c r="P105" s="228">
        <f>O105*H105</f>
        <v>0</v>
      </c>
      <c r="Q105" s="228">
        <v>0.00014999999999999999</v>
      </c>
      <c r="R105" s="228">
        <f>Q105*H105</f>
        <v>0.0040499999999999998</v>
      </c>
      <c r="S105" s="228">
        <v>0</v>
      </c>
      <c r="T105" s="22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174</v>
      </c>
      <c r="AT105" s="230" t="s">
        <v>170</v>
      </c>
      <c r="AU105" s="230" t="s">
        <v>86</v>
      </c>
      <c r="AY105" s="19" t="s">
        <v>168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</v>
      </c>
      <c r="BK105" s="231">
        <f>ROUND(I105*H105,0)</f>
        <v>0</v>
      </c>
      <c r="BL105" s="19" t="s">
        <v>174</v>
      </c>
      <c r="BM105" s="230" t="s">
        <v>1266</v>
      </c>
    </row>
    <row r="106" s="2" customFormat="1" ht="20.5" customHeight="1">
      <c r="A106" s="40"/>
      <c r="B106" s="41"/>
      <c r="C106" s="220" t="s">
        <v>7</v>
      </c>
      <c r="D106" s="220" t="s">
        <v>170</v>
      </c>
      <c r="E106" s="221" t="s">
        <v>859</v>
      </c>
      <c r="F106" s="222" t="s">
        <v>860</v>
      </c>
      <c r="G106" s="223" t="s">
        <v>180</v>
      </c>
      <c r="H106" s="224">
        <v>180.69999999999999</v>
      </c>
      <c r="I106" s="225"/>
      <c r="J106" s="224">
        <f>ROUND(I106*H106,0)</f>
        <v>0</v>
      </c>
      <c r="K106" s="222" t="s">
        <v>181</v>
      </c>
      <c r="L106" s="46"/>
      <c r="M106" s="226" t="s">
        <v>20</v>
      </c>
      <c r="N106" s="227" t="s">
        <v>48</v>
      </c>
      <c r="O106" s="86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0" t="s">
        <v>174</v>
      </c>
      <c r="AT106" s="230" t="s">
        <v>170</v>
      </c>
      <c r="AU106" s="230" t="s">
        <v>86</v>
      </c>
      <c r="AY106" s="19" t="s">
        <v>168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9" t="s">
        <v>8</v>
      </c>
      <c r="BK106" s="231">
        <f>ROUND(I106*H106,0)</f>
        <v>0</v>
      </c>
      <c r="BL106" s="19" t="s">
        <v>174</v>
      </c>
      <c r="BM106" s="230" t="s">
        <v>1267</v>
      </c>
    </row>
    <row r="107" s="2" customFormat="1">
      <c r="A107" s="40"/>
      <c r="B107" s="41"/>
      <c r="C107" s="42"/>
      <c r="D107" s="232" t="s">
        <v>183</v>
      </c>
      <c r="E107" s="42"/>
      <c r="F107" s="233" t="s">
        <v>862</v>
      </c>
      <c r="G107" s="42"/>
      <c r="H107" s="42"/>
      <c r="I107" s="138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183</v>
      </c>
      <c r="AU107" s="19" t="s">
        <v>86</v>
      </c>
    </row>
    <row r="108" s="2" customFormat="1">
      <c r="A108" s="40"/>
      <c r="B108" s="41"/>
      <c r="C108" s="42"/>
      <c r="D108" s="232" t="s">
        <v>176</v>
      </c>
      <c r="E108" s="42"/>
      <c r="F108" s="233" t="s">
        <v>863</v>
      </c>
      <c r="G108" s="42"/>
      <c r="H108" s="42"/>
      <c r="I108" s="138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176</v>
      </c>
      <c r="AU108" s="19" t="s">
        <v>86</v>
      </c>
    </row>
    <row r="109" s="13" customFormat="1">
      <c r="A109" s="13"/>
      <c r="B109" s="236"/>
      <c r="C109" s="237"/>
      <c r="D109" s="232" t="s">
        <v>185</v>
      </c>
      <c r="E109" s="238" t="s">
        <v>20</v>
      </c>
      <c r="F109" s="239" t="s">
        <v>1268</v>
      </c>
      <c r="G109" s="237"/>
      <c r="H109" s="240">
        <v>180.69999999999999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185</v>
      </c>
      <c r="AU109" s="246" t="s">
        <v>86</v>
      </c>
      <c r="AV109" s="13" t="s">
        <v>86</v>
      </c>
      <c r="AW109" s="13" t="s">
        <v>38</v>
      </c>
      <c r="AX109" s="13" t="s">
        <v>8</v>
      </c>
      <c r="AY109" s="246" t="s">
        <v>168</v>
      </c>
    </row>
    <row r="110" s="2" customFormat="1" ht="14.5" customHeight="1">
      <c r="A110" s="40"/>
      <c r="B110" s="41"/>
      <c r="C110" s="279" t="s">
        <v>422</v>
      </c>
      <c r="D110" s="279" t="s">
        <v>360</v>
      </c>
      <c r="E110" s="280" t="s">
        <v>410</v>
      </c>
      <c r="F110" s="281" t="s">
        <v>411</v>
      </c>
      <c r="G110" s="282" t="s">
        <v>412</v>
      </c>
      <c r="H110" s="283">
        <v>1.8100000000000001</v>
      </c>
      <c r="I110" s="284"/>
      <c r="J110" s="283">
        <f>ROUND(I110*H110,0)</f>
        <v>0</v>
      </c>
      <c r="K110" s="281" t="s">
        <v>20</v>
      </c>
      <c r="L110" s="285"/>
      <c r="M110" s="286" t="s">
        <v>20</v>
      </c>
      <c r="N110" s="287" t="s">
        <v>48</v>
      </c>
      <c r="O110" s="86"/>
      <c r="P110" s="228">
        <f>O110*H110</f>
        <v>0</v>
      </c>
      <c r="Q110" s="228">
        <v>0.001</v>
      </c>
      <c r="R110" s="228">
        <f>Q110*H110</f>
        <v>0.0018100000000000002</v>
      </c>
      <c r="S110" s="228">
        <v>0</v>
      </c>
      <c r="T110" s="22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0" t="s">
        <v>285</v>
      </c>
      <c r="AT110" s="230" t="s">
        <v>360</v>
      </c>
      <c r="AU110" s="230" t="s">
        <v>86</v>
      </c>
      <c r="AY110" s="19" t="s">
        <v>168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</v>
      </c>
      <c r="BK110" s="231">
        <f>ROUND(I110*H110,0)</f>
        <v>0</v>
      </c>
      <c r="BL110" s="19" t="s">
        <v>174</v>
      </c>
      <c r="BM110" s="230" t="s">
        <v>1269</v>
      </c>
    </row>
    <row r="111" s="13" customFormat="1">
      <c r="A111" s="13"/>
      <c r="B111" s="236"/>
      <c r="C111" s="237"/>
      <c r="D111" s="232" t="s">
        <v>185</v>
      </c>
      <c r="E111" s="238" t="s">
        <v>20</v>
      </c>
      <c r="F111" s="239" t="s">
        <v>1270</v>
      </c>
      <c r="G111" s="237"/>
      <c r="H111" s="240">
        <v>1.8100000000000001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185</v>
      </c>
      <c r="AU111" s="246" t="s">
        <v>86</v>
      </c>
      <c r="AV111" s="13" t="s">
        <v>86</v>
      </c>
      <c r="AW111" s="13" t="s">
        <v>38</v>
      </c>
      <c r="AX111" s="13" t="s">
        <v>8</v>
      </c>
      <c r="AY111" s="246" t="s">
        <v>168</v>
      </c>
    </row>
    <row r="112" s="2" customFormat="1" ht="20.5" customHeight="1">
      <c r="A112" s="40"/>
      <c r="B112" s="41"/>
      <c r="C112" s="220" t="s">
        <v>429</v>
      </c>
      <c r="D112" s="220" t="s">
        <v>170</v>
      </c>
      <c r="E112" s="221" t="s">
        <v>866</v>
      </c>
      <c r="F112" s="222" t="s">
        <v>867</v>
      </c>
      <c r="G112" s="223" t="s">
        <v>417</v>
      </c>
      <c r="H112" s="224">
        <v>20</v>
      </c>
      <c r="I112" s="225"/>
      <c r="J112" s="224">
        <f>ROUND(I112*H112,0)</f>
        <v>0</v>
      </c>
      <c r="K112" s="222" t="s">
        <v>181</v>
      </c>
      <c r="L112" s="46"/>
      <c r="M112" s="226" t="s">
        <v>20</v>
      </c>
      <c r="N112" s="227" t="s">
        <v>48</v>
      </c>
      <c r="O112" s="86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174</v>
      </c>
      <c r="AT112" s="230" t="s">
        <v>170</v>
      </c>
      <c r="AU112" s="230" t="s">
        <v>86</v>
      </c>
      <c r="AY112" s="19" t="s">
        <v>168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</v>
      </c>
      <c r="BK112" s="231">
        <f>ROUND(I112*H112,0)</f>
        <v>0</v>
      </c>
      <c r="BL112" s="19" t="s">
        <v>174</v>
      </c>
      <c r="BM112" s="230" t="s">
        <v>1271</v>
      </c>
    </row>
    <row r="113" s="2" customFormat="1">
      <c r="A113" s="40"/>
      <c r="B113" s="41"/>
      <c r="C113" s="42"/>
      <c r="D113" s="232" t="s">
        <v>183</v>
      </c>
      <c r="E113" s="42"/>
      <c r="F113" s="233" t="s">
        <v>869</v>
      </c>
      <c r="G113" s="42"/>
      <c r="H113" s="42"/>
      <c r="I113" s="138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183</v>
      </c>
      <c r="AU113" s="19" t="s">
        <v>86</v>
      </c>
    </row>
    <row r="114" s="2" customFormat="1">
      <c r="A114" s="40"/>
      <c r="B114" s="41"/>
      <c r="C114" s="42"/>
      <c r="D114" s="232" t="s">
        <v>176</v>
      </c>
      <c r="E114" s="42"/>
      <c r="F114" s="233" t="s">
        <v>870</v>
      </c>
      <c r="G114" s="42"/>
      <c r="H114" s="42"/>
      <c r="I114" s="138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176</v>
      </c>
      <c r="AU114" s="19" t="s">
        <v>86</v>
      </c>
    </row>
    <row r="115" s="13" customFormat="1">
      <c r="A115" s="13"/>
      <c r="B115" s="236"/>
      <c r="C115" s="237"/>
      <c r="D115" s="232" t="s">
        <v>185</v>
      </c>
      <c r="E115" s="238" t="s">
        <v>20</v>
      </c>
      <c r="F115" s="239" t="s">
        <v>1272</v>
      </c>
      <c r="G115" s="237"/>
      <c r="H115" s="240">
        <v>20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185</v>
      </c>
      <c r="AU115" s="246" t="s">
        <v>86</v>
      </c>
      <c r="AV115" s="13" t="s">
        <v>86</v>
      </c>
      <c r="AW115" s="13" t="s">
        <v>38</v>
      </c>
      <c r="AX115" s="13" t="s">
        <v>8</v>
      </c>
      <c r="AY115" s="246" t="s">
        <v>168</v>
      </c>
    </row>
    <row r="116" s="2" customFormat="1" ht="20.5" customHeight="1">
      <c r="A116" s="40"/>
      <c r="B116" s="41"/>
      <c r="C116" s="220" t="s">
        <v>440</v>
      </c>
      <c r="D116" s="220" t="s">
        <v>170</v>
      </c>
      <c r="E116" s="221" t="s">
        <v>871</v>
      </c>
      <c r="F116" s="222" t="s">
        <v>872</v>
      </c>
      <c r="G116" s="223" t="s">
        <v>417</v>
      </c>
      <c r="H116" s="224">
        <v>64</v>
      </c>
      <c r="I116" s="225"/>
      <c r="J116" s="224">
        <f>ROUND(I116*H116,0)</f>
        <v>0</v>
      </c>
      <c r="K116" s="222" t="s">
        <v>181</v>
      </c>
      <c r="L116" s="46"/>
      <c r="M116" s="226" t="s">
        <v>20</v>
      </c>
      <c r="N116" s="227" t="s">
        <v>48</v>
      </c>
      <c r="O116" s="86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0" t="s">
        <v>174</v>
      </c>
      <c r="AT116" s="230" t="s">
        <v>170</v>
      </c>
      <c r="AU116" s="230" t="s">
        <v>86</v>
      </c>
      <c r="AY116" s="19" t="s">
        <v>168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9" t="s">
        <v>8</v>
      </c>
      <c r="BK116" s="231">
        <f>ROUND(I116*H116,0)</f>
        <v>0</v>
      </c>
      <c r="BL116" s="19" t="s">
        <v>174</v>
      </c>
      <c r="BM116" s="230" t="s">
        <v>1273</v>
      </c>
    </row>
    <row r="117" s="2" customFormat="1">
      <c r="A117" s="40"/>
      <c r="B117" s="41"/>
      <c r="C117" s="42"/>
      <c r="D117" s="232" t="s">
        <v>183</v>
      </c>
      <c r="E117" s="42"/>
      <c r="F117" s="233" t="s">
        <v>869</v>
      </c>
      <c r="G117" s="42"/>
      <c r="H117" s="42"/>
      <c r="I117" s="138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183</v>
      </c>
      <c r="AU117" s="19" t="s">
        <v>86</v>
      </c>
    </row>
    <row r="118" s="2" customFormat="1">
      <c r="A118" s="40"/>
      <c r="B118" s="41"/>
      <c r="C118" s="42"/>
      <c r="D118" s="232" t="s">
        <v>176</v>
      </c>
      <c r="E118" s="42"/>
      <c r="F118" s="233" t="s">
        <v>874</v>
      </c>
      <c r="G118" s="42"/>
      <c r="H118" s="42"/>
      <c r="I118" s="138"/>
      <c r="J118" s="42"/>
      <c r="K118" s="42"/>
      <c r="L118" s="46"/>
      <c r="M118" s="234"/>
      <c r="N118" s="23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176</v>
      </c>
      <c r="AU118" s="19" t="s">
        <v>86</v>
      </c>
    </row>
    <row r="119" s="13" customFormat="1">
      <c r="A119" s="13"/>
      <c r="B119" s="236"/>
      <c r="C119" s="237"/>
      <c r="D119" s="232" t="s">
        <v>185</v>
      </c>
      <c r="E119" s="238" t="s">
        <v>20</v>
      </c>
      <c r="F119" s="239" t="s">
        <v>1274</v>
      </c>
      <c r="G119" s="237"/>
      <c r="H119" s="240">
        <v>60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185</v>
      </c>
      <c r="AU119" s="246" t="s">
        <v>86</v>
      </c>
      <c r="AV119" s="13" t="s">
        <v>86</v>
      </c>
      <c r="AW119" s="13" t="s">
        <v>38</v>
      </c>
      <c r="AX119" s="13" t="s">
        <v>77</v>
      </c>
      <c r="AY119" s="246" t="s">
        <v>168</v>
      </c>
    </row>
    <row r="120" s="13" customFormat="1">
      <c r="A120" s="13"/>
      <c r="B120" s="236"/>
      <c r="C120" s="237"/>
      <c r="D120" s="232" t="s">
        <v>185</v>
      </c>
      <c r="E120" s="238" t="s">
        <v>20</v>
      </c>
      <c r="F120" s="239" t="s">
        <v>1275</v>
      </c>
      <c r="G120" s="237"/>
      <c r="H120" s="240">
        <v>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185</v>
      </c>
      <c r="AU120" s="246" t="s">
        <v>86</v>
      </c>
      <c r="AV120" s="13" t="s">
        <v>86</v>
      </c>
      <c r="AW120" s="13" t="s">
        <v>38</v>
      </c>
      <c r="AX120" s="13" t="s">
        <v>77</v>
      </c>
      <c r="AY120" s="246" t="s">
        <v>168</v>
      </c>
    </row>
    <row r="121" s="14" customFormat="1">
      <c r="A121" s="14"/>
      <c r="B121" s="247"/>
      <c r="C121" s="248"/>
      <c r="D121" s="232" t="s">
        <v>185</v>
      </c>
      <c r="E121" s="249" t="s">
        <v>20</v>
      </c>
      <c r="F121" s="250" t="s">
        <v>196</v>
      </c>
      <c r="G121" s="248"/>
      <c r="H121" s="251">
        <v>64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185</v>
      </c>
      <c r="AU121" s="257" t="s">
        <v>86</v>
      </c>
      <c r="AV121" s="14" t="s">
        <v>174</v>
      </c>
      <c r="AW121" s="14" t="s">
        <v>38</v>
      </c>
      <c r="AX121" s="14" t="s">
        <v>8</v>
      </c>
      <c r="AY121" s="257" t="s">
        <v>168</v>
      </c>
    </row>
    <row r="122" s="2" customFormat="1" ht="20.5" customHeight="1">
      <c r="A122" s="40"/>
      <c r="B122" s="41"/>
      <c r="C122" s="220" t="s">
        <v>448</v>
      </c>
      <c r="D122" s="220" t="s">
        <v>170</v>
      </c>
      <c r="E122" s="221" t="s">
        <v>877</v>
      </c>
      <c r="F122" s="222" t="s">
        <v>878</v>
      </c>
      <c r="G122" s="223" t="s">
        <v>417</v>
      </c>
      <c r="H122" s="224">
        <v>64</v>
      </c>
      <c r="I122" s="225"/>
      <c r="J122" s="224">
        <f>ROUND(I122*H122,0)</f>
        <v>0</v>
      </c>
      <c r="K122" s="222" t="s">
        <v>181</v>
      </c>
      <c r="L122" s="46"/>
      <c r="M122" s="226" t="s">
        <v>20</v>
      </c>
      <c r="N122" s="227" t="s">
        <v>48</v>
      </c>
      <c r="O122" s="86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0" t="s">
        <v>174</v>
      </c>
      <c r="AT122" s="230" t="s">
        <v>170</v>
      </c>
      <c r="AU122" s="230" t="s">
        <v>86</v>
      </c>
      <c r="AY122" s="19" t="s">
        <v>168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9" t="s">
        <v>8</v>
      </c>
      <c r="BK122" s="231">
        <f>ROUND(I122*H122,0)</f>
        <v>0</v>
      </c>
      <c r="BL122" s="19" t="s">
        <v>174</v>
      </c>
      <c r="BM122" s="230" t="s">
        <v>1276</v>
      </c>
    </row>
    <row r="123" s="2" customFormat="1">
      <c r="A123" s="40"/>
      <c r="B123" s="41"/>
      <c r="C123" s="42"/>
      <c r="D123" s="232" t="s">
        <v>183</v>
      </c>
      <c r="E123" s="42"/>
      <c r="F123" s="233" t="s">
        <v>880</v>
      </c>
      <c r="G123" s="42"/>
      <c r="H123" s="42"/>
      <c r="I123" s="138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183</v>
      </c>
      <c r="AU123" s="19" t="s">
        <v>86</v>
      </c>
    </row>
    <row r="124" s="13" customFormat="1">
      <c r="A124" s="13"/>
      <c r="B124" s="236"/>
      <c r="C124" s="237"/>
      <c r="D124" s="232" t="s">
        <v>185</v>
      </c>
      <c r="E124" s="238" t="s">
        <v>20</v>
      </c>
      <c r="F124" s="239" t="s">
        <v>1277</v>
      </c>
      <c r="G124" s="237"/>
      <c r="H124" s="240">
        <v>60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185</v>
      </c>
      <c r="AU124" s="246" t="s">
        <v>86</v>
      </c>
      <c r="AV124" s="13" t="s">
        <v>86</v>
      </c>
      <c r="AW124" s="13" t="s">
        <v>38</v>
      </c>
      <c r="AX124" s="13" t="s">
        <v>77</v>
      </c>
      <c r="AY124" s="246" t="s">
        <v>168</v>
      </c>
    </row>
    <row r="125" s="13" customFormat="1">
      <c r="A125" s="13"/>
      <c r="B125" s="236"/>
      <c r="C125" s="237"/>
      <c r="D125" s="232" t="s">
        <v>185</v>
      </c>
      <c r="E125" s="238" t="s">
        <v>20</v>
      </c>
      <c r="F125" s="239" t="s">
        <v>1278</v>
      </c>
      <c r="G125" s="237"/>
      <c r="H125" s="240">
        <v>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185</v>
      </c>
      <c r="AU125" s="246" t="s">
        <v>86</v>
      </c>
      <c r="AV125" s="13" t="s">
        <v>86</v>
      </c>
      <c r="AW125" s="13" t="s">
        <v>38</v>
      </c>
      <c r="AX125" s="13" t="s">
        <v>77</v>
      </c>
      <c r="AY125" s="246" t="s">
        <v>168</v>
      </c>
    </row>
    <row r="126" s="14" customFormat="1">
      <c r="A126" s="14"/>
      <c r="B126" s="247"/>
      <c r="C126" s="248"/>
      <c r="D126" s="232" t="s">
        <v>185</v>
      </c>
      <c r="E126" s="249" t="s">
        <v>20</v>
      </c>
      <c r="F126" s="250" t="s">
        <v>196</v>
      </c>
      <c r="G126" s="248"/>
      <c r="H126" s="251">
        <v>64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185</v>
      </c>
      <c r="AU126" s="257" t="s">
        <v>86</v>
      </c>
      <c r="AV126" s="14" t="s">
        <v>174</v>
      </c>
      <c r="AW126" s="14" t="s">
        <v>38</v>
      </c>
      <c r="AX126" s="14" t="s">
        <v>8</v>
      </c>
      <c r="AY126" s="257" t="s">
        <v>168</v>
      </c>
    </row>
    <row r="127" s="2" customFormat="1" ht="31" customHeight="1">
      <c r="A127" s="40"/>
      <c r="B127" s="41"/>
      <c r="C127" s="220" t="s">
        <v>454</v>
      </c>
      <c r="D127" s="220" t="s">
        <v>170</v>
      </c>
      <c r="E127" s="221" t="s">
        <v>883</v>
      </c>
      <c r="F127" s="222" t="s">
        <v>884</v>
      </c>
      <c r="G127" s="223" t="s">
        <v>417</v>
      </c>
      <c r="H127" s="224">
        <v>20</v>
      </c>
      <c r="I127" s="225"/>
      <c r="J127" s="224">
        <f>ROUND(I127*H127,0)</f>
        <v>0</v>
      </c>
      <c r="K127" s="222" t="s">
        <v>181</v>
      </c>
      <c r="L127" s="46"/>
      <c r="M127" s="226" t="s">
        <v>20</v>
      </c>
      <c r="N127" s="227" t="s">
        <v>48</v>
      </c>
      <c r="O127" s="86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174</v>
      </c>
      <c r="AT127" s="230" t="s">
        <v>170</v>
      </c>
      <c r="AU127" s="230" t="s">
        <v>86</v>
      </c>
      <c r="AY127" s="19" t="s">
        <v>168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</v>
      </c>
      <c r="BK127" s="231">
        <f>ROUND(I127*H127,0)</f>
        <v>0</v>
      </c>
      <c r="BL127" s="19" t="s">
        <v>174</v>
      </c>
      <c r="BM127" s="230" t="s">
        <v>1279</v>
      </c>
    </row>
    <row r="128" s="2" customFormat="1">
      <c r="A128" s="40"/>
      <c r="B128" s="41"/>
      <c r="C128" s="42"/>
      <c r="D128" s="232" t="s">
        <v>183</v>
      </c>
      <c r="E128" s="42"/>
      <c r="F128" s="233" t="s">
        <v>880</v>
      </c>
      <c r="G128" s="42"/>
      <c r="H128" s="42"/>
      <c r="I128" s="138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183</v>
      </c>
      <c r="AU128" s="19" t="s">
        <v>86</v>
      </c>
    </row>
    <row r="129" s="13" customFormat="1">
      <c r="A129" s="13"/>
      <c r="B129" s="236"/>
      <c r="C129" s="237"/>
      <c r="D129" s="232" t="s">
        <v>185</v>
      </c>
      <c r="E129" s="238" t="s">
        <v>20</v>
      </c>
      <c r="F129" s="239" t="s">
        <v>1280</v>
      </c>
      <c r="G129" s="237"/>
      <c r="H129" s="240">
        <v>20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185</v>
      </c>
      <c r="AU129" s="246" t="s">
        <v>86</v>
      </c>
      <c r="AV129" s="13" t="s">
        <v>86</v>
      </c>
      <c r="AW129" s="13" t="s">
        <v>38</v>
      </c>
      <c r="AX129" s="13" t="s">
        <v>8</v>
      </c>
      <c r="AY129" s="246" t="s">
        <v>168</v>
      </c>
    </row>
    <row r="130" s="2" customFormat="1" ht="20.5" customHeight="1">
      <c r="A130" s="40"/>
      <c r="B130" s="41"/>
      <c r="C130" s="220" t="s">
        <v>461</v>
      </c>
      <c r="D130" s="220" t="s">
        <v>170</v>
      </c>
      <c r="E130" s="221" t="s">
        <v>886</v>
      </c>
      <c r="F130" s="222" t="s">
        <v>887</v>
      </c>
      <c r="G130" s="223" t="s">
        <v>417</v>
      </c>
      <c r="H130" s="224">
        <v>20</v>
      </c>
      <c r="I130" s="225"/>
      <c r="J130" s="224">
        <f>ROUND(I130*H130,0)</f>
        <v>0</v>
      </c>
      <c r="K130" s="222" t="s">
        <v>181</v>
      </c>
      <c r="L130" s="46"/>
      <c r="M130" s="226" t="s">
        <v>20</v>
      </c>
      <c r="N130" s="227" t="s">
        <v>48</v>
      </c>
      <c r="O130" s="86"/>
      <c r="P130" s="228">
        <f>O130*H130</f>
        <v>0</v>
      </c>
      <c r="Q130" s="228">
        <v>4.6E-05</v>
      </c>
      <c r="R130" s="228">
        <f>Q130*H130</f>
        <v>0.00092000000000000003</v>
      </c>
      <c r="S130" s="228">
        <v>0</v>
      </c>
      <c r="T130" s="22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0" t="s">
        <v>174</v>
      </c>
      <c r="AT130" s="230" t="s">
        <v>170</v>
      </c>
      <c r="AU130" s="230" t="s">
        <v>86</v>
      </c>
      <c r="AY130" s="19" t="s">
        <v>168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</v>
      </c>
      <c r="BK130" s="231">
        <f>ROUND(I130*H130,0)</f>
        <v>0</v>
      </c>
      <c r="BL130" s="19" t="s">
        <v>174</v>
      </c>
      <c r="BM130" s="230" t="s">
        <v>1281</v>
      </c>
    </row>
    <row r="131" s="2" customFormat="1">
      <c r="A131" s="40"/>
      <c r="B131" s="41"/>
      <c r="C131" s="42"/>
      <c r="D131" s="232" t="s">
        <v>183</v>
      </c>
      <c r="E131" s="42"/>
      <c r="F131" s="233" t="s">
        <v>889</v>
      </c>
      <c r="G131" s="42"/>
      <c r="H131" s="42"/>
      <c r="I131" s="138"/>
      <c r="J131" s="42"/>
      <c r="K131" s="42"/>
      <c r="L131" s="46"/>
      <c r="M131" s="234"/>
      <c r="N131" s="23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183</v>
      </c>
      <c r="AU131" s="19" t="s">
        <v>86</v>
      </c>
    </row>
    <row r="132" s="2" customFormat="1">
      <c r="A132" s="40"/>
      <c r="B132" s="41"/>
      <c r="C132" s="42"/>
      <c r="D132" s="232" t="s">
        <v>176</v>
      </c>
      <c r="E132" s="42"/>
      <c r="F132" s="233" t="s">
        <v>890</v>
      </c>
      <c r="G132" s="42"/>
      <c r="H132" s="42"/>
      <c r="I132" s="138"/>
      <c r="J132" s="42"/>
      <c r="K132" s="42"/>
      <c r="L132" s="46"/>
      <c r="M132" s="234"/>
      <c r="N132" s="23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176</v>
      </c>
      <c r="AU132" s="19" t="s">
        <v>86</v>
      </c>
    </row>
    <row r="133" s="2" customFormat="1" ht="20.5" customHeight="1">
      <c r="A133" s="40"/>
      <c r="B133" s="41"/>
      <c r="C133" s="279" t="s">
        <v>468</v>
      </c>
      <c r="D133" s="279" t="s">
        <v>360</v>
      </c>
      <c r="E133" s="280" t="s">
        <v>891</v>
      </c>
      <c r="F133" s="281" t="s">
        <v>892</v>
      </c>
      <c r="G133" s="282" t="s">
        <v>417</v>
      </c>
      <c r="H133" s="283">
        <v>20</v>
      </c>
      <c r="I133" s="284"/>
      <c r="J133" s="283">
        <f>ROUND(I133*H133,0)</f>
        <v>0</v>
      </c>
      <c r="K133" s="281" t="s">
        <v>181</v>
      </c>
      <c r="L133" s="285"/>
      <c r="M133" s="286" t="s">
        <v>20</v>
      </c>
      <c r="N133" s="287" t="s">
        <v>48</v>
      </c>
      <c r="O133" s="86"/>
      <c r="P133" s="228">
        <f>O133*H133</f>
        <v>0</v>
      </c>
      <c r="Q133" s="228">
        <v>0.0035400000000000002</v>
      </c>
      <c r="R133" s="228">
        <f>Q133*H133</f>
        <v>0.070800000000000002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285</v>
      </c>
      <c r="AT133" s="230" t="s">
        <v>360</v>
      </c>
      <c r="AU133" s="230" t="s">
        <v>86</v>
      </c>
      <c r="AY133" s="19" t="s">
        <v>168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174</v>
      </c>
      <c r="BM133" s="230" t="s">
        <v>1282</v>
      </c>
    </row>
    <row r="134" s="2" customFormat="1" ht="20.5" customHeight="1">
      <c r="A134" s="40"/>
      <c r="B134" s="41"/>
      <c r="C134" s="220" t="s">
        <v>476</v>
      </c>
      <c r="D134" s="220" t="s">
        <v>170</v>
      </c>
      <c r="E134" s="221" t="s">
        <v>894</v>
      </c>
      <c r="F134" s="222" t="s">
        <v>895</v>
      </c>
      <c r="G134" s="223" t="s">
        <v>417</v>
      </c>
      <c r="H134" s="224">
        <v>60</v>
      </c>
      <c r="I134" s="225"/>
      <c r="J134" s="224">
        <f>ROUND(I134*H134,0)</f>
        <v>0</v>
      </c>
      <c r="K134" s="222" t="s">
        <v>181</v>
      </c>
      <c r="L134" s="46"/>
      <c r="M134" s="226" t="s">
        <v>20</v>
      </c>
      <c r="N134" s="227" t="s">
        <v>48</v>
      </c>
      <c r="O134" s="86"/>
      <c r="P134" s="228">
        <f>O134*H134</f>
        <v>0</v>
      </c>
      <c r="Q134" s="228">
        <v>5.1999999999999997E-05</v>
      </c>
      <c r="R134" s="228">
        <f>Q134*H134</f>
        <v>0.0031199999999999999</v>
      </c>
      <c r="S134" s="228">
        <v>0</v>
      </c>
      <c r="T134" s="22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0" t="s">
        <v>174</v>
      </c>
      <c r="AT134" s="230" t="s">
        <v>170</v>
      </c>
      <c r="AU134" s="230" t="s">
        <v>86</v>
      </c>
      <c r="AY134" s="19" t="s">
        <v>168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</v>
      </c>
      <c r="BK134" s="231">
        <f>ROUND(I134*H134,0)</f>
        <v>0</v>
      </c>
      <c r="BL134" s="19" t="s">
        <v>174</v>
      </c>
      <c r="BM134" s="230" t="s">
        <v>1283</v>
      </c>
    </row>
    <row r="135" s="2" customFormat="1">
      <c r="A135" s="40"/>
      <c r="B135" s="41"/>
      <c r="C135" s="42"/>
      <c r="D135" s="232" t="s">
        <v>183</v>
      </c>
      <c r="E135" s="42"/>
      <c r="F135" s="233" t="s">
        <v>889</v>
      </c>
      <c r="G135" s="42"/>
      <c r="H135" s="42"/>
      <c r="I135" s="138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183</v>
      </c>
      <c r="AU135" s="19" t="s">
        <v>86</v>
      </c>
    </row>
    <row r="136" s="2" customFormat="1">
      <c r="A136" s="40"/>
      <c r="B136" s="41"/>
      <c r="C136" s="42"/>
      <c r="D136" s="232" t="s">
        <v>176</v>
      </c>
      <c r="E136" s="42"/>
      <c r="F136" s="233" t="s">
        <v>897</v>
      </c>
      <c r="G136" s="42"/>
      <c r="H136" s="42"/>
      <c r="I136" s="138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176</v>
      </c>
      <c r="AU136" s="19" t="s">
        <v>86</v>
      </c>
    </row>
    <row r="137" s="2" customFormat="1" ht="20.5" customHeight="1">
      <c r="A137" s="40"/>
      <c r="B137" s="41"/>
      <c r="C137" s="279" t="s">
        <v>483</v>
      </c>
      <c r="D137" s="279" t="s">
        <v>360</v>
      </c>
      <c r="E137" s="280" t="s">
        <v>891</v>
      </c>
      <c r="F137" s="281" t="s">
        <v>892</v>
      </c>
      <c r="G137" s="282" t="s">
        <v>417</v>
      </c>
      <c r="H137" s="283">
        <v>60</v>
      </c>
      <c r="I137" s="284"/>
      <c r="J137" s="283">
        <f>ROUND(I137*H137,0)</f>
        <v>0</v>
      </c>
      <c r="K137" s="281" t="s">
        <v>181</v>
      </c>
      <c r="L137" s="285"/>
      <c r="M137" s="286" t="s">
        <v>20</v>
      </c>
      <c r="N137" s="287" t="s">
        <v>48</v>
      </c>
      <c r="O137" s="86"/>
      <c r="P137" s="228">
        <f>O137*H137</f>
        <v>0</v>
      </c>
      <c r="Q137" s="228">
        <v>0.0035400000000000002</v>
      </c>
      <c r="R137" s="228">
        <f>Q137*H137</f>
        <v>0.21240000000000001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285</v>
      </c>
      <c r="AT137" s="230" t="s">
        <v>360</v>
      </c>
      <c r="AU137" s="230" t="s">
        <v>86</v>
      </c>
      <c r="AY137" s="19" t="s">
        <v>168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174</v>
      </c>
      <c r="BM137" s="230" t="s">
        <v>1284</v>
      </c>
    </row>
    <row r="138" s="2" customFormat="1" ht="20.5" customHeight="1">
      <c r="A138" s="40"/>
      <c r="B138" s="41"/>
      <c r="C138" s="279" t="s">
        <v>496</v>
      </c>
      <c r="D138" s="279" t="s">
        <v>360</v>
      </c>
      <c r="E138" s="280" t="s">
        <v>900</v>
      </c>
      <c r="F138" s="281" t="s">
        <v>901</v>
      </c>
      <c r="G138" s="282" t="s">
        <v>417</v>
      </c>
      <c r="H138" s="283">
        <v>1</v>
      </c>
      <c r="I138" s="284"/>
      <c r="J138" s="283">
        <f>ROUND(I138*H138,0)</f>
        <v>0</v>
      </c>
      <c r="K138" s="281" t="s">
        <v>181</v>
      </c>
      <c r="L138" s="285"/>
      <c r="M138" s="286" t="s">
        <v>20</v>
      </c>
      <c r="N138" s="287" t="s">
        <v>48</v>
      </c>
      <c r="O138" s="86"/>
      <c r="P138" s="228">
        <f>O138*H138</f>
        <v>0</v>
      </c>
      <c r="Q138" s="228">
        <v>0.0047200000000000002</v>
      </c>
      <c r="R138" s="228">
        <f>Q138*H138</f>
        <v>0.0047200000000000002</v>
      </c>
      <c r="S138" s="228">
        <v>0</v>
      </c>
      <c r="T138" s="22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0" t="s">
        <v>285</v>
      </c>
      <c r="AT138" s="230" t="s">
        <v>360</v>
      </c>
      <c r="AU138" s="230" t="s">
        <v>86</v>
      </c>
      <c r="AY138" s="19" t="s">
        <v>168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</v>
      </c>
      <c r="BK138" s="231">
        <f>ROUND(I138*H138,0)</f>
        <v>0</v>
      </c>
      <c r="BL138" s="19" t="s">
        <v>174</v>
      </c>
      <c r="BM138" s="230" t="s">
        <v>1285</v>
      </c>
    </row>
    <row r="139" s="2" customFormat="1" ht="20.5" customHeight="1">
      <c r="A139" s="40"/>
      <c r="B139" s="41"/>
      <c r="C139" s="220" t="s">
        <v>500</v>
      </c>
      <c r="D139" s="220" t="s">
        <v>170</v>
      </c>
      <c r="E139" s="221" t="s">
        <v>904</v>
      </c>
      <c r="F139" s="222" t="s">
        <v>905</v>
      </c>
      <c r="G139" s="223" t="s">
        <v>417</v>
      </c>
      <c r="H139" s="224">
        <v>4</v>
      </c>
      <c r="I139" s="225"/>
      <c r="J139" s="224">
        <f>ROUND(I139*H139,0)</f>
        <v>0</v>
      </c>
      <c r="K139" s="222" t="s">
        <v>181</v>
      </c>
      <c r="L139" s="46"/>
      <c r="M139" s="226" t="s">
        <v>20</v>
      </c>
      <c r="N139" s="227" t="s">
        <v>48</v>
      </c>
      <c r="O139" s="86"/>
      <c r="P139" s="228">
        <f>O139*H139</f>
        <v>0</v>
      </c>
      <c r="Q139" s="228">
        <v>5.1999999999999997E-05</v>
      </c>
      <c r="R139" s="228">
        <f>Q139*H139</f>
        <v>0.00020799999999999999</v>
      </c>
      <c r="S139" s="228">
        <v>0</v>
      </c>
      <c r="T139" s="22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0" t="s">
        <v>174</v>
      </c>
      <c r="AT139" s="230" t="s">
        <v>170</v>
      </c>
      <c r="AU139" s="230" t="s">
        <v>86</v>
      </c>
      <c r="AY139" s="19" t="s">
        <v>168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</v>
      </c>
      <c r="BK139" s="231">
        <f>ROUND(I139*H139,0)</f>
        <v>0</v>
      </c>
      <c r="BL139" s="19" t="s">
        <v>174</v>
      </c>
      <c r="BM139" s="230" t="s">
        <v>1286</v>
      </c>
    </row>
    <row r="140" s="2" customFormat="1">
      <c r="A140" s="40"/>
      <c r="B140" s="41"/>
      <c r="C140" s="42"/>
      <c r="D140" s="232" t="s">
        <v>183</v>
      </c>
      <c r="E140" s="42"/>
      <c r="F140" s="233" t="s">
        <v>889</v>
      </c>
      <c r="G140" s="42"/>
      <c r="H140" s="42"/>
      <c r="I140" s="138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183</v>
      </c>
      <c r="AU140" s="19" t="s">
        <v>86</v>
      </c>
    </row>
    <row r="141" s="2" customFormat="1">
      <c r="A141" s="40"/>
      <c r="B141" s="41"/>
      <c r="C141" s="42"/>
      <c r="D141" s="232" t="s">
        <v>176</v>
      </c>
      <c r="E141" s="42"/>
      <c r="F141" s="233" t="s">
        <v>907</v>
      </c>
      <c r="G141" s="42"/>
      <c r="H141" s="42"/>
      <c r="I141" s="138"/>
      <c r="J141" s="42"/>
      <c r="K141" s="42"/>
      <c r="L141" s="46"/>
      <c r="M141" s="234"/>
      <c r="N141" s="23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176</v>
      </c>
      <c r="AU141" s="19" t="s">
        <v>86</v>
      </c>
    </row>
    <row r="142" s="13" customFormat="1">
      <c r="A142" s="13"/>
      <c r="B142" s="236"/>
      <c r="C142" s="237"/>
      <c r="D142" s="232" t="s">
        <v>185</v>
      </c>
      <c r="E142" s="238" t="s">
        <v>20</v>
      </c>
      <c r="F142" s="239" t="s">
        <v>174</v>
      </c>
      <c r="G142" s="237"/>
      <c r="H142" s="240">
        <v>4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185</v>
      </c>
      <c r="AU142" s="246" t="s">
        <v>86</v>
      </c>
      <c r="AV142" s="13" t="s">
        <v>86</v>
      </c>
      <c r="AW142" s="13" t="s">
        <v>38</v>
      </c>
      <c r="AX142" s="13" t="s">
        <v>8</v>
      </c>
      <c r="AY142" s="246" t="s">
        <v>168</v>
      </c>
    </row>
    <row r="143" s="2" customFormat="1" ht="20.5" customHeight="1">
      <c r="A143" s="40"/>
      <c r="B143" s="41"/>
      <c r="C143" s="279" t="s">
        <v>507</v>
      </c>
      <c r="D143" s="279" t="s">
        <v>360</v>
      </c>
      <c r="E143" s="280" t="s">
        <v>900</v>
      </c>
      <c r="F143" s="281" t="s">
        <v>901</v>
      </c>
      <c r="G143" s="282" t="s">
        <v>417</v>
      </c>
      <c r="H143" s="283">
        <v>8</v>
      </c>
      <c r="I143" s="284"/>
      <c r="J143" s="283">
        <f>ROUND(I143*H143,0)</f>
        <v>0</v>
      </c>
      <c r="K143" s="281" t="s">
        <v>181</v>
      </c>
      <c r="L143" s="285"/>
      <c r="M143" s="286" t="s">
        <v>20</v>
      </c>
      <c r="N143" s="287" t="s">
        <v>48</v>
      </c>
      <c r="O143" s="86"/>
      <c r="P143" s="228">
        <f>O143*H143</f>
        <v>0</v>
      </c>
      <c r="Q143" s="228">
        <v>0.0047200000000000002</v>
      </c>
      <c r="R143" s="228">
        <f>Q143*H143</f>
        <v>0.037760000000000002</v>
      </c>
      <c r="S143" s="228">
        <v>0</v>
      </c>
      <c r="T143" s="22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0" t="s">
        <v>285</v>
      </c>
      <c r="AT143" s="230" t="s">
        <v>360</v>
      </c>
      <c r="AU143" s="230" t="s">
        <v>86</v>
      </c>
      <c r="AY143" s="19" t="s">
        <v>168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</v>
      </c>
      <c r="BK143" s="231">
        <f>ROUND(I143*H143,0)</f>
        <v>0</v>
      </c>
      <c r="BL143" s="19" t="s">
        <v>174</v>
      </c>
      <c r="BM143" s="230" t="s">
        <v>1287</v>
      </c>
    </row>
    <row r="144" s="13" customFormat="1">
      <c r="A144" s="13"/>
      <c r="B144" s="236"/>
      <c r="C144" s="237"/>
      <c r="D144" s="232" t="s">
        <v>185</v>
      </c>
      <c r="E144" s="237"/>
      <c r="F144" s="239" t="s">
        <v>1288</v>
      </c>
      <c r="G144" s="237"/>
      <c r="H144" s="240">
        <v>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185</v>
      </c>
      <c r="AU144" s="246" t="s">
        <v>86</v>
      </c>
      <c r="AV144" s="13" t="s">
        <v>86</v>
      </c>
      <c r="AW144" s="13" t="s">
        <v>4</v>
      </c>
      <c r="AX144" s="13" t="s">
        <v>8</v>
      </c>
      <c r="AY144" s="246" t="s">
        <v>168</v>
      </c>
    </row>
    <row r="145" s="2" customFormat="1" ht="20.5" customHeight="1">
      <c r="A145" s="40"/>
      <c r="B145" s="41"/>
      <c r="C145" s="220" t="s">
        <v>514</v>
      </c>
      <c r="D145" s="220" t="s">
        <v>170</v>
      </c>
      <c r="E145" s="221" t="s">
        <v>912</v>
      </c>
      <c r="F145" s="222" t="s">
        <v>913</v>
      </c>
      <c r="G145" s="223" t="s">
        <v>417</v>
      </c>
      <c r="H145" s="224">
        <v>4</v>
      </c>
      <c r="I145" s="225"/>
      <c r="J145" s="224">
        <f>ROUND(I145*H145,0)</f>
        <v>0</v>
      </c>
      <c r="K145" s="222" t="s">
        <v>20</v>
      </c>
      <c r="L145" s="46"/>
      <c r="M145" s="226" t="s">
        <v>20</v>
      </c>
      <c r="N145" s="227" t="s">
        <v>48</v>
      </c>
      <c r="O145" s="86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174</v>
      </c>
      <c r="AT145" s="230" t="s">
        <v>170</v>
      </c>
      <c r="AU145" s="230" t="s">
        <v>86</v>
      </c>
      <c r="AY145" s="19" t="s">
        <v>168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</v>
      </c>
      <c r="BK145" s="231">
        <f>ROUND(I145*H145,0)</f>
        <v>0</v>
      </c>
      <c r="BL145" s="19" t="s">
        <v>174</v>
      </c>
      <c r="BM145" s="230" t="s">
        <v>1289</v>
      </c>
    </row>
    <row r="146" s="2" customFormat="1">
      <c r="A146" s="40"/>
      <c r="B146" s="41"/>
      <c r="C146" s="42"/>
      <c r="D146" s="232" t="s">
        <v>176</v>
      </c>
      <c r="E146" s="42"/>
      <c r="F146" s="233" t="s">
        <v>1092</v>
      </c>
      <c r="G146" s="42"/>
      <c r="H146" s="42"/>
      <c r="I146" s="138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176</v>
      </c>
      <c r="AU146" s="19" t="s">
        <v>86</v>
      </c>
    </row>
    <row r="147" s="2" customFormat="1" ht="20.5" customHeight="1">
      <c r="A147" s="40"/>
      <c r="B147" s="41"/>
      <c r="C147" s="220" t="s">
        <v>522</v>
      </c>
      <c r="D147" s="220" t="s">
        <v>170</v>
      </c>
      <c r="E147" s="221" t="s">
        <v>916</v>
      </c>
      <c r="F147" s="222" t="s">
        <v>917</v>
      </c>
      <c r="G147" s="223" t="s">
        <v>918</v>
      </c>
      <c r="H147" s="224">
        <v>64</v>
      </c>
      <c r="I147" s="225"/>
      <c r="J147" s="224">
        <f>ROUND(I147*H147,0)</f>
        <v>0</v>
      </c>
      <c r="K147" s="222" t="s">
        <v>20</v>
      </c>
      <c r="L147" s="46"/>
      <c r="M147" s="226" t="s">
        <v>20</v>
      </c>
      <c r="N147" s="227" t="s">
        <v>48</v>
      </c>
      <c r="O147" s="86"/>
      <c r="P147" s="228">
        <f>O147*H147</f>
        <v>0</v>
      </c>
      <c r="Q147" s="228">
        <v>2.0000000000000002E-05</v>
      </c>
      <c r="R147" s="228">
        <f>Q147*H147</f>
        <v>0.0012800000000000001</v>
      </c>
      <c r="S147" s="228">
        <v>0</v>
      </c>
      <c r="T147" s="22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0" t="s">
        <v>174</v>
      </c>
      <c r="AT147" s="230" t="s">
        <v>170</v>
      </c>
      <c r="AU147" s="230" t="s">
        <v>86</v>
      </c>
      <c r="AY147" s="19" t="s">
        <v>168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</v>
      </c>
      <c r="BK147" s="231">
        <f>ROUND(I147*H147,0)</f>
        <v>0</v>
      </c>
      <c r="BL147" s="19" t="s">
        <v>174</v>
      </c>
      <c r="BM147" s="230" t="s">
        <v>1290</v>
      </c>
    </row>
    <row r="148" s="13" customFormat="1">
      <c r="A148" s="13"/>
      <c r="B148" s="236"/>
      <c r="C148" s="237"/>
      <c r="D148" s="232" t="s">
        <v>185</v>
      </c>
      <c r="E148" s="238" t="s">
        <v>20</v>
      </c>
      <c r="F148" s="239" t="s">
        <v>1291</v>
      </c>
      <c r="G148" s="237"/>
      <c r="H148" s="240">
        <v>64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185</v>
      </c>
      <c r="AU148" s="246" t="s">
        <v>86</v>
      </c>
      <c r="AV148" s="13" t="s">
        <v>86</v>
      </c>
      <c r="AW148" s="13" t="s">
        <v>38</v>
      </c>
      <c r="AX148" s="13" t="s">
        <v>8</v>
      </c>
      <c r="AY148" s="246" t="s">
        <v>168</v>
      </c>
    </row>
    <row r="149" s="2" customFormat="1" ht="20.5" customHeight="1">
      <c r="A149" s="40"/>
      <c r="B149" s="41"/>
      <c r="C149" s="220" t="s">
        <v>973</v>
      </c>
      <c r="D149" s="220" t="s">
        <v>170</v>
      </c>
      <c r="E149" s="221" t="s">
        <v>999</v>
      </c>
      <c r="F149" s="222" t="s">
        <v>1000</v>
      </c>
      <c r="G149" s="223" t="s">
        <v>417</v>
      </c>
      <c r="H149" s="224">
        <v>84</v>
      </c>
      <c r="I149" s="225"/>
      <c r="J149" s="224">
        <f>ROUND(I149*H149,0)</f>
        <v>0</v>
      </c>
      <c r="K149" s="222" t="s">
        <v>711</v>
      </c>
      <c r="L149" s="46"/>
      <c r="M149" s="226" t="s">
        <v>20</v>
      </c>
      <c r="N149" s="227" t="s">
        <v>48</v>
      </c>
      <c r="O149" s="86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0" t="s">
        <v>174</v>
      </c>
      <c r="AT149" s="230" t="s">
        <v>170</v>
      </c>
      <c r="AU149" s="230" t="s">
        <v>86</v>
      </c>
      <c r="AY149" s="19" t="s">
        <v>168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</v>
      </c>
      <c r="BK149" s="231">
        <f>ROUND(I149*H149,0)</f>
        <v>0</v>
      </c>
      <c r="BL149" s="19" t="s">
        <v>174</v>
      </c>
      <c r="BM149" s="230" t="s">
        <v>1302</v>
      </c>
    </row>
    <row r="150" s="2" customFormat="1">
      <c r="A150" s="40"/>
      <c r="B150" s="41"/>
      <c r="C150" s="42"/>
      <c r="D150" s="232" t="s">
        <v>183</v>
      </c>
      <c r="E150" s="42"/>
      <c r="F150" s="233" t="s">
        <v>1002</v>
      </c>
      <c r="G150" s="42"/>
      <c r="H150" s="42"/>
      <c r="I150" s="138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183</v>
      </c>
      <c r="AU150" s="19" t="s">
        <v>86</v>
      </c>
    </row>
    <row r="151" s="2" customFormat="1">
      <c r="A151" s="40"/>
      <c r="B151" s="41"/>
      <c r="C151" s="42"/>
      <c r="D151" s="232" t="s">
        <v>176</v>
      </c>
      <c r="E151" s="42"/>
      <c r="F151" s="233" t="s">
        <v>1003</v>
      </c>
      <c r="G151" s="42"/>
      <c r="H151" s="42"/>
      <c r="I151" s="138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176</v>
      </c>
      <c r="AU151" s="19" t="s">
        <v>86</v>
      </c>
    </row>
    <row r="152" s="13" customFormat="1">
      <c r="A152" s="13"/>
      <c r="B152" s="236"/>
      <c r="C152" s="237"/>
      <c r="D152" s="232" t="s">
        <v>185</v>
      </c>
      <c r="E152" s="238" t="s">
        <v>20</v>
      </c>
      <c r="F152" s="239" t="s">
        <v>1293</v>
      </c>
      <c r="G152" s="237"/>
      <c r="H152" s="240">
        <v>84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185</v>
      </c>
      <c r="AU152" s="246" t="s">
        <v>86</v>
      </c>
      <c r="AV152" s="13" t="s">
        <v>86</v>
      </c>
      <c r="AW152" s="13" t="s">
        <v>38</v>
      </c>
      <c r="AX152" s="13" t="s">
        <v>8</v>
      </c>
      <c r="AY152" s="246" t="s">
        <v>168</v>
      </c>
    </row>
    <row r="153" s="2" customFormat="1" ht="20.5" customHeight="1">
      <c r="A153" s="40"/>
      <c r="B153" s="41"/>
      <c r="C153" s="279" t="s">
        <v>977</v>
      </c>
      <c r="D153" s="279" t="s">
        <v>360</v>
      </c>
      <c r="E153" s="280" t="s">
        <v>1005</v>
      </c>
      <c r="F153" s="281" t="s">
        <v>1006</v>
      </c>
      <c r="G153" s="282" t="s">
        <v>190</v>
      </c>
      <c r="H153" s="283">
        <v>1.6799999999999999</v>
      </c>
      <c r="I153" s="284"/>
      <c r="J153" s="283">
        <f>ROUND(I153*H153,0)</f>
        <v>0</v>
      </c>
      <c r="K153" s="281" t="s">
        <v>181</v>
      </c>
      <c r="L153" s="285"/>
      <c r="M153" s="286" t="s">
        <v>20</v>
      </c>
      <c r="N153" s="287" t="s">
        <v>48</v>
      </c>
      <c r="O153" s="86"/>
      <c r="P153" s="228">
        <f>O153*H153</f>
        <v>0</v>
      </c>
      <c r="Q153" s="228">
        <v>0.20000000000000001</v>
      </c>
      <c r="R153" s="228">
        <f>Q153*H153</f>
        <v>0.33600000000000002</v>
      </c>
      <c r="S153" s="228">
        <v>0</v>
      </c>
      <c r="T153" s="22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0" t="s">
        <v>285</v>
      </c>
      <c r="AT153" s="230" t="s">
        <v>360</v>
      </c>
      <c r="AU153" s="230" t="s">
        <v>86</v>
      </c>
      <c r="AY153" s="19" t="s">
        <v>168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9" t="s">
        <v>8</v>
      </c>
      <c r="BK153" s="231">
        <f>ROUND(I153*H153,0)</f>
        <v>0</v>
      </c>
      <c r="BL153" s="19" t="s">
        <v>174</v>
      </c>
      <c r="BM153" s="230" t="s">
        <v>1303</v>
      </c>
    </row>
    <row r="154" s="13" customFormat="1">
      <c r="A154" s="13"/>
      <c r="B154" s="236"/>
      <c r="C154" s="237"/>
      <c r="D154" s="232" t="s">
        <v>185</v>
      </c>
      <c r="E154" s="238" t="s">
        <v>20</v>
      </c>
      <c r="F154" s="239" t="s">
        <v>1295</v>
      </c>
      <c r="G154" s="237"/>
      <c r="H154" s="240">
        <v>1.6799999999999999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185</v>
      </c>
      <c r="AU154" s="246" t="s">
        <v>86</v>
      </c>
      <c r="AV154" s="13" t="s">
        <v>86</v>
      </c>
      <c r="AW154" s="13" t="s">
        <v>38</v>
      </c>
      <c r="AX154" s="13" t="s">
        <v>8</v>
      </c>
      <c r="AY154" s="246" t="s">
        <v>168</v>
      </c>
    </row>
    <row r="155" s="2" customFormat="1" ht="20.5" customHeight="1">
      <c r="A155" s="40"/>
      <c r="B155" s="41"/>
      <c r="C155" s="220" t="s">
        <v>551</v>
      </c>
      <c r="D155" s="220" t="s">
        <v>170</v>
      </c>
      <c r="E155" s="221" t="s">
        <v>1009</v>
      </c>
      <c r="F155" s="222" t="s">
        <v>1010</v>
      </c>
      <c r="G155" s="223" t="s">
        <v>190</v>
      </c>
      <c r="H155" s="224">
        <v>40.240000000000002</v>
      </c>
      <c r="I155" s="225"/>
      <c r="J155" s="224">
        <f>ROUND(I155*H155,0)</f>
        <v>0</v>
      </c>
      <c r="K155" s="222" t="s">
        <v>181</v>
      </c>
      <c r="L155" s="46"/>
      <c r="M155" s="226" t="s">
        <v>20</v>
      </c>
      <c r="N155" s="227" t="s">
        <v>48</v>
      </c>
      <c r="O155" s="86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0" t="s">
        <v>174</v>
      </c>
      <c r="AT155" s="230" t="s">
        <v>170</v>
      </c>
      <c r="AU155" s="230" t="s">
        <v>86</v>
      </c>
      <c r="AY155" s="19" t="s">
        <v>168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9" t="s">
        <v>8</v>
      </c>
      <c r="BK155" s="231">
        <f>ROUND(I155*H155,0)</f>
        <v>0</v>
      </c>
      <c r="BL155" s="19" t="s">
        <v>174</v>
      </c>
      <c r="BM155" s="230" t="s">
        <v>1296</v>
      </c>
    </row>
    <row r="156" s="2" customFormat="1">
      <c r="A156" s="40"/>
      <c r="B156" s="41"/>
      <c r="C156" s="42"/>
      <c r="D156" s="232" t="s">
        <v>183</v>
      </c>
      <c r="E156" s="42"/>
      <c r="F156" s="233" t="s">
        <v>1012</v>
      </c>
      <c r="G156" s="42"/>
      <c r="H156" s="42"/>
      <c r="I156" s="138"/>
      <c r="J156" s="42"/>
      <c r="K156" s="42"/>
      <c r="L156" s="46"/>
      <c r="M156" s="234"/>
      <c r="N156" s="23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183</v>
      </c>
      <c r="AU156" s="19" t="s">
        <v>86</v>
      </c>
    </row>
    <row r="157" s="2" customFormat="1">
      <c r="A157" s="40"/>
      <c r="B157" s="41"/>
      <c r="C157" s="42"/>
      <c r="D157" s="232" t="s">
        <v>176</v>
      </c>
      <c r="E157" s="42"/>
      <c r="F157" s="233" t="s">
        <v>1013</v>
      </c>
      <c r="G157" s="42"/>
      <c r="H157" s="42"/>
      <c r="I157" s="138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176</v>
      </c>
      <c r="AU157" s="19" t="s">
        <v>86</v>
      </c>
    </row>
    <row r="158" s="13" customFormat="1">
      <c r="A158" s="13"/>
      <c r="B158" s="236"/>
      <c r="C158" s="237"/>
      <c r="D158" s="232" t="s">
        <v>185</v>
      </c>
      <c r="E158" s="238" t="s">
        <v>20</v>
      </c>
      <c r="F158" s="239" t="s">
        <v>1239</v>
      </c>
      <c r="G158" s="237"/>
      <c r="H158" s="240">
        <v>40.240000000000002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185</v>
      </c>
      <c r="AU158" s="246" t="s">
        <v>86</v>
      </c>
      <c r="AV158" s="13" t="s">
        <v>86</v>
      </c>
      <c r="AW158" s="13" t="s">
        <v>38</v>
      </c>
      <c r="AX158" s="13" t="s">
        <v>8</v>
      </c>
      <c r="AY158" s="246" t="s">
        <v>168</v>
      </c>
    </row>
    <row r="159" s="2" customFormat="1" ht="20.5" customHeight="1">
      <c r="A159" s="40"/>
      <c r="B159" s="41"/>
      <c r="C159" s="220" t="s">
        <v>558</v>
      </c>
      <c r="D159" s="220" t="s">
        <v>170</v>
      </c>
      <c r="E159" s="221" t="s">
        <v>1015</v>
      </c>
      <c r="F159" s="222" t="s">
        <v>1016</v>
      </c>
      <c r="G159" s="223" t="s">
        <v>190</v>
      </c>
      <c r="H159" s="224">
        <v>80.480000000000004</v>
      </c>
      <c r="I159" s="225"/>
      <c r="J159" s="224">
        <f>ROUND(I159*H159,0)</f>
        <v>0</v>
      </c>
      <c r="K159" s="222" t="s">
        <v>181</v>
      </c>
      <c r="L159" s="46"/>
      <c r="M159" s="226" t="s">
        <v>20</v>
      </c>
      <c r="N159" s="227" t="s">
        <v>48</v>
      </c>
      <c r="O159" s="86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0" t="s">
        <v>174</v>
      </c>
      <c r="AT159" s="230" t="s">
        <v>170</v>
      </c>
      <c r="AU159" s="230" t="s">
        <v>86</v>
      </c>
      <c r="AY159" s="19" t="s">
        <v>168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9" t="s">
        <v>8</v>
      </c>
      <c r="BK159" s="231">
        <f>ROUND(I159*H159,0)</f>
        <v>0</v>
      </c>
      <c r="BL159" s="19" t="s">
        <v>174</v>
      </c>
      <c r="BM159" s="230" t="s">
        <v>1297</v>
      </c>
    </row>
    <row r="160" s="2" customFormat="1">
      <c r="A160" s="40"/>
      <c r="B160" s="41"/>
      <c r="C160" s="42"/>
      <c r="D160" s="232" t="s">
        <v>183</v>
      </c>
      <c r="E160" s="42"/>
      <c r="F160" s="233" t="s">
        <v>1012</v>
      </c>
      <c r="G160" s="42"/>
      <c r="H160" s="42"/>
      <c r="I160" s="138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183</v>
      </c>
      <c r="AU160" s="19" t="s">
        <v>86</v>
      </c>
    </row>
    <row r="161" s="13" customFormat="1">
      <c r="A161" s="13"/>
      <c r="B161" s="236"/>
      <c r="C161" s="237"/>
      <c r="D161" s="232" t="s">
        <v>185</v>
      </c>
      <c r="E161" s="238" t="s">
        <v>20</v>
      </c>
      <c r="F161" s="239" t="s">
        <v>1241</v>
      </c>
      <c r="G161" s="237"/>
      <c r="H161" s="240">
        <v>80.480000000000004</v>
      </c>
      <c r="I161" s="241"/>
      <c r="J161" s="237"/>
      <c r="K161" s="237"/>
      <c r="L161" s="242"/>
      <c r="M161" s="288"/>
      <c r="N161" s="289"/>
      <c r="O161" s="289"/>
      <c r="P161" s="289"/>
      <c r="Q161" s="289"/>
      <c r="R161" s="289"/>
      <c r="S161" s="289"/>
      <c r="T161" s="29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185</v>
      </c>
      <c r="AU161" s="246" t="s">
        <v>86</v>
      </c>
      <c r="AV161" s="13" t="s">
        <v>86</v>
      </c>
      <c r="AW161" s="13" t="s">
        <v>38</v>
      </c>
      <c r="AX161" s="13" t="s">
        <v>8</v>
      </c>
      <c r="AY161" s="246" t="s">
        <v>168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168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fUlHMcZhH6fOW8fC5R5SlpkycDjYm/y54sNV779voCUfReceTk5+L9ayofnCQphoVcQ7iKYOaaDrnv8RpKToSQ==" hashValue="eD2U02TtM4zAwIAnsVe7NKLqSgM0YgO3XIAP5k6TAwHLEwYAjh3UE59+jzfQcrd0zzhtL49p3KmWntiYcnSv+Q==" algorithmName="SHA-512" password="CC35"/>
  <autoFilter ref="C80:K16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1304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ROUND(J87,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ROUND((SUM(BE87:BE299)),  0)</f>
        <v>0</v>
      </c>
      <c r="G33" s="40"/>
      <c r="H33" s="40"/>
      <c r="I33" s="157">
        <v>0.20999999999999999</v>
      </c>
      <c r="J33" s="156">
        <f>ROUND(((SUM(BE87:BE299))*I33),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ROUND((SUM(BF87:BF299)),  0)</f>
        <v>0</v>
      </c>
      <c r="G34" s="40"/>
      <c r="H34" s="40"/>
      <c r="I34" s="157">
        <v>0.14999999999999999</v>
      </c>
      <c r="J34" s="156">
        <f>ROUND(((SUM(BF87:BF299))*I34),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ROUND((SUM(BG87:BG299)),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ROUND((SUM(BH87:BH299)),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ROUND((SUM(BI87:BI299)),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16025-3.1 - SO03.1 Vodohospodářská opatření LBK2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J87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J88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J89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144</v>
      </c>
      <c r="E62" s="188"/>
      <c r="F62" s="188"/>
      <c r="G62" s="188"/>
      <c r="H62" s="188"/>
      <c r="I62" s="189"/>
      <c r="J62" s="190">
        <f>J198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146</v>
      </c>
      <c r="E63" s="188"/>
      <c r="F63" s="188"/>
      <c r="G63" s="188"/>
      <c r="H63" s="188"/>
      <c r="I63" s="189"/>
      <c r="J63" s="190">
        <f>J202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148</v>
      </c>
      <c r="E64" s="188"/>
      <c r="F64" s="188"/>
      <c r="G64" s="188"/>
      <c r="H64" s="188"/>
      <c r="I64" s="189"/>
      <c r="J64" s="190">
        <f>J280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150</v>
      </c>
      <c r="E65" s="188"/>
      <c r="F65" s="188"/>
      <c r="G65" s="188"/>
      <c r="H65" s="188"/>
      <c r="I65" s="189"/>
      <c r="J65" s="190">
        <f>J284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151</v>
      </c>
      <c r="E66" s="188"/>
      <c r="F66" s="188"/>
      <c r="G66" s="188"/>
      <c r="H66" s="188"/>
      <c r="I66" s="189"/>
      <c r="J66" s="190">
        <f>J293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152</v>
      </c>
      <c r="E67" s="181"/>
      <c r="F67" s="181"/>
      <c r="G67" s="181"/>
      <c r="H67" s="181"/>
      <c r="I67" s="182"/>
      <c r="J67" s="183">
        <f>J296</f>
        <v>0</v>
      </c>
      <c r="K67" s="179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168"/>
      <c r="J69" s="62"/>
      <c r="K69" s="6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171"/>
      <c r="J73" s="64"/>
      <c r="K73" s="64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153</v>
      </c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17</v>
      </c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5" customHeight="1">
      <c r="A77" s="40"/>
      <c r="B77" s="41"/>
      <c r="C77" s="42"/>
      <c r="D77" s="42"/>
      <c r="E77" s="172" t="str">
        <f>E7</f>
        <v>2020/I Společná zařízení v k. ú. Borotín u Boskovic - revitalizace</v>
      </c>
      <c r="F77" s="34"/>
      <c r="G77" s="34"/>
      <c r="H77" s="34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136</v>
      </c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5" customHeight="1">
      <c r="A79" s="40"/>
      <c r="B79" s="41"/>
      <c r="C79" s="42"/>
      <c r="D79" s="42"/>
      <c r="E79" s="71" t="str">
        <f>E9</f>
        <v>16025-3.1 - SO03.1 Vodohospodářská opatření LBK2</v>
      </c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Borotín</v>
      </c>
      <c r="G81" s="42"/>
      <c r="H81" s="42"/>
      <c r="I81" s="142" t="s">
        <v>24</v>
      </c>
      <c r="J81" s="74" t="str">
        <f>IF(J12="","",J12)</f>
        <v>2. 5. 2017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" customHeight="1">
      <c r="A83" s="40"/>
      <c r="B83" s="41"/>
      <c r="C83" s="34" t="s">
        <v>26</v>
      </c>
      <c r="D83" s="42"/>
      <c r="E83" s="42"/>
      <c r="F83" s="29" t="str">
        <f>E15</f>
        <v>ČR - SPÚ, KPÚ pro JMK, pobočka Blansko</v>
      </c>
      <c r="G83" s="42"/>
      <c r="H83" s="42"/>
      <c r="I83" s="142" t="s">
        <v>34</v>
      </c>
      <c r="J83" s="38" t="str">
        <f>E21</f>
        <v>AGERIS s.r.o.</v>
      </c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4.9" customHeight="1">
      <c r="A84" s="40"/>
      <c r="B84" s="41"/>
      <c r="C84" s="34" t="s">
        <v>32</v>
      </c>
      <c r="D84" s="42"/>
      <c r="E84" s="42"/>
      <c r="F84" s="29" t="str">
        <f>IF(E18="","",E18)</f>
        <v>Vyplň údaj</v>
      </c>
      <c r="G84" s="42"/>
      <c r="H84" s="42"/>
      <c r="I84" s="142" t="s">
        <v>39</v>
      </c>
      <c r="J84" s="38" t="str">
        <f>E24</f>
        <v xml:space="preserve"> </v>
      </c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92"/>
      <c r="B86" s="193"/>
      <c r="C86" s="194" t="s">
        <v>154</v>
      </c>
      <c r="D86" s="195" t="s">
        <v>62</v>
      </c>
      <c r="E86" s="195" t="s">
        <v>58</v>
      </c>
      <c r="F86" s="195" t="s">
        <v>59</v>
      </c>
      <c r="G86" s="195" t="s">
        <v>155</v>
      </c>
      <c r="H86" s="195" t="s">
        <v>156</v>
      </c>
      <c r="I86" s="196" t="s">
        <v>157</v>
      </c>
      <c r="J86" s="195" t="s">
        <v>140</v>
      </c>
      <c r="K86" s="197" t="s">
        <v>158</v>
      </c>
      <c r="L86" s="198"/>
      <c r="M86" s="94" t="s">
        <v>20</v>
      </c>
      <c r="N86" s="95" t="s">
        <v>47</v>
      </c>
      <c r="O86" s="95" t="s">
        <v>159</v>
      </c>
      <c r="P86" s="95" t="s">
        <v>160</v>
      </c>
      <c r="Q86" s="95" t="s">
        <v>161</v>
      </c>
      <c r="R86" s="95" t="s">
        <v>162</v>
      </c>
      <c r="S86" s="95" t="s">
        <v>163</v>
      </c>
      <c r="T86" s="96" t="s">
        <v>164</v>
      </c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</row>
    <row r="87" s="2" customFormat="1" ht="22.8" customHeight="1">
      <c r="A87" s="40"/>
      <c r="B87" s="41"/>
      <c r="C87" s="101" t="s">
        <v>165</v>
      </c>
      <c r="D87" s="42"/>
      <c r="E87" s="42"/>
      <c r="F87" s="42"/>
      <c r="G87" s="42"/>
      <c r="H87" s="42"/>
      <c r="I87" s="138"/>
      <c r="J87" s="199">
        <f>BK87</f>
        <v>0</v>
      </c>
      <c r="K87" s="42"/>
      <c r="L87" s="46"/>
      <c r="M87" s="97"/>
      <c r="N87" s="200"/>
      <c r="O87" s="98"/>
      <c r="P87" s="201">
        <f>P88+P296</f>
        <v>0</v>
      </c>
      <c r="Q87" s="98"/>
      <c r="R87" s="201">
        <f>R88+R296</f>
        <v>315.67076925979995</v>
      </c>
      <c r="S87" s="98"/>
      <c r="T87" s="202">
        <f>T88+T296</f>
        <v>24.660000000000004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76</v>
      </c>
      <c r="AU87" s="19" t="s">
        <v>141</v>
      </c>
      <c r="BK87" s="203">
        <f>BK88+BK296</f>
        <v>0</v>
      </c>
    </row>
    <row r="88" s="12" customFormat="1" ht="25.92" customHeight="1">
      <c r="A88" s="12"/>
      <c r="B88" s="204"/>
      <c r="C88" s="205"/>
      <c r="D88" s="206" t="s">
        <v>76</v>
      </c>
      <c r="E88" s="207" t="s">
        <v>166</v>
      </c>
      <c r="F88" s="207" t="s">
        <v>167</v>
      </c>
      <c r="G88" s="205"/>
      <c r="H88" s="205"/>
      <c r="I88" s="208"/>
      <c r="J88" s="209">
        <f>BK88</f>
        <v>0</v>
      </c>
      <c r="K88" s="205"/>
      <c r="L88" s="210"/>
      <c r="M88" s="211"/>
      <c r="N88" s="212"/>
      <c r="O88" s="212"/>
      <c r="P88" s="213">
        <f>P89+P198+P202+P280+P284+P293</f>
        <v>0</v>
      </c>
      <c r="Q88" s="212"/>
      <c r="R88" s="213">
        <f>R89+R198+R202+R280+R284+R293</f>
        <v>315.67076925979995</v>
      </c>
      <c r="S88" s="212"/>
      <c r="T88" s="214">
        <f>T89+T198+T202+T280+T284+T293</f>
        <v>24.660000000000004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5" t="s">
        <v>8</v>
      </c>
      <c r="AT88" s="216" t="s">
        <v>76</v>
      </c>
      <c r="AU88" s="216" t="s">
        <v>77</v>
      </c>
      <c r="AY88" s="215" t="s">
        <v>168</v>
      </c>
      <c r="BK88" s="217">
        <f>BK89+BK198+BK202+BK280+BK284+BK293</f>
        <v>0</v>
      </c>
    </row>
    <row r="89" s="12" customFormat="1" ht="22.8" customHeight="1">
      <c r="A89" s="12"/>
      <c r="B89" s="204"/>
      <c r="C89" s="205"/>
      <c r="D89" s="206" t="s">
        <v>76</v>
      </c>
      <c r="E89" s="218" t="s">
        <v>8</v>
      </c>
      <c r="F89" s="218" t="s">
        <v>169</v>
      </c>
      <c r="G89" s="205"/>
      <c r="H89" s="205"/>
      <c r="I89" s="208"/>
      <c r="J89" s="219">
        <f>BK89</f>
        <v>0</v>
      </c>
      <c r="K89" s="205"/>
      <c r="L89" s="210"/>
      <c r="M89" s="211"/>
      <c r="N89" s="212"/>
      <c r="O89" s="212"/>
      <c r="P89" s="213">
        <f>SUM(P90:P197)</f>
        <v>0</v>
      </c>
      <c r="Q89" s="212"/>
      <c r="R89" s="213">
        <f>SUM(R90:R197)</f>
        <v>49.448680932000002</v>
      </c>
      <c r="S89" s="212"/>
      <c r="T89" s="214">
        <f>SUM(T90:T197)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5" t="s">
        <v>8</v>
      </c>
      <c r="AT89" s="216" t="s">
        <v>76</v>
      </c>
      <c r="AU89" s="216" t="s">
        <v>8</v>
      </c>
      <c r="AY89" s="215" t="s">
        <v>168</v>
      </c>
      <c r="BK89" s="217">
        <f>SUM(BK90:BK197)</f>
        <v>0</v>
      </c>
    </row>
    <row r="90" s="2" customFormat="1" ht="20.5" customHeight="1">
      <c r="A90" s="40"/>
      <c r="B90" s="41"/>
      <c r="C90" s="220" t="s">
        <v>8</v>
      </c>
      <c r="D90" s="220" t="s">
        <v>170</v>
      </c>
      <c r="E90" s="221" t="s">
        <v>171</v>
      </c>
      <c r="F90" s="222" t="s">
        <v>172</v>
      </c>
      <c r="G90" s="223" t="s">
        <v>173</v>
      </c>
      <c r="H90" s="224">
        <v>1</v>
      </c>
      <c r="I90" s="225"/>
      <c r="J90" s="224">
        <f>ROUND(I90*H90,0)</f>
        <v>0</v>
      </c>
      <c r="K90" s="222" t="s">
        <v>20</v>
      </c>
      <c r="L90" s="46"/>
      <c r="M90" s="226" t="s">
        <v>20</v>
      </c>
      <c r="N90" s="227" t="s">
        <v>48</v>
      </c>
      <c r="O90" s="86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0" t="s">
        <v>174</v>
      </c>
      <c r="AT90" s="230" t="s">
        <v>170</v>
      </c>
      <c r="AU90" s="230" t="s">
        <v>86</v>
      </c>
      <c r="AY90" s="19" t="s">
        <v>168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9" t="s">
        <v>8</v>
      </c>
      <c r="BK90" s="231">
        <f>ROUND(I90*H90,0)</f>
        <v>0</v>
      </c>
      <c r="BL90" s="19" t="s">
        <v>174</v>
      </c>
      <c r="BM90" s="230" t="s">
        <v>1305</v>
      </c>
    </row>
    <row r="91" s="2" customFormat="1">
      <c r="A91" s="40"/>
      <c r="B91" s="41"/>
      <c r="C91" s="42"/>
      <c r="D91" s="232" t="s">
        <v>176</v>
      </c>
      <c r="E91" s="42"/>
      <c r="F91" s="233" t="s">
        <v>1306</v>
      </c>
      <c r="G91" s="42"/>
      <c r="H91" s="42"/>
      <c r="I91" s="138"/>
      <c r="J91" s="42"/>
      <c r="K91" s="42"/>
      <c r="L91" s="46"/>
      <c r="M91" s="234"/>
      <c r="N91" s="235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176</v>
      </c>
      <c r="AU91" s="19" t="s">
        <v>86</v>
      </c>
    </row>
    <row r="92" s="2" customFormat="1" ht="20.5" customHeight="1">
      <c r="A92" s="40"/>
      <c r="B92" s="41"/>
      <c r="C92" s="220" t="s">
        <v>86</v>
      </c>
      <c r="D92" s="220" t="s">
        <v>170</v>
      </c>
      <c r="E92" s="221" t="s">
        <v>1105</v>
      </c>
      <c r="F92" s="222" t="s">
        <v>1106</v>
      </c>
      <c r="G92" s="223" t="s">
        <v>180</v>
      </c>
      <c r="H92" s="224">
        <v>6336.4099999999999</v>
      </c>
      <c r="I92" s="225"/>
      <c r="J92" s="224">
        <f>ROUND(I92*H92,0)</f>
        <v>0</v>
      </c>
      <c r="K92" s="222" t="s">
        <v>181</v>
      </c>
      <c r="L92" s="46"/>
      <c r="M92" s="226" t="s">
        <v>20</v>
      </c>
      <c r="N92" s="227" t="s">
        <v>48</v>
      </c>
      <c r="O92" s="86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0" t="s">
        <v>174</v>
      </c>
      <c r="AT92" s="230" t="s">
        <v>170</v>
      </c>
      <c r="AU92" s="230" t="s">
        <v>86</v>
      </c>
      <c r="AY92" s="19" t="s">
        <v>168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9" t="s">
        <v>8</v>
      </c>
      <c r="BK92" s="231">
        <f>ROUND(I92*H92,0)</f>
        <v>0</v>
      </c>
      <c r="BL92" s="19" t="s">
        <v>174</v>
      </c>
      <c r="BM92" s="230" t="s">
        <v>1307</v>
      </c>
    </row>
    <row r="93" s="2" customFormat="1">
      <c r="A93" s="40"/>
      <c r="B93" s="41"/>
      <c r="C93" s="42"/>
      <c r="D93" s="232" t="s">
        <v>183</v>
      </c>
      <c r="E93" s="42"/>
      <c r="F93" s="233" t="s">
        <v>184</v>
      </c>
      <c r="G93" s="42"/>
      <c r="H93" s="42"/>
      <c r="I93" s="138"/>
      <c r="J93" s="42"/>
      <c r="K93" s="42"/>
      <c r="L93" s="46"/>
      <c r="M93" s="234"/>
      <c r="N93" s="235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183</v>
      </c>
      <c r="AU93" s="19" t="s">
        <v>86</v>
      </c>
    </row>
    <row r="94" s="13" customFormat="1">
      <c r="A94" s="13"/>
      <c r="B94" s="236"/>
      <c r="C94" s="237"/>
      <c r="D94" s="232" t="s">
        <v>185</v>
      </c>
      <c r="E94" s="238" t="s">
        <v>20</v>
      </c>
      <c r="F94" s="239" t="s">
        <v>1308</v>
      </c>
      <c r="G94" s="237"/>
      <c r="H94" s="240">
        <v>2357.7600000000002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185</v>
      </c>
      <c r="AU94" s="246" t="s">
        <v>86</v>
      </c>
      <c r="AV94" s="13" t="s">
        <v>86</v>
      </c>
      <c r="AW94" s="13" t="s">
        <v>38</v>
      </c>
      <c r="AX94" s="13" t="s">
        <v>77</v>
      </c>
      <c r="AY94" s="246" t="s">
        <v>168</v>
      </c>
    </row>
    <row r="95" s="13" customFormat="1">
      <c r="A95" s="13"/>
      <c r="B95" s="236"/>
      <c r="C95" s="237"/>
      <c r="D95" s="232" t="s">
        <v>185</v>
      </c>
      <c r="E95" s="238" t="s">
        <v>20</v>
      </c>
      <c r="F95" s="239" t="s">
        <v>1309</v>
      </c>
      <c r="G95" s="237"/>
      <c r="H95" s="240">
        <v>3978.6500000000001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185</v>
      </c>
      <c r="AU95" s="246" t="s">
        <v>86</v>
      </c>
      <c r="AV95" s="13" t="s">
        <v>86</v>
      </c>
      <c r="AW95" s="13" t="s">
        <v>38</v>
      </c>
      <c r="AX95" s="13" t="s">
        <v>77</v>
      </c>
      <c r="AY95" s="246" t="s">
        <v>168</v>
      </c>
    </row>
    <row r="96" s="14" customFormat="1">
      <c r="A96" s="14"/>
      <c r="B96" s="247"/>
      <c r="C96" s="248"/>
      <c r="D96" s="232" t="s">
        <v>185</v>
      </c>
      <c r="E96" s="249" t="s">
        <v>20</v>
      </c>
      <c r="F96" s="250" t="s">
        <v>196</v>
      </c>
      <c r="G96" s="248"/>
      <c r="H96" s="251">
        <v>6336.4099999999999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7" t="s">
        <v>185</v>
      </c>
      <c r="AU96" s="257" t="s">
        <v>86</v>
      </c>
      <c r="AV96" s="14" t="s">
        <v>174</v>
      </c>
      <c r="AW96" s="14" t="s">
        <v>38</v>
      </c>
      <c r="AX96" s="14" t="s">
        <v>8</v>
      </c>
      <c r="AY96" s="257" t="s">
        <v>168</v>
      </c>
    </row>
    <row r="97" s="2" customFormat="1" ht="31" customHeight="1">
      <c r="A97" s="40"/>
      <c r="B97" s="41"/>
      <c r="C97" s="220" t="s">
        <v>429</v>
      </c>
      <c r="D97" s="220" t="s">
        <v>170</v>
      </c>
      <c r="E97" s="221" t="s">
        <v>198</v>
      </c>
      <c r="F97" s="222" t="s">
        <v>199</v>
      </c>
      <c r="G97" s="223" t="s">
        <v>190</v>
      </c>
      <c r="H97" s="224">
        <v>54.960000000000001</v>
      </c>
      <c r="I97" s="225"/>
      <c r="J97" s="224">
        <f>ROUND(I97*H97,0)</f>
        <v>0</v>
      </c>
      <c r="K97" s="222" t="s">
        <v>181</v>
      </c>
      <c r="L97" s="46"/>
      <c r="M97" s="226" t="s">
        <v>20</v>
      </c>
      <c r="N97" s="227" t="s">
        <v>48</v>
      </c>
      <c r="O97" s="86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174</v>
      </c>
      <c r="AT97" s="230" t="s">
        <v>170</v>
      </c>
      <c r="AU97" s="230" t="s">
        <v>86</v>
      </c>
      <c r="AY97" s="19" t="s">
        <v>168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174</v>
      </c>
      <c r="BM97" s="230" t="s">
        <v>1310</v>
      </c>
    </row>
    <row r="98" s="2" customFormat="1">
      <c r="A98" s="40"/>
      <c r="B98" s="41"/>
      <c r="C98" s="42"/>
      <c r="D98" s="232" t="s">
        <v>183</v>
      </c>
      <c r="E98" s="42"/>
      <c r="F98" s="233" t="s">
        <v>201</v>
      </c>
      <c r="G98" s="42"/>
      <c r="H98" s="42"/>
      <c r="I98" s="138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183</v>
      </c>
      <c r="AU98" s="19" t="s">
        <v>86</v>
      </c>
    </row>
    <row r="99" s="13" customFormat="1">
      <c r="A99" s="13"/>
      <c r="B99" s="236"/>
      <c r="C99" s="237"/>
      <c r="D99" s="232" t="s">
        <v>185</v>
      </c>
      <c r="E99" s="238" t="s">
        <v>20</v>
      </c>
      <c r="F99" s="239" t="s">
        <v>1311</v>
      </c>
      <c r="G99" s="237"/>
      <c r="H99" s="240">
        <v>27.48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185</v>
      </c>
      <c r="AU99" s="246" t="s">
        <v>86</v>
      </c>
      <c r="AV99" s="13" t="s">
        <v>86</v>
      </c>
      <c r="AW99" s="13" t="s">
        <v>38</v>
      </c>
      <c r="AX99" s="13" t="s">
        <v>77</v>
      </c>
      <c r="AY99" s="246" t="s">
        <v>168</v>
      </c>
    </row>
    <row r="100" s="13" customFormat="1">
      <c r="A100" s="13"/>
      <c r="B100" s="236"/>
      <c r="C100" s="237"/>
      <c r="D100" s="232" t="s">
        <v>185</v>
      </c>
      <c r="E100" s="238" t="s">
        <v>20</v>
      </c>
      <c r="F100" s="239" t="s">
        <v>1312</v>
      </c>
      <c r="G100" s="237"/>
      <c r="H100" s="240">
        <v>27.48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185</v>
      </c>
      <c r="AU100" s="246" t="s">
        <v>86</v>
      </c>
      <c r="AV100" s="13" t="s">
        <v>86</v>
      </c>
      <c r="AW100" s="13" t="s">
        <v>38</v>
      </c>
      <c r="AX100" s="13" t="s">
        <v>77</v>
      </c>
      <c r="AY100" s="246" t="s">
        <v>168</v>
      </c>
    </row>
    <row r="101" s="14" customFormat="1">
      <c r="A101" s="14"/>
      <c r="B101" s="247"/>
      <c r="C101" s="248"/>
      <c r="D101" s="232" t="s">
        <v>185</v>
      </c>
      <c r="E101" s="249" t="s">
        <v>20</v>
      </c>
      <c r="F101" s="250" t="s">
        <v>196</v>
      </c>
      <c r="G101" s="248"/>
      <c r="H101" s="251">
        <v>54.960000000000001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185</v>
      </c>
      <c r="AU101" s="257" t="s">
        <v>86</v>
      </c>
      <c r="AV101" s="14" t="s">
        <v>174</v>
      </c>
      <c r="AW101" s="14" t="s">
        <v>38</v>
      </c>
      <c r="AX101" s="14" t="s">
        <v>8</v>
      </c>
      <c r="AY101" s="257" t="s">
        <v>168</v>
      </c>
    </row>
    <row r="102" s="2" customFormat="1" ht="41.5" customHeight="1">
      <c r="A102" s="40"/>
      <c r="B102" s="41"/>
      <c r="C102" s="220" t="s">
        <v>187</v>
      </c>
      <c r="D102" s="220" t="s">
        <v>170</v>
      </c>
      <c r="E102" s="221" t="s">
        <v>204</v>
      </c>
      <c r="F102" s="222" t="s">
        <v>205</v>
      </c>
      <c r="G102" s="223" t="s">
        <v>190</v>
      </c>
      <c r="H102" s="224">
        <v>66.280000000000001</v>
      </c>
      <c r="I102" s="225"/>
      <c r="J102" s="224">
        <f>ROUND(I102*H102,0)</f>
        <v>0</v>
      </c>
      <c r="K102" s="222" t="s">
        <v>181</v>
      </c>
      <c r="L102" s="46"/>
      <c r="M102" s="226" t="s">
        <v>20</v>
      </c>
      <c r="N102" s="227" t="s">
        <v>48</v>
      </c>
      <c r="O102" s="86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0" t="s">
        <v>174</v>
      </c>
      <c r="AT102" s="230" t="s">
        <v>170</v>
      </c>
      <c r="AU102" s="230" t="s">
        <v>86</v>
      </c>
      <c r="AY102" s="19" t="s">
        <v>168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</v>
      </c>
      <c r="BK102" s="231">
        <f>ROUND(I102*H102,0)</f>
        <v>0</v>
      </c>
      <c r="BL102" s="19" t="s">
        <v>174</v>
      </c>
      <c r="BM102" s="230" t="s">
        <v>1313</v>
      </c>
    </row>
    <row r="103" s="2" customFormat="1">
      <c r="A103" s="40"/>
      <c r="B103" s="41"/>
      <c r="C103" s="42"/>
      <c r="D103" s="232" t="s">
        <v>183</v>
      </c>
      <c r="E103" s="42"/>
      <c r="F103" s="233" t="s">
        <v>207</v>
      </c>
      <c r="G103" s="42"/>
      <c r="H103" s="42"/>
      <c r="I103" s="138"/>
      <c r="J103" s="42"/>
      <c r="K103" s="42"/>
      <c r="L103" s="46"/>
      <c r="M103" s="234"/>
      <c r="N103" s="23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183</v>
      </c>
      <c r="AU103" s="19" t="s">
        <v>86</v>
      </c>
    </row>
    <row r="104" s="15" customFormat="1">
      <c r="A104" s="15"/>
      <c r="B104" s="258"/>
      <c r="C104" s="259"/>
      <c r="D104" s="232" t="s">
        <v>185</v>
      </c>
      <c r="E104" s="260" t="s">
        <v>20</v>
      </c>
      <c r="F104" s="261" t="s">
        <v>1314</v>
      </c>
      <c r="G104" s="259"/>
      <c r="H104" s="260" t="s">
        <v>20</v>
      </c>
      <c r="I104" s="262"/>
      <c r="J104" s="259"/>
      <c r="K104" s="259"/>
      <c r="L104" s="263"/>
      <c r="M104" s="264"/>
      <c r="N104" s="265"/>
      <c r="O104" s="265"/>
      <c r="P104" s="265"/>
      <c r="Q104" s="265"/>
      <c r="R104" s="265"/>
      <c r="S104" s="265"/>
      <c r="T104" s="26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7" t="s">
        <v>185</v>
      </c>
      <c r="AU104" s="267" t="s">
        <v>86</v>
      </c>
      <c r="AV104" s="15" t="s">
        <v>8</v>
      </c>
      <c r="AW104" s="15" t="s">
        <v>38</v>
      </c>
      <c r="AX104" s="15" t="s">
        <v>77</v>
      </c>
      <c r="AY104" s="267" t="s">
        <v>168</v>
      </c>
    </row>
    <row r="105" s="13" customFormat="1">
      <c r="A105" s="13"/>
      <c r="B105" s="236"/>
      <c r="C105" s="237"/>
      <c r="D105" s="232" t="s">
        <v>185</v>
      </c>
      <c r="E105" s="238" t="s">
        <v>20</v>
      </c>
      <c r="F105" s="239" t="s">
        <v>1315</v>
      </c>
      <c r="G105" s="237"/>
      <c r="H105" s="240">
        <v>52.920000000000002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185</v>
      </c>
      <c r="AU105" s="246" t="s">
        <v>86</v>
      </c>
      <c r="AV105" s="13" t="s">
        <v>86</v>
      </c>
      <c r="AW105" s="13" t="s">
        <v>38</v>
      </c>
      <c r="AX105" s="13" t="s">
        <v>77</v>
      </c>
      <c r="AY105" s="246" t="s">
        <v>168</v>
      </c>
    </row>
    <row r="106" s="13" customFormat="1">
      <c r="A106" s="13"/>
      <c r="B106" s="236"/>
      <c r="C106" s="237"/>
      <c r="D106" s="232" t="s">
        <v>185</v>
      </c>
      <c r="E106" s="238" t="s">
        <v>20</v>
      </c>
      <c r="F106" s="239" t="s">
        <v>1316</v>
      </c>
      <c r="G106" s="237"/>
      <c r="H106" s="240">
        <v>10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185</v>
      </c>
      <c r="AU106" s="246" t="s">
        <v>86</v>
      </c>
      <c r="AV106" s="13" t="s">
        <v>86</v>
      </c>
      <c r="AW106" s="13" t="s">
        <v>38</v>
      </c>
      <c r="AX106" s="13" t="s">
        <v>77</v>
      </c>
      <c r="AY106" s="246" t="s">
        <v>168</v>
      </c>
    </row>
    <row r="107" s="13" customFormat="1">
      <c r="A107" s="13"/>
      <c r="B107" s="236"/>
      <c r="C107" s="237"/>
      <c r="D107" s="232" t="s">
        <v>185</v>
      </c>
      <c r="E107" s="238" t="s">
        <v>20</v>
      </c>
      <c r="F107" s="239" t="s">
        <v>1317</v>
      </c>
      <c r="G107" s="237"/>
      <c r="H107" s="240">
        <v>3.3599999999999999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185</v>
      </c>
      <c r="AU107" s="246" t="s">
        <v>86</v>
      </c>
      <c r="AV107" s="13" t="s">
        <v>86</v>
      </c>
      <c r="AW107" s="13" t="s">
        <v>38</v>
      </c>
      <c r="AX107" s="13" t="s">
        <v>77</v>
      </c>
      <c r="AY107" s="246" t="s">
        <v>168</v>
      </c>
    </row>
    <row r="108" s="14" customFormat="1">
      <c r="A108" s="14"/>
      <c r="B108" s="247"/>
      <c r="C108" s="248"/>
      <c r="D108" s="232" t="s">
        <v>185</v>
      </c>
      <c r="E108" s="249" t="s">
        <v>20</v>
      </c>
      <c r="F108" s="250" t="s">
        <v>196</v>
      </c>
      <c r="G108" s="248"/>
      <c r="H108" s="251">
        <v>66.280000000000001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185</v>
      </c>
      <c r="AU108" s="257" t="s">
        <v>86</v>
      </c>
      <c r="AV108" s="14" t="s">
        <v>174</v>
      </c>
      <c r="AW108" s="14" t="s">
        <v>38</v>
      </c>
      <c r="AX108" s="14" t="s">
        <v>8</v>
      </c>
      <c r="AY108" s="257" t="s">
        <v>168</v>
      </c>
    </row>
    <row r="109" s="2" customFormat="1" ht="31" customHeight="1">
      <c r="A109" s="40"/>
      <c r="B109" s="41"/>
      <c r="C109" s="220" t="s">
        <v>174</v>
      </c>
      <c r="D109" s="220" t="s">
        <v>170</v>
      </c>
      <c r="E109" s="221" t="s">
        <v>1318</v>
      </c>
      <c r="F109" s="222" t="s">
        <v>1319</v>
      </c>
      <c r="G109" s="223" t="s">
        <v>190</v>
      </c>
      <c r="H109" s="224">
        <v>140</v>
      </c>
      <c r="I109" s="225"/>
      <c r="J109" s="224">
        <f>ROUND(I109*H109,0)</f>
        <v>0</v>
      </c>
      <c r="K109" s="222" t="s">
        <v>181</v>
      </c>
      <c r="L109" s="46"/>
      <c r="M109" s="226" t="s">
        <v>20</v>
      </c>
      <c r="N109" s="227" t="s">
        <v>48</v>
      </c>
      <c r="O109" s="86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0" t="s">
        <v>174</v>
      </c>
      <c r="AT109" s="230" t="s">
        <v>170</v>
      </c>
      <c r="AU109" s="230" t="s">
        <v>86</v>
      </c>
      <c r="AY109" s="19" t="s">
        <v>168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</v>
      </c>
      <c r="BK109" s="231">
        <f>ROUND(I109*H109,0)</f>
        <v>0</v>
      </c>
      <c r="BL109" s="19" t="s">
        <v>174</v>
      </c>
      <c r="BM109" s="230" t="s">
        <v>1320</v>
      </c>
    </row>
    <row r="110" s="2" customFormat="1">
      <c r="A110" s="40"/>
      <c r="B110" s="41"/>
      <c r="C110" s="42"/>
      <c r="D110" s="232" t="s">
        <v>183</v>
      </c>
      <c r="E110" s="42"/>
      <c r="F110" s="233" t="s">
        <v>217</v>
      </c>
      <c r="G110" s="42"/>
      <c r="H110" s="42"/>
      <c r="I110" s="138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183</v>
      </c>
      <c r="AU110" s="19" t="s">
        <v>86</v>
      </c>
    </row>
    <row r="111" s="15" customFormat="1">
      <c r="A111" s="15"/>
      <c r="B111" s="258"/>
      <c r="C111" s="259"/>
      <c r="D111" s="232" t="s">
        <v>185</v>
      </c>
      <c r="E111" s="260" t="s">
        <v>20</v>
      </c>
      <c r="F111" s="261" t="s">
        <v>256</v>
      </c>
      <c r="G111" s="259"/>
      <c r="H111" s="260" t="s">
        <v>20</v>
      </c>
      <c r="I111" s="262"/>
      <c r="J111" s="259"/>
      <c r="K111" s="259"/>
      <c r="L111" s="263"/>
      <c r="M111" s="264"/>
      <c r="N111" s="265"/>
      <c r="O111" s="265"/>
      <c r="P111" s="265"/>
      <c r="Q111" s="265"/>
      <c r="R111" s="265"/>
      <c r="S111" s="265"/>
      <c r="T111" s="26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7" t="s">
        <v>185</v>
      </c>
      <c r="AU111" s="267" t="s">
        <v>86</v>
      </c>
      <c r="AV111" s="15" t="s">
        <v>8</v>
      </c>
      <c r="AW111" s="15" t="s">
        <v>38</v>
      </c>
      <c r="AX111" s="15" t="s">
        <v>77</v>
      </c>
      <c r="AY111" s="267" t="s">
        <v>168</v>
      </c>
    </row>
    <row r="112" s="13" customFormat="1">
      <c r="A112" s="13"/>
      <c r="B112" s="236"/>
      <c r="C112" s="237"/>
      <c r="D112" s="232" t="s">
        <v>185</v>
      </c>
      <c r="E112" s="238" t="s">
        <v>20</v>
      </c>
      <c r="F112" s="239" t="s">
        <v>1321</v>
      </c>
      <c r="G112" s="237"/>
      <c r="H112" s="240">
        <v>20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185</v>
      </c>
      <c r="AU112" s="246" t="s">
        <v>86</v>
      </c>
      <c r="AV112" s="13" t="s">
        <v>86</v>
      </c>
      <c r="AW112" s="13" t="s">
        <v>38</v>
      </c>
      <c r="AX112" s="13" t="s">
        <v>77</v>
      </c>
      <c r="AY112" s="246" t="s">
        <v>168</v>
      </c>
    </row>
    <row r="113" s="13" customFormat="1">
      <c r="A113" s="13"/>
      <c r="B113" s="236"/>
      <c r="C113" s="237"/>
      <c r="D113" s="232" t="s">
        <v>185</v>
      </c>
      <c r="E113" s="238" t="s">
        <v>20</v>
      </c>
      <c r="F113" s="239" t="s">
        <v>1322</v>
      </c>
      <c r="G113" s="237"/>
      <c r="H113" s="240">
        <v>20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185</v>
      </c>
      <c r="AU113" s="246" t="s">
        <v>86</v>
      </c>
      <c r="AV113" s="13" t="s">
        <v>86</v>
      </c>
      <c r="AW113" s="13" t="s">
        <v>38</v>
      </c>
      <c r="AX113" s="13" t="s">
        <v>77</v>
      </c>
      <c r="AY113" s="246" t="s">
        <v>168</v>
      </c>
    </row>
    <row r="114" s="13" customFormat="1">
      <c r="A114" s="13"/>
      <c r="B114" s="236"/>
      <c r="C114" s="237"/>
      <c r="D114" s="232" t="s">
        <v>185</v>
      </c>
      <c r="E114" s="238" t="s">
        <v>20</v>
      </c>
      <c r="F114" s="239" t="s">
        <v>1323</v>
      </c>
      <c r="G114" s="237"/>
      <c r="H114" s="240">
        <v>20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185</v>
      </c>
      <c r="AU114" s="246" t="s">
        <v>86</v>
      </c>
      <c r="AV114" s="13" t="s">
        <v>86</v>
      </c>
      <c r="AW114" s="13" t="s">
        <v>38</v>
      </c>
      <c r="AX114" s="13" t="s">
        <v>77</v>
      </c>
      <c r="AY114" s="246" t="s">
        <v>168</v>
      </c>
    </row>
    <row r="115" s="13" customFormat="1">
      <c r="A115" s="13"/>
      <c r="B115" s="236"/>
      <c r="C115" s="237"/>
      <c r="D115" s="232" t="s">
        <v>185</v>
      </c>
      <c r="E115" s="238" t="s">
        <v>20</v>
      </c>
      <c r="F115" s="239" t="s">
        <v>1324</v>
      </c>
      <c r="G115" s="237"/>
      <c r="H115" s="240">
        <v>20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185</v>
      </c>
      <c r="AU115" s="246" t="s">
        <v>86</v>
      </c>
      <c r="AV115" s="13" t="s">
        <v>86</v>
      </c>
      <c r="AW115" s="13" t="s">
        <v>38</v>
      </c>
      <c r="AX115" s="13" t="s">
        <v>77</v>
      </c>
      <c r="AY115" s="246" t="s">
        <v>168</v>
      </c>
    </row>
    <row r="116" s="13" customFormat="1">
      <c r="A116" s="13"/>
      <c r="B116" s="236"/>
      <c r="C116" s="237"/>
      <c r="D116" s="232" t="s">
        <v>185</v>
      </c>
      <c r="E116" s="238" t="s">
        <v>20</v>
      </c>
      <c r="F116" s="239" t="s">
        <v>1325</v>
      </c>
      <c r="G116" s="237"/>
      <c r="H116" s="240">
        <v>20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185</v>
      </c>
      <c r="AU116" s="246" t="s">
        <v>86</v>
      </c>
      <c r="AV116" s="13" t="s">
        <v>86</v>
      </c>
      <c r="AW116" s="13" t="s">
        <v>38</v>
      </c>
      <c r="AX116" s="13" t="s">
        <v>77</v>
      </c>
      <c r="AY116" s="246" t="s">
        <v>168</v>
      </c>
    </row>
    <row r="117" s="13" customFormat="1">
      <c r="A117" s="13"/>
      <c r="B117" s="236"/>
      <c r="C117" s="237"/>
      <c r="D117" s="232" t="s">
        <v>185</v>
      </c>
      <c r="E117" s="238" t="s">
        <v>20</v>
      </c>
      <c r="F117" s="239" t="s">
        <v>1326</v>
      </c>
      <c r="G117" s="237"/>
      <c r="H117" s="240">
        <v>20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185</v>
      </c>
      <c r="AU117" s="246" t="s">
        <v>86</v>
      </c>
      <c r="AV117" s="13" t="s">
        <v>86</v>
      </c>
      <c r="AW117" s="13" t="s">
        <v>38</v>
      </c>
      <c r="AX117" s="13" t="s">
        <v>77</v>
      </c>
      <c r="AY117" s="246" t="s">
        <v>168</v>
      </c>
    </row>
    <row r="118" s="13" customFormat="1">
      <c r="A118" s="13"/>
      <c r="B118" s="236"/>
      <c r="C118" s="237"/>
      <c r="D118" s="232" t="s">
        <v>185</v>
      </c>
      <c r="E118" s="238" t="s">
        <v>20</v>
      </c>
      <c r="F118" s="239" t="s">
        <v>1327</v>
      </c>
      <c r="G118" s="237"/>
      <c r="H118" s="240">
        <v>10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185</v>
      </c>
      <c r="AU118" s="246" t="s">
        <v>86</v>
      </c>
      <c r="AV118" s="13" t="s">
        <v>86</v>
      </c>
      <c r="AW118" s="13" t="s">
        <v>38</v>
      </c>
      <c r="AX118" s="13" t="s">
        <v>77</v>
      </c>
      <c r="AY118" s="246" t="s">
        <v>168</v>
      </c>
    </row>
    <row r="119" s="13" customFormat="1">
      <c r="A119" s="13"/>
      <c r="B119" s="236"/>
      <c r="C119" s="237"/>
      <c r="D119" s="232" t="s">
        <v>185</v>
      </c>
      <c r="E119" s="238" t="s">
        <v>20</v>
      </c>
      <c r="F119" s="239" t="s">
        <v>1328</v>
      </c>
      <c r="G119" s="237"/>
      <c r="H119" s="240">
        <v>10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185</v>
      </c>
      <c r="AU119" s="246" t="s">
        <v>86</v>
      </c>
      <c r="AV119" s="13" t="s">
        <v>86</v>
      </c>
      <c r="AW119" s="13" t="s">
        <v>38</v>
      </c>
      <c r="AX119" s="13" t="s">
        <v>77</v>
      </c>
      <c r="AY119" s="246" t="s">
        <v>168</v>
      </c>
    </row>
    <row r="120" s="14" customFormat="1">
      <c r="A120" s="14"/>
      <c r="B120" s="247"/>
      <c r="C120" s="248"/>
      <c r="D120" s="232" t="s">
        <v>185</v>
      </c>
      <c r="E120" s="249" t="s">
        <v>20</v>
      </c>
      <c r="F120" s="250" t="s">
        <v>196</v>
      </c>
      <c r="G120" s="248"/>
      <c r="H120" s="251">
        <v>140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185</v>
      </c>
      <c r="AU120" s="257" t="s">
        <v>86</v>
      </c>
      <c r="AV120" s="14" t="s">
        <v>174</v>
      </c>
      <c r="AW120" s="14" t="s">
        <v>38</v>
      </c>
      <c r="AX120" s="14" t="s">
        <v>8</v>
      </c>
      <c r="AY120" s="257" t="s">
        <v>168</v>
      </c>
    </row>
    <row r="121" s="2" customFormat="1" ht="31" customHeight="1">
      <c r="A121" s="40"/>
      <c r="B121" s="41"/>
      <c r="C121" s="220" t="s">
        <v>213</v>
      </c>
      <c r="D121" s="220" t="s">
        <v>170</v>
      </c>
      <c r="E121" s="221" t="s">
        <v>265</v>
      </c>
      <c r="F121" s="222" t="s">
        <v>266</v>
      </c>
      <c r="G121" s="223" t="s">
        <v>190</v>
      </c>
      <c r="H121" s="224">
        <v>8</v>
      </c>
      <c r="I121" s="225"/>
      <c r="J121" s="224">
        <f>ROUND(I121*H121,0)</f>
        <v>0</v>
      </c>
      <c r="K121" s="222" t="s">
        <v>181</v>
      </c>
      <c r="L121" s="46"/>
      <c r="M121" s="226" t="s">
        <v>20</v>
      </c>
      <c r="N121" s="227" t="s">
        <v>48</v>
      </c>
      <c r="O121" s="86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174</v>
      </c>
      <c r="AT121" s="230" t="s">
        <v>170</v>
      </c>
      <c r="AU121" s="230" t="s">
        <v>86</v>
      </c>
      <c r="AY121" s="19" t="s">
        <v>168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</v>
      </c>
      <c r="BK121" s="231">
        <f>ROUND(I121*H121,0)</f>
        <v>0</v>
      </c>
      <c r="BL121" s="19" t="s">
        <v>174</v>
      </c>
      <c r="BM121" s="230" t="s">
        <v>1329</v>
      </c>
    </row>
    <row r="122" s="2" customFormat="1">
      <c r="A122" s="40"/>
      <c r="B122" s="41"/>
      <c r="C122" s="42"/>
      <c r="D122" s="232" t="s">
        <v>183</v>
      </c>
      <c r="E122" s="42"/>
      <c r="F122" s="233" t="s">
        <v>268</v>
      </c>
      <c r="G122" s="42"/>
      <c r="H122" s="42"/>
      <c r="I122" s="138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183</v>
      </c>
      <c r="AU122" s="19" t="s">
        <v>86</v>
      </c>
    </row>
    <row r="123" s="15" customFormat="1">
      <c r="A123" s="15"/>
      <c r="B123" s="258"/>
      <c r="C123" s="259"/>
      <c r="D123" s="232" t="s">
        <v>185</v>
      </c>
      <c r="E123" s="260" t="s">
        <v>20</v>
      </c>
      <c r="F123" s="261" t="s">
        <v>1330</v>
      </c>
      <c r="G123" s="259"/>
      <c r="H123" s="260" t="s">
        <v>20</v>
      </c>
      <c r="I123" s="262"/>
      <c r="J123" s="259"/>
      <c r="K123" s="259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185</v>
      </c>
      <c r="AU123" s="267" t="s">
        <v>86</v>
      </c>
      <c r="AV123" s="15" t="s">
        <v>8</v>
      </c>
      <c r="AW123" s="15" t="s">
        <v>38</v>
      </c>
      <c r="AX123" s="15" t="s">
        <v>77</v>
      </c>
      <c r="AY123" s="267" t="s">
        <v>168</v>
      </c>
    </row>
    <row r="124" s="13" customFormat="1">
      <c r="A124" s="13"/>
      <c r="B124" s="236"/>
      <c r="C124" s="237"/>
      <c r="D124" s="232" t="s">
        <v>185</v>
      </c>
      <c r="E124" s="238" t="s">
        <v>20</v>
      </c>
      <c r="F124" s="239" t="s">
        <v>1331</v>
      </c>
      <c r="G124" s="237"/>
      <c r="H124" s="240">
        <v>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185</v>
      </c>
      <c r="AU124" s="246" t="s">
        <v>86</v>
      </c>
      <c r="AV124" s="13" t="s">
        <v>86</v>
      </c>
      <c r="AW124" s="13" t="s">
        <v>38</v>
      </c>
      <c r="AX124" s="13" t="s">
        <v>77</v>
      </c>
      <c r="AY124" s="246" t="s">
        <v>168</v>
      </c>
    </row>
    <row r="125" s="13" customFormat="1">
      <c r="A125" s="13"/>
      <c r="B125" s="236"/>
      <c r="C125" s="237"/>
      <c r="D125" s="232" t="s">
        <v>185</v>
      </c>
      <c r="E125" s="238" t="s">
        <v>20</v>
      </c>
      <c r="F125" s="239" t="s">
        <v>1332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185</v>
      </c>
      <c r="AU125" s="246" t="s">
        <v>86</v>
      </c>
      <c r="AV125" s="13" t="s">
        <v>86</v>
      </c>
      <c r="AW125" s="13" t="s">
        <v>38</v>
      </c>
      <c r="AX125" s="13" t="s">
        <v>77</v>
      </c>
      <c r="AY125" s="246" t="s">
        <v>168</v>
      </c>
    </row>
    <row r="126" s="13" customFormat="1">
      <c r="A126" s="13"/>
      <c r="B126" s="236"/>
      <c r="C126" s="237"/>
      <c r="D126" s="232" t="s">
        <v>185</v>
      </c>
      <c r="E126" s="238" t="s">
        <v>20</v>
      </c>
      <c r="F126" s="239" t="s">
        <v>1333</v>
      </c>
      <c r="G126" s="237"/>
      <c r="H126" s="240">
        <v>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185</v>
      </c>
      <c r="AU126" s="246" t="s">
        <v>86</v>
      </c>
      <c r="AV126" s="13" t="s">
        <v>86</v>
      </c>
      <c r="AW126" s="13" t="s">
        <v>38</v>
      </c>
      <c r="AX126" s="13" t="s">
        <v>77</v>
      </c>
      <c r="AY126" s="246" t="s">
        <v>168</v>
      </c>
    </row>
    <row r="127" s="13" customFormat="1">
      <c r="A127" s="13"/>
      <c r="B127" s="236"/>
      <c r="C127" s="237"/>
      <c r="D127" s="232" t="s">
        <v>185</v>
      </c>
      <c r="E127" s="238" t="s">
        <v>20</v>
      </c>
      <c r="F127" s="239" t="s">
        <v>1334</v>
      </c>
      <c r="G127" s="237"/>
      <c r="H127" s="240">
        <v>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185</v>
      </c>
      <c r="AU127" s="246" t="s">
        <v>86</v>
      </c>
      <c r="AV127" s="13" t="s">
        <v>86</v>
      </c>
      <c r="AW127" s="13" t="s">
        <v>38</v>
      </c>
      <c r="AX127" s="13" t="s">
        <v>77</v>
      </c>
      <c r="AY127" s="246" t="s">
        <v>168</v>
      </c>
    </row>
    <row r="128" s="13" customFormat="1">
      <c r="A128" s="13"/>
      <c r="B128" s="236"/>
      <c r="C128" s="237"/>
      <c r="D128" s="232" t="s">
        <v>185</v>
      </c>
      <c r="E128" s="238" t="s">
        <v>20</v>
      </c>
      <c r="F128" s="239" t="s">
        <v>1335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185</v>
      </c>
      <c r="AU128" s="246" t="s">
        <v>86</v>
      </c>
      <c r="AV128" s="13" t="s">
        <v>86</v>
      </c>
      <c r="AW128" s="13" t="s">
        <v>38</v>
      </c>
      <c r="AX128" s="13" t="s">
        <v>77</v>
      </c>
      <c r="AY128" s="246" t="s">
        <v>168</v>
      </c>
    </row>
    <row r="129" s="13" customFormat="1">
      <c r="A129" s="13"/>
      <c r="B129" s="236"/>
      <c r="C129" s="237"/>
      <c r="D129" s="232" t="s">
        <v>185</v>
      </c>
      <c r="E129" s="238" t="s">
        <v>20</v>
      </c>
      <c r="F129" s="239" t="s">
        <v>1336</v>
      </c>
      <c r="G129" s="237"/>
      <c r="H129" s="240">
        <v>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185</v>
      </c>
      <c r="AU129" s="246" t="s">
        <v>86</v>
      </c>
      <c r="AV129" s="13" t="s">
        <v>86</v>
      </c>
      <c r="AW129" s="13" t="s">
        <v>38</v>
      </c>
      <c r="AX129" s="13" t="s">
        <v>77</v>
      </c>
      <c r="AY129" s="246" t="s">
        <v>168</v>
      </c>
    </row>
    <row r="130" s="13" customFormat="1">
      <c r="A130" s="13"/>
      <c r="B130" s="236"/>
      <c r="C130" s="237"/>
      <c r="D130" s="232" t="s">
        <v>185</v>
      </c>
      <c r="E130" s="238" t="s">
        <v>20</v>
      </c>
      <c r="F130" s="239" t="s">
        <v>1337</v>
      </c>
      <c r="G130" s="237"/>
      <c r="H130" s="240">
        <v>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185</v>
      </c>
      <c r="AU130" s="246" t="s">
        <v>86</v>
      </c>
      <c r="AV130" s="13" t="s">
        <v>86</v>
      </c>
      <c r="AW130" s="13" t="s">
        <v>38</v>
      </c>
      <c r="AX130" s="13" t="s">
        <v>77</v>
      </c>
      <c r="AY130" s="246" t="s">
        <v>168</v>
      </c>
    </row>
    <row r="131" s="13" customFormat="1">
      <c r="A131" s="13"/>
      <c r="B131" s="236"/>
      <c r="C131" s="237"/>
      <c r="D131" s="232" t="s">
        <v>185</v>
      </c>
      <c r="E131" s="238" t="s">
        <v>20</v>
      </c>
      <c r="F131" s="239" t="s">
        <v>1338</v>
      </c>
      <c r="G131" s="237"/>
      <c r="H131" s="240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185</v>
      </c>
      <c r="AU131" s="246" t="s">
        <v>86</v>
      </c>
      <c r="AV131" s="13" t="s">
        <v>86</v>
      </c>
      <c r="AW131" s="13" t="s">
        <v>38</v>
      </c>
      <c r="AX131" s="13" t="s">
        <v>77</v>
      </c>
      <c r="AY131" s="246" t="s">
        <v>168</v>
      </c>
    </row>
    <row r="132" s="14" customFormat="1">
      <c r="A132" s="14"/>
      <c r="B132" s="247"/>
      <c r="C132" s="248"/>
      <c r="D132" s="232" t="s">
        <v>185</v>
      </c>
      <c r="E132" s="249" t="s">
        <v>20</v>
      </c>
      <c r="F132" s="250" t="s">
        <v>196</v>
      </c>
      <c r="G132" s="248"/>
      <c r="H132" s="251">
        <v>8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185</v>
      </c>
      <c r="AU132" s="257" t="s">
        <v>86</v>
      </c>
      <c r="AV132" s="14" t="s">
        <v>174</v>
      </c>
      <c r="AW132" s="14" t="s">
        <v>38</v>
      </c>
      <c r="AX132" s="14" t="s">
        <v>8</v>
      </c>
      <c r="AY132" s="257" t="s">
        <v>168</v>
      </c>
    </row>
    <row r="133" s="2" customFormat="1" ht="41.5" customHeight="1">
      <c r="A133" s="40"/>
      <c r="B133" s="41"/>
      <c r="C133" s="220" t="s">
        <v>264</v>
      </c>
      <c r="D133" s="220" t="s">
        <v>170</v>
      </c>
      <c r="E133" s="221" t="s">
        <v>271</v>
      </c>
      <c r="F133" s="222" t="s">
        <v>272</v>
      </c>
      <c r="G133" s="223" t="s">
        <v>190</v>
      </c>
      <c r="H133" s="224">
        <v>4203.6999999999998</v>
      </c>
      <c r="I133" s="225"/>
      <c r="J133" s="224">
        <f>ROUND(I133*H133,0)</f>
        <v>0</v>
      </c>
      <c r="K133" s="222" t="s">
        <v>181</v>
      </c>
      <c r="L133" s="46"/>
      <c r="M133" s="226" t="s">
        <v>20</v>
      </c>
      <c r="N133" s="227" t="s">
        <v>48</v>
      </c>
      <c r="O133" s="86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174</v>
      </c>
      <c r="AT133" s="230" t="s">
        <v>170</v>
      </c>
      <c r="AU133" s="230" t="s">
        <v>86</v>
      </c>
      <c r="AY133" s="19" t="s">
        <v>168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174</v>
      </c>
      <c r="BM133" s="230" t="s">
        <v>1339</v>
      </c>
    </row>
    <row r="134" s="2" customFormat="1">
      <c r="A134" s="40"/>
      <c r="B134" s="41"/>
      <c r="C134" s="42"/>
      <c r="D134" s="232" t="s">
        <v>183</v>
      </c>
      <c r="E134" s="42"/>
      <c r="F134" s="233" t="s">
        <v>274</v>
      </c>
      <c r="G134" s="42"/>
      <c r="H134" s="42"/>
      <c r="I134" s="138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183</v>
      </c>
      <c r="AU134" s="19" t="s">
        <v>86</v>
      </c>
    </row>
    <row r="135" s="13" customFormat="1">
      <c r="A135" s="13"/>
      <c r="B135" s="236"/>
      <c r="C135" s="237"/>
      <c r="D135" s="232" t="s">
        <v>185</v>
      </c>
      <c r="E135" s="238" t="s">
        <v>20</v>
      </c>
      <c r="F135" s="239" t="s">
        <v>1340</v>
      </c>
      <c r="G135" s="237"/>
      <c r="H135" s="240">
        <v>1900.9300000000001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185</v>
      </c>
      <c r="AU135" s="246" t="s">
        <v>86</v>
      </c>
      <c r="AV135" s="13" t="s">
        <v>86</v>
      </c>
      <c r="AW135" s="13" t="s">
        <v>38</v>
      </c>
      <c r="AX135" s="13" t="s">
        <v>77</v>
      </c>
      <c r="AY135" s="246" t="s">
        <v>168</v>
      </c>
    </row>
    <row r="136" s="13" customFormat="1">
      <c r="A136" s="13"/>
      <c r="B136" s="236"/>
      <c r="C136" s="237"/>
      <c r="D136" s="232" t="s">
        <v>185</v>
      </c>
      <c r="E136" s="238" t="s">
        <v>20</v>
      </c>
      <c r="F136" s="239" t="s">
        <v>1341</v>
      </c>
      <c r="G136" s="237"/>
      <c r="H136" s="240">
        <v>1900.9300000000001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185</v>
      </c>
      <c r="AU136" s="246" t="s">
        <v>86</v>
      </c>
      <c r="AV136" s="13" t="s">
        <v>86</v>
      </c>
      <c r="AW136" s="13" t="s">
        <v>38</v>
      </c>
      <c r="AX136" s="13" t="s">
        <v>77</v>
      </c>
      <c r="AY136" s="246" t="s">
        <v>168</v>
      </c>
    </row>
    <row r="137" s="13" customFormat="1">
      <c r="A137" s="13"/>
      <c r="B137" s="236"/>
      <c r="C137" s="237"/>
      <c r="D137" s="232" t="s">
        <v>185</v>
      </c>
      <c r="E137" s="238" t="s">
        <v>20</v>
      </c>
      <c r="F137" s="239" t="s">
        <v>1342</v>
      </c>
      <c r="G137" s="237"/>
      <c r="H137" s="240">
        <v>140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185</v>
      </c>
      <c r="AU137" s="246" t="s">
        <v>86</v>
      </c>
      <c r="AV137" s="13" t="s">
        <v>86</v>
      </c>
      <c r="AW137" s="13" t="s">
        <v>38</v>
      </c>
      <c r="AX137" s="13" t="s">
        <v>77</v>
      </c>
      <c r="AY137" s="246" t="s">
        <v>168</v>
      </c>
    </row>
    <row r="138" s="13" customFormat="1">
      <c r="A138" s="13"/>
      <c r="B138" s="236"/>
      <c r="C138" s="237"/>
      <c r="D138" s="232" t="s">
        <v>185</v>
      </c>
      <c r="E138" s="238" t="s">
        <v>20</v>
      </c>
      <c r="F138" s="239" t="s">
        <v>1343</v>
      </c>
      <c r="G138" s="237"/>
      <c r="H138" s="240">
        <v>140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185</v>
      </c>
      <c r="AU138" s="246" t="s">
        <v>86</v>
      </c>
      <c r="AV138" s="13" t="s">
        <v>86</v>
      </c>
      <c r="AW138" s="13" t="s">
        <v>38</v>
      </c>
      <c r="AX138" s="13" t="s">
        <v>77</v>
      </c>
      <c r="AY138" s="246" t="s">
        <v>168</v>
      </c>
    </row>
    <row r="139" s="13" customFormat="1">
      <c r="A139" s="13"/>
      <c r="B139" s="236"/>
      <c r="C139" s="237"/>
      <c r="D139" s="232" t="s">
        <v>185</v>
      </c>
      <c r="E139" s="238" t="s">
        <v>20</v>
      </c>
      <c r="F139" s="239" t="s">
        <v>1344</v>
      </c>
      <c r="G139" s="237"/>
      <c r="H139" s="240">
        <v>52.920000000000002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185</v>
      </c>
      <c r="AU139" s="246" t="s">
        <v>86</v>
      </c>
      <c r="AV139" s="13" t="s">
        <v>86</v>
      </c>
      <c r="AW139" s="13" t="s">
        <v>38</v>
      </c>
      <c r="AX139" s="13" t="s">
        <v>77</v>
      </c>
      <c r="AY139" s="246" t="s">
        <v>168</v>
      </c>
    </row>
    <row r="140" s="13" customFormat="1">
      <c r="A140" s="13"/>
      <c r="B140" s="236"/>
      <c r="C140" s="237"/>
      <c r="D140" s="232" t="s">
        <v>185</v>
      </c>
      <c r="E140" s="238" t="s">
        <v>20</v>
      </c>
      <c r="F140" s="239" t="s">
        <v>1345</v>
      </c>
      <c r="G140" s="237"/>
      <c r="H140" s="240">
        <v>52.920000000000002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185</v>
      </c>
      <c r="AU140" s="246" t="s">
        <v>86</v>
      </c>
      <c r="AV140" s="13" t="s">
        <v>86</v>
      </c>
      <c r="AW140" s="13" t="s">
        <v>38</v>
      </c>
      <c r="AX140" s="13" t="s">
        <v>77</v>
      </c>
      <c r="AY140" s="246" t="s">
        <v>168</v>
      </c>
    </row>
    <row r="141" s="13" customFormat="1">
      <c r="A141" s="13"/>
      <c r="B141" s="236"/>
      <c r="C141" s="237"/>
      <c r="D141" s="232" t="s">
        <v>185</v>
      </c>
      <c r="E141" s="238" t="s">
        <v>20</v>
      </c>
      <c r="F141" s="239" t="s">
        <v>1346</v>
      </c>
      <c r="G141" s="237"/>
      <c r="H141" s="240">
        <v>8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185</v>
      </c>
      <c r="AU141" s="246" t="s">
        <v>86</v>
      </c>
      <c r="AV141" s="13" t="s">
        <v>86</v>
      </c>
      <c r="AW141" s="13" t="s">
        <v>38</v>
      </c>
      <c r="AX141" s="13" t="s">
        <v>77</v>
      </c>
      <c r="AY141" s="246" t="s">
        <v>168</v>
      </c>
    </row>
    <row r="142" s="13" customFormat="1">
      <c r="A142" s="13"/>
      <c r="B142" s="236"/>
      <c r="C142" s="237"/>
      <c r="D142" s="232" t="s">
        <v>185</v>
      </c>
      <c r="E142" s="238" t="s">
        <v>20</v>
      </c>
      <c r="F142" s="239" t="s">
        <v>1347</v>
      </c>
      <c r="G142" s="237"/>
      <c r="H142" s="240">
        <v>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185</v>
      </c>
      <c r="AU142" s="246" t="s">
        <v>86</v>
      </c>
      <c r="AV142" s="13" t="s">
        <v>86</v>
      </c>
      <c r="AW142" s="13" t="s">
        <v>38</v>
      </c>
      <c r="AX142" s="13" t="s">
        <v>77</v>
      </c>
      <c r="AY142" s="246" t="s">
        <v>168</v>
      </c>
    </row>
    <row r="143" s="14" customFormat="1">
      <c r="A143" s="14"/>
      <c r="B143" s="247"/>
      <c r="C143" s="248"/>
      <c r="D143" s="232" t="s">
        <v>185</v>
      </c>
      <c r="E143" s="249" t="s">
        <v>20</v>
      </c>
      <c r="F143" s="250" t="s">
        <v>196</v>
      </c>
      <c r="G143" s="248"/>
      <c r="H143" s="251">
        <v>4203.6999999999998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185</v>
      </c>
      <c r="AU143" s="257" t="s">
        <v>86</v>
      </c>
      <c r="AV143" s="14" t="s">
        <v>174</v>
      </c>
      <c r="AW143" s="14" t="s">
        <v>38</v>
      </c>
      <c r="AX143" s="14" t="s">
        <v>8</v>
      </c>
      <c r="AY143" s="257" t="s">
        <v>168</v>
      </c>
    </row>
    <row r="144" s="2" customFormat="1" ht="41.5" customHeight="1">
      <c r="A144" s="40"/>
      <c r="B144" s="41"/>
      <c r="C144" s="220" t="s">
        <v>270</v>
      </c>
      <c r="D144" s="220" t="s">
        <v>170</v>
      </c>
      <c r="E144" s="221" t="s">
        <v>1120</v>
      </c>
      <c r="F144" s="222" t="s">
        <v>1121</v>
      </c>
      <c r="G144" s="223" t="s">
        <v>190</v>
      </c>
      <c r="H144" s="224">
        <v>485.33999999999998</v>
      </c>
      <c r="I144" s="225"/>
      <c r="J144" s="224">
        <f>ROUND(I144*H144,0)</f>
        <v>0</v>
      </c>
      <c r="K144" s="222" t="s">
        <v>181</v>
      </c>
      <c r="L144" s="46"/>
      <c r="M144" s="226" t="s">
        <v>20</v>
      </c>
      <c r="N144" s="227" t="s">
        <v>48</v>
      </c>
      <c r="O144" s="86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0" t="s">
        <v>174</v>
      </c>
      <c r="AT144" s="230" t="s">
        <v>170</v>
      </c>
      <c r="AU144" s="230" t="s">
        <v>86</v>
      </c>
      <c r="AY144" s="19" t="s">
        <v>168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9" t="s">
        <v>8</v>
      </c>
      <c r="BK144" s="231">
        <f>ROUND(I144*H144,0)</f>
        <v>0</v>
      </c>
      <c r="BL144" s="19" t="s">
        <v>174</v>
      </c>
      <c r="BM144" s="230" t="s">
        <v>1348</v>
      </c>
    </row>
    <row r="145" s="2" customFormat="1">
      <c r="A145" s="40"/>
      <c r="B145" s="41"/>
      <c r="C145" s="42"/>
      <c r="D145" s="232" t="s">
        <v>183</v>
      </c>
      <c r="E145" s="42"/>
      <c r="F145" s="233" t="s">
        <v>274</v>
      </c>
      <c r="G145" s="42"/>
      <c r="H145" s="42"/>
      <c r="I145" s="138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183</v>
      </c>
      <c r="AU145" s="19" t="s">
        <v>86</v>
      </c>
    </row>
    <row r="146" s="13" customFormat="1">
      <c r="A146" s="13"/>
      <c r="B146" s="236"/>
      <c r="C146" s="237"/>
      <c r="D146" s="232" t="s">
        <v>185</v>
      </c>
      <c r="E146" s="238" t="s">
        <v>20</v>
      </c>
      <c r="F146" s="239" t="s">
        <v>1349</v>
      </c>
      <c r="G146" s="237"/>
      <c r="H146" s="240">
        <v>200.91999999999999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185</v>
      </c>
      <c r="AU146" s="246" t="s">
        <v>86</v>
      </c>
      <c r="AV146" s="13" t="s">
        <v>86</v>
      </c>
      <c r="AW146" s="13" t="s">
        <v>38</v>
      </c>
      <c r="AX146" s="13" t="s">
        <v>77</v>
      </c>
      <c r="AY146" s="246" t="s">
        <v>168</v>
      </c>
    </row>
    <row r="147" s="13" customFormat="1">
      <c r="A147" s="13"/>
      <c r="B147" s="236"/>
      <c r="C147" s="237"/>
      <c r="D147" s="232" t="s">
        <v>185</v>
      </c>
      <c r="E147" s="238" t="s">
        <v>20</v>
      </c>
      <c r="F147" s="239" t="s">
        <v>1350</v>
      </c>
      <c r="G147" s="237"/>
      <c r="H147" s="240">
        <v>284.42000000000002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185</v>
      </c>
      <c r="AU147" s="246" t="s">
        <v>86</v>
      </c>
      <c r="AV147" s="13" t="s">
        <v>86</v>
      </c>
      <c r="AW147" s="13" t="s">
        <v>38</v>
      </c>
      <c r="AX147" s="13" t="s">
        <v>77</v>
      </c>
      <c r="AY147" s="246" t="s">
        <v>168</v>
      </c>
    </row>
    <row r="148" s="14" customFormat="1">
      <c r="A148" s="14"/>
      <c r="B148" s="247"/>
      <c r="C148" s="248"/>
      <c r="D148" s="232" t="s">
        <v>185</v>
      </c>
      <c r="E148" s="249" t="s">
        <v>20</v>
      </c>
      <c r="F148" s="250" t="s">
        <v>196</v>
      </c>
      <c r="G148" s="248"/>
      <c r="H148" s="251">
        <v>485.33999999999998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185</v>
      </c>
      <c r="AU148" s="257" t="s">
        <v>86</v>
      </c>
      <c r="AV148" s="14" t="s">
        <v>174</v>
      </c>
      <c r="AW148" s="14" t="s">
        <v>38</v>
      </c>
      <c r="AX148" s="14" t="s">
        <v>8</v>
      </c>
      <c r="AY148" s="257" t="s">
        <v>168</v>
      </c>
    </row>
    <row r="149" s="2" customFormat="1" ht="41.5" customHeight="1">
      <c r="A149" s="40"/>
      <c r="B149" s="41"/>
      <c r="C149" s="220" t="s">
        <v>440</v>
      </c>
      <c r="D149" s="220" t="s">
        <v>170</v>
      </c>
      <c r="E149" s="221" t="s">
        <v>291</v>
      </c>
      <c r="F149" s="222" t="s">
        <v>292</v>
      </c>
      <c r="G149" s="223" t="s">
        <v>190</v>
      </c>
      <c r="H149" s="224">
        <v>68.319999999999993</v>
      </c>
      <c r="I149" s="225"/>
      <c r="J149" s="224">
        <f>ROUND(I149*H149,0)</f>
        <v>0</v>
      </c>
      <c r="K149" s="222" t="s">
        <v>181</v>
      </c>
      <c r="L149" s="46"/>
      <c r="M149" s="226" t="s">
        <v>20</v>
      </c>
      <c r="N149" s="227" t="s">
        <v>48</v>
      </c>
      <c r="O149" s="86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0" t="s">
        <v>174</v>
      </c>
      <c r="AT149" s="230" t="s">
        <v>170</v>
      </c>
      <c r="AU149" s="230" t="s">
        <v>86</v>
      </c>
      <c r="AY149" s="19" t="s">
        <v>168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</v>
      </c>
      <c r="BK149" s="231">
        <f>ROUND(I149*H149,0)</f>
        <v>0</v>
      </c>
      <c r="BL149" s="19" t="s">
        <v>174</v>
      </c>
      <c r="BM149" s="230" t="s">
        <v>1351</v>
      </c>
    </row>
    <row r="150" s="2" customFormat="1">
      <c r="A150" s="40"/>
      <c r="B150" s="41"/>
      <c r="C150" s="42"/>
      <c r="D150" s="232" t="s">
        <v>183</v>
      </c>
      <c r="E150" s="42"/>
      <c r="F150" s="233" t="s">
        <v>274</v>
      </c>
      <c r="G150" s="42"/>
      <c r="H150" s="42"/>
      <c r="I150" s="138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183</v>
      </c>
      <c r="AU150" s="19" t="s">
        <v>86</v>
      </c>
    </row>
    <row r="151" s="2" customFormat="1">
      <c r="A151" s="40"/>
      <c r="B151" s="41"/>
      <c r="C151" s="42"/>
      <c r="D151" s="232" t="s">
        <v>176</v>
      </c>
      <c r="E151" s="42"/>
      <c r="F151" s="233" t="s">
        <v>294</v>
      </c>
      <c r="G151" s="42"/>
      <c r="H151" s="42"/>
      <c r="I151" s="138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176</v>
      </c>
      <c r="AU151" s="19" t="s">
        <v>86</v>
      </c>
    </row>
    <row r="152" s="13" customFormat="1">
      <c r="A152" s="13"/>
      <c r="B152" s="236"/>
      <c r="C152" s="237"/>
      <c r="D152" s="232" t="s">
        <v>185</v>
      </c>
      <c r="E152" s="238" t="s">
        <v>20</v>
      </c>
      <c r="F152" s="239" t="s">
        <v>1311</v>
      </c>
      <c r="G152" s="237"/>
      <c r="H152" s="240">
        <v>27.48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185</v>
      </c>
      <c r="AU152" s="246" t="s">
        <v>86</v>
      </c>
      <c r="AV152" s="13" t="s">
        <v>86</v>
      </c>
      <c r="AW152" s="13" t="s">
        <v>38</v>
      </c>
      <c r="AX152" s="13" t="s">
        <v>77</v>
      </c>
      <c r="AY152" s="246" t="s">
        <v>168</v>
      </c>
    </row>
    <row r="153" s="13" customFormat="1">
      <c r="A153" s="13"/>
      <c r="B153" s="236"/>
      <c r="C153" s="237"/>
      <c r="D153" s="232" t="s">
        <v>185</v>
      </c>
      <c r="E153" s="238" t="s">
        <v>20</v>
      </c>
      <c r="F153" s="239" t="s">
        <v>1312</v>
      </c>
      <c r="G153" s="237"/>
      <c r="H153" s="240">
        <v>27.48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185</v>
      </c>
      <c r="AU153" s="246" t="s">
        <v>86</v>
      </c>
      <c r="AV153" s="13" t="s">
        <v>86</v>
      </c>
      <c r="AW153" s="13" t="s">
        <v>38</v>
      </c>
      <c r="AX153" s="13" t="s">
        <v>77</v>
      </c>
      <c r="AY153" s="246" t="s">
        <v>168</v>
      </c>
    </row>
    <row r="154" s="13" customFormat="1">
      <c r="A154" s="13"/>
      <c r="B154" s="236"/>
      <c r="C154" s="237"/>
      <c r="D154" s="232" t="s">
        <v>185</v>
      </c>
      <c r="E154" s="238" t="s">
        <v>20</v>
      </c>
      <c r="F154" s="239" t="s">
        <v>1316</v>
      </c>
      <c r="G154" s="237"/>
      <c r="H154" s="240">
        <v>10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185</v>
      </c>
      <c r="AU154" s="246" t="s">
        <v>86</v>
      </c>
      <c r="AV154" s="13" t="s">
        <v>86</v>
      </c>
      <c r="AW154" s="13" t="s">
        <v>38</v>
      </c>
      <c r="AX154" s="13" t="s">
        <v>77</v>
      </c>
      <c r="AY154" s="246" t="s">
        <v>168</v>
      </c>
    </row>
    <row r="155" s="13" customFormat="1">
      <c r="A155" s="13"/>
      <c r="B155" s="236"/>
      <c r="C155" s="237"/>
      <c r="D155" s="232" t="s">
        <v>185</v>
      </c>
      <c r="E155" s="238" t="s">
        <v>20</v>
      </c>
      <c r="F155" s="239" t="s">
        <v>1317</v>
      </c>
      <c r="G155" s="237"/>
      <c r="H155" s="240">
        <v>3.3599999999999999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185</v>
      </c>
      <c r="AU155" s="246" t="s">
        <v>86</v>
      </c>
      <c r="AV155" s="13" t="s">
        <v>86</v>
      </c>
      <c r="AW155" s="13" t="s">
        <v>38</v>
      </c>
      <c r="AX155" s="13" t="s">
        <v>77</v>
      </c>
      <c r="AY155" s="246" t="s">
        <v>168</v>
      </c>
    </row>
    <row r="156" s="14" customFormat="1">
      <c r="A156" s="14"/>
      <c r="B156" s="247"/>
      <c r="C156" s="248"/>
      <c r="D156" s="232" t="s">
        <v>185</v>
      </c>
      <c r="E156" s="249" t="s">
        <v>20</v>
      </c>
      <c r="F156" s="250" t="s">
        <v>196</v>
      </c>
      <c r="G156" s="248"/>
      <c r="H156" s="251">
        <v>68.319999999999993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185</v>
      </c>
      <c r="AU156" s="257" t="s">
        <v>86</v>
      </c>
      <c r="AV156" s="14" t="s">
        <v>174</v>
      </c>
      <c r="AW156" s="14" t="s">
        <v>38</v>
      </c>
      <c r="AX156" s="14" t="s">
        <v>8</v>
      </c>
      <c r="AY156" s="257" t="s">
        <v>168</v>
      </c>
    </row>
    <row r="157" s="2" customFormat="1" ht="31" customHeight="1">
      <c r="A157" s="40"/>
      <c r="B157" s="41"/>
      <c r="C157" s="220" t="s">
        <v>285</v>
      </c>
      <c r="D157" s="220" t="s">
        <v>170</v>
      </c>
      <c r="E157" s="221" t="s">
        <v>304</v>
      </c>
      <c r="F157" s="222" t="s">
        <v>305</v>
      </c>
      <c r="G157" s="223" t="s">
        <v>190</v>
      </c>
      <c r="H157" s="224">
        <v>1752.6199999999999</v>
      </c>
      <c r="I157" s="225"/>
      <c r="J157" s="224">
        <f>ROUND(I157*H157,0)</f>
        <v>0</v>
      </c>
      <c r="K157" s="222" t="s">
        <v>181</v>
      </c>
      <c r="L157" s="46"/>
      <c r="M157" s="226" t="s">
        <v>20</v>
      </c>
      <c r="N157" s="227" t="s">
        <v>48</v>
      </c>
      <c r="O157" s="86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0" t="s">
        <v>174</v>
      </c>
      <c r="AT157" s="230" t="s">
        <v>170</v>
      </c>
      <c r="AU157" s="230" t="s">
        <v>86</v>
      </c>
      <c r="AY157" s="19" t="s">
        <v>168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9" t="s">
        <v>8</v>
      </c>
      <c r="BK157" s="231">
        <f>ROUND(I157*H157,0)</f>
        <v>0</v>
      </c>
      <c r="BL157" s="19" t="s">
        <v>174</v>
      </c>
      <c r="BM157" s="230" t="s">
        <v>1352</v>
      </c>
    </row>
    <row r="158" s="2" customFormat="1">
      <c r="A158" s="40"/>
      <c r="B158" s="41"/>
      <c r="C158" s="42"/>
      <c r="D158" s="232" t="s">
        <v>183</v>
      </c>
      <c r="E158" s="42"/>
      <c r="F158" s="233" t="s">
        <v>307</v>
      </c>
      <c r="G158" s="42"/>
      <c r="H158" s="42"/>
      <c r="I158" s="138"/>
      <c r="J158" s="42"/>
      <c r="K158" s="42"/>
      <c r="L158" s="46"/>
      <c r="M158" s="234"/>
      <c r="N158" s="235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183</v>
      </c>
      <c r="AU158" s="19" t="s">
        <v>86</v>
      </c>
    </row>
    <row r="159" s="13" customFormat="1">
      <c r="A159" s="13"/>
      <c r="B159" s="236"/>
      <c r="C159" s="237"/>
      <c r="D159" s="232" t="s">
        <v>185</v>
      </c>
      <c r="E159" s="238" t="s">
        <v>20</v>
      </c>
      <c r="F159" s="239" t="s">
        <v>1353</v>
      </c>
      <c r="G159" s="237"/>
      <c r="H159" s="240">
        <v>1551.7000000000001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185</v>
      </c>
      <c r="AU159" s="246" t="s">
        <v>86</v>
      </c>
      <c r="AV159" s="13" t="s">
        <v>86</v>
      </c>
      <c r="AW159" s="13" t="s">
        <v>38</v>
      </c>
      <c r="AX159" s="13" t="s">
        <v>77</v>
      </c>
      <c r="AY159" s="246" t="s">
        <v>168</v>
      </c>
    </row>
    <row r="160" s="13" customFormat="1">
      <c r="A160" s="13"/>
      <c r="B160" s="236"/>
      <c r="C160" s="237"/>
      <c r="D160" s="232" t="s">
        <v>185</v>
      </c>
      <c r="E160" s="238" t="s">
        <v>20</v>
      </c>
      <c r="F160" s="239" t="s">
        <v>1354</v>
      </c>
      <c r="G160" s="237"/>
      <c r="H160" s="240">
        <v>52.920000000000002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185</v>
      </c>
      <c r="AU160" s="246" t="s">
        <v>86</v>
      </c>
      <c r="AV160" s="13" t="s">
        <v>86</v>
      </c>
      <c r="AW160" s="13" t="s">
        <v>38</v>
      </c>
      <c r="AX160" s="13" t="s">
        <v>77</v>
      </c>
      <c r="AY160" s="246" t="s">
        <v>168</v>
      </c>
    </row>
    <row r="161" s="13" customFormat="1">
      <c r="A161" s="13"/>
      <c r="B161" s="236"/>
      <c r="C161" s="237"/>
      <c r="D161" s="232" t="s">
        <v>185</v>
      </c>
      <c r="E161" s="238" t="s">
        <v>20</v>
      </c>
      <c r="F161" s="239" t="s">
        <v>1355</v>
      </c>
      <c r="G161" s="237"/>
      <c r="H161" s="240">
        <v>140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185</v>
      </c>
      <c r="AU161" s="246" t="s">
        <v>86</v>
      </c>
      <c r="AV161" s="13" t="s">
        <v>86</v>
      </c>
      <c r="AW161" s="13" t="s">
        <v>38</v>
      </c>
      <c r="AX161" s="13" t="s">
        <v>77</v>
      </c>
      <c r="AY161" s="246" t="s">
        <v>168</v>
      </c>
    </row>
    <row r="162" s="13" customFormat="1">
      <c r="A162" s="13"/>
      <c r="B162" s="236"/>
      <c r="C162" s="237"/>
      <c r="D162" s="232" t="s">
        <v>185</v>
      </c>
      <c r="E162" s="238" t="s">
        <v>20</v>
      </c>
      <c r="F162" s="239" t="s">
        <v>1356</v>
      </c>
      <c r="G162" s="237"/>
      <c r="H162" s="240">
        <v>8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185</v>
      </c>
      <c r="AU162" s="246" t="s">
        <v>86</v>
      </c>
      <c r="AV162" s="13" t="s">
        <v>86</v>
      </c>
      <c r="AW162" s="13" t="s">
        <v>38</v>
      </c>
      <c r="AX162" s="13" t="s">
        <v>77</v>
      </c>
      <c r="AY162" s="246" t="s">
        <v>168</v>
      </c>
    </row>
    <row r="163" s="14" customFormat="1">
      <c r="A163" s="14"/>
      <c r="B163" s="247"/>
      <c r="C163" s="248"/>
      <c r="D163" s="232" t="s">
        <v>185</v>
      </c>
      <c r="E163" s="249" t="s">
        <v>20</v>
      </c>
      <c r="F163" s="250" t="s">
        <v>196</v>
      </c>
      <c r="G163" s="248"/>
      <c r="H163" s="251">
        <v>1752.6199999999999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185</v>
      </c>
      <c r="AU163" s="257" t="s">
        <v>86</v>
      </c>
      <c r="AV163" s="14" t="s">
        <v>174</v>
      </c>
      <c r="AW163" s="14" t="s">
        <v>38</v>
      </c>
      <c r="AX163" s="14" t="s">
        <v>8</v>
      </c>
      <c r="AY163" s="257" t="s">
        <v>168</v>
      </c>
    </row>
    <row r="164" s="2" customFormat="1" ht="14.5" customHeight="1">
      <c r="A164" s="40"/>
      <c r="B164" s="41"/>
      <c r="C164" s="220" t="s">
        <v>448</v>
      </c>
      <c r="D164" s="220" t="s">
        <v>170</v>
      </c>
      <c r="E164" s="221" t="s">
        <v>322</v>
      </c>
      <c r="F164" s="222" t="s">
        <v>323</v>
      </c>
      <c r="G164" s="223" t="s">
        <v>324</v>
      </c>
      <c r="H164" s="224">
        <v>136.63999999999999</v>
      </c>
      <c r="I164" s="225"/>
      <c r="J164" s="224">
        <f>ROUND(I164*H164,0)</f>
        <v>0</v>
      </c>
      <c r="K164" s="222" t="s">
        <v>20</v>
      </c>
      <c r="L164" s="46"/>
      <c r="M164" s="226" t="s">
        <v>20</v>
      </c>
      <c r="N164" s="227" t="s">
        <v>48</v>
      </c>
      <c r="O164" s="86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0" t="s">
        <v>174</v>
      </c>
      <c r="AT164" s="230" t="s">
        <v>170</v>
      </c>
      <c r="AU164" s="230" t="s">
        <v>86</v>
      </c>
      <c r="AY164" s="19" t="s">
        <v>168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9" t="s">
        <v>8</v>
      </c>
      <c r="BK164" s="231">
        <f>ROUND(I164*H164,0)</f>
        <v>0</v>
      </c>
      <c r="BL164" s="19" t="s">
        <v>174</v>
      </c>
      <c r="BM164" s="230" t="s">
        <v>1357</v>
      </c>
    </row>
    <row r="165" s="13" customFormat="1">
      <c r="A165" s="13"/>
      <c r="B165" s="236"/>
      <c r="C165" s="237"/>
      <c r="D165" s="232" t="s">
        <v>185</v>
      </c>
      <c r="E165" s="238" t="s">
        <v>20</v>
      </c>
      <c r="F165" s="239" t="s">
        <v>1311</v>
      </c>
      <c r="G165" s="237"/>
      <c r="H165" s="240">
        <v>27.48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185</v>
      </c>
      <c r="AU165" s="246" t="s">
        <v>86</v>
      </c>
      <c r="AV165" s="13" t="s">
        <v>86</v>
      </c>
      <c r="AW165" s="13" t="s">
        <v>38</v>
      </c>
      <c r="AX165" s="13" t="s">
        <v>77</v>
      </c>
      <c r="AY165" s="246" t="s">
        <v>168</v>
      </c>
    </row>
    <row r="166" s="13" customFormat="1">
      <c r="A166" s="13"/>
      <c r="B166" s="236"/>
      <c r="C166" s="237"/>
      <c r="D166" s="232" t="s">
        <v>185</v>
      </c>
      <c r="E166" s="238" t="s">
        <v>20</v>
      </c>
      <c r="F166" s="239" t="s">
        <v>1312</v>
      </c>
      <c r="G166" s="237"/>
      <c r="H166" s="240">
        <v>27.48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185</v>
      </c>
      <c r="AU166" s="246" t="s">
        <v>86</v>
      </c>
      <c r="AV166" s="13" t="s">
        <v>86</v>
      </c>
      <c r="AW166" s="13" t="s">
        <v>38</v>
      </c>
      <c r="AX166" s="13" t="s">
        <v>77</v>
      </c>
      <c r="AY166" s="246" t="s">
        <v>168</v>
      </c>
    </row>
    <row r="167" s="13" customFormat="1">
      <c r="A167" s="13"/>
      <c r="B167" s="236"/>
      <c r="C167" s="237"/>
      <c r="D167" s="232" t="s">
        <v>185</v>
      </c>
      <c r="E167" s="238" t="s">
        <v>20</v>
      </c>
      <c r="F167" s="239" t="s">
        <v>1316</v>
      </c>
      <c r="G167" s="237"/>
      <c r="H167" s="240">
        <v>10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185</v>
      </c>
      <c r="AU167" s="246" t="s">
        <v>86</v>
      </c>
      <c r="AV167" s="13" t="s">
        <v>86</v>
      </c>
      <c r="AW167" s="13" t="s">
        <v>38</v>
      </c>
      <c r="AX167" s="13" t="s">
        <v>77</v>
      </c>
      <c r="AY167" s="246" t="s">
        <v>168</v>
      </c>
    </row>
    <row r="168" s="13" customFormat="1">
      <c r="A168" s="13"/>
      <c r="B168" s="236"/>
      <c r="C168" s="237"/>
      <c r="D168" s="232" t="s">
        <v>185</v>
      </c>
      <c r="E168" s="238" t="s">
        <v>20</v>
      </c>
      <c r="F168" s="239" t="s">
        <v>1317</v>
      </c>
      <c r="G168" s="237"/>
      <c r="H168" s="240">
        <v>3.3599999999999999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185</v>
      </c>
      <c r="AU168" s="246" t="s">
        <v>86</v>
      </c>
      <c r="AV168" s="13" t="s">
        <v>86</v>
      </c>
      <c r="AW168" s="13" t="s">
        <v>38</v>
      </c>
      <c r="AX168" s="13" t="s">
        <v>77</v>
      </c>
      <c r="AY168" s="246" t="s">
        <v>168</v>
      </c>
    </row>
    <row r="169" s="14" customFormat="1">
      <c r="A169" s="14"/>
      <c r="B169" s="247"/>
      <c r="C169" s="248"/>
      <c r="D169" s="232" t="s">
        <v>185</v>
      </c>
      <c r="E169" s="249" t="s">
        <v>20</v>
      </c>
      <c r="F169" s="250" t="s">
        <v>196</v>
      </c>
      <c r="G169" s="248"/>
      <c r="H169" s="251">
        <v>68.319999999999993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185</v>
      </c>
      <c r="AU169" s="257" t="s">
        <v>86</v>
      </c>
      <c r="AV169" s="14" t="s">
        <v>174</v>
      </c>
      <c r="AW169" s="14" t="s">
        <v>38</v>
      </c>
      <c r="AX169" s="14" t="s">
        <v>8</v>
      </c>
      <c r="AY169" s="257" t="s">
        <v>168</v>
      </c>
    </row>
    <row r="170" s="13" customFormat="1">
      <c r="A170" s="13"/>
      <c r="B170" s="236"/>
      <c r="C170" s="237"/>
      <c r="D170" s="232" t="s">
        <v>185</v>
      </c>
      <c r="E170" s="237"/>
      <c r="F170" s="239" t="s">
        <v>1358</v>
      </c>
      <c r="G170" s="237"/>
      <c r="H170" s="240">
        <v>136.63999999999999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185</v>
      </c>
      <c r="AU170" s="246" t="s">
        <v>86</v>
      </c>
      <c r="AV170" s="13" t="s">
        <v>86</v>
      </c>
      <c r="AW170" s="13" t="s">
        <v>4</v>
      </c>
      <c r="AX170" s="13" t="s">
        <v>8</v>
      </c>
      <c r="AY170" s="246" t="s">
        <v>168</v>
      </c>
    </row>
    <row r="171" s="2" customFormat="1" ht="20.5" customHeight="1">
      <c r="A171" s="40"/>
      <c r="B171" s="41"/>
      <c r="C171" s="220" t="s">
        <v>290</v>
      </c>
      <c r="D171" s="220" t="s">
        <v>170</v>
      </c>
      <c r="E171" s="221" t="s">
        <v>330</v>
      </c>
      <c r="F171" s="222" t="s">
        <v>331</v>
      </c>
      <c r="G171" s="223" t="s">
        <v>190</v>
      </c>
      <c r="H171" s="224">
        <v>200.91999999999999</v>
      </c>
      <c r="I171" s="225"/>
      <c r="J171" s="224">
        <f>ROUND(I171*H171,0)</f>
        <v>0</v>
      </c>
      <c r="K171" s="222" t="s">
        <v>181</v>
      </c>
      <c r="L171" s="46"/>
      <c r="M171" s="226" t="s">
        <v>20</v>
      </c>
      <c r="N171" s="227" t="s">
        <v>48</v>
      </c>
      <c r="O171" s="86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0" t="s">
        <v>174</v>
      </c>
      <c r="AT171" s="230" t="s">
        <v>170</v>
      </c>
      <c r="AU171" s="230" t="s">
        <v>86</v>
      </c>
      <c r="AY171" s="19" t="s">
        <v>168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9" t="s">
        <v>8</v>
      </c>
      <c r="BK171" s="231">
        <f>ROUND(I171*H171,0)</f>
        <v>0</v>
      </c>
      <c r="BL171" s="19" t="s">
        <v>174</v>
      </c>
      <c r="BM171" s="230" t="s">
        <v>1359</v>
      </c>
    </row>
    <row r="172" s="2" customFormat="1">
      <c r="A172" s="40"/>
      <c r="B172" s="41"/>
      <c r="C172" s="42"/>
      <c r="D172" s="232" t="s">
        <v>183</v>
      </c>
      <c r="E172" s="42"/>
      <c r="F172" s="233" t="s">
        <v>333</v>
      </c>
      <c r="G172" s="42"/>
      <c r="H172" s="42"/>
      <c r="I172" s="138"/>
      <c r="J172" s="42"/>
      <c r="K172" s="42"/>
      <c r="L172" s="46"/>
      <c r="M172" s="234"/>
      <c r="N172" s="235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183</v>
      </c>
      <c r="AU172" s="19" t="s">
        <v>86</v>
      </c>
    </row>
    <row r="173" s="13" customFormat="1">
      <c r="A173" s="13"/>
      <c r="B173" s="236"/>
      <c r="C173" s="237"/>
      <c r="D173" s="232" t="s">
        <v>185</v>
      </c>
      <c r="E173" s="238" t="s">
        <v>20</v>
      </c>
      <c r="F173" s="239" t="s">
        <v>1360</v>
      </c>
      <c r="G173" s="237"/>
      <c r="H173" s="240">
        <v>200.91999999999999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185</v>
      </c>
      <c r="AU173" s="246" t="s">
        <v>86</v>
      </c>
      <c r="AV173" s="13" t="s">
        <v>86</v>
      </c>
      <c r="AW173" s="13" t="s">
        <v>38</v>
      </c>
      <c r="AX173" s="13" t="s">
        <v>8</v>
      </c>
      <c r="AY173" s="246" t="s">
        <v>168</v>
      </c>
    </row>
    <row r="174" s="2" customFormat="1" ht="20.5" customHeight="1">
      <c r="A174" s="40"/>
      <c r="B174" s="41"/>
      <c r="C174" s="220" t="s">
        <v>303</v>
      </c>
      <c r="D174" s="220" t="s">
        <v>170</v>
      </c>
      <c r="E174" s="221" t="s">
        <v>1136</v>
      </c>
      <c r="F174" s="222" t="s">
        <v>342</v>
      </c>
      <c r="G174" s="223" t="s">
        <v>190</v>
      </c>
      <c r="H174" s="224">
        <v>1267.28</v>
      </c>
      <c r="I174" s="225"/>
      <c r="J174" s="224">
        <f>ROUND(I174*H174,0)</f>
        <v>0</v>
      </c>
      <c r="K174" s="222" t="s">
        <v>181</v>
      </c>
      <c r="L174" s="46"/>
      <c r="M174" s="226" t="s">
        <v>20</v>
      </c>
      <c r="N174" s="227" t="s">
        <v>48</v>
      </c>
      <c r="O174" s="86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0" t="s">
        <v>174</v>
      </c>
      <c r="AT174" s="230" t="s">
        <v>170</v>
      </c>
      <c r="AU174" s="230" t="s">
        <v>86</v>
      </c>
      <c r="AY174" s="19" t="s">
        <v>168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9" t="s">
        <v>8</v>
      </c>
      <c r="BK174" s="231">
        <f>ROUND(I174*H174,0)</f>
        <v>0</v>
      </c>
      <c r="BL174" s="19" t="s">
        <v>174</v>
      </c>
      <c r="BM174" s="230" t="s">
        <v>1361</v>
      </c>
    </row>
    <row r="175" s="2" customFormat="1">
      <c r="A175" s="40"/>
      <c r="B175" s="41"/>
      <c r="C175" s="42"/>
      <c r="D175" s="232" t="s">
        <v>183</v>
      </c>
      <c r="E175" s="42"/>
      <c r="F175" s="233" t="s">
        <v>344</v>
      </c>
      <c r="G175" s="42"/>
      <c r="H175" s="42"/>
      <c r="I175" s="138"/>
      <c r="J175" s="42"/>
      <c r="K175" s="42"/>
      <c r="L175" s="46"/>
      <c r="M175" s="234"/>
      <c r="N175" s="235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183</v>
      </c>
      <c r="AU175" s="19" t="s">
        <v>86</v>
      </c>
    </row>
    <row r="176" s="13" customFormat="1">
      <c r="A176" s="13"/>
      <c r="B176" s="236"/>
      <c r="C176" s="237"/>
      <c r="D176" s="232" t="s">
        <v>185</v>
      </c>
      <c r="E176" s="238" t="s">
        <v>20</v>
      </c>
      <c r="F176" s="239" t="s">
        <v>1362</v>
      </c>
      <c r="G176" s="237"/>
      <c r="H176" s="240">
        <v>1267.28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185</v>
      </c>
      <c r="AU176" s="246" t="s">
        <v>86</v>
      </c>
      <c r="AV176" s="13" t="s">
        <v>86</v>
      </c>
      <c r="AW176" s="13" t="s">
        <v>38</v>
      </c>
      <c r="AX176" s="13" t="s">
        <v>8</v>
      </c>
      <c r="AY176" s="246" t="s">
        <v>168</v>
      </c>
    </row>
    <row r="177" s="2" customFormat="1" ht="41.5" customHeight="1">
      <c r="A177" s="40"/>
      <c r="B177" s="41"/>
      <c r="C177" s="220" t="s">
        <v>454</v>
      </c>
      <c r="D177" s="220" t="s">
        <v>170</v>
      </c>
      <c r="E177" s="221" t="s">
        <v>352</v>
      </c>
      <c r="F177" s="222" t="s">
        <v>353</v>
      </c>
      <c r="G177" s="223" t="s">
        <v>190</v>
      </c>
      <c r="H177" s="224">
        <v>24.66</v>
      </c>
      <c r="I177" s="225"/>
      <c r="J177" s="224">
        <f>ROUND(I177*H177,0)</f>
        <v>0</v>
      </c>
      <c r="K177" s="222" t="s">
        <v>181</v>
      </c>
      <c r="L177" s="46"/>
      <c r="M177" s="226" t="s">
        <v>20</v>
      </c>
      <c r="N177" s="227" t="s">
        <v>48</v>
      </c>
      <c r="O177" s="86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0" t="s">
        <v>174</v>
      </c>
      <c r="AT177" s="230" t="s">
        <v>170</v>
      </c>
      <c r="AU177" s="230" t="s">
        <v>86</v>
      </c>
      <c r="AY177" s="19" t="s">
        <v>168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9" t="s">
        <v>8</v>
      </c>
      <c r="BK177" s="231">
        <f>ROUND(I177*H177,0)</f>
        <v>0</v>
      </c>
      <c r="BL177" s="19" t="s">
        <v>174</v>
      </c>
      <c r="BM177" s="230" t="s">
        <v>1363</v>
      </c>
    </row>
    <row r="178" s="2" customFormat="1">
      <c r="A178" s="40"/>
      <c r="B178" s="41"/>
      <c r="C178" s="42"/>
      <c r="D178" s="232" t="s">
        <v>183</v>
      </c>
      <c r="E178" s="42"/>
      <c r="F178" s="233" t="s">
        <v>355</v>
      </c>
      <c r="G178" s="42"/>
      <c r="H178" s="42"/>
      <c r="I178" s="138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183</v>
      </c>
      <c r="AU178" s="19" t="s">
        <v>86</v>
      </c>
    </row>
    <row r="179" s="2" customFormat="1">
      <c r="A179" s="40"/>
      <c r="B179" s="41"/>
      <c r="C179" s="42"/>
      <c r="D179" s="232" t="s">
        <v>176</v>
      </c>
      <c r="E179" s="42"/>
      <c r="F179" s="233" t="s">
        <v>356</v>
      </c>
      <c r="G179" s="42"/>
      <c r="H179" s="42"/>
      <c r="I179" s="138"/>
      <c r="J179" s="42"/>
      <c r="K179" s="42"/>
      <c r="L179" s="46"/>
      <c r="M179" s="234"/>
      <c r="N179" s="235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176</v>
      </c>
      <c r="AU179" s="19" t="s">
        <v>86</v>
      </c>
    </row>
    <row r="180" s="13" customFormat="1">
      <c r="A180" s="13"/>
      <c r="B180" s="236"/>
      <c r="C180" s="237"/>
      <c r="D180" s="232" t="s">
        <v>185</v>
      </c>
      <c r="E180" s="238" t="s">
        <v>20</v>
      </c>
      <c r="F180" s="239" t="s">
        <v>1364</v>
      </c>
      <c r="G180" s="237"/>
      <c r="H180" s="240">
        <v>24.66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185</v>
      </c>
      <c r="AU180" s="246" t="s">
        <v>86</v>
      </c>
      <c r="AV180" s="13" t="s">
        <v>86</v>
      </c>
      <c r="AW180" s="13" t="s">
        <v>38</v>
      </c>
      <c r="AX180" s="13" t="s">
        <v>8</v>
      </c>
      <c r="AY180" s="246" t="s">
        <v>168</v>
      </c>
    </row>
    <row r="181" s="2" customFormat="1" ht="20.5" customHeight="1">
      <c r="A181" s="40"/>
      <c r="B181" s="41"/>
      <c r="C181" s="279" t="s">
        <v>461</v>
      </c>
      <c r="D181" s="279" t="s">
        <v>360</v>
      </c>
      <c r="E181" s="280" t="s">
        <v>361</v>
      </c>
      <c r="F181" s="281" t="s">
        <v>362</v>
      </c>
      <c r="G181" s="282" t="s">
        <v>324</v>
      </c>
      <c r="H181" s="283">
        <v>49.32</v>
      </c>
      <c r="I181" s="284"/>
      <c r="J181" s="283">
        <f>ROUND(I181*H181,0)</f>
        <v>0</v>
      </c>
      <c r="K181" s="281" t="s">
        <v>181</v>
      </c>
      <c r="L181" s="285"/>
      <c r="M181" s="286" t="s">
        <v>20</v>
      </c>
      <c r="N181" s="287" t="s">
        <v>48</v>
      </c>
      <c r="O181" s="86"/>
      <c r="P181" s="228">
        <f>O181*H181</f>
        <v>0</v>
      </c>
      <c r="Q181" s="228">
        <v>1</v>
      </c>
      <c r="R181" s="228">
        <f>Q181*H181</f>
        <v>49.32</v>
      </c>
      <c r="S181" s="228">
        <v>0</v>
      </c>
      <c r="T181" s="22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0" t="s">
        <v>285</v>
      </c>
      <c r="AT181" s="230" t="s">
        <v>360</v>
      </c>
      <c r="AU181" s="230" t="s">
        <v>86</v>
      </c>
      <c r="AY181" s="19" t="s">
        <v>168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9" t="s">
        <v>8</v>
      </c>
      <c r="BK181" s="231">
        <f>ROUND(I181*H181,0)</f>
        <v>0</v>
      </c>
      <c r="BL181" s="19" t="s">
        <v>174</v>
      </c>
      <c r="BM181" s="230" t="s">
        <v>1365</v>
      </c>
    </row>
    <row r="182" s="13" customFormat="1">
      <c r="A182" s="13"/>
      <c r="B182" s="236"/>
      <c r="C182" s="237"/>
      <c r="D182" s="232" t="s">
        <v>185</v>
      </c>
      <c r="E182" s="238" t="s">
        <v>20</v>
      </c>
      <c r="F182" s="239" t="s">
        <v>1366</v>
      </c>
      <c r="G182" s="237"/>
      <c r="H182" s="240">
        <v>24.66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185</v>
      </c>
      <c r="AU182" s="246" t="s">
        <v>86</v>
      </c>
      <c r="AV182" s="13" t="s">
        <v>86</v>
      </c>
      <c r="AW182" s="13" t="s">
        <v>38</v>
      </c>
      <c r="AX182" s="13" t="s">
        <v>8</v>
      </c>
      <c r="AY182" s="246" t="s">
        <v>168</v>
      </c>
    </row>
    <row r="183" s="13" customFormat="1">
      <c r="A183" s="13"/>
      <c r="B183" s="236"/>
      <c r="C183" s="237"/>
      <c r="D183" s="232" t="s">
        <v>185</v>
      </c>
      <c r="E183" s="237"/>
      <c r="F183" s="239" t="s">
        <v>1367</v>
      </c>
      <c r="G183" s="237"/>
      <c r="H183" s="240">
        <v>49.32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185</v>
      </c>
      <c r="AU183" s="246" t="s">
        <v>86</v>
      </c>
      <c r="AV183" s="13" t="s">
        <v>86</v>
      </c>
      <c r="AW183" s="13" t="s">
        <v>4</v>
      </c>
      <c r="AX183" s="13" t="s">
        <v>8</v>
      </c>
      <c r="AY183" s="246" t="s">
        <v>168</v>
      </c>
    </row>
    <row r="184" s="2" customFormat="1" ht="20.5" customHeight="1">
      <c r="A184" s="40"/>
      <c r="B184" s="41"/>
      <c r="C184" s="220" t="s">
        <v>422</v>
      </c>
      <c r="D184" s="220" t="s">
        <v>170</v>
      </c>
      <c r="E184" s="221" t="s">
        <v>1144</v>
      </c>
      <c r="F184" s="222" t="s">
        <v>1145</v>
      </c>
      <c r="G184" s="223" t="s">
        <v>180</v>
      </c>
      <c r="H184" s="224">
        <v>5688.4700000000003</v>
      </c>
      <c r="I184" s="225"/>
      <c r="J184" s="224">
        <f>ROUND(I184*H184,0)</f>
        <v>0</v>
      </c>
      <c r="K184" s="222" t="s">
        <v>181</v>
      </c>
      <c r="L184" s="46"/>
      <c r="M184" s="226" t="s">
        <v>20</v>
      </c>
      <c r="N184" s="227" t="s">
        <v>48</v>
      </c>
      <c r="O184" s="86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0" t="s">
        <v>174</v>
      </c>
      <c r="AT184" s="230" t="s">
        <v>170</v>
      </c>
      <c r="AU184" s="230" t="s">
        <v>86</v>
      </c>
      <c r="AY184" s="19" t="s">
        <v>168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9" t="s">
        <v>8</v>
      </c>
      <c r="BK184" s="231">
        <f>ROUND(I184*H184,0)</f>
        <v>0</v>
      </c>
      <c r="BL184" s="19" t="s">
        <v>174</v>
      </c>
      <c r="BM184" s="230" t="s">
        <v>1368</v>
      </c>
    </row>
    <row r="185" s="2" customFormat="1">
      <c r="A185" s="40"/>
      <c r="B185" s="41"/>
      <c r="C185" s="42"/>
      <c r="D185" s="232" t="s">
        <v>183</v>
      </c>
      <c r="E185" s="42"/>
      <c r="F185" s="233" t="s">
        <v>369</v>
      </c>
      <c r="G185" s="42"/>
      <c r="H185" s="42"/>
      <c r="I185" s="138"/>
      <c r="J185" s="42"/>
      <c r="K185" s="42"/>
      <c r="L185" s="46"/>
      <c r="M185" s="234"/>
      <c r="N185" s="235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183</v>
      </c>
      <c r="AU185" s="19" t="s">
        <v>86</v>
      </c>
    </row>
    <row r="186" s="2" customFormat="1">
      <c r="A186" s="40"/>
      <c r="B186" s="41"/>
      <c r="C186" s="42"/>
      <c r="D186" s="232" t="s">
        <v>176</v>
      </c>
      <c r="E186" s="42"/>
      <c r="F186" s="233" t="s">
        <v>1147</v>
      </c>
      <c r="G186" s="42"/>
      <c r="H186" s="42"/>
      <c r="I186" s="138"/>
      <c r="J186" s="42"/>
      <c r="K186" s="42"/>
      <c r="L186" s="46"/>
      <c r="M186" s="234"/>
      <c r="N186" s="235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176</v>
      </c>
      <c r="AU186" s="19" t="s">
        <v>86</v>
      </c>
    </row>
    <row r="187" s="13" customFormat="1">
      <c r="A187" s="13"/>
      <c r="B187" s="236"/>
      <c r="C187" s="237"/>
      <c r="D187" s="232" t="s">
        <v>185</v>
      </c>
      <c r="E187" s="238" t="s">
        <v>20</v>
      </c>
      <c r="F187" s="239" t="s">
        <v>1369</v>
      </c>
      <c r="G187" s="237"/>
      <c r="H187" s="240">
        <v>1940.29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185</v>
      </c>
      <c r="AU187" s="246" t="s">
        <v>86</v>
      </c>
      <c r="AV187" s="13" t="s">
        <v>86</v>
      </c>
      <c r="AW187" s="13" t="s">
        <v>38</v>
      </c>
      <c r="AX187" s="13" t="s">
        <v>77</v>
      </c>
      <c r="AY187" s="246" t="s">
        <v>168</v>
      </c>
    </row>
    <row r="188" s="13" customFormat="1">
      <c r="A188" s="13"/>
      <c r="B188" s="236"/>
      <c r="C188" s="237"/>
      <c r="D188" s="232" t="s">
        <v>185</v>
      </c>
      <c r="E188" s="238" t="s">
        <v>20</v>
      </c>
      <c r="F188" s="239" t="s">
        <v>1370</v>
      </c>
      <c r="G188" s="237"/>
      <c r="H188" s="240">
        <v>3748.1799999999998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185</v>
      </c>
      <c r="AU188" s="246" t="s">
        <v>86</v>
      </c>
      <c r="AV188" s="13" t="s">
        <v>86</v>
      </c>
      <c r="AW188" s="13" t="s">
        <v>38</v>
      </c>
      <c r="AX188" s="13" t="s">
        <v>77</v>
      </c>
      <c r="AY188" s="246" t="s">
        <v>168</v>
      </c>
    </row>
    <row r="189" s="14" customFormat="1">
      <c r="A189" s="14"/>
      <c r="B189" s="247"/>
      <c r="C189" s="248"/>
      <c r="D189" s="232" t="s">
        <v>185</v>
      </c>
      <c r="E189" s="249" t="s">
        <v>20</v>
      </c>
      <c r="F189" s="250" t="s">
        <v>196</v>
      </c>
      <c r="G189" s="248"/>
      <c r="H189" s="251">
        <v>5688.4700000000003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185</v>
      </c>
      <c r="AU189" s="257" t="s">
        <v>86</v>
      </c>
      <c r="AV189" s="14" t="s">
        <v>174</v>
      </c>
      <c r="AW189" s="14" t="s">
        <v>38</v>
      </c>
      <c r="AX189" s="14" t="s">
        <v>8</v>
      </c>
      <c r="AY189" s="257" t="s">
        <v>168</v>
      </c>
    </row>
    <row r="190" s="2" customFormat="1" ht="20.5" customHeight="1">
      <c r="A190" s="40"/>
      <c r="B190" s="41"/>
      <c r="C190" s="220" t="s">
        <v>329</v>
      </c>
      <c r="D190" s="220" t="s">
        <v>170</v>
      </c>
      <c r="E190" s="221" t="s">
        <v>388</v>
      </c>
      <c r="F190" s="222" t="s">
        <v>389</v>
      </c>
      <c r="G190" s="223" t="s">
        <v>180</v>
      </c>
      <c r="H190" s="224">
        <v>99.159999999999997</v>
      </c>
      <c r="I190" s="225"/>
      <c r="J190" s="224">
        <f>ROUND(I190*H190,0)</f>
        <v>0</v>
      </c>
      <c r="K190" s="222" t="s">
        <v>181</v>
      </c>
      <c r="L190" s="46"/>
      <c r="M190" s="226" t="s">
        <v>20</v>
      </c>
      <c r="N190" s="227" t="s">
        <v>48</v>
      </c>
      <c r="O190" s="86"/>
      <c r="P190" s="228">
        <f>O190*H190</f>
        <v>0</v>
      </c>
      <c r="Q190" s="228">
        <v>0.0012727000000000001</v>
      </c>
      <c r="R190" s="228">
        <f>Q190*H190</f>
        <v>0.12620093200000002</v>
      </c>
      <c r="S190" s="228">
        <v>0</v>
      </c>
      <c r="T190" s="22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0" t="s">
        <v>174</v>
      </c>
      <c r="AT190" s="230" t="s">
        <v>170</v>
      </c>
      <c r="AU190" s="230" t="s">
        <v>86</v>
      </c>
      <c r="AY190" s="19" t="s">
        <v>168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9" t="s">
        <v>8</v>
      </c>
      <c r="BK190" s="231">
        <f>ROUND(I190*H190,0)</f>
        <v>0</v>
      </c>
      <c r="BL190" s="19" t="s">
        <v>174</v>
      </c>
      <c r="BM190" s="230" t="s">
        <v>1371</v>
      </c>
    </row>
    <row r="191" s="2" customFormat="1">
      <c r="A191" s="40"/>
      <c r="B191" s="41"/>
      <c r="C191" s="42"/>
      <c r="D191" s="232" t="s">
        <v>183</v>
      </c>
      <c r="E191" s="42"/>
      <c r="F191" s="233" t="s">
        <v>391</v>
      </c>
      <c r="G191" s="42"/>
      <c r="H191" s="42"/>
      <c r="I191" s="138"/>
      <c r="J191" s="42"/>
      <c r="K191" s="42"/>
      <c r="L191" s="46"/>
      <c r="M191" s="234"/>
      <c r="N191" s="235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183</v>
      </c>
      <c r="AU191" s="19" t="s">
        <v>86</v>
      </c>
    </row>
    <row r="192" s="13" customFormat="1">
      <c r="A192" s="13"/>
      <c r="B192" s="236"/>
      <c r="C192" s="237"/>
      <c r="D192" s="232" t="s">
        <v>185</v>
      </c>
      <c r="E192" s="238" t="s">
        <v>20</v>
      </c>
      <c r="F192" s="239" t="s">
        <v>1372</v>
      </c>
      <c r="G192" s="237"/>
      <c r="H192" s="240">
        <v>16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185</v>
      </c>
      <c r="AU192" s="246" t="s">
        <v>86</v>
      </c>
      <c r="AV192" s="13" t="s">
        <v>86</v>
      </c>
      <c r="AW192" s="13" t="s">
        <v>38</v>
      </c>
      <c r="AX192" s="13" t="s">
        <v>77</v>
      </c>
      <c r="AY192" s="246" t="s">
        <v>168</v>
      </c>
    </row>
    <row r="193" s="15" customFormat="1">
      <c r="A193" s="15"/>
      <c r="B193" s="258"/>
      <c r="C193" s="259"/>
      <c r="D193" s="232" t="s">
        <v>185</v>
      </c>
      <c r="E193" s="260" t="s">
        <v>20</v>
      </c>
      <c r="F193" s="261" t="s">
        <v>1373</v>
      </c>
      <c r="G193" s="259"/>
      <c r="H193" s="260" t="s">
        <v>20</v>
      </c>
      <c r="I193" s="262"/>
      <c r="J193" s="259"/>
      <c r="K193" s="259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185</v>
      </c>
      <c r="AU193" s="267" t="s">
        <v>86</v>
      </c>
      <c r="AV193" s="15" t="s">
        <v>8</v>
      </c>
      <c r="AW193" s="15" t="s">
        <v>38</v>
      </c>
      <c r="AX193" s="15" t="s">
        <v>77</v>
      </c>
      <c r="AY193" s="267" t="s">
        <v>168</v>
      </c>
    </row>
    <row r="194" s="13" customFormat="1">
      <c r="A194" s="13"/>
      <c r="B194" s="236"/>
      <c r="C194" s="237"/>
      <c r="D194" s="232" t="s">
        <v>185</v>
      </c>
      <c r="E194" s="238" t="s">
        <v>20</v>
      </c>
      <c r="F194" s="239" t="s">
        <v>1374</v>
      </c>
      <c r="G194" s="237"/>
      <c r="H194" s="240">
        <v>83.159999999999997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185</v>
      </c>
      <c r="AU194" s="246" t="s">
        <v>86</v>
      </c>
      <c r="AV194" s="13" t="s">
        <v>86</v>
      </c>
      <c r="AW194" s="13" t="s">
        <v>38</v>
      </c>
      <c r="AX194" s="13" t="s">
        <v>77</v>
      </c>
      <c r="AY194" s="246" t="s">
        <v>168</v>
      </c>
    </row>
    <row r="195" s="14" customFormat="1">
      <c r="A195" s="14"/>
      <c r="B195" s="247"/>
      <c r="C195" s="248"/>
      <c r="D195" s="232" t="s">
        <v>185</v>
      </c>
      <c r="E195" s="249" t="s">
        <v>20</v>
      </c>
      <c r="F195" s="250" t="s">
        <v>196</v>
      </c>
      <c r="G195" s="248"/>
      <c r="H195" s="251">
        <v>99.159999999999997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185</v>
      </c>
      <c r="AU195" s="257" t="s">
        <v>86</v>
      </c>
      <c r="AV195" s="14" t="s">
        <v>174</v>
      </c>
      <c r="AW195" s="14" t="s">
        <v>38</v>
      </c>
      <c r="AX195" s="14" t="s">
        <v>8</v>
      </c>
      <c r="AY195" s="257" t="s">
        <v>168</v>
      </c>
    </row>
    <row r="196" s="2" customFormat="1" ht="14.5" customHeight="1">
      <c r="A196" s="40"/>
      <c r="B196" s="41"/>
      <c r="C196" s="279" t="s">
        <v>903</v>
      </c>
      <c r="D196" s="279" t="s">
        <v>360</v>
      </c>
      <c r="E196" s="280" t="s">
        <v>410</v>
      </c>
      <c r="F196" s="281" t="s">
        <v>411</v>
      </c>
      <c r="G196" s="282" t="s">
        <v>412</v>
      </c>
      <c r="H196" s="283">
        <v>2.48</v>
      </c>
      <c r="I196" s="284"/>
      <c r="J196" s="283">
        <f>ROUND(I196*H196,0)</f>
        <v>0</v>
      </c>
      <c r="K196" s="281" t="s">
        <v>20</v>
      </c>
      <c r="L196" s="285"/>
      <c r="M196" s="286" t="s">
        <v>20</v>
      </c>
      <c r="N196" s="287" t="s">
        <v>48</v>
      </c>
      <c r="O196" s="86"/>
      <c r="P196" s="228">
        <f>O196*H196</f>
        <v>0</v>
      </c>
      <c r="Q196" s="228">
        <v>0.001</v>
      </c>
      <c r="R196" s="228">
        <f>Q196*H196</f>
        <v>0.00248</v>
      </c>
      <c r="S196" s="228">
        <v>0</v>
      </c>
      <c r="T196" s="22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0" t="s">
        <v>285</v>
      </c>
      <c r="AT196" s="230" t="s">
        <v>360</v>
      </c>
      <c r="AU196" s="230" t="s">
        <v>86</v>
      </c>
      <c r="AY196" s="19" t="s">
        <v>168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9" t="s">
        <v>8</v>
      </c>
      <c r="BK196" s="231">
        <f>ROUND(I196*H196,0)</f>
        <v>0</v>
      </c>
      <c r="BL196" s="19" t="s">
        <v>174</v>
      </c>
      <c r="BM196" s="230" t="s">
        <v>1375</v>
      </c>
    </row>
    <row r="197" s="13" customFormat="1">
      <c r="A197" s="13"/>
      <c r="B197" s="236"/>
      <c r="C197" s="237"/>
      <c r="D197" s="232" t="s">
        <v>185</v>
      </c>
      <c r="E197" s="237"/>
      <c r="F197" s="239" t="s">
        <v>1376</v>
      </c>
      <c r="G197" s="237"/>
      <c r="H197" s="240">
        <v>2.48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185</v>
      </c>
      <c r="AU197" s="246" t="s">
        <v>86</v>
      </c>
      <c r="AV197" s="13" t="s">
        <v>86</v>
      </c>
      <c r="AW197" s="13" t="s">
        <v>4</v>
      </c>
      <c r="AX197" s="13" t="s">
        <v>8</v>
      </c>
      <c r="AY197" s="246" t="s">
        <v>168</v>
      </c>
    </row>
    <row r="198" s="12" customFormat="1" ht="22.8" customHeight="1">
      <c r="A198" s="12"/>
      <c r="B198" s="204"/>
      <c r="C198" s="205"/>
      <c r="D198" s="206" t="s">
        <v>76</v>
      </c>
      <c r="E198" s="218" t="s">
        <v>86</v>
      </c>
      <c r="F198" s="218" t="s">
        <v>421</v>
      </c>
      <c r="G198" s="205"/>
      <c r="H198" s="205"/>
      <c r="I198" s="208"/>
      <c r="J198" s="219">
        <f>BK198</f>
        <v>0</v>
      </c>
      <c r="K198" s="205"/>
      <c r="L198" s="210"/>
      <c r="M198" s="211"/>
      <c r="N198" s="212"/>
      <c r="O198" s="212"/>
      <c r="P198" s="213">
        <f>SUM(P199:P201)</f>
        <v>0</v>
      </c>
      <c r="Q198" s="212"/>
      <c r="R198" s="213">
        <f>SUM(R199:R201)</f>
        <v>35.967792000000003</v>
      </c>
      <c r="S198" s="212"/>
      <c r="T198" s="214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5" t="s">
        <v>8</v>
      </c>
      <c r="AT198" s="216" t="s">
        <v>76</v>
      </c>
      <c r="AU198" s="216" t="s">
        <v>8</v>
      </c>
      <c r="AY198" s="215" t="s">
        <v>168</v>
      </c>
      <c r="BK198" s="217">
        <f>SUM(BK199:BK201)</f>
        <v>0</v>
      </c>
    </row>
    <row r="199" s="2" customFormat="1" ht="41.5" customHeight="1">
      <c r="A199" s="40"/>
      <c r="B199" s="41"/>
      <c r="C199" s="220" t="s">
        <v>468</v>
      </c>
      <c r="D199" s="220" t="s">
        <v>170</v>
      </c>
      <c r="E199" s="221" t="s">
        <v>435</v>
      </c>
      <c r="F199" s="222" t="s">
        <v>436</v>
      </c>
      <c r="G199" s="223" t="s">
        <v>190</v>
      </c>
      <c r="H199" s="224">
        <v>13.359999999999999</v>
      </c>
      <c r="I199" s="225"/>
      <c r="J199" s="224">
        <f>ROUND(I199*H199,0)</f>
        <v>0</v>
      </c>
      <c r="K199" s="222" t="s">
        <v>181</v>
      </c>
      <c r="L199" s="46"/>
      <c r="M199" s="226" t="s">
        <v>20</v>
      </c>
      <c r="N199" s="227" t="s">
        <v>48</v>
      </c>
      <c r="O199" s="86"/>
      <c r="P199" s="228">
        <f>O199*H199</f>
        <v>0</v>
      </c>
      <c r="Q199" s="228">
        <v>2.6922000000000001</v>
      </c>
      <c r="R199" s="228">
        <f>Q199*H199</f>
        <v>35.967792000000003</v>
      </c>
      <c r="S199" s="228">
        <v>0</v>
      </c>
      <c r="T199" s="22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0" t="s">
        <v>174</v>
      </c>
      <c r="AT199" s="230" t="s">
        <v>170</v>
      </c>
      <c r="AU199" s="230" t="s">
        <v>86</v>
      </c>
      <c r="AY199" s="19" t="s">
        <v>168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9" t="s">
        <v>8</v>
      </c>
      <c r="BK199" s="231">
        <f>ROUND(I199*H199,0)</f>
        <v>0</v>
      </c>
      <c r="BL199" s="19" t="s">
        <v>174</v>
      </c>
      <c r="BM199" s="230" t="s">
        <v>1377</v>
      </c>
    </row>
    <row r="200" s="2" customFormat="1">
      <c r="A200" s="40"/>
      <c r="B200" s="41"/>
      <c r="C200" s="42"/>
      <c r="D200" s="232" t="s">
        <v>183</v>
      </c>
      <c r="E200" s="42"/>
      <c r="F200" s="233" t="s">
        <v>438</v>
      </c>
      <c r="G200" s="42"/>
      <c r="H200" s="42"/>
      <c r="I200" s="138"/>
      <c r="J200" s="42"/>
      <c r="K200" s="42"/>
      <c r="L200" s="46"/>
      <c r="M200" s="234"/>
      <c r="N200" s="235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183</v>
      </c>
      <c r="AU200" s="19" t="s">
        <v>86</v>
      </c>
    </row>
    <row r="201" s="13" customFormat="1">
      <c r="A201" s="13"/>
      <c r="B201" s="236"/>
      <c r="C201" s="237"/>
      <c r="D201" s="232" t="s">
        <v>185</v>
      </c>
      <c r="E201" s="238" t="s">
        <v>20</v>
      </c>
      <c r="F201" s="239" t="s">
        <v>1378</v>
      </c>
      <c r="G201" s="237"/>
      <c r="H201" s="240">
        <v>13.359999999999999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185</v>
      </c>
      <c r="AU201" s="246" t="s">
        <v>86</v>
      </c>
      <c r="AV201" s="13" t="s">
        <v>86</v>
      </c>
      <c r="AW201" s="13" t="s">
        <v>38</v>
      </c>
      <c r="AX201" s="13" t="s">
        <v>8</v>
      </c>
      <c r="AY201" s="246" t="s">
        <v>168</v>
      </c>
    </row>
    <row r="202" s="12" customFormat="1" ht="22.8" customHeight="1">
      <c r="A202" s="12"/>
      <c r="B202" s="204"/>
      <c r="C202" s="205"/>
      <c r="D202" s="206" t="s">
        <v>76</v>
      </c>
      <c r="E202" s="218" t="s">
        <v>174</v>
      </c>
      <c r="F202" s="218" t="s">
        <v>529</v>
      </c>
      <c r="G202" s="205"/>
      <c r="H202" s="205"/>
      <c r="I202" s="208"/>
      <c r="J202" s="219">
        <f>BK202</f>
        <v>0</v>
      </c>
      <c r="K202" s="205"/>
      <c r="L202" s="210"/>
      <c r="M202" s="211"/>
      <c r="N202" s="212"/>
      <c r="O202" s="212"/>
      <c r="P202" s="213">
        <f>SUM(P203:P279)</f>
        <v>0</v>
      </c>
      <c r="Q202" s="212"/>
      <c r="R202" s="213">
        <f>SUM(R203:R279)</f>
        <v>229.50069632779997</v>
      </c>
      <c r="S202" s="212"/>
      <c r="T202" s="214">
        <f>SUM(T203:T279)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5" t="s">
        <v>8</v>
      </c>
      <c r="AT202" s="216" t="s">
        <v>76</v>
      </c>
      <c r="AU202" s="216" t="s">
        <v>8</v>
      </c>
      <c r="AY202" s="215" t="s">
        <v>168</v>
      </c>
      <c r="BK202" s="217">
        <f>SUM(BK203:BK279)</f>
        <v>0</v>
      </c>
    </row>
    <row r="203" s="2" customFormat="1" ht="20.5" customHeight="1">
      <c r="A203" s="40"/>
      <c r="B203" s="41"/>
      <c r="C203" s="220" t="s">
        <v>476</v>
      </c>
      <c r="D203" s="220" t="s">
        <v>170</v>
      </c>
      <c r="E203" s="221" t="s">
        <v>531</v>
      </c>
      <c r="F203" s="222" t="s">
        <v>532</v>
      </c>
      <c r="G203" s="223" t="s">
        <v>180</v>
      </c>
      <c r="H203" s="224">
        <v>17.399999999999999</v>
      </c>
      <c r="I203" s="225"/>
      <c r="J203" s="224">
        <f>ROUND(I203*H203,0)</f>
        <v>0</v>
      </c>
      <c r="K203" s="222" t="s">
        <v>181</v>
      </c>
      <c r="L203" s="46"/>
      <c r="M203" s="226" t="s">
        <v>20</v>
      </c>
      <c r="N203" s="227" t="s">
        <v>48</v>
      </c>
      <c r="O203" s="86"/>
      <c r="P203" s="228">
        <f>O203*H203</f>
        <v>0</v>
      </c>
      <c r="Q203" s="228">
        <v>0.36435000000000001</v>
      </c>
      <c r="R203" s="228">
        <f>Q203*H203</f>
        <v>6.33969</v>
      </c>
      <c r="S203" s="228">
        <v>0</v>
      </c>
      <c r="T203" s="22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0" t="s">
        <v>174</v>
      </c>
      <c r="AT203" s="230" t="s">
        <v>170</v>
      </c>
      <c r="AU203" s="230" t="s">
        <v>86</v>
      </c>
      <c r="AY203" s="19" t="s">
        <v>168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9" t="s">
        <v>8</v>
      </c>
      <c r="BK203" s="231">
        <f>ROUND(I203*H203,0)</f>
        <v>0</v>
      </c>
      <c r="BL203" s="19" t="s">
        <v>174</v>
      </c>
      <c r="BM203" s="230" t="s">
        <v>1379</v>
      </c>
    </row>
    <row r="204" s="2" customFormat="1">
      <c r="A204" s="40"/>
      <c r="B204" s="41"/>
      <c r="C204" s="42"/>
      <c r="D204" s="232" t="s">
        <v>183</v>
      </c>
      <c r="E204" s="42"/>
      <c r="F204" s="233" t="s">
        <v>534</v>
      </c>
      <c r="G204" s="42"/>
      <c r="H204" s="42"/>
      <c r="I204" s="138"/>
      <c r="J204" s="42"/>
      <c r="K204" s="42"/>
      <c r="L204" s="46"/>
      <c r="M204" s="234"/>
      <c r="N204" s="235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183</v>
      </c>
      <c r="AU204" s="19" t="s">
        <v>86</v>
      </c>
    </row>
    <row r="205" s="13" customFormat="1">
      <c r="A205" s="13"/>
      <c r="B205" s="236"/>
      <c r="C205" s="237"/>
      <c r="D205" s="232" t="s">
        <v>185</v>
      </c>
      <c r="E205" s="238" t="s">
        <v>20</v>
      </c>
      <c r="F205" s="239" t="s">
        <v>1380</v>
      </c>
      <c r="G205" s="237"/>
      <c r="H205" s="240">
        <v>17.399999999999999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185</v>
      </c>
      <c r="AU205" s="246" t="s">
        <v>86</v>
      </c>
      <c r="AV205" s="13" t="s">
        <v>86</v>
      </c>
      <c r="AW205" s="13" t="s">
        <v>38</v>
      </c>
      <c r="AX205" s="13" t="s">
        <v>8</v>
      </c>
      <c r="AY205" s="246" t="s">
        <v>168</v>
      </c>
    </row>
    <row r="206" s="2" customFormat="1" ht="20.5" customHeight="1">
      <c r="A206" s="40"/>
      <c r="B206" s="41"/>
      <c r="C206" s="220" t="s">
        <v>483</v>
      </c>
      <c r="D206" s="220" t="s">
        <v>170</v>
      </c>
      <c r="E206" s="221" t="s">
        <v>538</v>
      </c>
      <c r="F206" s="222" t="s">
        <v>539</v>
      </c>
      <c r="G206" s="223" t="s">
        <v>190</v>
      </c>
      <c r="H206" s="224">
        <v>7.8099999999999996</v>
      </c>
      <c r="I206" s="225"/>
      <c r="J206" s="224">
        <f>ROUND(I206*H206,0)</f>
        <v>0</v>
      </c>
      <c r="K206" s="222" t="s">
        <v>181</v>
      </c>
      <c r="L206" s="46"/>
      <c r="M206" s="226" t="s">
        <v>20</v>
      </c>
      <c r="N206" s="227" t="s">
        <v>48</v>
      </c>
      <c r="O206" s="86"/>
      <c r="P206" s="228">
        <f>O206*H206</f>
        <v>0</v>
      </c>
      <c r="Q206" s="228">
        <v>1.8907700000000001</v>
      </c>
      <c r="R206" s="228">
        <f>Q206*H206</f>
        <v>14.7669137</v>
      </c>
      <c r="S206" s="228">
        <v>0</v>
      </c>
      <c r="T206" s="22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0" t="s">
        <v>174</v>
      </c>
      <c r="AT206" s="230" t="s">
        <v>170</v>
      </c>
      <c r="AU206" s="230" t="s">
        <v>86</v>
      </c>
      <c r="AY206" s="19" t="s">
        <v>168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9" t="s">
        <v>8</v>
      </c>
      <c r="BK206" s="231">
        <f>ROUND(I206*H206,0)</f>
        <v>0</v>
      </c>
      <c r="BL206" s="19" t="s">
        <v>174</v>
      </c>
      <c r="BM206" s="230" t="s">
        <v>1381</v>
      </c>
    </row>
    <row r="207" s="2" customFormat="1">
      <c r="A207" s="40"/>
      <c r="B207" s="41"/>
      <c r="C207" s="42"/>
      <c r="D207" s="232" t="s">
        <v>183</v>
      </c>
      <c r="E207" s="42"/>
      <c r="F207" s="233" t="s">
        <v>541</v>
      </c>
      <c r="G207" s="42"/>
      <c r="H207" s="42"/>
      <c r="I207" s="138"/>
      <c r="J207" s="42"/>
      <c r="K207" s="42"/>
      <c r="L207" s="46"/>
      <c r="M207" s="234"/>
      <c r="N207" s="235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183</v>
      </c>
      <c r="AU207" s="19" t="s">
        <v>86</v>
      </c>
    </row>
    <row r="208" s="2" customFormat="1">
      <c r="A208" s="40"/>
      <c r="B208" s="41"/>
      <c r="C208" s="42"/>
      <c r="D208" s="232" t="s">
        <v>176</v>
      </c>
      <c r="E208" s="42"/>
      <c r="F208" s="233" t="s">
        <v>542</v>
      </c>
      <c r="G208" s="42"/>
      <c r="H208" s="42"/>
      <c r="I208" s="138"/>
      <c r="J208" s="42"/>
      <c r="K208" s="42"/>
      <c r="L208" s="46"/>
      <c r="M208" s="234"/>
      <c r="N208" s="235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176</v>
      </c>
      <c r="AU208" s="19" t="s">
        <v>86</v>
      </c>
    </row>
    <row r="209" s="13" customFormat="1">
      <c r="A209" s="13"/>
      <c r="B209" s="236"/>
      <c r="C209" s="237"/>
      <c r="D209" s="232" t="s">
        <v>185</v>
      </c>
      <c r="E209" s="238" t="s">
        <v>20</v>
      </c>
      <c r="F209" s="239" t="s">
        <v>1382</v>
      </c>
      <c r="G209" s="237"/>
      <c r="H209" s="240">
        <v>7.8099999999999996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185</v>
      </c>
      <c r="AU209" s="246" t="s">
        <v>86</v>
      </c>
      <c r="AV209" s="13" t="s">
        <v>86</v>
      </c>
      <c r="AW209" s="13" t="s">
        <v>38</v>
      </c>
      <c r="AX209" s="13" t="s">
        <v>8</v>
      </c>
      <c r="AY209" s="246" t="s">
        <v>168</v>
      </c>
    </row>
    <row r="210" s="2" customFormat="1" ht="14.5" customHeight="1">
      <c r="A210" s="40"/>
      <c r="B210" s="41"/>
      <c r="C210" s="279" t="s">
        <v>496</v>
      </c>
      <c r="D210" s="279" t="s">
        <v>360</v>
      </c>
      <c r="E210" s="280" t="s">
        <v>546</v>
      </c>
      <c r="F210" s="281" t="s">
        <v>547</v>
      </c>
      <c r="G210" s="282" t="s">
        <v>180</v>
      </c>
      <c r="H210" s="283">
        <v>30.379999999999999</v>
      </c>
      <c r="I210" s="284"/>
      <c r="J210" s="283">
        <f>ROUND(I210*H210,0)</f>
        <v>0</v>
      </c>
      <c r="K210" s="281" t="s">
        <v>20</v>
      </c>
      <c r="L210" s="285"/>
      <c r="M210" s="286" t="s">
        <v>20</v>
      </c>
      <c r="N210" s="287" t="s">
        <v>48</v>
      </c>
      <c r="O210" s="86"/>
      <c r="P210" s="228">
        <f>O210*H210</f>
        <v>0</v>
      </c>
      <c r="Q210" s="228">
        <v>0.00029999999999999997</v>
      </c>
      <c r="R210" s="228">
        <f>Q210*H210</f>
        <v>0.0091139999999999988</v>
      </c>
      <c r="S210" s="228">
        <v>0</v>
      </c>
      <c r="T210" s="22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0" t="s">
        <v>285</v>
      </c>
      <c r="AT210" s="230" t="s">
        <v>360</v>
      </c>
      <c r="AU210" s="230" t="s">
        <v>86</v>
      </c>
      <c r="AY210" s="19" t="s">
        <v>168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9" t="s">
        <v>8</v>
      </c>
      <c r="BK210" s="231">
        <f>ROUND(I210*H210,0)</f>
        <v>0</v>
      </c>
      <c r="BL210" s="19" t="s">
        <v>174</v>
      </c>
      <c r="BM210" s="230" t="s">
        <v>1383</v>
      </c>
    </row>
    <row r="211" s="13" customFormat="1">
      <c r="A211" s="13"/>
      <c r="B211" s="236"/>
      <c r="C211" s="237"/>
      <c r="D211" s="232" t="s">
        <v>185</v>
      </c>
      <c r="E211" s="238" t="s">
        <v>20</v>
      </c>
      <c r="F211" s="239" t="s">
        <v>1384</v>
      </c>
      <c r="G211" s="237"/>
      <c r="H211" s="240">
        <v>30.379999999999999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185</v>
      </c>
      <c r="AU211" s="246" t="s">
        <v>86</v>
      </c>
      <c r="AV211" s="13" t="s">
        <v>86</v>
      </c>
      <c r="AW211" s="13" t="s">
        <v>38</v>
      </c>
      <c r="AX211" s="13" t="s">
        <v>8</v>
      </c>
      <c r="AY211" s="246" t="s">
        <v>168</v>
      </c>
    </row>
    <row r="212" s="2" customFormat="1" ht="31" customHeight="1">
      <c r="A212" s="40"/>
      <c r="B212" s="41"/>
      <c r="C212" s="220" t="s">
        <v>340</v>
      </c>
      <c r="D212" s="220" t="s">
        <v>170</v>
      </c>
      <c r="E212" s="221" t="s">
        <v>566</v>
      </c>
      <c r="F212" s="222" t="s">
        <v>567</v>
      </c>
      <c r="G212" s="223" t="s">
        <v>180</v>
      </c>
      <c r="H212" s="224">
        <v>184.13999999999999</v>
      </c>
      <c r="I212" s="225"/>
      <c r="J212" s="224">
        <f>ROUND(I212*H212,0)</f>
        <v>0</v>
      </c>
      <c r="K212" s="222" t="s">
        <v>181</v>
      </c>
      <c r="L212" s="46"/>
      <c r="M212" s="226" t="s">
        <v>20</v>
      </c>
      <c r="N212" s="227" t="s">
        <v>48</v>
      </c>
      <c r="O212" s="86"/>
      <c r="P212" s="228">
        <f>O212*H212</f>
        <v>0</v>
      </c>
      <c r="Q212" s="228">
        <v>0.0023467700000000002</v>
      </c>
      <c r="R212" s="228">
        <f>Q212*H212</f>
        <v>0.43213422779999999</v>
      </c>
      <c r="S212" s="228">
        <v>0</v>
      </c>
      <c r="T212" s="22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0" t="s">
        <v>174</v>
      </c>
      <c r="AT212" s="230" t="s">
        <v>170</v>
      </c>
      <c r="AU212" s="230" t="s">
        <v>86</v>
      </c>
      <c r="AY212" s="19" t="s">
        <v>168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9" t="s">
        <v>8</v>
      </c>
      <c r="BK212" s="231">
        <f>ROUND(I212*H212,0)</f>
        <v>0</v>
      </c>
      <c r="BL212" s="19" t="s">
        <v>174</v>
      </c>
      <c r="BM212" s="230" t="s">
        <v>1385</v>
      </c>
    </row>
    <row r="213" s="2" customFormat="1">
      <c r="A213" s="40"/>
      <c r="B213" s="41"/>
      <c r="C213" s="42"/>
      <c r="D213" s="232" t="s">
        <v>183</v>
      </c>
      <c r="E213" s="42"/>
      <c r="F213" s="233" t="s">
        <v>569</v>
      </c>
      <c r="G213" s="42"/>
      <c r="H213" s="42"/>
      <c r="I213" s="138"/>
      <c r="J213" s="42"/>
      <c r="K213" s="42"/>
      <c r="L213" s="46"/>
      <c r="M213" s="234"/>
      <c r="N213" s="235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183</v>
      </c>
      <c r="AU213" s="19" t="s">
        <v>86</v>
      </c>
    </row>
    <row r="214" s="15" customFormat="1">
      <c r="A214" s="15"/>
      <c r="B214" s="258"/>
      <c r="C214" s="259"/>
      <c r="D214" s="232" t="s">
        <v>185</v>
      </c>
      <c r="E214" s="260" t="s">
        <v>20</v>
      </c>
      <c r="F214" s="261" t="s">
        <v>1386</v>
      </c>
      <c r="G214" s="259"/>
      <c r="H214" s="260" t="s">
        <v>20</v>
      </c>
      <c r="I214" s="262"/>
      <c r="J214" s="259"/>
      <c r="K214" s="259"/>
      <c r="L214" s="263"/>
      <c r="M214" s="264"/>
      <c r="N214" s="265"/>
      <c r="O214" s="265"/>
      <c r="P214" s="265"/>
      <c r="Q214" s="265"/>
      <c r="R214" s="265"/>
      <c r="S214" s="265"/>
      <c r="T214" s="26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7" t="s">
        <v>185</v>
      </c>
      <c r="AU214" s="267" t="s">
        <v>86</v>
      </c>
      <c r="AV214" s="15" t="s">
        <v>8</v>
      </c>
      <c r="AW214" s="15" t="s">
        <v>38</v>
      </c>
      <c r="AX214" s="15" t="s">
        <v>77</v>
      </c>
      <c r="AY214" s="267" t="s">
        <v>168</v>
      </c>
    </row>
    <row r="215" s="13" customFormat="1">
      <c r="A215" s="13"/>
      <c r="B215" s="236"/>
      <c r="C215" s="237"/>
      <c r="D215" s="232" t="s">
        <v>185</v>
      </c>
      <c r="E215" s="238" t="s">
        <v>20</v>
      </c>
      <c r="F215" s="239" t="s">
        <v>1387</v>
      </c>
      <c r="G215" s="237"/>
      <c r="H215" s="240">
        <v>126.54000000000001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185</v>
      </c>
      <c r="AU215" s="246" t="s">
        <v>86</v>
      </c>
      <c r="AV215" s="13" t="s">
        <v>86</v>
      </c>
      <c r="AW215" s="13" t="s">
        <v>38</v>
      </c>
      <c r="AX215" s="13" t="s">
        <v>77</v>
      </c>
      <c r="AY215" s="246" t="s">
        <v>168</v>
      </c>
    </row>
    <row r="216" s="16" customFormat="1">
      <c r="A216" s="16"/>
      <c r="B216" s="268"/>
      <c r="C216" s="269"/>
      <c r="D216" s="232" t="s">
        <v>185</v>
      </c>
      <c r="E216" s="270" t="s">
        <v>20</v>
      </c>
      <c r="F216" s="271" t="s">
        <v>223</v>
      </c>
      <c r="G216" s="269"/>
      <c r="H216" s="272">
        <v>126.54000000000001</v>
      </c>
      <c r="I216" s="273"/>
      <c r="J216" s="269"/>
      <c r="K216" s="269"/>
      <c r="L216" s="274"/>
      <c r="M216" s="275"/>
      <c r="N216" s="276"/>
      <c r="O216" s="276"/>
      <c r="P216" s="276"/>
      <c r="Q216" s="276"/>
      <c r="R216" s="276"/>
      <c r="S216" s="276"/>
      <c r="T216" s="277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78" t="s">
        <v>185</v>
      </c>
      <c r="AU216" s="278" t="s">
        <v>86</v>
      </c>
      <c r="AV216" s="16" t="s">
        <v>187</v>
      </c>
      <c r="AW216" s="16" t="s">
        <v>38</v>
      </c>
      <c r="AX216" s="16" t="s">
        <v>77</v>
      </c>
      <c r="AY216" s="278" t="s">
        <v>168</v>
      </c>
    </row>
    <row r="217" s="15" customFormat="1">
      <c r="A217" s="15"/>
      <c r="B217" s="258"/>
      <c r="C217" s="259"/>
      <c r="D217" s="232" t="s">
        <v>185</v>
      </c>
      <c r="E217" s="260" t="s">
        <v>20</v>
      </c>
      <c r="F217" s="261" t="s">
        <v>1388</v>
      </c>
      <c r="G217" s="259"/>
      <c r="H217" s="260" t="s">
        <v>20</v>
      </c>
      <c r="I217" s="262"/>
      <c r="J217" s="259"/>
      <c r="K217" s="259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185</v>
      </c>
      <c r="AU217" s="267" t="s">
        <v>86</v>
      </c>
      <c r="AV217" s="15" t="s">
        <v>8</v>
      </c>
      <c r="AW217" s="15" t="s">
        <v>38</v>
      </c>
      <c r="AX217" s="15" t="s">
        <v>77</v>
      </c>
      <c r="AY217" s="267" t="s">
        <v>168</v>
      </c>
    </row>
    <row r="218" s="13" customFormat="1">
      <c r="A218" s="13"/>
      <c r="B218" s="236"/>
      <c r="C218" s="237"/>
      <c r="D218" s="232" t="s">
        <v>185</v>
      </c>
      <c r="E218" s="238" t="s">
        <v>20</v>
      </c>
      <c r="F218" s="239" t="s">
        <v>1389</v>
      </c>
      <c r="G218" s="237"/>
      <c r="H218" s="240">
        <v>7.2000000000000002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185</v>
      </c>
      <c r="AU218" s="246" t="s">
        <v>86</v>
      </c>
      <c r="AV218" s="13" t="s">
        <v>86</v>
      </c>
      <c r="AW218" s="13" t="s">
        <v>38</v>
      </c>
      <c r="AX218" s="13" t="s">
        <v>77</v>
      </c>
      <c r="AY218" s="246" t="s">
        <v>168</v>
      </c>
    </row>
    <row r="219" s="13" customFormat="1">
      <c r="A219" s="13"/>
      <c r="B219" s="236"/>
      <c r="C219" s="237"/>
      <c r="D219" s="232" t="s">
        <v>185</v>
      </c>
      <c r="E219" s="238" t="s">
        <v>20</v>
      </c>
      <c r="F219" s="239" t="s">
        <v>1390</v>
      </c>
      <c r="G219" s="237"/>
      <c r="H219" s="240">
        <v>7.2000000000000002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185</v>
      </c>
      <c r="AU219" s="246" t="s">
        <v>86</v>
      </c>
      <c r="AV219" s="13" t="s">
        <v>86</v>
      </c>
      <c r="AW219" s="13" t="s">
        <v>38</v>
      </c>
      <c r="AX219" s="13" t="s">
        <v>77</v>
      </c>
      <c r="AY219" s="246" t="s">
        <v>168</v>
      </c>
    </row>
    <row r="220" s="13" customFormat="1">
      <c r="A220" s="13"/>
      <c r="B220" s="236"/>
      <c r="C220" s="237"/>
      <c r="D220" s="232" t="s">
        <v>185</v>
      </c>
      <c r="E220" s="238" t="s">
        <v>20</v>
      </c>
      <c r="F220" s="239" t="s">
        <v>1391</v>
      </c>
      <c r="G220" s="237"/>
      <c r="H220" s="240">
        <v>7.2000000000000002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185</v>
      </c>
      <c r="AU220" s="246" t="s">
        <v>86</v>
      </c>
      <c r="AV220" s="13" t="s">
        <v>86</v>
      </c>
      <c r="AW220" s="13" t="s">
        <v>38</v>
      </c>
      <c r="AX220" s="13" t="s">
        <v>77</v>
      </c>
      <c r="AY220" s="246" t="s">
        <v>168</v>
      </c>
    </row>
    <row r="221" s="13" customFormat="1">
      <c r="A221" s="13"/>
      <c r="B221" s="236"/>
      <c r="C221" s="237"/>
      <c r="D221" s="232" t="s">
        <v>185</v>
      </c>
      <c r="E221" s="238" t="s">
        <v>20</v>
      </c>
      <c r="F221" s="239" t="s">
        <v>1392</v>
      </c>
      <c r="G221" s="237"/>
      <c r="H221" s="240">
        <v>7.2000000000000002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185</v>
      </c>
      <c r="AU221" s="246" t="s">
        <v>86</v>
      </c>
      <c r="AV221" s="13" t="s">
        <v>86</v>
      </c>
      <c r="AW221" s="13" t="s">
        <v>38</v>
      </c>
      <c r="AX221" s="13" t="s">
        <v>77</v>
      </c>
      <c r="AY221" s="246" t="s">
        <v>168</v>
      </c>
    </row>
    <row r="222" s="13" customFormat="1">
      <c r="A222" s="13"/>
      <c r="B222" s="236"/>
      <c r="C222" s="237"/>
      <c r="D222" s="232" t="s">
        <v>185</v>
      </c>
      <c r="E222" s="238" t="s">
        <v>20</v>
      </c>
      <c r="F222" s="239" t="s">
        <v>1393</v>
      </c>
      <c r="G222" s="237"/>
      <c r="H222" s="240">
        <v>7.2000000000000002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185</v>
      </c>
      <c r="AU222" s="246" t="s">
        <v>86</v>
      </c>
      <c r="AV222" s="13" t="s">
        <v>86</v>
      </c>
      <c r="AW222" s="13" t="s">
        <v>38</v>
      </c>
      <c r="AX222" s="13" t="s">
        <v>77</v>
      </c>
      <c r="AY222" s="246" t="s">
        <v>168</v>
      </c>
    </row>
    <row r="223" s="13" customFormat="1">
      <c r="A223" s="13"/>
      <c r="B223" s="236"/>
      <c r="C223" s="237"/>
      <c r="D223" s="232" t="s">
        <v>185</v>
      </c>
      <c r="E223" s="238" t="s">
        <v>20</v>
      </c>
      <c r="F223" s="239" t="s">
        <v>1394</v>
      </c>
      <c r="G223" s="237"/>
      <c r="H223" s="240">
        <v>7.2000000000000002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185</v>
      </c>
      <c r="AU223" s="246" t="s">
        <v>86</v>
      </c>
      <c r="AV223" s="13" t="s">
        <v>86</v>
      </c>
      <c r="AW223" s="13" t="s">
        <v>38</v>
      </c>
      <c r="AX223" s="13" t="s">
        <v>77</v>
      </c>
      <c r="AY223" s="246" t="s">
        <v>168</v>
      </c>
    </row>
    <row r="224" s="13" customFormat="1">
      <c r="A224" s="13"/>
      <c r="B224" s="236"/>
      <c r="C224" s="237"/>
      <c r="D224" s="232" t="s">
        <v>185</v>
      </c>
      <c r="E224" s="238" t="s">
        <v>20</v>
      </c>
      <c r="F224" s="239" t="s">
        <v>1395</v>
      </c>
      <c r="G224" s="237"/>
      <c r="H224" s="240">
        <v>7.2000000000000002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185</v>
      </c>
      <c r="AU224" s="246" t="s">
        <v>86</v>
      </c>
      <c r="AV224" s="13" t="s">
        <v>86</v>
      </c>
      <c r="AW224" s="13" t="s">
        <v>38</v>
      </c>
      <c r="AX224" s="13" t="s">
        <v>77</v>
      </c>
      <c r="AY224" s="246" t="s">
        <v>168</v>
      </c>
    </row>
    <row r="225" s="13" customFormat="1">
      <c r="A225" s="13"/>
      <c r="B225" s="236"/>
      <c r="C225" s="237"/>
      <c r="D225" s="232" t="s">
        <v>185</v>
      </c>
      <c r="E225" s="238" t="s">
        <v>20</v>
      </c>
      <c r="F225" s="239" t="s">
        <v>1396</v>
      </c>
      <c r="G225" s="237"/>
      <c r="H225" s="240">
        <v>7.2000000000000002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185</v>
      </c>
      <c r="AU225" s="246" t="s">
        <v>86</v>
      </c>
      <c r="AV225" s="13" t="s">
        <v>86</v>
      </c>
      <c r="AW225" s="13" t="s">
        <v>38</v>
      </c>
      <c r="AX225" s="13" t="s">
        <v>77</v>
      </c>
      <c r="AY225" s="246" t="s">
        <v>168</v>
      </c>
    </row>
    <row r="226" s="16" customFormat="1">
      <c r="A226" s="16"/>
      <c r="B226" s="268"/>
      <c r="C226" s="269"/>
      <c r="D226" s="232" t="s">
        <v>185</v>
      </c>
      <c r="E226" s="270" t="s">
        <v>20</v>
      </c>
      <c r="F226" s="271" t="s">
        <v>223</v>
      </c>
      <c r="G226" s="269"/>
      <c r="H226" s="272">
        <v>57.600000000000001</v>
      </c>
      <c r="I226" s="273"/>
      <c r="J226" s="269"/>
      <c r="K226" s="269"/>
      <c r="L226" s="274"/>
      <c r="M226" s="275"/>
      <c r="N226" s="276"/>
      <c r="O226" s="276"/>
      <c r="P226" s="276"/>
      <c r="Q226" s="276"/>
      <c r="R226" s="276"/>
      <c r="S226" s="276"/>
      <c r="T226" s="277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8" t="s">
        <v>185</v>
      </c>
      <c r="AU226" s="278" t="s">
        <v>86</v>
      </c>
      <c r="AV226" s="16" t="s">
        <v>187</v>
      </c>
      <c r="AW226" s="16" t="s">
        <v>38</v>
      </c>
      <c r="AX226" s="16" t="s">
        <v>77</v>
      </c>
      <c r="AY226" s="278" t="s">
        <v>168</v>
      </c>
    </row>
    <row r="227" s="14" customFormat="1">
      <c r="A227" s="14"/>
      <c r="B227" s="247"/>
      <c r="C227" s="248"/>
      <c r="D227" s="232" t="s">
        <v>185</v>
      </c>
      <c r="E227" s="249" t="s">
        <v>20</v>
      </c>
      <c r="F227" s="250" t="s">
        <v>196</v>
      </c>
      <c r="G227" s="248"/>
      <c r="H227" s="251">
        <v>184.13999999999999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185</v>
      </c>
      <c r="AU227" s="257" t="s">
        <v>86</v>
      </c>
      <c r="AV227" s="14" t="s">
        <v>174</v>
      </c>
      <c r="AW227" s="14" t="s">
        <v>38</v>
      </c>
      <c r="AX227" s="14" t="s">
        <v>8</v>
      </c>
      <c r="AY227" s="257" t="s">
        <v>168</v>
      </c>
    </row>
    <row r="228" s="2" customFormat="1" ht="20.5" customHeight="1">
      <c r="A228" s="40"/>
      <c r="B228" s="41"/>
      <c r="C228" s="279" t="s">
        <v>9</v>
      </c>
      <c r="D228" s="279" t="s">
        <v>360</v>
      </c>
      <c r="E228" s="280" t="s">
        <v>579</v>
      </c>
      <c r="F228" s="281" t="s">
        <v>580</v>
      </c>
      <c r="G228" s="282" t="s">
        <v>180</v>
      </c>
      <c r="H228" s="283">
        <v>184.13999999999999</v>
      </c>
      <c r="I228" s="284"/>
      <c r="J228" s="283">
        <f>ROUND(I228*H228,0)</f>
        <v>0</v>
      </c>
      <c r="K228" s="281" t="s">
        <v>181</v>
      </c>
      <c r="L228" s="285"/>
      <c r="M228" s="286" t="s">
        <v>20</v>
      </c>
      <c r="N228" s="287" t="s">
        <v>48</v>
      </c>
      <c r="O228" s="86"/>
      <c r="P228" s="228">
        <f>O228*H228</f>
        <v>0</v>
      </c>
      <c r="Q228" s="228">
        <v>0.00050000000000000001</v>
      </c>
      <c r="R228" s="228">
        <f>Q228*H228</f>
        <v>0.092069999999999999</v>
      </c>
      <c r="S228" s="228">
        <v>0</v>
      </c>
      <c r="T228" s="22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0" t="s">
        <v>285</v>
      </c>
      <c r="AT228" s="230" t="s">
        <v>360</v>
      </c>
      <c r="AU228" s="230" t="s">
        <v>86</v>
      </c>
      <c r="AY228" s="19" t="s">
        <v>168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9" t="s">
        <v>8</v>
      </c>
      <c r="BK228" s="231">
        <f>ROUND(I228*H228,0)</f>
        <v>0</v>
      </c>
      <c r="BL228" s="19" t="s">
        <v>174</v>
      </c>
      <c r="BM228" s="230" t="s">
        <v>1397</v>
      </c>
    </row>
    <row r="229" s="2" customFormat="1" ht="20.5" customHeight="1">
      <c r="A229" s="40"/>
      <c r="B229" s="41"/>
      <c r="C229" s="220" t="s">
        <v>365</v>
      </c>
      <c r="D229" s="220" t="s">
        <v>170</v>
      </c>
      <c r="E229" s="221" t="s">
        <v>1398</v>
      </c>
      <c r="F229" s="222" t="s">
        <v>1399</v>
      </c>
      <c r="G229" s="223" t="s">
        <v>190</v>
      </c>
      <c r="H229" s="224">
        <v>8</v>
      </c>
      <c r="I229" s="225"/>
      <c r="J229" s="224">
        <f>ROUND(I229*H229,0)</f>
        <v>0</v>
      </c>
      <c r="K229" s="222" t="s">
        <v>181</v>
      </c>
      <c r="L229" s="46"/>
      <c r="M229" s="226" t="s">
        <v>20</v>
      </c>
      <c r="N229" s="227" t="s">
        <v>48</v>
      </c>
      <c r="O229" s="86"/>
      <c r="P229" s="228">
        <f>O229*H229</f>
        <v>0</v>
      </c>
      <c r="Q229" s="228">
        <v>1.7535000000000001</v>
      </c>
      <c r="R229" s="228">
        <f>Q229*H229</f>
        <v>14.028000000000001</v>
      </c>
      <c r="S229" s="228">
        <v>0</v>
      </c>
      <c r="T229" s="22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0" t="s">
        <v>174</v>
      </c>
      <c r="AT229" s="230" t="s">
        <v>170</v>
      </c>
      <c r="AU229" s="230" t="s">
        <v>86</v>
      </c>
      <c r="AY229" s="19" t="s">
        <v>168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9" t="s">
        <v>8</v>
      </c>
      <c r="BK229" s="231">
        <f>ROUND(I229*H229,0)</f>
        <v>0</v>
      </c>
      <c r="BL229" s="19" t="s">
        <v>174</v>
      </c>
      <c r="BM229" s="230" t="s">
        <v>1400</v>
      </c>
    </row>
    <row r="230" s="2" customFormat="1">
      <c r="A230" s="40"/>
      <c r="B230" s="41"/>
      <c r="C230" s="42"/>
      <c r="D230" s="232" t="s">
        <v>183</v>
      </c>
      <c r="E230" s="42"/>
      <c r="F230" s="233" t="s">
        <v>586</v>
      </c>
      <c r="G230" s="42"/>
      <c r="H230" s="42"/>
      <c r="I230" s="138"/>
      <c r="J230" s="42"/>
      <c r="K230" s="42"/>
      <c r="L230" s="46"/>
      <c r="M230" s="234"/>
      <c r="N230" s="235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183</v>
      </c>
      <c r="AU230" s="19" t="s">
        <v>86</v>
      </c>
    </row>
    <row r="231" s="15" customFormat="1">
      <c r="A231" s="15"/>
      <c r="B231" s="258"/>
      <c r="C231" s="259"/>
      <c r="D231" s="232" t="s">
        <v>185</v>
      </c>
      <c r="E231" s="260" t="s">
        <v>20</v>
      </c>
      <c r="F231" s="261" t="s">
        <v>1330</v>
      </c>
      <c r="G231" s="259"/>
      <c r="H231" s="260" t="s">
        <v>20</v>
      </c>
      <c r="I231" s="262"/>
      <c r="J231" s="259"/>
      <c r="K231" s="259"/>
      <c r="L231" s="263"/>
      <c r="M231" s="264"/>
      <c r="N231" s="265"/>
      <c r="O231" s="265"/>
      <c r="P231" s="265"/>
      <c r="Q231" s="265"/>
      <c r="R231" s="265"/>
      <c r="S231" s="265"/>
      <c r="T231" s="26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7" t="s">
        <v>185</v>
      </c>
      <c r="AU231" s="267" t="s">
        <v>86</v>
      </c>
      <c r="AV231" s="15" t="s">
        <v>8</v>
      </c>
      <c r="AW231" s="15" t="s">
        <v>38</v>
      </c>
      <c r="AX231" s="15" t="s">
        <v>77</v>
      </c>
      <c r="AY231" s="267" t="s">
        <v>168</v>
      </c>
    </row>
    <row r="232" s="13" customFormat="1">
      <c r="A232" s="13"/>
      <c r="B232" s="236"/>
      <c r="C232" s="237"/>
      <c r="D232" s="232" t="s">
        <v>185</v>
      </c>
      <c r="E232" s="238" t="s">
        <v>20</v>
      </c>
      <c r="F232" s="239" t="s">
        <v>1331</v>
      </c>
      <c r="G232" s="237"/>
      <c r="H232" s="240">
        <v>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185</v>
      </c>
      <c r="AU232" s="246" t="s">
        <v>86</v>
      </c>
      <c r="AV232" s="13" t="s">
        <v>86</v>
      </c>
      <c r="AW232" s="13" t="s">
        <v>38</v>
      </c>
      <c r="AX232" s="13" t="s">
        <v>77</v>
      </c>
      <c r="AY232" s="246" t="s">
        <v>168</v>
      </c>
    </row>
    <row r="233" s="13" customFormat="1">
      <c r="A233" s="13"/>
      <c r="B233" s="236"/>
      <c r="C233" s="237"/>
      <c r="D233" s="232" t="s">
        <v>185</v>
      </c>
      <c r="E233" s="238" t="s">
        <v>20</v>
      </c>
      <c r="F233" s="239" t="s">
        <v>1332</v>
      </c>
      <c r="G233" s="237"/>
      <c r="H233" s="240">
        <v>1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185</v>
      </c>
      <c r="AU233" s="246" t="s">
        <v>86</v>
      </c>
      <c r="AV233" s="13" t="s">
        <v>86</v>
      </c>
      <c r="AW233" s="13" t="s">
        <v>38</v>
      </c>
      <c r="AX233" s="13" t="s">
        <v>77</v>
      </c>
      <c r="AY233" s="246" t="s">
        <v>168</v>
      </c>
    </row>
    <row r="234" s="13" customFormat="1">
      <c r="A234" s="13"/>
      <c r="B234" s="236"/>
      <c r="C234" s="237"/>
      <c r="D234" s="232" t="s">
        <v>185</v>
      </c>
      <c r="E234" s="238" t="s">
        <v>20</v>
      </c>
      <c r="F234" s="239" t="s">
        <v>1333</v>
      </c>
      <c r="G234" s="237"/>
      <c r="H234" s="240">
        <v>1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185</v>
      </c>
      <c r="AU234" s="246" t="s">
        <v>86</v>
      </c>
      <c r="AV234" s="13" t="s">
        <v>86</v>
      </c>
      <c r="AW234" s="13" t="s">
        <v>38</v>
      </c>
      <c r="AX234" s="13" t="s">
        <v>77</v>
      </c>
      <c r="AY234" s="246" t="s">
        <v>168</v>
      </c>
    </row>
    <row r="235" s="13" customFormat="1">
      <c r="A235" s="13"/>
      <c r="B235" s="236"/>
      <c r="C235" s="237"/>
      <c r="D235" s="232" t="s">
        <v>185</v>
      </c>
      <c r="E235" s="238" t="s">
        <v>20</v>
      </c>
      <c r="F235" s="239" t="s">
        <v>1334</v>
      </c>
      <c r="G235" s="237"/>
      <c r="H235" s="240">
        <v>1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185</v>
      </c>
      <c r="AU235" s="246" t="s">
        <v>86</v>
      </c>
      <c r="AV235" s="13" t="s">
        <v>86</v>
      </c>
      <c r="AW235" s="13" t="s">
        <v>38</v>
      </c>
      <c r="AX235" s="13" t="s">
        <v>77</v>
      </c>
      <c r="AY235" s="246" t="s">
        <v>168</v>
      </c>
    </row>
    <row r="236" s="13" customFormat="1">
      <c r="A236" s="13"/>
      <c r="B236" s="236"/>
      <c r="C236" s="237"/>
      <c r="D236" s="232" t="s">
        <v>185</v>
      </c>
      <c r="E236" s="238" t="s">
        <v>20</v>
      </c>
      <c r="F236" s="239" t="s">
        <v>1335</v>
      </c>
      <c r="G236" s="237"/>
      <c r="H236" s="240">
        <v>1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185</v>
      </c>
      <c r="AU236" s="246" t="s">
        <v>86</v>
      </c>
      <c r="AV236" s="13" t="s">
        <v>86</v>
      </c>
      <c r="AW236" s="13" t="s">
        <v>38</v>
      </c>
      <c r="AX236" s="13" t="s">
        <v>77</v>
      </c>
      <c r="AY236" s="246" t="s">
        <v>168</v>
      </c>
    </row>
    <row r="237" s="13" customFormat="1">
      <c r="A237" s="13"/>
      <c r="B237" s="236"/>
      <c r="C237" s="237"/>
      <c r="D237" s="232" t="s">
        <v>185</v>
      </c>
      <c r="E237" s="238" t="s">
        <v>20</v>
      </c>
      <c r="F237" s="239" t="s">
        <v>1336</v>
      </c>
      <c r="G237" s="237"/>
      <c r="H237" s="240">
        <v>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185</v>
      </c>
      <c r="AU237" s="246" t="s">
        <v>86</v>
      </c>
      <c r="AV237" s="13" t="s">
        <v>86</v>
      </c>
      <c r="AW237" s="13" t="s">
        <v>38</v>
      </c>
      <c r="AX237" s="13" t="s">
        <v>77</v>
      </c>
      <c r="AY237" s="246" t="s">
        <v>168</v>
      </c>
    </row>
    <row r="238" s="13" customFormat="1">
      <c r="A238" s="13"/>
      <c r="B238" s="236"/>
      <c r="C238" s="237"/>
      <c r="D238" s="232" t="s">
        <v>185</v>
      </c>
      <c r="E238" s="238" t="s">
        <v>20</v>
      </c>
      <c r="F238" s="239" t="s">
        <v>1337</v>
      </c>
      <c r="G238" s="237"/>
      <c r="H238" s="240">
        <v>1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185</v>
      </c>
      <c r="AU238" s="246" t="s">
        <v>86</v>
      </c>
      <c r="AV238" s="13" t="s">
        <v>86</v>
      </c>
      <c r="AW238" s="13" t="s">
        <v>38</v>
      </c>
      <c r="AX238" s="13" t="s">
        <v>77</v>
      </c>
      <c r="AY238" s="246" t="s">
        <v>168</v>
      </c>
    </row>
    <row r="239" s="13" customFormat="1">
      <c r="A239" s="13"/>
      <c r="B239" s="236"/>
      <c r="C239" s="237"/>
      <c r="D239" s="232" t="s">
        <v>185</v>
      </c>
      <c r="E239" s="238" t="s">
        <v>20</v>
      </c>
      <c r="F239" s="239" t="s">
        <v>1338</v>
      </c>
      <c r="G239" s="237"/>
      <c r="H239" s="240">
        <v>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185</v>
      </c>
      <c r="AU239" s="246" t="s">
        <v>86</v>
      </c>
      <c r="AV239" s="13" t="s">
        <v>86</v>
      </c>
      <c r="AW239" s="13" t="s">
        <v>38</v>
      </c>
      <c r="AX239" s="13" t="s">
        <v>77</v>
      </c>
      <c r="AY239" s="246" t="s">
        <v>168</v>
      </c>
    </row>
    <row r="240" s="14" customFormat="1">
      <c r="A240" s="14"/>
      <c r="B240" s="247"/>
      <c r="C240" s="248"/>
      <c r="D240" s="232" t="s">
        <v>185</v>
      </c>
      <c r="E240" s="249" t="s">
        <v>20</v>
      </c>
      <c r="F240" s="250" t="s">
        <v>196</v>
      </c>
      <c r="G240" s="248"/>
      <c r="H240" s="251">
        <v>8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185</v>
      </c>
      <c r="AU240" s="257" t="s">
        <v>86</v>
      </c>
      <c r="AV240" s="14" t="s">
        <v>174</v>
      </c>
      <c r="AW240" s="14" t="s">
        <v>38</v>
      </c>
      <c r="AX240" s="14" t="s">
        <v>8</v>
      </c>
      <c r="AY240" s="257" t="s">
        <v>168</v>
      </c>
    </row>
    <row r="241" s="2" customFormat="1" ht="31" customHeight="1">
      <c r="A241" s="40"/>
      <c r="B241" s="41"/>
      <c r="C241" s="220" t="s">
        <v>372</v>
      </c>
      <c r="D241" s="220" t="s">
        <v>170</v>
      </c>
      <c r="E241" s="221" t="s">
        <v>600</v>
      </c>
      <c r="F241" s="222" t="s">
        <v>601</v>
      </c>
      <c r="G241" s="223" t="s">
        <v>190</v>
      </c>
      <c r="H241" s="224">
        <v>52.920000000000002</v>
      </c>
      <c r="I241" s="225"/>
      <c r="J241" s="224">
        <f>ROUND(I241*H241,0)</f>
        <v>0</v>
      </c>
      <c r="K241" s="222" t="s">
        <v>181</v>
      </c>
      <c r="L241" s="46"/>
      <c r="M241" s="226" t="s">
        <v>20</v>
      </c>
      <c r="N241" s="227" t="s">
        <v>48</v>
      </c>
      <c r="O241" s="86"/>
      <c r="P241" s="228">
        <f>O241*H241</f>
        <v>0</v>
      </c>
      <c r="Q241" s="228">
        <v>2.0032199999999998</v>
      </c>
      <c r="R241" s="228">
        <f>Q241*H241</f>
        <v>106.01040239999999</v>
      </c>
      <c r="S241" s="228">
        <v>0</v>
      </c>
      <c r="T241" s="22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0" t="s">
        <v>174</v>
      </c>
      <c r="AT241" s="230" t="s">
        <v>170</v>
      </c>
      <c r="AU241" s="230" t="s">
        <v>86</v>
      </c>
      <c r="AY241" s="19" t="s">
        <v>168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9" t="s">
        <v>8</v>
      </c>
      <c r="BK241" s="231">
        <f>ROUND(I241*H241,0)</f>
        <v>0</v>
      </c>
      <c r="BL241" s="19" t="s">
        <v>174</v>
      </c>
      <c r="BM241" s="230" t="s">
        <v>1401</v>
      </c>
    </row>
    <row r="242" s="2" customFormat="1">
      <c r="A242" s="40"/>
      <c r="B242" s="41"/>
      <c r="C242" s="42"/>
      <c r="D242" s="232" t="s">
        <v>183</v>
      </c>
      <c r="E242" s="42"/>
      <c r="F242" s="233" t="s">
        <v>592</v>
      </c>
      <c r="G242" s="42"/>
      <c r="H242" s="42"/>
      <c r="I242" s="138"/>
      <c r="J242" s="42"/>
      <c r="K242" s="42"/>
      <c r="L242" s="46"/>
      <c r="M242" s="234"/>
      <c r="N242" s="235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183</v>
      </c>
      <c r="AU242" s="19" t="s">
        <v>86</v>
      </c>
    </row>
    <row r="243" s="15" customFormat="1">
      <c r="A243" s="15"/>
      <c r="B243" s="258"/>
      <c r="C243" s="259"/>
      <c r="D243" s="232" t="s">
        <v>185</v>
      </c>
      <c r="E243" s="260" t="s">
        <v>20</v>
      </c>
      <c r="F243" s="261" t="s">
        <v>1402</v>
      </c>
      <c r="G243" s="259"/>
      <c r="H243" s="260" t="s">
        <v>20</v>
      </c>
      <c r="I243" s="262"/>
      <c r="J243" s="259"/>
      <c r="K243" s="259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185</v>
      </c>
      <c r="AU243" s="267" t="s">
        <v>86</v>
      </c>
      <c r="AV243" s="15" t="s">
        <v>8</v>
      </c>
      <c r="AW243" s="15" t="s">
        <v>38</v>
      </c>
      <c r="AX243" s="15" t="s">
        <v>77</v>
      </c>
      <c r="AY243" s="267" t="s">
        <v>168</v>
      </c>
    </row>
    <row r="244" s="13" customFormat="1">
      <c r="A244" s="13"/>
      <c r="B244" s="236"/>
      <c r="C244" s="237"/>
      <c r="D244" s="232" t="s">
        <v>185</v>
      </c>
      <c r="E244" s="238" t="s">
        <v>20</v>
      </c>
      <c r="F244" s="239" t="s">
        <v>1403</v>
      </c>
      <c r="G244" s="237"/>
      <c r="H244" s="240">
        <v>52.920000000000002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185</v>
      </c>
      <c r="AU244" s="246" t="s">
        <v>86</v>
      </c>
      <c r="AV244" s="13" t="s">
        <v>86</v>
      </c>
      <c r="AW244" s="13" t="s">
        <v>38</v>
      </c>
      <c r="AX244" s="13" t="s">
        <v>8</v>
      </c>
      <c r="AY244" s="246" t="s">
        <v>168</v>
      </c>
    </row>
    <row r="245" s="2" customFormat="1" ht="31" customHeight="1">
      <c r="A245" s="40"/>
      <c r="B245" s="41"/>
      <c r="C245" s="220" t="s">
        <v>376</v>
      </c>
      <c r="D245" s="220" t="s">
        <v>170</v>
      </c>
      <c r="E245" s="221" t="s">
        <v>617</v>
      </c>
      <c r="F245" s="222" t="s">
        <v>618</v>
      </c>
      <c r="G245" s="223" t="s">
        <v>180</v>
      </c>
      <c r="H245" s="224">
        <v>45</v>
      </c>
      <c r="I245" s="225"/>
      <c r="J245" s="224">
        <f>ROUND(I245*H245,0)</f>
        <v>0</v>
      </c>
      <c r="K245" s="222" t="s">
        <v>181</v>
      </c>
      <c r="L245" s="46"/>
      <c r="M245" s="226" t="s">
        <v>20</v>
      </c>
      <c r="N245" s="227" t="s">
        <v>48</v>
      </c>
      <c r="O245" s="86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0" t="s">
        <v>174</v>
      </c>
      <c r="AT245" s="230" t="s">
        <v>170</v>
      </c>
      <c r="AU245" s="230" t="s">
        <v>86</v>
      </c>
      <c r="AY245" s="19" t="s">
        <v>168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9" t="s">
        <v>8</v>
      </c>
      <c r="BK245" s="231">
        <f>ROUND(I245*H245,0)</f>
        <v>0</v>
      </c>
      <c r="BL245" s="19" t="s">
        <v>174</v>
      </c>
      <c r="BM245" s="230" t="s">
        <v>1404</v>
      </c>
    </row>
    <row r="246" s="2" customFormat="1">
      <c r="A246" s="40"/>
      <c r="B246" s="41"/>
      <c r="C246" s="42"/>
      <c r="D246" s="232" t="s">
        <v>183</v>
      </c>
      <c r="E246" s="42"/>
      <c r="F246" s="233" t="s">
        <v>592</v>
      </c>
      <c r="G246" s="42"/>
      <c r="H246" s="42"/>
      <c r="I246" s="138"/>
      <c r="J246" s="42"/>
      <c r="K246" s="42"/>
      <c r="L246" s="46"/>
      <c r="M246" s="234"/>
      <c r="N246" s="235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183</v>
      </c>
      <c r="AU246" s="19" t="s">
        <v>86</v>
      </c>
    </row>
    <row r="247" s="15" customFormat="1">
      <c r="A247" s="15"/>
      <c r="B247" s="258"/>
      <c r="C247" s="259"/>
      <c r="D247" s="232" t="s">
        <v>185</v>
      </c>
      <c r="E247" s="260" t="s">
        <v>20</v>
      </c>
      <c r="F247" s="261" t="s">
        <v>1405</v>
      </c>
      <c r="G247" s="259"/>
      <c r="H247" s="260" t="s">
        <v>20</v>
      </c>
      <c r="I247" s="262"/>
      <c r="J247" s="259"/>
      <c r="K247" s="259"/>
      <c r="L247" s="263"/>
      <c r="M247" s="264"/>
      <c r="N247" s="265"/>
      <c r="O247" s="265"/>
      <c r="P247" s="265"/>
      <c r="Q247" s="265"/>
      <c r="R247" s="265"/>
      <c r="S247" s="265"/>
      <c r="T247" s="26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7" t="s">
        <v>185</v>
      </c>
      <c r="AU247" s="267" t="s">
        <v>86</v>
      </c>
      <c r="AV247" s="15" t="s">
        <v>8</v>
      </c>
      <c r="AW247" s="15" t="s">
        <v>38</v>
      </c>
      <c r="AX247" s="15" t="s">
        <v>77</v>
      </c>
      <c r="AY247" s="267" t="s">
        <v>168</v>
      </c>
    </row>
    <row r="248" s="13" customFormat="1">
      <c r="A248" s="13"/>
      <c r="B248" s="236"/>
      <c r="C248" s="237"/>
      <c r="D248" s="232" t="s">
        <v>185</v>
      </c>
      <c r="E248" s="238" t="s">
        <v>20</v>
      </c>
      <c r="F248" s="239" t="s">
        <v>1406</v>
      </c>
      <c r="G248" s="237"/>
      <c r="H248" s="240">
        <v>45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185</v>
      </c>
      <c r="AU248" s="246" t="s">
        <v>86</v>
      </c>
      <c r="AV248" s="13" t="s">
        <v>86</v>
      </c>
      <c r="AW248" s="13" t="s">
        <v>38</v>
      </c>
      <c r="AX248" s="13" t="s">
        <v>8</v>
      </c>
      <c r="AY248" s="246" t="s">
        <v>168</v>
      </c>
    </row>
    <row r="249" s="2" customFormat="1" ht="31" customHeight="1">
      <c r="A249" s="40"/>
      <c r="B249" s="41"/>
      <c r="C249" s="220" t="s">
        <v>500</v>
      </c>
      <c r="D249" s="220" t="s">
        <v>170</v>
      </c>
      <c r="E249" s="221" t="s">
        <v>661</v>
      </c>
      <c r="F249" s="222" t="s">
        <v>662</v>
      </c>
      <c r="G249" s="223" t="s">
        <v>190</v>
      </c>
      <c r="H249" s="224">
        <v>17.280000000000001</v>
      </c>
      <c r="I249" s="225"/>
      <c r="J249" s="224">
        <f>ROUND(I249*H249,0)</f>
        <v>0</v>
      </c>
      <c r="K249" s="222" t="s">
        <v>181</v>
      </c>
      <c r="L249" s="46"/>
      <c r="M249" s="226" t="s">
        <v>20</v>
      </c>
      <c r="N249" s="227" t="s">
        <v>48</v>
      </c>
      <c r="O249" s="86"/>
      <c r="P249" s="228">
        <f>O249*H249</f>
        <v>0</v>
      </c>
      <c r="Q249" s="228">
        <v>1.8480000000000001</v>
      </c>
      <c r="R249" s="228">
        <f>Q249*H249</f>
        <v>31.933440000000004</v>
      </c>
      <c r="S249" s="228">
        <v>0</v>
      </c>
      <c r="T249" s="22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0" t="s">
        <v>174</v>
      </c>
      <c r="AT249" s="230" t="s">
        <v>170</v>
      </c>
      <c r="AU249" s="230" t="s">
        <v>86</v>
      </c>
      <c r="AY249" s="19" t="s">
        <v>168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9" t="s">
        <v>8</v>
      </c>
      <c r="BK249" s="231">
        <f>ROUND(I249*H249,0)</f>
        <v>0</v>
      </c>
      <c r="BL249" s="19" t="s">
        <v>174</v>
      </c>
      <c r="BM249" s="230" t="s">
        <v>1407</v>
      </c>
    </row>
    <row r="250" s="2" customFormat="1">
      <c r="A250" s="40"/>
      <c r="B250" s="41"/>
      <c r="C250" s="42"/>
      <c r="D250" s="232" t="s">
        <v>183</v>
      </c>
      <c r="E250" s="42"/>
      <c r="F250" s="233" t="s">
        <v>646</v>
      </c>
      <c r="G250" s="42"/>
      <c r="H250" s="42"/>
      <c r="I250" s="138"/>
      <c r="J250" s="42"/>
      <c r="K250" s="42"/>
      <c r="L250" s="46"/>
      <c r="M250" s="234"/>
      <c r="N250" s="235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183</v>
      </c>
      <c r="AU250" s="19" t="s">
        <v>86</v>
      </c>
    </row>
    <row r="251" s="2" customFormat="1">
      <c r="A251" s="40"/>
      <c r="B251" s="41"/>
      <c r="C251" s="42"/>
      <c r="D251" s="232" t="s">
        <v>176</v>
      </c>
      <c r="E251" s="42"/>
      <c r="F251" s="233" t="s">
        <v>1172</v>
      </c>
      <c r="G251" s="42"/>
      <c r="H251" s="42"/>
      <c r="I251" s="138"/>
      <c r="J251" s="42"/>
      <c r="K251" s="42"/>
      <c r="L251" s="46"/>
      <c r="M251" s="234"/>
      <c r="N251" s="235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176</v>
      </c>
      <c r="AU251" s="19" t="s">
        <v>86</v>
      </c>
    </row>
    <row r="252" s="13" customFormat="1">
      <c r="A252" s="13"/>
      <c r="B252" s="236"/>
      <c r="C252" s="237"/>
      <c r="D252" s="232" t="s">
        <v>185</v>
      </c>
      <c r="E252" s="238" t="s">
        <v>20</v>
      </c>
      <c r="F252" s="239" t="s">
        <v>1408</v>
      </c>
      <c r="G252" s="237"/>
      <c r="H252" s="240">
        <v>17.280000000000001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185</v>
      </c>
      <c r="AU252" s="246" t="s">
        <v>86</v>
      </c>
      <c r="AV252" s="13" t="s">
        <v>86</v>
      </c>
      <c r="AW252" s="13" t="s">
        <v>38</v>
      </c>
      <c r="AX252" s="13" t="s">
        <v>8</v>
      </c>
      <c r="AY252" s="246" t="s">
        <v>168</v>
      </c>
    </row>
    <row r="253" s="2" customFormat="1" ht="20.5" customHeight="1">
      <c r="A253" s="40"/>
      <c r="B253" s="41"/>
      <c r="C253" s="220" t="s">
        <v>387</v>
      </c>
      <c r="D253" s="220" t="s">
        <v>170</v>
      </c>
      <c r="E253" s="221" t="s">
        <v>1409</v>
      </c>
      <c r="F253" s="222" t="s">
        <v>1410</v>
      </c>
      <c r="G253" s="223" t="s">
        <v>190</v>
      </c>
      <c r="H253" s="224">
        <v>21.48</v>
      </c>
      <c r="I253" s="225"/>
      <c r="J253" s="224">
        <f>ROUND(I253*H253,0)</f>
        <v>0</v>
      </c>
      <c r="K253" s="222" t="s">
        <v>20</v>
      </c>
      <c r="L253" s="46"/>
      <c r="M253" s="226" t="s">
        <v>20</v>
      </c>
      <c r="N253" s="227" t="s">
        <v>48</v>
      </c>
      <c r="O253" s="86"/>
      <c r="P253" s="228">
        <f>O253*H253</f>
        <v>0</v>
      </c>
      <c r="Q253" s="228">
        <v>2.004</v>
      </c>
      <c r="R253" s="228">
        <f>Q253*H253</f>
        <v>43.045920000000002</v>
      </c>
      <c r="S253" s="228">
        <v>0</v>
      </c>
      <c r="T253" s="22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0" t="s">
        <v>174</v>
      </c>
      <c r="AT253" s="230" t="s">
        <v>170</v>
      </c>
      <c r="AU253" s="230" t="s">
        <v>86</v>
      </c>
      <c r="AY253" s="19" t="s">
        <v>168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9" t="s">
        <v>8</v>
      </c>
      <c r="BK253" s="231">
        <f>ROUND(I253*H253,0)</f>
        <v>0</v>
      </c>
      <c r="BL253" s="19" t="s">
        <v>174</v>
      </c>
      <c r="BM253" s="230" t="s">
        <v>1411</v>
      </c>
    </row>
    <row r="254" s="2" customFormat="1">
      <c r="A254" s="40"/>
      <c r="B254" s="41"/>
      <c r="C254" s="42"/>
      <c r="D254" s="232" t="s">
        <v>183</v>
      </c>
      <c r="E254" s="42"/>
      <c r="F254" s="233" t="s">
        <v>1412</v>
      </c>
      <c r="G254" s="42"/>
      <c r="H254" s="42"/>
      <c r="I254" s="138"/>
      <c r="J254" s="42"/>
      <c r="K254" s="42"/>
      <c r="L254" s="46"/>
      <c r="M254" s="234"/>
      <c r="N254" s="23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183</v>
      </c>
      <c r="AU254" s="19" t="s">
        <v>86</v>
      </c>
    </row>
    <row r="255" s="15" customFormat="1">
      <c r="A255" s="15"/>
      <c r="B255" s="258"/>
      <c r="C255" s="259"/>
      <c r="D255" s="232" t="s">
        <v>185</v>
      </c>
      <c r="E255" s="260" t="s">
        <v>20</v>
      </c>
      <c r="F255" s="261" t="s">
        <v>1413</v>
      </c>
      <c r="G255" s="259"/>
      <c r="H255" s="260" t="s">
        <v>20</v>
      </c>
      <c r="I255" s="262"/>
      <c r="J255" s="259"/>
      <c r="K255" s="259"/>
      <c r="L255" s="263"/>
      <c r="M255" s="264"/>
      <c r="N255" s="265"/>
      <c r="O255" s="265"/>
      <c r="P255" s="265"/>
      <c r="Q255" s="265"/>
      <c r="R255" s="265"/>
      <c r="S255" s="265"/>
      <c r="T255" s="26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7" t="s">
        <v>185</v>
      </c>
      <c r="AU255" s="267" t="s">
        <v>86</v>
      </c>
      <c r="AV255" s="15" t="s">
        <v>8</v>
      </c>
      <c r="AW255" s="15" t="s">
        <v>38</v>
      </c>
      <c r="AX255" s="15" t="s">
        <v>77</v>
      </c>
      <c r="AY255" s="267" t="s">
        <v>168</v>
      </c>
    </row>
    <row r="256" s="13" customFormat="1">
      <c r="A256" s="13"/>
      <c r="B256" s="236"/>
      <c r="C256" s="237"/>
      <c r="D256" s="232" t="s">
        <v>185</v>
      </c>
      <c r="E256" s="238" t="s">
        <v>20</v>
      </c>
      <c r="F256" s="239" t="s">
        <v>1414</v>
      </c>
      <c r="G256" s="237"/>
      <c r="H256" s="240">
        <v>0.53000000000000003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185</v>
      </c>
      <c r="AU256" s="246" t="s">
        <v>86</v>
      </c>
      <c r="AV256" s="13" t="s">
        <v>86</v>
      </c>
      <c r="AW256" s="13" t="s">
        <v>38</v>
      </c>
      <c r="AX256" s="13" t="s">
        <v>77</v>
      </c>
      <c r="AY256" s="246" t="s">
        <v>168</v>
      </c>
    </row>
    <row r="257" s="13" customFormat="1">
      <c r="A257" s="13"/>
      <c r="B257" s="236"/>
      <c r="C257" s="237"/>
      <c r="D257" s="232" t="s">
        <v>185</v>
      </c>
      <c r="E257" s="238" t="s">
        <v>20</v>
      </c>
      <c r="F257" s="239" t="s">
        <v>1415</v>
      </c>
      <c r="G257" s="237"/>
      <c r="H257" s="240">
        <v>0.53000000000000003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185</v>
      </c>
      <c r="AU257" s="246" t="s">
        <v>86</v>
      </c>
      <c r="AV257" s="13" t="s">
        <v>86</v>
      </c>
      <c r="AW257" s="13" t="s">
        <v>38</v>
      </c>
      <c r="AX257" s="13" t="s">
        <v>77</v>
      </c>
      <c r="AY257" s="246" t="s">
        <v>168</v>
      </c>
    </row>
    <row r="258" s="13" customFormat="1">
      <c r="A258" s="13"/>
      <c r="B258" s="236"/>
      <c r="C258" s="237"/>
      <c r="D258" s="232" t="s">
        <v>185</v>
      </c>
      <c r="E258" s="238" t="s">
        <v>20</v>
      </c>
      <c r="F258" s="239" t="s">
        <v>1416</v>
      </c>
      <c r="G258" s="237"/>
      <c r="H258" s="240">
        <v>0.53000000000000003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185</v>
      </c>
      <c r="AU258" s="246" t="s">
        <v>86</v>
      </c>
      <c r="AV258" s="13" t="s">
        <v>86</v>
      </c>
      <c r="AW258" s="13" t="s">
        <v>38</v>
      </c>
      <c r="AX258" s="13" t="s">
        <v>77</v>
      </c>
      <c r="AY258" s="246" t="s">
        <v>168</v>
      </c>
    </row>
    <row r="259" s="13" customFormat="1">
      <c r="A259" s="13"/>
      <c r="B259" s="236"/>
      <c r="C259" s="237"/>
      <c r="D259" s="232" t="s">
        <v>185</v>
      </c>
      <c r="E259" s="238" t="s">
        <v>20</v>
      </c>
      <c r="F259" s="239" t="s">
        <v>1417</v>
      </c>
      <c r="G259" s="237"/>
      <c r="H259" s="240">
        <v>0.53000000000000003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185</v>
      </c>
      <c r="AU259" s="246" t="s">
        <v>86</v>
      </c>
      <c r="AV259" s="13" t="s">
        <v>86</v>
      </c>
      <c r="AW259" s="13" t="s">
        <v>38</v>
      </c>
      <c r="AX259" s="13" t="s">
        <v>77</v>
      </c>
      <c r="AY259" s="246" t="s">
        <v>168</v>
      </c>
    </row>
    <row r="260" s="13" customFormat="1">
      <c r="A260" s="13"/>
      <c r="B260" s="236"/>
      <c r="C260" s="237"/>
      <c r="D260" s="232" t="s">
        <v>185</v>
      </c>
      <c r="E260" s="238" t="s">
        <v>20</v>
      </c>
      <c r="F260" s="239" t="s">
        <v>1418</v>
      </c>
      <c r="G260" s="237"/>
      <c r="H260" s="240">
        <v>0.53000000000000003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185</v>
      </c>
      <c r="AU260" s="246" t="s">
        <v>86</v>
      </c>
      <c r="AV260" s="13" t="s">
        <v>86</v>
      </c>
      <c r="AW260" s="13" t="s">
        <v>38</v>
      </c>
      <c r="AX260" s="13" t="s">
        <v>77</v>
      </c>
      <c r="AY260" s="246" t="s">
        <v>168</v>
      </c>
    </row>
    <row r="261" s="13" customFormat="1">
      <c r="A261" s="13"/>
      <c r="B261" s="236"/>
      <c r="C261" s="237"/>
      <c r="D261" s="232" t="s">
        <v>185</v>
      </c>
      <c r="E261" s="238" t="s">
        <v>20</v>
      </c>
      <c r="F261" s="239" t="s">
        <v>1419</v>
      </c>
      <c r="G261" s="237"/>
      <c r="H261" s="240">
        <v>0.53000000000000003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185</v>
      </c>
      <c r="AU261" s="246" t="s">
        <v>86</v>
      </c>
      <c r="AV261" s="13" t="s">
        <v>86</v>
      </c>
      <c r="AW261" s="13" t="s">
        <v>38</v>
      </c>
      <c r="AX261" s="13" t="s">
        <v>77</v>
      </c>
      <c r="AY261" s="246" t="s">
        <v>168</v>
      </c>
    </row>
    <row r="262" s="13" customFormat="1">
      <c r="A262" s="13"/>
      <c r="B262" s="236"/>
      <c r="C262" s="237"/>
      <c r="D262" s="232" t="s">
        <v>185</v>
      </c>
      <c r="E262" s="238" t="s">
        <v>20</v>
      </c>
      <c r="F262" s="239" t="s">
        <v>1420</v>
      </c>
      <c r="G262" s="237"/>
      <c r="H262" s="240">
        <v>0.050000000000000003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185</v>
      </c>
      <c r="AU262" s="246" t="s">
        <v>86</v>
      </c>
      <c r="AV262" s="13" t="s">
        <v>86</v>
      </c>
      <c r="AW262" s="13" t="s">
        <v>38</v>
      </c>
      <c r="AX262" s="13" t="s">
        <v>77</v>
      </c>
      <c r="AY262" s="246" t="s">
        <v>168</v>
      </c>
    </row>
    <row r="263" s="13" customFormat="1">
      <c r="A263" s="13"/>
      <c r="B263" s="236"/>
      <c r="C263" s="237"/>
      <c r="D263" s="232" t="s">
        <v>185</v>
      </c>
      <c r="E263" s="238" t="s">
        <v>20</v>
      </c>
      <c r="F263" s="239" t="s">
        <v>1421</v>
      </c>
      <c r="G263" s="237"/>
      <c r="H263" s="240">
        <v>0.050000000000000003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185</v>
      </c>
      <c r="AU263" s="246" t="s">
        <v>86</v>
      </c>
      <c r="AV263" s="13" t="s">
        <v>86</v>
      </c>
      <c r="AW263" s="13" t="s">
        <v>38</v>
      </c>
      <c r="AX263" s="13" t="s">
        <v>77</v>
      </c>
      <c r="AY263" s="246" t="s">
        <v>168</v>
      </c>
    </row>
    <row r="264" s="16" customFormat="1">
      <c r="A264" s="16"/>
      <c r="B264" s="268"/>
      <c r="C264" s="269"/>
      <c r="D264" s="232" t="s">
        <v>185</v>
      </c>
      <c r="E264" s="270" t="s">
        <v>20</v>
      </c>
      <c r="F264" s="271" t="s">
        <v>223</v>
      </c>
      <c r="G264" s="269"/>
      <c r="H264" s="272">
        <v>3.2799999999999998</v>
      </c>
      <c r="I264" s="273"/>
      <c r="J264" s="269"/>
      <c r="K264" s="269"/>
      <c r="L264" s="274"/>
      <c r="M264" s="275"/>
      <c r="N264" s="276"/>
      <c r="O264" s="276"/>
      <c r="P264" s="276"/>
      <c r="Q264" s="276"/>
      <c r="R264" s="276"/>
      <c r="S264" s="276"/>
      <c r="T264" s="277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8" t="s">
        <v>185</v>
      </c>
      <c r="AU264" s="278" t="s">
        <v>86</v>
      </c>
      <c r="AV264" s="16" t="s">
        <v>187</v>
      </c>
      <c r="AW264" s="16" t="s">
        <v>38</v>
      </c>
      <c r="AX264" s="16" t="s">
        <v>77</v>
      </c>
      <c r="AY264" s="278" t="s">
        <v>168</v>
      </c>
    </row>
    <row r="265" s="15" customFormat="1">
      <c r="A265" s="15"/>
      <c r="B265" s="258"/>
      <c r="C265" s="259"/>
      <c r="D265" s="232" t="s">
        <v>185</v>
      </c>
      <c r="E265" s="260" t="s">
        <v>20</v>
      </c>
      <c r="F265" s="261" t="s">
        <v>1422</v>
      </c>
      <c r="G265" s="259"/>
      <c r="H265" s="260" t="s">
        <v>20</v>
      </c>
      <c r="I265" s="262"/>
      <c r="J265" s="259"/>
      <c r="K265" s="259"/>
      <c r="L265" s="263"/>
      <c r="M265" s="264"/>
      <c r="N265" s="265"/>
      <c r="O265" s="265"/>
      <c r="P265" s="265"/>
      <c r="Q265" s="265"/>
      <c r="R265" s="265"/>
      <c r="S265" s="265"/>
      <c r="T265" s="26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7" t="s">
        <v>185</v>
      </c>
      <c r="AU265" s="267" t="s">
        <v>86</v>
      </c>
      <c r="AV265" s="15" t="s">
        <v>8</v>
      </c>
      <c r="AW265" s="15" t="s">
        <v>38</v>
      </c>
      <c r="AX265" s="15" t="s">
        <v>77</v>
      </c>
      <c r="AY265" s="267" t="s">
        <v>168</v>
      </c>
    </row>
    <row r="266" s="13" customFormat="1">
      <c r="A266" s="13"/>
      <c r="B266" s="236"/>
      <c r="C266" s="237"/>
      <c r="D266" s="232" t="s">
        <v>185</v>
      </c>
      <c r="E266" s="238" t="s">
        <v>20</v>
      </c>
      <c r="F266" s="239" t="s">
        <v>1423</v>
      </c>
      <c r="G266" s="237"/>
      <c r="H266" s="240">
        <v>2.6000000000000001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185</v>
      </c>
      <c r="AU266" s="246" t="s">
        <v>86</v>
      </c>
      <c r="AV266" s="13" t="s">
        <v>86</v>
      </c>
      <c r="AW266" s="13" t="s">
        <v>38</v>
      </c>
      <c r="AX266" s="13" t="s">
        <v>77</v>
      </c>
      <c r="AY266" s="246" t="s">
        <v>168</v>
      </c>
    </row>
    <row r="267" s="13" customFormat="1">
      <c r="A267" s="13"/>
      <c r="B267" s="236"/>
      <c r="C267" s="237"/>
      <c r="D267" s="232" t="s">
        <v>185</v>
      </c>
      <c r="E267" s="238" t="s">
        <v>20</v>
      </c>
      <c r="F267" s="239" t="s">
        <v>1424</v>
      </c>
      <c r="G267" s="237"/>
      <c r="H267" s="240">
        <v>2.6000000000000001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185</v>
      </c>
      <c r="AU267" s="246" t="s">
        <v>86</v>
      </c>
      <c r="AV267" s="13" t="s">
        <v>86</v>
      </c>
      <c r="AW267" s="13" t="s">
        <v>38</v>
      </c>
      <c r="AX267" s="13" t="s">
        <v>77</v>
      </c>
      <c r="AY267" s="246" t="s">
        <v>168</v>
      </c>
    </row>
    <row r="268" s="13" customFormat="1">
      <c r="A268" s="13"/>
      <c r="B268" s="236"/>
      <c r="C268" s="237"/>
      <c r="D268" s="232" t="s">
        <v>185</v>
      </c>
      <c r="E268" s="238" t="s">
        <v>20</v>
      </c>
      <c r="F268" s="239" t="s">
        <v>1425</v>
      </c>
      <c r="G268" s="237"/>
      <c r="H268" s="240">
        <v>2.6000000000000001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185</v>
      </c>
      <c r="AU268" s="246" t="s">
        <v>86</v>
      </c>
      <c r="AV268" s="13" t="s">
        <v>86</v>
      </c>
      <c r="AW268" s="13" t="s">
        <v>38</v>
      </c>
      <c r="AX268" s="13" t="s">
        <v>77</v>
      </c>
      <c r="AY268" s="246" t="s">
        <v>168</v>
      </c>
    </row>
    <row r="269" s="13" customFormat="1">
      <c r="A269" s="13"/>
      <c r="B269" s="236"/>
      <c r="C269" s="237"/>
      <c r="D269" s="232" t="s">
        <v>185</v>
      </c>
      <c r="E269" s="238" t="s">
        <v>20</v>
      </c>
      <c r="F269" s="239" t="s">
        <v>1426</v>
      </c>
      <c r="G269" s="237"/>
      <c r="H269" s="240">
        <v>2.6000000000000001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185</v>
      </c>
      <c r="AU269" s="246" t="s">
        <v>86</v>
      </c>
      <c r="AV269" s="13" t="s">
        <v>86</v>
      </c>
      <c r="AW269" s="13" t="s">
        <v>38</v>
      </c>
      <c r="AX269" s="13" t="s">
        <v>77</v>
      </c>
      <c r="AY269" s="246" t="s">
        <v>168</v>
      </c>
    </row>
    <row r="270" s="13" customFormat="1">
      <c r="A270" s="13"/>
      <c r="B270" s="236"/>
      <c r="C270" s="237"/>
      <c r="D270" s="232" t="s">
        <v>185</v>
      </c>
      <c r="E270" s="238" t="s">
        <v>20</v>
      </c>
      <c r="F270" s="239" t="s">
        <v>1427</v>
      </c>
      <c r="G270" s="237"/>
      <c r="H270" s="240">
        <v>2.6000000000000001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185</v>
      </c>
      <c r="AU270" s="246" t="s">
        <v>86</v>
      </c>
      <c r="AV270" s="13" t="s">
        <v>86</v>
      </c>
      <c r="AW270" s="13" t="s">
        <v>38</v>
      </c>
      <c r="AX270" s="13" t="s">
        <v>77</v>
      </c>
      <c r="AY270" s="246" t="s">
        <v>168</v>
      </c>
    </row>
    <row r="271" s="13" customFormat="1">
      <c r="A271" s="13"/>
      <c r="B271" s="236"/>
      <c r="C271" s="237"/>
      <c r="D271" s="232" t="s">
        <v>185</v>
      </c>
      <c r="E271" s="238" t="s">
        <v>20</v>
      </c>
      <c r="F271" s="239" t="s">
        <v>1428</v>
      </c>
      <c r="G271" s="237"/>
      <c r="H271" s="240">
        <v>2.6000000000000001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185</v>
      </c>
      <c r="AU271" s="246" t="s">
        <v>86</v>
      </c>
      <c r="AV271" s="13" t="s">
        <v>86</v>
      </c>
      <c r="AW271" s="13" t="s">
        <v>38</v>
      </c>
      <c r="AX271" s="13" t="s">
        <v>77</v>
      </c>
      <c r="AY271" s="246" t="s">
        <v>168</v>
      </c>
    </row>
    <row r="272" s="13" customFormat="1">
      <c r="A272" s="13"/>
      <c r="B272" s="236"/>
      <c r="C272" s="237"/>
      <c r="D272" s="232" t="s">
        <v>185</v>
      </c>
      <c r="E272" s="238" t="s">
        <v>20</v>
      </c>
      <c r="F272" s="239" t="s">
        <v>1429</v>
      </c>
      <c r="G272" s="237"/>
      <c r="H272" s="240">
        <v>1.3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185</v>
      </c>
      <c r="AU272" s="246" t="s">
        <v>86</v>
      </c>
      <c r="AV272" s="13" t="s">
        <v>86</v>
      </c>
      <c r="AW272" s="13" t="s">
        <v>38</v>
      </c>
      <c r="AX272" s="13" t="s">
        <v>77</v>
      </c>
      <c r="AY272" s="246" t="s">
        <v>168</v>
      </c>
    </row>
    <row r="273" s="13" customFormat="1">
      <c r="A273" s="13"/>
      <c r="B273" s="236"/>
      <c r="C273" s="237"/>
      <c r="D273" s="232" t="s">
        <v>185</v>
      </c>
      <c r="E273" s="238" t="s">
        <v>20</v>
      </c>
      <c r="F273" s="239" t="s">
        <v>1430</v>
      </c>
      <c r="G273" s="237"/>
      <c r="H273" s="240">
        <v>1.3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185</v>
      </c>
      <c r="AU273" s="246" t="s">
        <v>86</v>
      </c>
      <c r="AV273" s="13" t="s">
        <v>86</v>
      </c>
      <c r="AW273" s="13" t="s">
        <v>38</v>
      </c>
      <c r="AX273" s="13" t="s">
        <v>77</v>
      </c>
      <c r="AY273" s="246" t="s">
        <v>168</v>
      </c>
    </row>
    <row r="274" s="16" customFormat="1">
      <c r="A274" s="16"/>
      <c r="B274" s="268"/>
      <c r="C274" s="269"/>
      <c r="D274" s="232" t="s">
        <v>185</v>
      </c>
      <c r="E274" s="270" t="s">
        <v>20</v>
      </c>
      <c r="F274" s="271" t="s">
        <v>223</v>
      </c>
      <c r="G274" s="269"/>
      <c r="H274" s="272">
        <v>18.199999999999999</v>
      </c>
      <c r="I274" s="273"/>
      <c r="J274" s="269"/>
      <c r="K274" s="269"/>
      <c r="L274" s="274"/>
      <c r="M274" s="275"/>
      <c r="N274" s="276"/>
      <c r="O274" s="276"/>
      <c r="P274" s="276"/>
      <c r="Q274" s="276"/>
      <c r="R274" s="276"/>
      <c r="S274" s="276"/>
      <c r="T274" s="277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8" t="s">
        <v>185</v>
      </c>
      <c r="AU274" s="278" t="s">
        <v>86</v>
      </c>
      <c r="AV274" s="16" t="s">
        <v>187</v>
      </c>
      <c r="AW274" s="16" t="s">
        <v>38</v>
      </c>
      <c r="AX274" s="16" t="s">
        <v>77</v>
      </c>
      <c r="AY274" s="278" t="s">
        <v>168</v>
      </c>
    </row>
    <row r="275" s="14" customFormat="1">
      <c r="A275" s="14"/>
      <c r="B275" s="247"/>
      <c r="C275" s="248"/>
      <c r="D275" s="232" t="s">
        <v>185</v>
      </c>
      <c r="E275" s="249" t="s">
        <v>20</v>
      </c>
      <c r="F275" s="250" t="s">
        <v>196</v>
      </c>
      <c r="G275" s="248"/>
      <c r="H275" s="251">
        <v>21.48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185</v>
      </c>
      <c r="AU275" s="257" t="s">
        <v>86</v>
      </c>
      <c r="AV275" s="14" t="s">
        <v>174</v>
      </c>
      <c r="AW275" s="14" t="s">
        <v>38</v>
      </c>
      <c r="AX275" s="14" t="s">
        <v>8</v>
      </c>
      <c r="AY275" s="257" t="s">
        <v>168</v>
      </c>
    </row>
    <row r="276" s="2" customFormat="1" ht="20.5" customHeight="1">
      <c r="A276" s="40"/>
      <c r="B276" s="41"/>
      <c r="C276" s="220" t="s">
        <v>507</v>
      </c>
      <c r="D276" s="220" t="s">
        <v>170</v>
      </c>
      <c r="E276" s="221" t="s">
        <v>680</v>
      </c>
      <c r="F276" s="222" t="s">
        <v>681</v>
      </c>
      <c r="G276" s="223" t="s">
        <v>180</v>
      </c>
      <c r="H276" s="224">
        <v>15.6</v>
      </c>
      <c r="I276" s="225"/>
      <c r="J276" s="224">
        <f>ROUND(I276*H276,0)</f>
        <v>0</v>
      </c>
      <c r="K276" s="222" t="s">
        <v>181</v>
      </c>
      <c r="L276" s="46"/>
      <c r="M276" s="226" t="s">
        <v>20</v>
      </c>
      <c r="N276" s="227" t="s">
        <v>48</v>
      </c>
      <c r="O276" s="86"/>
      <c r="P276" s="228">
        <f>O276*H276</f>
        <v>0</v>
      </c>
      <c r="Q276" s="228">
        <v>0.82326999999999995</v>
      </c>
      <c r="R276" s="228">
        <f>Q276*H276</f>
        <v>12.843011999999998</v>
      </c>
      <c r="S276" s="228">
        <v>0</v>
      </c>
      <c r="T276" s="22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0" t="s">
        <v>174</v>
      </c>
      <c r="AT276" s="230" t="s">
        <v>170</v>
      </c>
      <c r="AU276" s="230" t="s">
        <v>86</v>
      </c>
      <c r="AY276" s="19" t="s">
        <v>168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9" t="s">
        <v>8</v>
      </c>
      <c r="BK276" s="231">
        <f>ROUND(I276*H276,0)</f>
        <v>0</v>
      </c>
      <c r="BL276" s="19" t="s">
        <v>174</v>
      </c>
      <c r="BM276" s="230" t="s">
        <v>1431</v>
      </c>
    </row>
    <row r="277" s="2" customFormat="1">
      <c r="A277" s="40"/>
      <c r="B277" s="41"/>
      <c r="C277" s="42"/>
      <c r="D277" s="232" t="s">
        <v>183</v>
      </c>
      <c r="E277" s="42"/>
      <c r="F277" s="233" t="s">
        <v>683</v>
      </c>
      <c r="G277" s="42"/>
      <c r="H277" s="42"/>
      <c r="I277" s="138"/>
      <c r="J277" s="42"/>
      <c r="K277" s="42"/>
      <c r="L277" s="46"/>
      <c r="M277" s="234"/>
      <c r="N277" s="235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183</v>
      </c>
      <c r="AU277" s="19" t="s">
        <v>86</v>
      </c>
    </row>
    <row r="278" s="2" customFormat="1">
      <c r="A278" s="40"/>
      <c r="B278" s="41"/>
      <c r="C278" s="42"/>
      <c r="D278" s="232" t="s">
        <v>176</v>
      </c>
      <c r="E278" s="42"/>
      <c r="F278" s="233" t="s">
        <v>684</v>
      </c>
      <c r="G278" s="42"/>
      <c r="H278" s="42"/>
      <c r="I278" s="138"/>
      <c r="J278" s="42"/>
      <c r="K278" s="42"/>
      <c r="L278" s="46"/>
      <c r="M278" s="234"/>
      <c r="N278" s="235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176</v>
      </c>
      <c r="AU278" s="19" t="s">
        <v>86</v>
      </c>
    </row>
    <row r="279" s="13" customFormat="1">
      <c r="A279" s="13"/>
      <c r="B279" s="236"/>
      <c r="C279" s="237"/>
      <c r="D279" s="232" t="s">
        <v>185</v>
      </c>
      <c r="E279" s="238" t="s">
        <v>20</v>
      </c>
      <c r="F279" s="239" t="s">
        <v>1432</v>
      </c>
      <c r="G279" s="237"/>
      <c r="H279" s="240">
        <v>15.6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185</v>
      </c>
      <c r="AU279" s="246" t="s">
        <v>86</v>
      </c>
      <c r="AV279" s="13" t="s">
        <v>86</v>
      </c>
      <c r="AW279" s="13" t="s">
        <v>38</v>
      </c>
      <c r="AX279" s="13" t="s">
        <v>8</v>
      </c>
      <c r="AY279" s="246" t="s">
        <v>168</v>
      </c>
    </row>
    <row r="280" s="12" customFormat="1" ht="22.8" customHeight="1">
      <c r="A280" s="12"/>
      <c r="B280" s="204"/>
      <c r="C280" s="205"/>
      <c r="D280" s="206" t="s">
        <v>76</v>
      </c>
      <c r="E280" s="218" t="s">
        <v>264</v>
      </c>
      <c r="F280" s="218" t="s">
        <v>698</v>
      </c>
      <c r="G280" s="205"/>
      <c r="H280" s="205"/>
      <c r="I280" s="208"/>
      <c r="J280" s="219">
        <f>BK280</f>
        <v>0</v>
      </c>
      <c r="K280" s="205"/>
      <c r="L280" s="210"/>
      <c r="M280" s="211"/>
      <c r="N280" s="212"/>
      <c r="O280" s="212"/>
      <c r="P280" s="213">
        <f>SUM(P281:P283)</f>
        <v>0</v>
      </c>
      <c r="Q280" s="212"/>
      <c r="R280" s="213">
        <f>SUM(R281:R283)</f>
        <v>0</v>
      </c>
      <c r="S280" s="212"/>
      <c r="T280" s="214">
        <f>SUM(T281:T283)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5" t="s">
        <v>8</v>
      </c>
      <c r="AT280" s="216" t="s">
        <v>76</v>
      </c>
      <c r="AU280" s="216" t="s">
        <v>8</v>
      </c>
      <c r="AY280" s="215" t="s">
        <v>168</v>
      </c>
      <c r="BK280" s="217">
        <f>SUM(BK281:BK283)</f>
        <v>0</v>
      </c>
    </row>
    <row r="281" s="2" customFormat="1" ht="20.5" customHeight="1">
      <c r="A281" s="40"/>
      <c r="B281" s="41"/>
      <c r="C281" s="220" t="s">
        <v>551</v>
      </c>
      <c r="D281" s="220" t="s">
        <v>170</v>
      </c>
      <c r="E281" s="221" t="s">
        <v>700</v>
      </c>
      <c r="F281" s="222" t="s">
        <v>701</v>
      </c>
      <c r="G281" s="223" t="s">
        <v>180</v>
      </c>
      <c r="H281" s="224">
        <v>15.6</v>
      </c>
      <c r="I281" s="225"/>
      <c r="J281" s="224">
        <f>ROUND(I281*H281,0)</f>
        <v>0</v>
      </c>
      <c r="K281" s="222" t="s">
        <v>20</v>
      </c>
      <c r="L281" s="46"/>
      <c r="M281" s="226" t="s">
        <v>20</v>
      </c>
      <c r="N281" s="227" t="s">
        <v>48</v>
      </c>
      <c r="O281" s="86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0" t="s">
        <v>174</v>
      </c>
      <c r="AT281" s="230" t="s">
        <v>170</v>
      </c>
      <c r="AU281" s="230" t="s">
        <v>86</v>
      </c>
      <c r="AY281" s="19" t="s">
        <v>168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9" t="s">
        <v>8</v>
      </c>
      <c r="BK281" s="231">
        <f>ROUND(I281*H281,0)</f>
        <v>0</v>
      </c>
      <c r="BL281" s="19" t="s">
        <v>174</v>
      </c>
      <c r="BM281" s="230" t="s">
        <v>1433</v>
      </c>
    </row>
    <row r="282" s="2" customFormat="1">
      <c r="A282" s="40"/>
      <c r="B282" s="41"/>
      <c r="C282" s="42"/>
      <c r="D282" s="232" t="s">
        <v>176</v>
      </c>
      <c r="E282" s="42"/>
      <c r="F282" s="233" t="s">
        <v>703</v>
      </c>
      <c r="G282" s="42"/>
      <c r="H282" s="42"/>
      <c r="I282" s="138"/>
      <c r="J282" s="42"/>
      <c r="K282" s="42"/>
      <c r="L282" s="46"/>
      <c r="M282" s="234"/>
      <c r="N282" s="235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176</v>
      </c>
      <c r="AU282" s="19" t="s">
        <v>86</v>
      </c>
    </row>
    <row r="283" s="13" customFormat="1">
      <c r="A283" s="13"/>
      <c r="B283" s="236"/>
      <c r="C283" s="237"/>
      <c r="D283" s="232" t="s">
        <v>185</v>
      </c>
      <c r="E283" s="238" t="s">
        <v>20</v>
      </c>
      <c r="F283" s="239" t="s">
        <v>1432</v>
      </c>
      <c r="G283" s="237"/>
      <c r="H283" s="240">
        <v>15.6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185</v>
      </c>
      <c r="AU283" s="246" t="s">
        <v>86</v>
      </c>
      <c r="AV283" s="13" t="s">
        <v>86</v>
      </c>
      <c r="AW283" s="13" t="s">
        <v>38</v>
      </c>
      <c r="AX283" s="13" t="s">
        <v>8</v>
      </c>
      <c r="AY283" s="246" t="s">
        <v>168</v>
      </c>
    </row>
    <row r="284" s="12" customFormat="1" ht="22.8" customHeight="1">
      <c r="A284" s="12"/>
      <c r="B284" s="204"/>
      <c r="C284" s="205"/>
      <c r="D284" s="206" t="s">
        <v>76</v>
      </c>
      <c r="E284" s="218" t="s">
        <v>290</v>
      </c>
      <c r="F284" s="218" t="s">
        <v>734</v>
      </c>
      <c r="G284" s="205"/>
      <c r="H284" s="205"/>
      <c r="I284" s="208"/>
      <c r="J284" s="219">
        <f>BK284</f>
        <v>0</v>
      </c>
      <c r="K284" s="205"/>
      <c r="L284" s="210"/>
      <c r="M284" s="211"/>
      <c r="N284" s="212"/>
      <c r="O284" s="212"/>
      <c r="P284" s="213">
        <f>SUM(P285:P292)</f>
        <v>0</v>
      </c>
      <c r="Q284" s="212"/>
      <c r="R284" s="213">
        <f>SUM(R285:R292)</f>
        <v>0.75359999999999994</v>
      </c>
      <c r="S284" s="212"/>
      <c r="T284" s="214">
        <f>SUM(T285:T292)</f>
        <v>24.660000000000004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5" t="s">
        <v>8</v>
      </c>
      <c r="AT284" s="216" t="s">
        <v>76</v>
      </c>
      <c r="AU284" s="216" t="s">
        <v>8</v>
      </c>
      <c r="AY284" s="215" t="s">
        <v>168</v>
      </c>
      <c r="BK284" s="217">
        <f>SUM(BK285:BK292)</f>
        <v>0</v>
      </c>
    </row>
    <row r="285" s="2" customFormat="1" ht="20.5" customHeight="1">
      <c r="A285" s="40"/>
      <c r="B285" s="41"/>
      <c r="C285" s="220" t="s">
        <v>514</v>
      </c>
      <c r="D285" s="220" t="s">
        <v>170</v>
      </c>
      <c r="E285" s="221" t="s">
        <v>741</v>
      </c>
      <c r="F285" s="222" t="s">
        <v>742</v>
      </c>
      <c r="G285" s="223" t="s">
        <v>425</v>
      </c>
      <c r="H285" s="224">
        <v>24</v>
      </c>
      <c r="I285" s="225"/>
      <c r="J285" s="224">
        <f>ROUND(I285*H285,0)</f>
        <v>0</v>
      </c>
      <c r="K285" s="222" t="s">
        <v>181</v>
      </c>
      <c r="L285" s="46"/>
      <c r="M285" s="226" t="s">
        <v>20</v>
      </c>
      <c r="N285" s="227" t="s">
        <v>48</v>
      </c>
      <c r="O285" s="86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0" t="s">
        <v>174</v>
      </c>
      <c r="AT285" s="230" t="s">
        <v>170</v>
      </c>
      <c r="AU285" s="230" t="s">
        <v>86</v>
      </c>
      <c r="AY285" s="19" t="s">
        <v>168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9" t="s">
        <v>8</v>
      </c>
      <c r="BK285" s="231">
        <f>ROUND(I285*H285,0)</f>
        <v>0</v>
      </c>
      <c r="BL285" s="19" t="s">
        <v>174</v>
      </c>
      <c r="BM285" s="230" t="s">
        <v>1434</v>
      </c>
    </row>
    <row r="286" s="2" customFormat="1">
      <c r="A286" s="40"/>
      <c r="B286" s="41"/>
      <c r="C286" s="42"/>
      <c r="D286" s="232" t="s">
        <v>183</v>
      </c>
      <c r="E286" s="42"/>
      <c r="F286" s="233" t="s">
        <v>739</v>
      </c>
      <c r="G286" s="42"/>
      <c r="H286" s="42"/>
      <c r="I286" s="138"/>
      <c r="J286" s="42"/>
      <c r="K286" s="42"/>
      <c r="L286" s="46"/>
      <c r="M286" s="234"/>
      <c r="N286" s="235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183</v>
      </c>
      <c r="AU286" s="19" t="s">
        <v>86</v>
      </c>
    </row>
    <row r="287" s="13" customFormat="1">
      <c r="A287" s="13"/>
      <c r="B287" s="236"/>
      <c r="C287" s="237"/>
      <c r="D287" s="232" t="s">
        <v>185</v>
      </c>
      <c r="E287" s="238" t="s">
        <v>20</v>
      </c>
      <c r="F287" s="239" t="s">
        <v>1435</v>
      </c>
      <c r="G287" s="237"/>
      <c r="H287" s="240">
        <v>24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185</v>
      </c>
      <c r="AU287" s="246" t="s">
        <v>86</v>
      </c>
      <c r="AV287" s="13" t="s">
        <v>86</v>
      </c>
      <c r="AW287" s="13" t="s">
        <v>38</v>
      </c>
      <c r="AX287" s="13" t="s">
        <v>8</v>
      </c>
      <c r="AY287" s="246" t="s">
        <v>168</v>
      </c>
    </row>
    <row r="288" s="2" customFormat="1" ht="14.5" customHeight="1">
      <c r="A288" s="40"/>
      <c r="B288" s="41"/>
      <c r="C288" s="279" t="s">
        <v>522</v>
      </c>
      <c r="D288" s="279" t="s">
        <v>360</v>
      </c>
      <c r="E288" s="280" t="s">
        <v>746</v>
      </c>
      <c r="F288" s="281" t="s">
        <v>747</v>
      </c>
      <c r="G288" s="282" t="s">
        <v>425</v>
      </c>
      <c r="H288" s="283">
        <v>24</v>
      </c>
      <c r="I288" s="284"/>
      <c r="J288" s="283">
        <f>ROUND(I288*H288,0)</f>
        <v>0</v>
      </c>
      <c r="K288" s="281" t="s">
        <v>20</v>
      </c>
      <c r="L288" s="285"/>
      <c r="M288" s="286" t="s">
        <v>20</v>
      </c>
      <c r="N288" s="287" t="s">
        <v>48</v>
      </c>
      <c r="O288" s="86"/>
      <c r="P288" s="228">
        <f>O288*H288</f>
        <v>0</v>
      </c>
      <c r="Q288" s="228">
        <v>0.031399999999999997</v>
      </c>
      <c r="R288" s="228">
        <f>Q288*H288</f>
        <v>0.75359999999999994</v>
      </c>
      <c r="S288" s="228">
        <v>0</v>
      </c>
      <c r="T288" s="22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0" t="s">
        <v>285</v>
      </c>
      <c r="AT288" s="230" t="s">
        <v>360</v>
      </c>
      <c r="AU288" s="230" t="s">
        <v>86</v>
      </c>
      <c r="AY288" s="19" t="s">
        <v>168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9" t="s">
        <v>8</v>
      </c>
      <c r="BK288" s="231">
        <f>ROUND(I288*H288,0)</f>
        <v>0</v>
      </c>
      <c r="BL288" s="19" t="s">
        <v>174</v>
      </c>
      <c r="BM288" s="230" t="s">
        <v>1436</v>
      </c>
    </row>
    <row r="289" s="13" customFormat="1">
      <c r="A289" s="13"/>
      <c r="B289" s="236"/>
      <c r="C289" s="237"/>
      <c r="D289" s="232" t="s">
        <v>185</v>
      </c>
      <c r="E289" s="237"/>
      <c r="F289" s="239" t="s">
        <v>1437</v>
      </c>
      <c r="G289" s="237"/>
      <c r="H289" s="240">
        <v>24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185</v>
      </c>
      <c r="AU289" s="246" t="s">
        <v>86</v>
      </c>
      <c r="AV289" s="13" t="s">
        <v>86</v>
      </c>
      <c r="AW289" s="13" t="s">
        <v>4</v>
      </c>
      <c r="AX289" s="13" t="s">
        <v>8</v>
      </c>
      <c r="AY289" s="246" t="s">
        <v>168</v>
      </c>
    </row>
    <row r="290" s="2" customFormat="1" ht="31" customHeight="1">
      <c r="A290" s="40"/>
      <c r="B290" s="41"/>
      <c r="C290" s="220" t="s">
        <v>977</v>
      </c>
      <c r="D290" s="220" t="s">
        <v>170</v>
      </c>
      <c r="E290" s="221" t="s">
        <v>775</v>
      </c>
      <c r="F290" s="222" t="s">
        <v>776</v>
      </c>
      <c r="G290" s="223" t="s">
        <v>425</v>
      </c>
      <c r="H290" s="224">
        <v>12</v>
      </c>
      <c r="I290" s="225"/>
      <c r="J290" s="224">
        <f>ROUND(I290*H290,0)</f>
        <v>0</v>
      </c>
      <c r="K290" s="222" t="s">
        <v>181</v>
      </c>
      <c r="L290" s="46"/>
      <c r="M290" s="226" t="s">
        <v>20</v>
      </c>
      <c r="N290" s="227" t="s">
        <v>48</v>
      </c>
      <c r="O290" s="86"/>
      <c r="P290" s="228">
        <f>O290*H290</f>
        <v>0</v>
      </c>
      <c r="Q290" s="228">
        <v>0</v>
      </c>
      <c r="R290" s="228">
        <f>Q290*H290</f>
        <v>0</v>
      </c>
      <c r="S290" s="228">
        <v>2.0550000000000002</v>
      </c>
      <c r="T290" s="229">
        <f>S290*H290</f>
        <v>24.660000000000004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0" t="s">
        <v>174</v>
      </c>
      <c r="AT290" s="230" t="s">
        <v>170</v>
      </c>
      <c r="AU290" s="230" t="s">
        <v>86</v>
      </c>
      <c r="AY290" s="19" t="s">
        <v>168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9" t="s">
        <v>8</v>
      </c>
      <c r="BK290" s="231">
        <f>ROUND(I290*H290,0)</f>
        <v>0</v>
      </c>
      <c r="BL290" s="19" t="s">
        <v>174</v>
      </c>
      <c r="BM290" s="230" t="s">
        <v>1438</v>
      </c>
    </row>
    <row r="291" s="2" customFormat="1">
      <c r="A291" s="40"/>
      <c r="B291" s="41"/>
      <c r="C291" s="42"/>
      <c r="D291" s="232" t="s">
        <v>183</v>
      </c>
      <c r="E291" s="42"/>
      <c r="F291" s="233" t="s">
        <v>778</v>
      </c>
      <c r="G291" s="42"/>
      <c r="H291" s="42"/>
      <c r="I291" s="138"/>
      <c r="J291" s="42"/>
      <c r="K291" s="42"/>
      <c r="L291" s="46"/>
      <c r="M291" s="234"/>
      <c r="N291" s="235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183</v>
      </c>
      <c r="AU291" s="19" t="s">
        <v>86</v>
      </c>
    </row>
    <row r="292" s="13" customFormat="1">
      <c r="A292" s="13"/>
      <c r="B292" s="236"/>
      <c r="C292" s="237"/>
      <c r="D292" s="232" t="s">
        <v>185</v>
      </c>
      <c r="E292" s="238" t="s">
        <v>20</v>
      </c>
      <c r="F292" s="239" t="s">
        <v>1439</v>
      </c>
      <c r="G292" s="237"/>
      <c r="H292" s="240">
        <v>12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185</v>
      </c>
      <c r="AU292" s="246" t="s">
        <v>86</v>
      </c>
      <c r="AV292" s="13" t="s">
        <v>86</v>
      </c>
      <c r="AW292" s="13" t="s">
        <v>38</v>
      </c>
      <c r="AX292" s="13" t="s">
        <v>8</v>
      </c>
      <c r="AY292" s="246" t="s">
        <v>168</v>
      </c>
    </row>
    <row r="293" s="12" customFormat="1" ht="22.8" customHeight="1">
      <c r="A293" s="12"/>
      <c r="B293" s="204"/>
      <c r="C293" s="205"/>
      <c r="D293" s="206" t="s">
        <v>76</v>
      </c>
      <c r="E293" s="218" t="s">
        <v>788</v>
      </c>
      <c r="F293" s="218" t="s">
        <v>789</v>
      </c>
      <c r="G293" s="205"/>
      <c r="H293" s="205"/>
      <c r="I293" s="208"/>
      <c r="J293" s="219">
        <f>BK293</f>
        <v>0</v>
      </c>
      <c r="K293" s="205"/>
      <c r="L293" s="210"/>
      <c r="M293" s="211"/>
      <c r="N293" s="212"/>
      <c r="O293" s="212"/>
      <c r="P293" s="213">
        <f>SUM(P294:P295)</f>
        <v>0</v>
      </c>
      <c r="Q293" s="212"/>
      <c r="R293" s="213">
        <f>SUM(R294:R295)</f>
        <v>0</v>
      </c>
      <c r="S293" s="212"/>
      <c r="T293" s="214">
        <f>SUM(T294:T295)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5" t="s">
        <v>8</v>
      </c>
      <c r="AT293" s="216" t="s">
        <v>76</v>
      </c>
      <c r="AU293" s="216" t="s">
        <v>8</v>
      </c>
      <c r="AY293" s="215" t="s">
        <v>168</v>
      </c>
      <c r="BK293" s="217">
        <f>SUM(BK294:BK295)</f>
        <v>0</v>
      </c>
    </row>
    <row r="294" s="2" customFormat="1" ht="20.5" customHeight="1">
      <c r="A294" s="40"/>
      <c r="B294" s="41"/>
      <c r="C294" s="220" t="s">
        <v>7</v>
      </c>
      <c r="D294" s="220" t="s">
        <v>170</v>
      </c>
      <c r="E294" s="221" t="s">
        <v>791</v>
      </c>
      <c r="F294" s="222" t="s">
        <v>792</v>
      </c>
      <c r="G294" s="223" t="s">
        <v>324</v>
      </c>
      <c r="H294" s="224">
        <v>315.67000000000002</v>
      </c>
      <c r="I294" s="225"/>
      <c r="J294" s="224">
        <f>ROUND(I294*H294,0)</f>
        <v>0</v>
      </c>
      <c r="K294" s="222" t="s">
        <v>181</v>
      </c>
      <c r="L294" s="46"/>
      <c r="M294" s="226" t="s">
        <v>20</v>
      </c>
      <c r="N294" s="227" t="s">
        <v>48</v>
      </c>
      <c r="O294" s="86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0" t="s">
        <v>174</v>
      </c>
      <c r="AT294" s="230" t="s">
        <v>170</v>
      </c>
      <c r="AU294" s="230" t="s">
        <v>86</v>
      </c>
      <c r="AY294" s="19" t="s">
        <v>168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9" t="s">
        <v>8</v>
      </c>
      <c r="BK294" s="231">
        <f>ROUND(I294*H294,0)</f>
        <v>0</v>
      </c>
      <c r="BL294" s="19" t="s">
        <v>174</v>
      </c>
      <c r="BM294" s="230" t="s">
        <v>1440</v>
      </c>
    </row>
    <row r="295" s="2" customFormat="1">
      <c r="A295" s="40"/>
      <c r="B295" s="41"/>
      <c r="C295" s="42"/>
      <c r="D295" s="232" t="s">
        <v>183</v>
      </c>
      <c r="E295" s="42"/>
      <c r="F295" s="233" t="s">
        <v>794</v>
      </c>
      <c r="G295" s="42"/>
      <c r="H295" s="42"/>
      <c r="I295" s="138"/>
      <c r="J295" s="42"/>
      <c r="K295" s="42"/>
      <c r="L295" s="46"/>
      <c r="M295" s="234"/>
      <c r="N295" s="235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183</v>
      </c>
      <c r="AU295" s="19" t="s">
        <v>86</v>
      </c>
    </row>
    <row r="296" s="12" customFormat="1" ht="25.92" customHeight="1">
      <c r="A296" s="12"/>
      <c r="B296" s="204"/>
      <c r="C296" s="205"/>
      <c r="D296" s="206" t="s">
        <v>76</v>
      </c>
      <c r="E296" s="207" t="s">
        <v>795</v>
      </c>
      <c r="F296" s="207" t="s">
        <v>796</v>
      </c>
      <c r="G296" s="205"/>
      <c r="H296" s="205"/>
      <c r="I296" s="208"/>
      <c r="J296" s="209">
        <f>BK296</f>
        <v>0</v>
      </c>
      <c r="K296" s="205"/>
      <c r="L296" s="210"/>
      <c r="M296" s="211"/>
      <c r="N296" s="212"/>
      <c r="O296" s="212"/>
      <c r="P296" s="213">
        <f>SUM(P297:P299)</f>
        <v>0</v>
      </c>
      <c r="Q296" s="212"/>
      <c r="R296" s="213">
        <f>SUM(R297:R299)</f>
        <v>0</v>
      </c>
      <c r="S296" s="212"/>
      <c r="T296" s="214">
        <f>SUM(T297:T299)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5" t="s">
        <v>174</v>
      </c>
      <c r="AT296" s="216" t="s">
        <v>76</v>
      </c>
      <c r="AU296" s="216" t="s">
        <v>77</v>
      </c>
      <c r="AY296" s="215" t="s">
        <v>168</v>
      </c>
      <c r="BK296" s="217">
        <f>SUM(BK297:BK299)</f>
        <v>0</v>
      </c>
    </row>
    <row r="297" s="2" customFormat="1" ht="31.5" customHeight="1">
      <c r="A297" s="40"/>
      <c r="B297" s="41"/>
      <c r="C297" s="220" t="s">
        <v>973</v>
      </c>
      <c r="D297" s="220" t="s">
        <v>170</v>
      </c>
      <c r="E297" s="221" t="s">
        <v>798</v>
      </c>
      <c r="F297" s="222" t="s">
        <v>799</v>
      </c>
      <c r="G297" s="223" t="s">
        <v>190</v>
      </c>
      <c r="H297" s="224">
        <v>18.84</v>
      </c>
      <c r="I297" s="225"/>
      <c r="J297" s="224">
        <f>ROUND(I297*H297,0)</f>
        <v>0</v>
      </c>
      <c r="K297" s="222" t="s">
        <v>20</v>
      </c>
      <c r="L297" s="46"/>
      <c r="M297" s="226" t="s">
        <v>20</v>
      </c>
      <c r="N297" s="227" t="s">
        <v>48</v>
      </c>
      <c r="O297" s="86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0" t="s">
        <v>800</v>
      </c>
      <c r="AT297" s="230" t="s">
        <v>170</v>
      </c>
      <c r="AU297" s="230" t="s">
        <v>8</v>
      </c>
      <c r="AY297" s="19" t="s">
        <v>168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9" t="s">
        <v>8</v>
      </c>
      <c r="BK297" s="231">
        <f>ROUND(I297*H297,0)</f>
        <v>0</v>
      </c>
      <c r="BL297" s="19" t="s">
        <v>800</v>
      </c>
      <c r="BM297" s="230" t="s">
        <v>1441</v>
      </c>
    </row>
    <row r="298" s="2" customFormat="1">
      <c r="A298" s="40"/>
      <c r="B298" s="41"/>
      <c r="C298" s="42"/>
      <c r="D298" s="232" t="s">
        <v>176</v>
      </c>
      <c r="E298" s="42"/>
      <c r="F298" s="233" t="s">
        <v>802</v>
      </c>
      <c r="G298" s="42"/>
      <c r="H298" s="42"/>
      <c r="I298" s="138"/>
      <c r="J298" s="42"/>
      <c r="K298" s="42"/>
      <c r="L298" s="46"/>
      <c r="M298" s="234"/>
      <c r="N298" s="23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176</v>
      </c>
      <c r="AU298" s="19" t="s">
        <v>8</v>
      </c>
    </row>
    <row r="299" s="13" customFormat="1">
      <c r="A299" s="13"/>
      <c r="B299" s="236"/>
      <c r="C299" s="237"/>
      <c r="D299" s="232" t="s">
        <v>185</v>
      </c>
      <c r="E299" s="238" t="s">
        <v>20</v>
      </c>
      <c r="F299" s="239" t="s">
        <v>1442</v>
      </c>
      <c r="G299" s="237"/>
      <c r="H299" s="240">
        <v>18.84</v>
      </c>
      <c r="I299" s="241"/>
      <c r="J299" s="237"/>
      <c r="K299" s="237"/>
      <c r="L299" s="242"/>
      <c r="M299" s="288"/>
      <c r="N299" s="289"/>
      <c r="O299" s="289"/>
      <c r="P299" s="289"/>
      <c r="Q299" s="289"/>
      <c r="R299" s="289"/>
      <c r="S299" s="289"/>
      <c r="T299" s="29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185</v>
      </c>
      <c r="AU299" s="246" t="s">
        <v>8</v>
      </c>
      <c r="AV299" s="13" t="s">
        <v>86</v>
      </c>
      <c r="AW299" s="13" t="s">
        <v>38</v>
      </c>
      <c r="AX299" s="13" t="s">
        <v>77</v>
      </c>
      <c r="AY299" s="246" t="s">
        <v>168</v>
      </c>
    </row>
    <row r="300" s="2" customFormat="1" ht="6.96" customHeight="1">
      <c r="A300" s="40"/>
      <c r="B300" s="61"/>
      <c r="C300" s="62"/>
      <c r="D300" s="62"/>
      <c r="E300" s="62"/>
      <c r="F300" s="62"/>
      <c r="G300" s="62"/>
      <c r="H300" s="62"/>
      <c r="I300" s="168"/>
      <c r="J300" s="62"/>
      <c r="K300" s="62"/>
      <c r="L300" s="46"/>
      <c r="M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</sheetData>
  <sheetProtection sheet="1" autoFilter="0" formatColumns="0" formatRows="0" objects="1" scenarios="1" spinCount="100000" saltValue="6FM0QWPCbu34znAlRrW+i9DU9YtjkVS5/1dIAghlKLHJX2pe8nU8jyVORX9vdLNU1cDxjhhA8Qfh8kxM4i2mxA==" hashValue="lklLGkS89dTWQu3zvML8iaaVX3CY45RrgvUtJ7fHOf2/Q/GFNksQ9NArTyvYIkWVpvfc7bJya2Z0mOCpYNY8Zw==" algorithmName="SHA-512" password="CC35"/>
  <autoFilter ref="C86:K29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1443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ROUND(J82,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ROUND((SUM(BE82:BE149)),  0)</f>
        <v>0</v>
      </c>
      <c r="G33" s="40"/>
      <c r="H33" s="40"/>
      <c r="I33" s="157">
        <v>0.20999999999999999</v>
      </c>
      <c r="J33" s="156">
        <f>ROUND(((SUM(BE82:BE149))*I33),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ROUND((SUM(BF82:BF149)),  0)</f>
        <v>0</v>
      </c>
      <c r="G34" s="40"/>
      <c r="H34" s="40"/>
      <c r="I34" s="157">
        <v>0.14999999999999999</v>
      </c>
      <c r="J34" s="156">
        <f>ROUND(((SUM(BF82:BF149))*I34),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ROUND((SUM(BG82:BG149)),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ROUND((SUM(BH82:BH149)),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ROUND((SUM(BI82:BI149)),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16025-3.2 - SO03.2 Vegetační úpravy LBK2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J82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J83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J84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151</v>
      </c>
      <c r="E62" s="188"/>
      <c r="F62" s="188"/>
      <c r="G62" s="188"/>
      <c r="H62" s="188"/>
      <c r="I62" s="189"/>
      <c r="J62" s="190">
        <f>J148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138"/>
      <c r="J63" s="42"/>
      <c r="K63" s="4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168"/>
      <c r="J64" s="62"/>
      <c r="K64" s="62"/>
      <c r="L64" s="13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171"/>
      <c r="J68" s="64"/>
      <c r="K68" s="64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153</v>
      </c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17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4.5" customHeight="1">
      <c r="A72" s="40"/>
      <c r="B72" s="41"/>
      <c r="C72" s="42"/>
      <c r="D72" s="42"/>
      <c r="E72" s="172" t="str">
        <f>E7</f>
        <v>2020/I Společná zařízení v k. ú. Borotín u Boskovic - revitalizace</v>
      </c>
      <c r="F72" s="34"/>
      <c r="G72" s="34"/>
      <c r="H72" s="34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136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4.5" customHeight="1">
      <c r="A74" s="40"/>
      <c r="B74" s="41"/>
      <c r="C74" s="42"/>
      <c r="D74" s="42"/>
      <c r="E74" s="71" t="str">
        <f>E9</f>
        <v>16025-3.2 - SO03.2 Vegetační úpravy LBK2</v>
      </c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Borotín</v>
      </c>
      <c r="G76" s="42"/>
      <c r="H76" s="42"/>
      <c r="I76" s="142" t="s">
        <v>24</v>
      </c>
      <c r="J76" s="74" t="str">
        <f>IF(J12="","",J12)</f>
        <v>2. 5. 2017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" customHeight="1">
      <c r="A78" s="40"/>
      <c r="B78" s="41"/>
      <c r="C78" s="34" t="s">
        <v>26</v>
      </c>
      <c r="D78" s="42"/>
      <c r="E78" s="42"/>
      <c r="F78" s="29" t="str">
        <f>E15</f>
        <v>ČR - SPÚ, KPÚ pro JMK, pobočka Blansko</v>
      </c>
      <c r="G78" s="42"/>
      <c r="H78" s="42"/>
      <c r="I78" s="142" t="s">
        <v>34</v>
      </c>
      <c r="J78" s="38" t="str">
        <f>E21</f>
        <v>AGERIS s.r.o.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9" customHeight="1">
      <c r="A79" s="40"/>
      <c r="B79" s="41"/>
      <c r="C79" s="34" t="s">
        <v>32</v>
      </c>
      <c r="D79" s="42"/>
      <c r="E79" s="42"/>
      <c r="F79" s="29" t="str">
        <f>IF(E18="","",E18)</f>
        <v>Vyplň údaj</v>
      </c>
      <c r="G79" s="42"/>
      <c r="H79" s="42"/>
      <c r="I79" s="142" t="s">
        <v>39</v>
      </c>
      <c r="J79" s="38" t="str">
        <f>E24</f>
        <v xml:space="preserve"> </v>
      </c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92"/>
      <c r="B81" s="193"/>
      <c r="C81" s="194" t="s">
        <v>154</v>
      </c>
      <c r="D81" s="195" t="s">
        <v>62</v>
      </c>
      <c r="E81" s="195" t="s">
        <v>58</v>
      </c>
      <c r="F81" s="195" t="s">
        <v>59</v>
      </c>
      <c r="G81" s="195" t="s">
        <v>155</v>
      </c>
      <c r="H81" s="195" t="s">
        <v>156</v>
      </c>
      <c r="I81" s="196" t="s">
        <v>157</v>
      </c>
      <c r="J81" s="195" t="s">
        <v>140</v>
      </c>
      <c r="K81" s="197" t="s">
        <v>158</v>
      </c>
      <c r="L81" s="198"/>
      <c r="M81" s="94" t="s">
        <v>20</v>
      </c>
      <c r="N81" s="95" t="s">
        <v>47</v>
      </c>
      <c r="O81" s="95" t="s">
        <v>159</v>
      </c>
      <c r="P81" s="95" t="s">
        <v>160</v>
      </c>
      <c r="Q81" s="95" t="s">
        <v>161</v>
      </c>
      <c r="R81" s="95" t="s">
        <v>162</v>
      </c>
      <c r="S81" s="95" t="s">
        <v>163</v>
      </c>
      <c r="T81" s="96" t="s">
        <v>164</v>
      </c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</row>
    <row r="82" s="2" customFormat="1" ht="22.8" customHeight="1">
      <c r="A82" s="40"/>
      <c r="B82" s="41"/>
      <c r="C82" s="101" t="s">
        <v>165</v>
      </c>
      <c r="D82" s="42"/>
      <c r="E82" s="42"/>
      <c r="F82" s="42"/>
      <c r="G82" s="42"/>
      <c r="H82" s="42"/>
      <c r="I82" s="138"/>
      <c r="J82" s="199">
        <f>BK82</f>
        <v>0</v>
      </c>
      <c r="K82" s="42"/>
      <c r="L82" s="46"/>
      <c r="M82" s="97"/>
      <c r="N82" s="200"/>
      <c r="O82" s="98"/>
      <c r="P82" s="201">
        <f>P83</f>
        <v>0</v>
      </c>
      <c r="Q82" s="98"/>
      <c r="R82" s="201">
        <f>R83</f>
        <v>3.1402900000000002</v>
      </c>
      <c r="S82" s="98"/>
      <c r="T82" s="202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76</v>
      </c>
      <c r="AU82" s="19" t="s">
        <v>141</v>
      </c>
      <c r="BK82" s="203">
        <f>BK83</f>
        <v>0</v>
      </c>
    </row>
    <row r="83" s="12" customFormat="1" ht="25.92" customHeight="1">
      <c r="A83" s="12"/>
      <c r="B83" s="204"/>
      <c r="C83" s="205"/>
      <c r="D83" s="206" t="s">
        <v>76</v>
      </c>
      <c r="E83" s="207" t="s">
        <v>166</v>
      </c>
      <c r="F83" s="207" t="s">
        <v>167</v>
      </c>
      <c r="G83" s="205"/>
      <c r="H83" s="205"/>
      <c r="I83" s="208"/>
      <c r="J83" s="209">
        <f>BK83</f>
        <v>0</v>
      </c>
      <c r="K83" s="205"/>
      <c r="L83" s="210"/>
      <c r="M83" s="211"/>
      <c r="N83" s="212"/>
      <c r="O83" s="212"/>
      <c r="P83" s="213">
        <f>P84+P148</f>
        <v>0</v>
      </c>
      <c r="Q83" s="212"/>
      <c r="R83" s="213">
        <f>R84+R148</f>
        <v>3.1402900000000002</v>
      </c>
      <c r="S83" s="212"/>
      <c r="T83" s="214">
        <f>T84+T148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77</v>
      </c>
      <c r="AY83" s="215" t="s">
        <v>168</v>
      </c>
      <c r="BK83" s="217">
        <f>BK84+BK148</f>
        <v>0</v>
      </c>
    </row>
    <row r="84" s="12" customFormat="1" ht="22.8" customHeight="1">
      <c r="A84" s="12"/>
      <c r="B84" s="204"/>
      <c r="C84" s="205"/>
      <c r="D84" s="206" t="s">
        <v>76</v>
      </c>
      <c r="E84" s="218" t="s">
        <v>8</v>
      </c>
      <c r="F84" s="218" t="s">
        <v>169</v>
      </c>
      <c r="G84" s="205"/>
      <c r="H84" s="205"/>
      <c r="I84" s="208"/>
      <c r="J84" s="219">
        <f>BK84</f>
        <v>0</v>
      </c>
      <c r="K84" s="205"/>
      <c r="L84" s="210"/>
      <c r="M84" s="211"/>
      <c r="N84" s="212"/>
      <c r="O84" s="212"/>
      <c r="P84" s="213">
        <f>SUM(P85:P147)</f>
        <v>0</v>
      </c>
      <c r="Q84" s="212"/>
      <c r="R84" s="213">
        <f>SUM(R85:R147)</f>
        <v>3.1402900000000002</v>
      </c>
      <c r="S84" s="212"/>
      <c r="T84" s="214">
        <f>SUM(T85:T147)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5" t="s">
        <v>8</v>
      </c>
      <c r="AT84" s="216" t="s">
        <v>76</v>
      </c>
      <c r="AU84" s="216" t="s">
        <v>8</v>
      </c>
      <c r="AY84" s="215" t="s">
        <v>168</v>
      </c>
      <c r="BK84" s="217">
        <f>SUM(BK85:BK147)</f>
        <v>0</v>
      </c>
    </row>
    <row r="85" s="2" customFormat="1" ht="20.5" customHeight="1">
      <c r="A85" s="40"/>
      <c r="B85" s="41"/>
      <c r="C85" s="220" t="s">
        <v>8</v>
      </c>
      <c r="D85" s="220" t="s">
        <v>170</v>
      </c>
      <c r="E85" s="221" t="s">
        <v>859</v>
      </c>
      <c r="F85" s="222" t="s">
        <v>860</v>
      </c>
      <c r="G85" s="223" t="s">
        <v>180</v>
      </c>
      <c r="H85" s="224">
        <v>5209</v>
      </c>
      <c r="I85" s="225"/>
      <c r="J85" s="224">
        <f>ROUND(I85*H85,0)</f>
        <v>0</v>
      </c>
      <c r="K85" s="222" t="s">
        <v>181</v>
      </c>
      <c r="L85" s="46"/>
      <c r="M85" s="226" t="s">
        <v>20</v>
      </c>
      <c r="N85" s="227" t="s">
        <v>48</v>
      </c>
      <c r="O85" s="86"/>
      <c r="P85" s="228">
        <f>O85*H85</f>
        <v>0</v>
      </c>
      <c r="Q85" s="228">
        <v>0</v>
      </c>
      <c r="R85" s="228">
        <f>Q85*H85</f>
        <v>0</v>
      </c>
      <c r="S85" s="228">
        <v>0</v>
      </c>
      <c r="T85" s="229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0" t="s">
        <v>174</v>
      </c>
      <c r="AT85" s="230" t="s">
        <v>170</v>
      </c>
      <c r="AU85" s="230" t="s">
        <v>86</v>
      </c>
      <c r="AY85" s="19" t="s">
        <v>168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19" t="s">
        <v>8</v>
      </c>
      <c r="BK85" s="231">
        <f>ROUND(I85*H85,0)</f>
        <v>0</v>
      </c>
      <c r="BL85" s="19" t="s">
        <v>174</v>
      </c>
      <c r="BM85" s="230" t="s">
        <v>1444</v>
      </c>
    </row>
    <row r="86" s="2" customFormat="1">
      <c r="A86" s="40"/>
      <c r="B86" s="41"/>
      <c r="C86" s="42"/>
      <c r="D86" s="232" t="s">
        <v>183</v>
      </c>
      <c r="E86" s="42"/>
      <c r="F86" s="233" t="s">
        <v>862</v>
      </c>
      <c r="G86" s="42"/>
      <c r="H86" s="42"/>
      <c r="I86" s="138"/>
      <c r="J86" s="42"/>
      <c r="K86" s="42"/>
      <c r="L86" s="46"/>
      <c r="M86" s="234"/>
      <c r="N86" s="235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183</v>
      </c>
      <c r="AU86" s="19" t="s">
        <v>86</v>
      </c>
    </row>
    <row r="87" s="2" customFormat="1">
      <c r="A87" s="40"/>
      <c r="B87" s="41"/>
      <c r="C87" s="42"/>
      <c r="D87" s="232" t="s">
        <v>176</v>
      </c>
      <c r="E87" s="42"/>
      <c r="F87" s="233" t="s">
        <v>863</v>
      </c>
      <c r="G87" s="42"/>
      <c r="H87" s="42"/>
      <c r="I87" s="138"/>
      <c r="J87" s="42"/>
      <c r="K87" s="42"/>
      <c r="L87" s="46"/>
      <c r="M87" s="234"/>
      <c r="N87" s="235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176</v>
      </c>
      <c r="AU87" s="19" t="s">
        <v>86</v>
      </c>
    </row>
    <row r="88" s="2" customFormat="1" ht="14.5" customHeight="1">
      <c r="A88" s="40"/>
      <c r="B88" s="41"/>
      <c r="C88" s="279" t="s">
        <v>86</v>
      </c>
      <c r="D88" s="279" t="s">
        <v>360</v>
      </c>
      <c r="E88" s="280" t="s">
        <v>410</v>
      </c>
      <c r="F88" s="281" t="s">
        <v>411</v>
      </c>
      <c r="G88" s="282" t="s">
        <v>412</v>
      </c>
      <c r="H88" s="283">
        <v>52.090000000000003</v>
      </c>
      <c r="I88" s="284"/>
      <c r="J88" s="283">
        <f>ROUND(I88*H88,0)</f>
        <v>0</v>
      </c>
      <c r="K88" s="281" t="s">
        <v>20</v>
      </c>
      <c r="L88" s="285"/>
      <c r="M88" s="286" t="s">
        <v>20</v>
      </c>
      <c r="N88" s="287" t="s">
        <v>48</v>
      </c>
      <c r="O88" s="86"/>
      <c r="P88" s="228">
        <f>O88*H88</f>
        <v>0</v>
      </c>
      <c r="Q88" s="228">
        <v>0.001</v>
      </c>
      <c r="R88" s="228">
        <f>Q88*H88</f>
        <v>0.052090000000000004</v>
      </c>
      <c r="S88" s="228">
        <v>0</v>
      </c>
      <c r="T88" s="22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0" t="s">
        <v>285</v>
      </c>
      <c r="AT88" s="230" t="s">
        <v>360</v>
      </c>
      <c r="AU88" s="230" t="s">
        <v>86</v>
      </c>
      <c r="AY88" s="19" t="s">
        <v>168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9" t="s">
        <v>8</v>
      </c>
      <c r="BK88" s="231">
        <f>ROUND(I88*H88,0)</f>
        <v>0</v>
      </c>
      <c r="BL88" s="19" t="s">
        <v>174</v>
      </c>
      <c r="BM88" s="230" t="s">
        <v>1445</v>
      </c>
    </row>
    <row r="89" s="13" customFormat="1">
      <c r="A89" s="13"/>
      <c r="B89" s="236"/>
      <c r="C89" s="237"/>
      <c r="D89" s="232" t="s">
        <v>185</v>
      </c>
      <c r="E89" s="238" t="s">
        <v>20</v>
      </c>
      <c r="F89" s="239" t="s">
        <v>1446</v>
      </c>
      <c r="G89" s="237"/>
      <c r="H89" s="240">
        <v>52.090000000000003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185</v>
      </c>
      <c r="AU89" s="246" t="s">
        <v>86</v>
      </c>
      <c r="AV89" s="13" t="s">
        <v>86</v>
      </c>
      <c r="AW89" s="13" t="s">
        <v>38</v>
      </c>
      <c r="AX89" s="13" t="s">
        <v>8</v>
      </c>
      <c r="AY89" s="246" t="s">
        <v>168</v>
      </c>
    </row>
    <row r="90" s="2" customFormat="1" ht="20.5" customHeight="1">
      <c r="A90" s="40"/>
      <c r="B90" s="41"/>
      <c r="C90" s="220" t="s">
        <v>903</v>
      </c>
      <c r="D90" s="220" t="s">
        <v>170</v>
      </c>
      <c r="E90" s="221" t="s">
        <v>866</v>
      </c>
      <c r="F90" s="222" t="s">
        <v>867</v>
      </c>
      <c r="G90" s="223" t="s">
        <v>417</v>
      </c>
      <c r="H90" s="224">
        <v>132</v>
      </c>
      <c r="I90" s="225"/>
      <c r="J90" s="224">
        <f>ROUND(I90*H90,0)</f>
        <v>0</v>
      </c>
      <c r="K90" s="222" t="s">
        <v>181</v>
      </c>
      <c r="L90" s="46"/>
      <c r="M90" s="226" t="s">
        <v>20</v>
      </c>
      <c r="N90" s="227" t="s">
        <v>48</v>
      </c>
      <c r="O90" s="86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0" t="s">
        <v>174</v>
      </c>
      <c r="AT90" s="230" t="s">
        <v>170</v>
      </c>
      <c r="AU90" s="230" t="s">
        <v>86</v>
      </c>
      <c r="AY90" s="19" t="s">
        <v>168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9" t="s">
        <v>8</v>
      </c>
      <c r="BK90" s="231">
        <f>ROUND(I90*H90,0)</f>
        <v>0</v>
      </c>
      <c r="BL90" s="19" t="s">
        <v>174</v>
      </c>
      <c r="BM90" s="230" t="s">
        <v>1447</v>
      </c>
    </row>
    <row r="91" s="2" customFormat="1">
      <c r="A91" s="40"/>
      <c r="B91" s="41"/>
      <c r="C91" s="42"/>
      <c r="D91" s="232" t="s">
        <v>183</v>
      </c>
      <c r="E91" s="42"/>
      <c r="F91" s="233" t="s">
        <v>869</v>
      </c>
      <c r="G91" s="42"/>
      <c r="H91" s="42"/>
      <c r="I91" s="138"/>
      <c r="J91" s="42"/>
      <c r="K91" s="42"/>
      <c r="L91" s="46"/>
      <c r="M91" s="234"/>
      <c r="N91" s="235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183</v>
      </c>
      <c r="AU91" s="19" t="s">
        <v>86</v>
      </c>
    </row>
    <row r="92" s="2" customFormat="1">
      <c r="A92" s="40"/>
      <c r="B92" s="41"/>
      <c r="C92" s="42"/>
      <c r="D92" s="232" t="s">
        <v>176</v>
      </c>
      <c r="E92" s="42"/>
      <c r="F92" s="233" t="s">
        <v>1448</v>
      </c>
      <c r="G92" s="42"/>
      <c r="H92" s="42"/>
      <c r="I92" s="138"/>
      <c r="J92" s="42"/>
      <c r="K92" s="42"/>
      <c r="L92" s="46"/>
      <c r="M92" s="234"/>
      <c r="N92" s="23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176</v>
      </c>
      <c r="AU92" s="19" t="s">
        <v>86</v>
      </c>
    </row>
    <row r="93" s="13" customFormat="1">
      <c r="A93" s="13"/>
      <c r="B93" s="236"/>
      <c r="C93" s="237"/>
      <c r="D93" s="232" t="s">
        <v>185</v>
      </c>
      <c r="E93" s="238" t="s">
        <v>20</v>
      </c>
      <c r="F93" s="239" t="s">
        <v>1449</v>
      </c>
      <c r="G93" s="237"/>
      <c r="H93" s="240">
        <v>132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185</v>
      </c>
      <c r="AU93" s="246" t="s">
        <v>86</v>
      </c>
      <c r="AV93" s="13" t="s">
        <v>86</v>
      </c>
      <c r="AW93" s="13" t="s">
        <v>38</v>
      </c>
      <c r="AX93" s="13" t="s">
        <v>8</v>
      </c>
      <c r="AY93" s="246" t="s">
        <v>168</v>
      </c>
    </row>
    <row r="94" s="2" customFormat="1" ht="20.5" customHeight="1">
      <c r="A94" s="40"/>
      <c r="B94" s="41"/>
      <c r="C94" s="220" t="s">
        <v>187</v>
      </c>
      <c r="D94" s="220" t="s">
        <v>170</v>
      </c>
      <c r="E94" s="221" t="s">
        <v>871</v>
      </c>
      <c r="F94" s="222" t="s">
        <v>872</v>
      </c>
      <c r="G94" s="223" t="s">
        <v>417</v>
      </c>
      <c r="H94" s="224">
        <v>89</v>
      </c>
      <c r="I94" s="225"/>
      <c r="J94" s="224">
        <f>ROUND(I94*H94,0)</f>
        <v>0</v>
      </c>
      <c r="K94" s="222" t="s">
        <v>181</v>
      </c>
      <c r="L94" s="46"/>
      <c r="M94" s="226" t="s">
        <v>20</v>
      </c>
      <c r="N94" s="227" t="s">
        <v>48</v>
      </c>
      <c r="O94" s="86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0" t="s">
        <v>174</v>
      </c>
      <c r="AT94" s="230" t="s">
        <v>170</v>
      </c>
      <c r="AU94" s="230" t="s">
        <v>86</v>
      </c>
      <c r="AY94" s="19" t="s">
        <v>168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9" t="s">
        <v>8</v>
      </c>
      <c r="BK94" s="231">
        <f>ROUND(I94*H94,0)</f>
        <v>0</v>
      </c>
      <c r="BL94" s="19" t="s">
        <v>174</v>
      </c>
      <c r="BM94" s="230" t="s">
        <v>1450</v>
      </c>
    </row>
    <row r="95" s="2" customFormat="1">
      <c r="A95" s="40"/>
      <c r="B95" s="41"/>
      <c r="C95" s="42"/>
      <c r="D95" s="232" t="s">
        <v>183</v>
      </c>
      <c r="E95" s="42"/>
      <c r="F95" s="233" t="s">
        <v>869</v>
      </c>
      <c r="G95" s="42"/>
      <c r="H95" s="42"/>
      <c r="I95" s="138"/>
      <c r="J95" s="42"/>
      <c r="K95" s="42"/>
      <c r="L95" s="46"/>
      <c r="M95" s="234"/>
      <c r="N95" s="23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183</v>
      </c>
      <c r="AU95" s="19" t="s">
        <v>86</v>
      </c>
    </row>
    <row r="96" s="2" customFormat="1">
      <c r="A96" s="40"/>
      <c r="B96" s="41"/>
      <c r="C96" s="42"/>
      <c r="D96" s="232" t="s">
        <v>176</v>
      </c>
      <c r="E96" s="42"/>
      <c r="F96" s="233" t="s">
        <v>874</v>
      </c>
      <c r="G96" s="42"/>
      <c r="H96" s="42"/>
      <c r="I96" s="138"/>
      <c r="J96" s="42"/>
      <c r="K96" s="42"/>
      <c r="L96" s="46"/>
      <c r="M96" s="234"/>
      <c r="N96" s="23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176</v>
      </c>
      <c r="AU96" s="19" t="s">
        <v>86</v>
      </c>
    </row>
    <row r="97" s="13" customFormat="1">
      <c r="A97" s="13"/>
      <c r="B97" s="236"/>
      <c r="C97" s="237"/>
      <c r="D97" s="232" t="s">
        <v>185</v>
      </c>
      <c r="E97" s="238" t="s">
        <v>20</v>
      </c>
      <c r="F97" s="239" t="s">
        <v>1451</v>
      </c>
      <c r="G97" s="237"/>
      <c r="H97" s="240">
        <v>89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185</v>
      </c>
      <c r="AU97" s="246" t="s">
        <v>86</v>
      </c>
      <c r="AV97" s="13" t="s">
        <v>86</v>
      </c>
      <c r="AW97" s="13" t="s">
        <v>38</v>
      </c>
      <c r="AX97" s="13" t="s">
        <v>8</v>
      </c>
      <c r="AY97" s="246" t="s">
        <v>168</v>
      </c>
    </row>
    <row r="98" s="2" customFormat="1" ht="20.5" customHeight="1">
      <c r="A98" s="40"/>
      <c r="B98" s="41"/>
      <c r="C98" s="220" t="s">
        <v>174</v>
      </c>
      <c r="D98" s="220" t="s">
        <v>170</v>
      </c>
      <c r="E98" s="221" t="s">
        <v>877</v>
      </c>
      <c r="F98" s="222" t="s">
        <v>878</v>
      </c>
      <c r="G98" s="223" t="s">
        <v>417</v>
      </c>
      <c r="H98" s="224">
        <v>89</v>
      </c>
      <c r="I98" s="225"/>
      <c r="J98" s="224">
        <f>ROUND(I98*H98,0)</f>
        <v>0</v>
      </c>
      <c r="K98" s="222" t="s">
        <v>181</v>
      </c>
      <c r="L98" s="46"/>
      <c r="M98" s="226" t="s">
        <v>20</v>
      </c>
      <c r="N98" s="227" t="s">
        <v>48</v>
      </c>
      <c r="O98" s="86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0" t="s">
        <v>174</v>
      </c>
      <c r="AT98" s="230" t="s">
        <v>170</v>
      </c>
      <c r="AU98" s="230" t="s">
        <v>86</v>
      </c>
      <c r="AY98" s="19" t="s">
        <v>168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9" t="s">
        <v>8</v>
      </c>
      <c r="BK98" s="231">
        <f>ROUND(I98*H98,0)</f>
        <v>0</v>
      </c>
      <c r="BL98" s="19" t="s">
        <v>174</v>
      </c>
      <c r="BM98" s="230" t="s">
        <v>1452</v>
      </c>
    </row>
    <row r="99" s="2" customFormat="1">
      <c r="A99" s="40"/>
      <c r="B99" s="41"/>
      <c r="C99" s="42"/>
      <c r="D99" s="232" t="s">
        <v>183</v>
      </c>
      <c r="E99" s="42"/>
      <c r="F99" s="233" t="s">
        <v>880</v>
      </c>
      <c r="G99" s="42"/>
      <c r="H99" s="42"/>
      <c r="I99" s="138"/>
      <c r="J99" s="42"/>
      <c r="K99" s="42"/>
      <c r="L99" s="46"/>
      <c r="M99" s="234"/>
      <c r="N99" s="23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183</v>
      </c>
      <c r="AU99" s="19" t="s">
        <v>86</v>
      </c>
    </row>
    <row r="100" s="13" customFormat="1">
      <c r="A100" s="13"/>
      <c r="B100" s="236"/>
      <c r="C100" s="237"/>
      <c r="D100" s="232" t="s">
        <v>185</v>
      </c>
      <c r="E100" s="238" t="s">
        <v>20</v>
      </c>
      <c r="F100" s="239" t="s">
        <v>1453</v>
      </c>
      <c r="G100" s="237"/>
      <c r="H100" s="240">
        <v>89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185</v>
      </c>
      <c r="AU100" s="246" t="s">
        <v>86</v>
      </c>
      <c r="AV100" s="13" t="s">
        <v>86</v>
      </c>
      <c r="AW100" s="13" t="s">
        <v>38</v>
      </c>
      <c r="AX100" s="13" t="s">
        <v>8</v>
      </c>
      <c r="AY100" s="246" t="s">
        <v>168</v>
      </c>
    </row>
    <row r="101" s="2" customFormat="1" ht="31" customHeight="1">
      <c r="A101" s="40"/>
      <c r="B101" s="41"/>
      <c r="C101" s="220" t="s">
        <v>340</v>
      </c>
      <c r="D101" s="220" t="s">
        <v>170</v>
      </c>
      <c r="E101" s="221" t="s">
        <v>883</v>
      </c>
      <c r="F101" s="222" t="s">
        <v>884</v>
      </c>
      <c r="G101" s="223" t="s">
        <v>417</v>
      </c>
      <c r="H101" s="224">
        <v>132</v>
      </c>
      <c r="I101" s="225"/>
      <c r="J101" s="224">
        <f>ROUND(I101*H101,0)</f>
        <v>0</v>
      </c>
      <c r="K101" s="222" t="s">
        <v>181</v>
      </c>
      <c r="L101" s="46"/>
      <c r="M101" s="226" t="s">
        <v>20</v>
      </c>
      <c r="N101" s="227" t="s">
        <v>48</v>
      </c>
      <c r="O101" s="86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0" t="s">
        <v>174</v>
      </c>
      <c r="AT101" s="230" t="s">
        <v>170</v>
      </c>
      <c r="AU101" s="230" t="s">
        <v>86</v>
      </c>
      <c r="AY101" s="19" t="s">
        <v>168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9" t="s">
        <v>8</v>
      </c>
      <c r="BK101" s="231">
        <f>ROUND(I101*H101,0)</f>
        <v>0</v>
      </c>
      <c r="BL101" s="19" t="s">
        <v>174</v>
      </c>
      <c r="BM101" s="230" t="s">
        <v>1454</v>
      </c>
    </row>
    <row r="102" s="2" customFormat="1">
      <c r="A102" s="40"/>
      <c r="B102" s="41"/>
      <c r="C102" s="42"/>
      <c r="D102" s="232" t="s">
        <v>183</v>
      </c>
      <c r="E102" s="42"/>
      <c r="F102" s="233" t="s">
        <v>880</v>
      </c>
      <c r="G102" s="42"/>
      <c r="H102" s="42"/>
      <c r="I102" s="138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183</v>
      </c>
      <c r="AU102" s="19" t="s">
        <v>86</v>
      </c>
    </row>
    <row r="103" s="13" customFormat="1">
      <c r="A103" s="13"/>
      <c r="B103" s="236"/>
      <c r="C103" s="237"/>
      <c r="D103" s="232" t="s">
        <v>185</v>
      </c>
      <c r="E103" s="238" t="s">
        <v>20</v>
      </c>
      <c r="F103" s="239" t="s">
        <v>1455</v>
      </c>
      <c r="G103" s="237"/>
      <c r="H103" s="240">
        <v>132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185</v>
      </c>
      <c r="AU103" s="246" t="s">
        <v>86</v>
      </c>
      <c r="AV103" s="13" t="s">
        <v>86</v>
      </c>
      <c r="AW103" s="13" t="s">
        <v>38</v>
      </c>
      <c r="AX103" s="13" t="s">
        <v>8</v>
      </c>
      <c r="AY103" s="246" t="s">
        <v>168</v>
      </c>
    </row>
    <row r="104" s="2" customFormat="1" ht="20.5" customHeight="1">
      <c r="A104" s="40"/>
      <c r="B104" s="41"/>
      <c r="C104" s="220" t="s">
        <v>9</v>
      </c>
      <c r="D104" s="220" t="s">
        <v>170</v>
      </c>
      <c r="E104" s="221" t="s">
        <v>886</v>
      </c>
      <c r="F104" s="222" t="s">
        <v>887</v>
      </c>
      <c r="G104" s="223" t="s">
        <v>417</v>
      </c>
      <c r="H104" s="224">
        <v>132</v>
      </c>
      <c r="I104" s="225"/>
      <c r="J104" s="224">
        <f>ROUND(I104*H104,0)</f>
        <v>0</v>
      </c>
      <c r="K104" s="222" t="s">
        <v>181</v>
      </c>
      <c r="L104" s="46"/>
      <c r="M104" s="226" t="s">
        <v>20</v>
      </c>
      <c r="N104" s="227" t="s">
        <v>48</v>
      </c>
      <c r="O104" s="86"/>
      <c r="P104" s="228">
        <f>O104*H104</f>
        <v>0</v>
      </c>
      <c r="Q104" s="228">
        <v>4.6E-05</v>
      </c>
      <c r="R104" s="228">
        <f>Q104*H104</f>
        <v>0.0060720000000000001</v>
      </c>
      <c r="S104" s="228">
        <v>0</v>
      </c>
      <c r="T104" s="22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0" t="s">
        <v>174</v>
      </c>
      <c r="AT104" s="230" t="s">
        <v>170</v>
      </c>
      <c r="AU104" s="230" t="s">
        <v>86</v>
      </c>
      <c r="AY104" s="19" t="s">
        <v>168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9" t="s">
        <v>8</v>
      </c>
      <c r="BK104" s="231">
        <f>ROUND(I104*H104,0)</f>
        <v>0</v>
      </c>
      <c r="BL104" s="19" t="s">
        <v>174</v>
      </c>
      <c r="BM104" s="230" t="s">
        <v>1456</v>
      </c>
    </row>
    <row r="105" s="2" customFormat="1">
      <c r="A105" s="40"/>
      <c r="B105" s="41"/>
      <c r="C105" s="42"/>
      <c r="D105" s="232" t="s">
        <v>183</v>
      </c>
      <c r="E105" s="42"/>
      <c r="F105" s="233" t="s">
        <v>889</v>
      </c>
      <c r="G105" s="42"/>
      <c r="H105" s="42"/>
      <c r="I105" s="138"/>
      <c r="J105" s="42"/>
      <c r="K105" s="42"/>
      <c r="L105" s="46"/>
      <c r="M105" s="234"/>
      <c r="N105" s="23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183</v>
      </c>
      <c r="AU105" s="19" t="s">
        <v>86</v>
      </c>
    </row>
    <row r="106" s="2" customFormat="1">
      <c r="A106" s="40"/>
      <c r="B106" s="41"/>
      <c r="C106" s="42"/>
      <c r="D106" s="232" t="s">
        <v>176</v>
      </c>
      <c r="E106" s="42"/>
      <c r="F106" s="233" t="s">
        <v>1457</v>
      </c>
      <c r="G106" s="42"/>
      <c r="H106" s="42"/>
      <c r="I106" s="138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176</v>
      </c>
      <c r="AU106" s="19" t="s">
        <v>86</v>
      </c>
    </row>
    <row r="107" s="13" customFormat="1">
      <c r="A107" s="13"/>
      <c r="B107" s="236"/>
      <c r="C107" s="237"/>
      <c r="D107" s="232" t="s">
        <v>185</v>
      </c>
      <c r="E107" s="238" t="s">
        <v>20</v>
      </c>
      <c r="F107" s="239" t="s">
        <v>1458</v>
      </c>
      <c r="G107" s="237"/>
      <c r="H107" s="240">
        <v>132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185</v>
      </c>
      <c r="AU107" s="246" t="s">
        <v>86</v>
      </c>
      <c r="AV107" s="13" t="s">
        <v>86</v>
      </c>
      <c r="AW107" s="13" t="s">
        <v>38</v>
      </c>
      <c r="AX107" s="13" t="s">
        <v>8</v>
      </c>
      <c r="AY107" s="246" t="s">
        <v>168</v>
      </c>
    </row>
    <row r="108" s="2" customFormat="1" ht="20.5" customHeight="1">
      <c r="A108" s="40"/>
      <c r="B108" s="41"/>
      <c r="C108" s="279" t="s">
        <v>365</v>
      </c>
      <c r="D108" s="279" t="s">
        <v>360</v>
      </c>
      <c r="E108" s="280" t="s">
        <v>891</v>
      </c>
      <c r="F108" s="281" t="s">
        <v>892</v>
      </c>
      <c r="G108" s="282" t="s">
        <v>417</v>
      </c>
      <c r="H108" s="283">
        <v>132</v>
      </c>
      <c r="I108" s="284"/>
      <c r="J108" s="283">
        <f>ROUND(I108*H108,0)</f>
        <v>0</v>
      </c>
      <c r="K108" s="281" t="s">
        <v>181</v>
      </c>
      <c r="L108" s="285"/>
      <c r="M108" s="286" t="s">
        <v>20</v>
      </c>
      <c r="N108" s="287" t="s">
        <v>48</v>
      </c>
      <c r="O108" s="86"/>
      <c r="P108" s="228">
        <f>O108*H108</f>
        <v>0</v>
      </c>
      <c r="Q108" s="228">
        <v>0.0035400000000000002</v>
      </c>
      <c r="R108" s="228">
        <f>Q108*H108</f>
        <v>0.46728000000000003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285</v>
      </c>
      <c r="AT108" s="230" t="s">
        <v>360</v>
      </c>
      <c r="AU108" s="230" t="s">
        <v>86</v>
      </c>
      <c r="AY108" s="19" t="s">
        <v>168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174</v>
      </c>
      <c r="BM108" s="230" t="s">
        <v>1459</v>
      </c>
    </row>
    <row r="109" s="2" customFormat="1" ht="20.5" customHeight="1">
      <c r="A109" s="40"/>
      <c r="B109" s="41"/>
      <c r="C109" s="220" t="s">
        <v>213</v>
      </c>
      <c r="D109" s="220" t="s">
        <v>170</v>
      </c>
      <c r="E109" s="221" t="s">
        <v>904</v>
      </c>
      <c r="F109" s="222" t="s">
        <v>905</v>
      </c>
      <c r="G109" s="223" t="s">
        <v>417</v>
      </c>
      <c r="H109" s="224">
        <v>89</v>
      </c>
      <c r="I109" s="225"/>
      <c r="J109" s="224">
        <f>ROUND(I109*H109,0)</f>
        <v>0</v>
      </c>
      <c r="K109" s="222" t="s">
        <v>181</v>
      </c>
      <c r="L109" s="46"/>
      <c r="M109" s="226" t="s">
        <v>20</v>
      </c>
      <c r="N109" s="227" t="s">
        <v>48</v>
      </c>
      <c r="O109" s="86"/>
      <c r="P109" s="228">
        <f>O109*H109</f>
        <v>0</v>
      </c>
      <c r="Q109" s="228">
        <v>5.1999999999999997E-05</v>
      </c>
      <c r="R109" s="228">
        <f>Q109*H109</f>
        <v>0.0046279999999999993</v>
      </c>
      <c r="S109" s="228">
        <v>0</v>
      </c>
      <c r="T109" s="22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0" t="s">
        <v>174</v>
      </c>
      <c r="AT109" s="230" t="s">
        <v>170</v>
      </c>
      <c r="AU109" s="230" t="s">
        <v>86</v>
      </c>
      <c r="AY109" s="19" t="s">
        <v>168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</v>
      </c>
      <c r="BK109" s="231">
        <f>ROUND(I109*H109,0)</f>
        <v>0</v>
      </c>
      <c r="BL109" s="19" t="s">
        <v>174</v>
      </c>
      <c r="BM109" s="230" t="s">
        <v>1460</v>
      </c>
    </row>
    <row r="110" s="2" customFormat="1">
      <c r="A110" s="40"/>
      <c r="B110" s="41"/>
      <c r="C110" s="42"/>
      <c r="D110" s="232" t="s">
        <v>183</v>
      </c>
      <c r="E110" s="42"/>
      <c r="F110" s="233" t="s">
        <v>889</v>
      </c>
      <c r="G110" s="42"/>
      <c r="H110" s="42"/>
      <c r="I110" s="138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183</v>
      </c>
      <c r="AU110" s="19" t="s">
        <v>86</v>
      </c>
    </row>
    <row r="111" s="2" customFormat="1">
      <c r="A111" s="40"/>
      <c r="B111" s="41"/>
      <c r="C111" s="42"/>
      <c r="D111" s="232" t="s">
        <v>176</v>
      </c>
      <c r="E111" s="42"/>
      <c r="F111" s="233" t="s">
        <v>907</v>
      </c>
      <c r="G111" s="42"/>
      <c r="H111" s="42"/>
      <c r="I111" s="138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176</v>
      </c>
      <c r="AU111" s="19" t="s">
        <v>86</v>
      </c>
    </row>
    <row r="112" s="13" customFormat="1">
      <c r="A112" s="13"/>
      <c r="B112" s="236"/>
      <c r="C112" s="237"/>
      <c r="D112" s="232" t="s">
        <v>185</v>
      </c>
      <c r="E112" s="238" t="s">
        <v>20</v>
      </c>
      <c r="F112" s="239" t="s">
        <v>1461</v>
      </c>
      <c r="G112" s="237"/>
      <c r="H112" s="240">
        <v>89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185</v>
      </c>
      <c r="AU112" s="246" t="s">
        <v>86</v>
      </c>
      <c r="AV112" s="13" t="s">
        <v>86</v>
      </c>
      <c r="AW112" s="13" t="s">
        <v>38</v>
      </c>
      <c r="AX112" s="13" t="s">
        <v>8</v>
      </c>
      <c r="AY112" s="246" t="s">
        <v>168</v>
      </c>
    </row>
    <row r="113" s="2" customFormat="1" ht="20.5" customHeight="1">
      <c r="A113" s="40"/>
      <c r="B113" s="41"/>
      <c r="C113" s="279" t="s">
        <v>264</v>
      </c>
      <c r="D113" s="279" t="s">
        <v>360</v>
      </c>
      <c r="E113" s="280" t="s">
        <v>900</v>
      </c>
      <c r="F113" s="281" t="s">
        <v>901</v>
      </c>
      <c r="G113" s="282" t="s">
        <v>417</v>
      </c>
      <c r="H113" s="283">
        <v>178</v>
      </c>
      <c r="I113" s="284"/>
      <c r="J113" s="283">
        <f>ROUND(I113*H113,0)</f>
        <v>0</v>
      </c>
      <c r="K113" s="281" t="s">
        <v>181</v>
      </c>
      <c r="L113" s="285"/>
      <c r="M113" s="286" t="s">
        <v>20</v>
      </c>
      <c r="N113" s="287" t="s">
        <v>48</v>
      </c>
      <c r="O113" s="86"/>
      <c r="P113" s="228">
        <f>O113*H113</f>
        <v>0</v>
      </c>
      <c r="Q113" s="228">
        <v>0.0047200000000000002</v>
      </c>
      <c r="R113" s="228">
        <f>Q113*H113</f>
        <v>0.84016000000000002</v>
      </c>
      <c r="S113" s="228">
        <v>0</v>
      </c>
      <c r="T113" s="22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0" t="s">
        <v>285</v>
      </c>
      <c r="AT113" s="230" t="s">
        <v>360</v>
      </c>
      <c r="AU113" s="230" t="s">
        <v>86</v>
      </c>
      <c r="AY113" s="19" t="s">
        <v>168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9" t="s">
        <v>8</v>
      </c>
      <c r="BK113" s="231">
        <f>ROUND(I113*H113,0)</f>
        <v>0</v>
      </c>
      <c r="BL113" s="19" t="s">
        <v>174</v>
      </c>
      <c r="BM113" s="230" t="s">
        <v>1462</v>
      </c>
    </row>
    <row r="114" s="13" customFormat="1">
      <c r="A114" s="13"/>
      <c r="B114" s="236"/>
      <c r="C114" s="237"/>
      <c r="D114" s="232" t="s">
        <v>185</v>
      </c>
      <c r="E114" s="237"/>
      <c r="F114" s="239" t="s">
        <v>1463</v>
      </c>
      <c r="G114" s="237"/>
      <c r="H114" s="240">
        <v>178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185</v>
      </c>
      <c r="AU114" s="246" t="s">
        <v>86</v>
      </c>
      <c r="AV114" s="13" t="s">
        <v>86</v>
      </c>
      <c r="AW114" s="13" t="s">
        <v>4</v>
      </c>
      <c r="AX114" s="13" t="s">
        <v>8</v>
      </c>
      <c r="AY114" s="246" t="s">
        <v>168</v>
      </c>
    </row>
    <row r="115" s="2" customFormat="1" ht="20.5" customHeight="1">
      <c r="A115" s="40"/>
      <c r="B115" s="41"/>
      <c r="C115" s="220" t="s">
        <v>270</v>
      </c>
      <c r="D115" s="220" t="s">
        <v>170</v>
      </c>
      <c r="E115" s="221" t="s">
        <v>912</v>
      </c>
      <c r="F115" s="222" t="s">
        <v>913</v>
      </c>
      <c r="G115" s="223" t="s">
        <v>417</v>
      </c>
      <c r="H115" s="224">
        <v>89</v>
      </c>
      <c r="I115" s="225"/>
      <c r="J115" s="224">
        <f>ROUND(I115*H115,0)</f>
        <v>0</v>
      </c>
      <c r="K115" s="222" t="s">
        <v>20</v>
      </c>
      <c r="L115" s="46"/>
      <c r="M115" s="226" t="s">
        <v>20</v>
      </c>
      <c r="N115" s="227" t="s">
        <v>48</v>
      </c>
      <c r="O115" s="86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0" t="s">
        <v>174</v>
      </c>
      <c r="AT115" s="230" t="s">
        <v>170</v>
      </c>
      <c r="AU115" s="230" t="s">
        <v>86</v>
      </c>
      <c r="AY115" s="19" t="s">
        <v>168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</v>
      </c>
      <c r="BK115" s="231">
        <f>ROUND(I115*H115,0)</f>
        <v>0</v>
      </c>
      <c r="BL115" s="19" t="s">
        <v>174</v>
      </c>
      <c r="BM115" s="230" t="s">
        <v>1464</v>
      </c>
    </row>
    <row r="116" s="2" customFormat="1" ht="20.5" customHeight="1">
      <c r="A116" s="40"/>
      <c r="B116" s="41"/>
      <c r="C116" s="220" t="s">
        <v>285</v>
      </c>
      <c r="D116" s="220" t="s">
        <v>170</v>
      </c>
      <c r="E116" s="221" t="s">
        <v>1465</v>
      </c>
      <c r="F116" s="222" t="s">
        <v>1466</v>
      </c>
      <c r="G116" s="223" t="s">
        <v>417</v>
      </c>
      <c r="H116" s="224">
        <v>132</v>
      </c>
      <c r="I116" s="225"/>
      <c r="J116" s="224">
        <f>ROUND(I116*H116,0)</f>
        <v>0</v>
      </c>
      <c r="K116" s="222" t="s">
        <v>181</v>
      </c>
      <c r="L116" s="46"/>
      <c r="M116" s="226" t="s">
        <v>20</v>
      </c>
      <c r="N116" s="227" t="s">
        <v>48</v>
      </c>
      <c r="O116" s="86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0" t="s">
        <v>174</v>
      </c>
      <c r="AT116" s="230" t="s">
        <v>170</v>
      </c>
      <c r="AU116" s="230" t="s">
        <v>86</v>
      </c>
      <c r="AY116" s="19" t="s">
        <v>168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9" t="s">
        <v>8</v>
      </c>
      <c r="BK116" s="231">
        <f>ROUND(I116*H116,0)</f>
        <v>0</v>
      </c>
      <c r="BL116" s="19" t="s">
        <v>174</v>
      </c>
      <c r="BM116" s="230" t="s">
        <v>1467</v>
      </c>
    </row>
    <row r="117" s="2" customFormat="1">
      <c r="A117" s="40"/>
      <c r="B117" s="41"/>
      <c r="C117" s="42"/>
      <c r="D117" s="232" t="s">
        <v>183</v>
      </c>
      <c r="E117" s="42"/>
      <c r="F117" s="233" t="s">
        <v>1468</v>
      </c>
      <c r="G117" s="42"/>
      <c r="H117" s="42"/>
      <c r="I117" s="138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183</v>
      </c>
      <c r="AU117" s="19" t="s">
        <v>86</v>
      </c>
    </row>
    <row r="118" s="13" customFormat="1">
      <c r="A118" s="13"/>
      <c r="B118" s="236"/>
      <c r="C118" s="237"/>
      <c r="D118" s="232" t="s">
        <v>185</v>
      </c>
      <c r="E118" s="238" t="s">
        <v>20</v>
      </c>
      <c r="F118" s="239" t="s">
        <v>1469</v>
      </c>
      <c r="G118" s="237"/>
      <c r="H118" s="240">
        <v>132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185</v>
      </c>
      <c r="AU118" s="246" t="s">
        <v>86</v>
      </c>
      <c r="AV118" s="13" t="s">
        <v>86</v>
      </c>
      <c r="AW118" s="13" t="s">
        <v>38</v>
      </c>
      <c r="AX118" s="13" t="s">
        <v>8</v>
      </c>
      <c r="AY118" s="246" t="s">
        <v>168</v>
      </c>
    </row>
    <row r="119" s="2" customFormat="1" ht="20.5" customHeight="1">
      <c r="A119" s="40"/>
      <c r="B119" s="41"/>
      <c r="C119" s="279" t="s">
        <v>290</v>
      </c>
      <c r="D119" s="279" t="s">
        <v>360</v>
      </c>
      <c r="E119" s="280" t="s">
        <v>1470</v>
      </c>
      <c r="F119" s="281" t="s">
        <v>1471</v>
      </c>
      <c r="G119" s="282" t="s">
        <v>412</v>
      </c>
      <c r="H119" s="283">
        <v>2</v>
      </c>
      <c r="I119" s="284"/>
      <c r="J119" s="283">
        <f>ROUND(I119*H119,0)</f>
        <v>0</v>
      </c>
      <c r="K119" s="281" t="s">
        <v>20</v>
      </c>
      <c r="L119" s="285"/>
      <c r="M119" s="286" t="s">
        <v>20</v>
      </c>
      <c r="N119" s="287" t="s">
        <v>48</v>
      </c>
      <c r="O119" s="86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0" t="s">
        <v>285</v>
      </c>
      <c r="AT119" s="230" t="s">
        <v>360</v>
      </c>
      <c r="AU119" s="230" t="s">
        <v>86</v>
      </c>
      <c r="AY119" s="19" t="s">
        <v>168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9" t="s">
        <v>8</v>
      </c>
      <c r="BK119" s="231">
        <f>ROUND(I119*H119,0)</f>
        <v>0</v>
      </c>
      <c r="BL119" s="19" t="s">
        <v>174</v>
      </c>
      <c r="BM119" s="230" t="s">
        <v>1472</v>
      </c>
    </row>
    <row r="120" s="2" customFormat="1">
      <c r="A120" s="40"/>
      <c r="B120" s="41"/>
      <c r="C120" s="42"/>
      <c r="D120" s="232" t="s">
        <v>176</v>
      </c>
      <c r="E120" s="42"/>
      <c r="F120" s="233" t="s">
        <v>1473</v>
      </c>
      <c r="G120" s="42"/>
      <c r="H120" s="42"/>
      <c r="I120" s="138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176</v>
      </c>
      <c r="AU120" s="19" t="s">
        <v>86</v>
      </c>
    </row>
    <row r="121" s="13" customFormat="1">
      <c r="A121" s="13"/>
      <c r="B121" s="236"/>
      <c r="C121" s="237"/>
      <c r="D121" s="232" t="s">
        <v>185</v>
      </c>
      <c r="E121" s="238" t="s">
        <v>20</v>
      </c>
      <c r="F121" s="239" t="s">
        <v>1474</v>
      </c>
      <c r="G121" s="237"/>
      <c r="H121" s="240">
        <v>2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185</v>
      </c>
      <c r="AU121" s="246" t="s">
        <v>86</v>
      </c>
      <c r="AV121" s="13" t="s">
        <v>86</v>
      </c>
      <c r="AW121" s="13" t="s">
        <v>38</v>
      </c>
      <c r="AX121" s="13" t="s">
        <v>8</v>
      </c>
      <c r="AY121" s="246" t="s">
        <v>168</v>
      </c>
    </row>
    <row r="122" s="2" customFormat="1" ht="20.5" customHeight="1">
      <c r="A122" s="40"/>
      <c r="B122" s="41"/>
      <c r="C122" s="220" t="s">
        <v>329</v>
      </c>
      <c r="D122" s="220" t="s">
        <v>170</v>
      </c>
      <c r="E122" s="221" t="s">
        <v>916</v>
      </c>
      <c r="F122" s="222" t="s">
        <v>917</v>
      </c>
      <c r="G122" s="223" t="s">
        <v>918</v>
      </c>
      <c r="H122" s="224">
        <v>89</v>
      </c>
      <c r="I122" s="225"/>
      <c r="J122" s="224">
        <f>ROUND(I122*H122,0)</f>
        <v>0</v>
      </c>
      <c r="K122" s="222" t="s">
        <v>20</v>
      </c>
      <c r="L122" s="46"/>
      <c r="M122" s="226" t="s">
        <v>20</v>
      </c>
      <c r="N122" s="227" t="s">
        <v>48</v>
      </c>
      <c r="O122" s="86"/>
      <c r="P122" s="228">
        <f>O122*H122</f>
        <v>0</v>
      </c>
      <c r="Q122" s="228">
        <v>2.0000000000000002E-05</v>
      </c>
      <c r="R122" s="228">
        <f>Q122*H122</f>
        <v>0.0017800000000000001</v>
      </c>
      <c r="S122" s="228">
        <v>0</v>
      </c>
      <c r="T122" s="22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0" t="s">
        <v>174</v>
      </c>
      <c r="AT122" s="230" t="s">
        <v>170</v>
      </c>
      <c r="AU122" s="230" t="s">
        <v>86</v>
      </c>
      <c r="AY122" s="19" t="s">
        <v>168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9" t="s">
        <v>8</v>
      </c>
      <c r="BK122" s="231">
        <f>ROUND(I122*H122,0)</f>
        <v>0</v>
      </c>
      <c r="BL122" s="19" t="s">
        <v>174</v>
      </c>
      <c r="BM122" s="230" t="s">
        <v>1475</v>
      </c>
    </row>
    <row r="123" s="13" customFormat="1">
      <c r="A123" s="13"/>
      <c r="B123" s="236"/>
      <c r="C123" s="237"/>
      <c r="D123" s="232" t="s">
        <v>185</v>
      </c>
      <c r="E123" s="238" t="s">
        <v>20</v>
      </c>
      <c r="F123" s="239" t="s">
        <v>1461</v>
      </c>
      <c r="G123" s="237"/>
      <c r="H123" s="240">
        <v>89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185</v>
      </c>
      <c r="AU123" s="246" t="s">
        <v>86</v>
      </c>
      <c r="AV123" s="13" t="s">
        <v>86</v>
      </c>
      <c r="AW123" s="13" t="s">
        <v>38</v>
      </c>
      <c r="AX123" s="13" t="s">
        <v>8</v>
      </c>
      <c r="AY123" s="246" t="s">
        <v>168</v>
      </c>
    </row>
    <row r="124" s="2" customFormat="1" ht="20.5" customHeight="1">
      <c r="A124" s="40"/>
      <c r="B124" s="41"/>
      <c r="C124" s="220" t="s">
        <v>303</v>
      </c>
      <c r="D124" s="220" t="s">
        <v>170</v>
      </c>
      <c r="E124" s="221" t="s">
        <v>999</v>
      </c>
      <c r="F124" s="222" t="s">
        <v>1000</v>
      </c>
      <c r="G124" s="223" t="s">
        <v>417</v>
      </c>
      <c r="H124" s="224">
        <v>221</v>
      </c>
      <c r="I124" s="225"/>
      <c r="J124" s="224">
        <f>ROUND(I124*H124,0)</f>
        <v>0</v>
      </c>
      <c r="K124" s="222" t="s">
        <v>711</v>
      </c>
      <c r="L124" s="46"/>
      <c r="M124" s="226" t="s">
        <v>20</v>
      </c>
      <c r="N124" s="227" t="s">
        <v>48</v>
      </c>
      <c r="O124" s="86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0" t="s">
        <v>174</v>
      </c>
      <c r="AT124" s="230" t="s">
        <v>170</v>
      </c>
      <c r="AU124" s="230" t="s">
        <v>86</v>
      </c>
      <c r="AY124" s="19" t="s">
        <v>168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9" t="s">
        <v>8</v>
      </c>
      <c r="BK124" s="231">
        <f>ROUND(I124*H124,0)</f>
        <v>0</v>
      </c>
      <c r="BL124" s="19" t="s">
        <v>174</v>
      </c>
      <c r="BM124" s="230" t="s">
        <v>1476</v>
      </c>
    </row>
    <row r="125" s="2" customFormat="1">
      <c r="A125" s="40"/>
      <c r="B125" s="41"/>
      <c r="C125" s="42"/>
      <c r="D125" s="232" t="s">
        <v>183</v>
      </c>
      <c r="E125" s="42"/>
      <c r="F125" s="233" t="s">
        <v>1002</v>
      </c>
      <c r="G125" s="42"/>
      <c r="H125" s="42"/>
      <c r="I125" s="138"/>
      <c r="J125" s="42"/>
      <c r="K125" s="42"/>
      <c r="L125" s="46"/>
      <c r="M125" s="234"/>
      <c r="N125" s="23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183</v>
      </c>
      <c r="AU125" s="19" t="s">
        <v>86</v>
      </c>
    </row>
    <row r="126" s="2" customFormat="1">
      <c r="A126" s="40"/>
      <c r="B126" s="41"/>
      <c r="C126" s="42"/>
      <c r="D126" s="232" t="s">
        <v>176</v>
      </c>
      <c r="E126" s="42"/>
      <c r="F126" s="233" t="s">
        <v>1003</v>
      </c>
      <c r="G126" s="42"/>
      <c r="H126" s="42"/>
      <c r="I126" s="138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176</v>
      </c>
      <c r="AU126" s="19" t="s">
        <v>86</v>
      </c>
    </row>
    <row r="127" s="13" customFormat="1">
      <c r="A127" s="13"/>
      <c r="B127" s="236"/>
      <c r="C127" s="237"/>
      <c r="D127" s="232" t="s">
        <v>185</v>
      </c>
      <c r="E127" s="238" t="s">
        <v>20</v>
      </c>
      <c r="F127" s="239" t="s">
        <v>1477</v>
      </c>
      <c r="G127" s="237"/>
      <c r="H127" s="240">
        <v>221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185</v>
      </c>
      <c r="AU127" s="246" t="s">
        <v>86</v>
      </c>
      <c r="AV127" s="13" t="s">
        <v>86</v>
      </c>
      <c r="AW127" s="13" t="s">
        <v>38</v>
      </c>
      <c r="AX127" s="13" t="s">
        <v>8</v>
      </c>
      <c r="AY127" s="246" t="s">
        <v>168</v>
      </c>
    </row>
    <row r="128" s="2" customFormat="1" ht="20.5" customHeight="1">
      <c r="A128" s="40"/>
      <c r="B128" s="41"/>
      <c r="C128" s="279" t="s">
        <v>314</v>
      </c>
      <c r="D128" s="279" t="s">
        <v>360</v>
      </c>
      <c r="E128" s="280" t="s">
        <v>1005</v>
      </c>
      <c r="F128" s="281" t="s">
        <v>1006</v>
      </c>
      <c r="G128" s="282" t="s">
        <v>190</v>
      </c>
      <c r="H128" s="283">
        <v>4.4199999999999999</v>
      </c>
      <c r="I128" s="284"/>
      <c r="J128" s="283">
        <f>ROUND(I128*H128,0)</f>
        <v>0</v>
      </c>
      <c r="K128" s="281" t="s">
        <v>181</v>
      </c>
      <c r="L128" s="285"/>
      <c r="M128" s="286" t="s">
        <v>20</v>
      </c>
      <c r="N128" s="287" t="s">
        <v>48</v>
      </c>
      <c r="O128" s="86"/>
      <c r="P128" s="228">
        <f>O128*H128</f>
        <v>0</v>
      </c>
      <c r="Q128" s="228">
        <v>0.20000000000000001</v>
      </c>
      <c r="R128" s="228">
        <f>Q128*H128</f>
        <v>0.88400000000000001</v>
      </c>
      <c r="S128" s="228">
        <v>0</v>
      </c>
      <c r="T128" s="22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0" t="s">
        <v>285</v>
      </c>
      <c r="AT128" s="230" t="s">
        <v>360</v>
      </c>
      <c r="AU128" s="230" t="s">
        <v>86</v>
      </c>
      <c r="AY128" s="19" t="s">
        <v>168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9" t="s">
        <v>8</v>
      </c>
      <c r="BK128" s="231">
        <f>ROUND(I128*H128,0)</f>
        <v>0</v>
      </c>
      <c r="BL128" s="19" t="s">
        <v>174</v>
      </c>
      <c r="BM128" s="230" t="s">
        <v>1478</v>
      </c>
    </row>
    <row r="129" s="13" customFormat="1">
      <c r="A129" s="13"/>
      <c r="B129" s="236"/>
      <c r="C129" s="237"/>
      <c r="D129" s="232" t="s">
        <v>185</v>
      </c>
      <c r="E129" s="238" t="s">
        <v>20</v>
      </c>
      <c r="F129" s="239" t="s">
        <v>1479</v>
      </c>
      <c r="G129" s="237"/>
      <c r="H129" s="240">
        <v>4.4199999999999999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185</v>
      </c>
      <c r="AU129" s="246" t="s">
        <v>86</v>
      </c>
      <c r="AV129" s="13" t="s">
        <v>86</v>
      </c>
      <c r="AW129" s="13" t="s">
        <v>38</v>
      </c>
      <c r="AX129" s="13" t="s">
        <v>8</v>
      </c>
      <c r="AY129" s="246" t="s">
        <v>168</v>
      </c>
    </row>
    <row r="130" s="2" customFormat="1" ht="14.5" customHeight="1">
      <c r="A130" s="40"/>
      <c r="B130" s="41"/>
      <c r="C130" s="279" t="s">
        <v>372</v>
      </c>
      <c r="D130" s="279" t="s">
        <v>360</v>
      </c>
      <c r="E130" s="280" t="s">
        <v>921</v>
      </c>
      <c r="F130" s="281" t="s">
        <v>922</v>
      </c>
      <c r="G130" s="282" t="s">
        <v>417</v>
      </c>
      <c r="H130" s="283">
        <v>12</v>
      </c>
      <c r="I130" s="284"/>
      <c r="J130" s="283">
        <f>ROUND(I130*H130,0)</f>
        <v>0</v>
      </c>
      <c r="K130" s="281" t="s">
        <v>20</v>
      </c>
      <c r="L130" s="285"/>
      <c r="M130" s="286" t="s">
        <v>20</v>
      </c>
      <c r="N130" s="287" t="s">
        <v>48</v>
      </c>
      <c r="O130" s="86"/>
      <c r="P130" s="228">
        <f>O130*H130</f>
        <v>0</v>
      </c>
      <c r="Q130" s="228">
        <v>0.017999999999999999</v>
      </c>
      <c r="R130" s="228">
        <f>Q130*H130</f>
        <v>0.21599999999999997</v>
      </c>
      <c r="S130" s="228">
        <v>0</v>
      </c>
      <c r="T130" s="22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0" t="s">
        <v>285</v>
      </c>
      <c r="AT130" s="230" t="s">
        <v>360</v>
      </c>
      <c r="AU130" s="230" t="s">
        <v>86</v>
      </c>
      <c r="AY130" s="19" t="s">
        <v>168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</v>
      </c>
      <c r="BK130" s="231">
        <f>ROUND(I130*H130,0)</f>
        <v>0</v>
      </c>
      <c r="BL130" s="19" t="s">
        <v>174</v>
      </c>
      <c r="BM130" s="230" t="s">
        <v>1480</v>
      </c>
    </row>
    <row r="131" s="2" customFormat="1" ht="14.5" customHeight="1">
      <c r="A131" s="40"/>
      <c r="B131" s="41"/>
      <c r="C131" s="279" t="s">
        <v>496</v>
      </c>
      <c r="D131" s="279" t="s">
        <v>360</v>
      </c>
      <c r="E131" s="280" t="s">
        <v>1481</v>
      </c>
      <c r="F131" s="281" t="s">
        <v>1075</v>
      </c>
      <c r="G131" s="282" t="s">
        <v>417</v>
      </c>
      <c r="H131" s="283">
        <v>9</v>
      </c>
      <c r="I131" s="284"/>
      <c r="J131" s="283">
        <f>ROUND(I131*H131,0)</f>
        <v>0</v>
      </c>
      <c r="K131" s="281" t="s">
        <v>20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285</v>
      </c>
      <c r="AT131" s="230" t="s">
        <v>360</v>
      </c>
      <c r="AU131" s="230" t="s">
        <v>86</v>
      </c>
      <c r="AY131" s="19" t="s">
        <v>168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174</v>
      </c>
      <c r="BM131" s="230" t="s">
        <v>1482</v>
      </c>
    </row>
    <row r="132" s="2" customFormat="1" ht="14.5" customHeight="1">
      <c r="A132" s="40"/>
      <c r="B132" s="41"/>
      <c r="C132" s="279" t="s">
        <v>387</v>
      </c>
      <c r="D132" s="279" t="s">
        <v>360</v>
      </c>
      <c r="E132" s="280" t="s">
        <v>1483</v>
      </c>
      <c r="F132" s="281" t="s">
        <v>1484</v>
      </c>
      <c r="G132" s="282" t="s">
        <v>417</v>
      </c>
      <c r="H132" s="283">
        <v>7</v>
      </c>
      <c r="I132" s="284"/>
      <c r="J132" s="283">
        <f>ROUND(I132*H132,0)</f>
        <v>0</v>
      </c>
      <c r="K132" s="281" t="s">
        <v>20</v>
      </c>
      <c r="L132" s="285"/>
      <c r="M132" s="286" t="s">
        <v>20</v>
      </c>
      <c r="N132" s="287" t="s">
        <v>48</v>
      </c>
      <c r="O132" s="86"/>
      <c r="P132" s="228">
        <f>O132*H132</f>
        <v>0</v>
      </c>
      <c r="Q132" s="228">
        <v>0.017999999999999999</v>
      </c>
      <c r="R132" s="228">
        <f>Q132*H132</f>
        <v>0.126</v>
      </c>
      <c r="S132" s="228">
        <v>0</v>
      </c>
      <c r="T132" s="22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0" t="s">
        <v>285</v>
      </c>
      <c r="AT132" s="230" t="s">
        <v>360</v>
      </c>
      <c r="AU132" s="230" t="s">
        <v>86</v>
      </c>
      <c r="AY132" s="19" t="s">
        <v>168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</v>
      </c>
      <c r="BK132" s="231">
        <f>ROUND(I132*H132,0)</f>
        <v>0</v>
      </c>
      <c r="BL132" s="19" t="s">
        <v>174</v>
      </c>
      <c r="BM132" s="230" t="s">
        <v>1485</v>
      </c>
    </row>
    <row r="133" s="2" customFormat="1" ht="14.5" customHeight="1">
      <c r="A133" s="40"/>
      <c r="B133" s="41"/>
      <c r="C133" s="279" t="s">
        <v>7</v>
      </c>
      <c r="D133" s="279" t="s">
        <v>360</v>
      </c>
      <c r="E133" s="280" t="s">
        <v>981</v>
      </c>
      <c r="F133" s="281" t="s">
        <v>979</v>
      </c>
      <c r="G133" s="282" t="s">
        <v>417</v>
      </c>
      <c r="H133" s="283">
        <v>15</v>
      </c>
      <c r="I133" s="284"/>
      <c r="J133" s="283">
        <f>ROUND(I133*H133,0)</f>
        <v>0</v>
      </c>
      <c r="K133" s="281" t="s">
        <v>20</v>
      </c>
      <c r="L133" s="285"/>
      <c r="M133" s="286" t="s">
        <v>20</v>
      </c>
      <c r="N133" s="287" t="s">
        <v>48</v>
      </c>
      <c r="O133" s="86"/>
      <c r="P133" s="228">
        <f>O133*H133</f>
        <v>0</v>
      </c>
      <c r="Q133" s="228">
        <v>4.0000000000000003E-05</v>
      </c>
      <c r="R133" s="228">
        <f>Q133*H133</f>
        <v>0.00060000000000000006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285</v>
      </c>
      <c r="AT133" s="230" t="s">
        <v>360</v>
      </c>
      <c r="AU133" s="230" t="s">
        <v>86</v>
      </c>
      <c r="AY133" s="19" t="s">
        <v>168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174</v>
      </c>
      <c r="BM133" s="230" t="s">
        <v>1486</v>
      </c>
    </row>
    <row r="134" s="2" customFormat="1" ht="14.5" customHeight="1">
      <c r="A134" s="40"/>
      <c r="B134" s="41"/>
      <c r="C134" s="279" t="s">
        <v>448</v>
      </c>
      <c r="D134" s="279" t="s">
        <v>360</v>
      </c>
      <c r="E134" s="280" t="s">
        <v>964</v>
      </c>
      <c r="F134" s="281" t="s">
        <v>1487</v>
      </c>
      <c r="G134" s="282" t="s">
        <v>417</v>
      </c>
      <c r="H134" s="283">
        <v>17</v>
      </c>
      <c r="I134" s="284"/>
      <c r="J134" s="283">
        <f>ROUND(I134*H134,0)</f>
        <v>0</v>
      </c>
      <c r="K134" s="281" t="s">
        <v>20</v>
      </c>
      <c r="L134" s="285"/>
      <c r="M134" s="286" t="s">
        <v>20</v>
      </c>
      <c r="N134" s="287" t="s">
        <v>48</v>
      </c>
      <c r="O134" s="86"/>
      <c r="P134" s="228">
        <f>O134*H134</f>
        <v>0</v>
      </c>
      <c r="Q134" s="228">
        <v>0.017999999999999999</v>
      </c>
      <c r="R134" s="228">
        <f>Q134*H134</f>
        <v>0.30599999999999999</v>
      </c>
      <c r="S134" s="228">
        <v>0</v>
      </c>
      <c r="T134" s="22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0" t="s">
        <v>285</v>
      </c>
      <c r="AT134" s="230" t="s">
        <v>360</v>
      </c>
      <c r="AU134" s="230" t="s">
        <v>86</v>
      </c>
      <c r="AY134" s="19" t="s">
        <v>168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</v>
      </c>
      <c r="BK134" s="231">
        <f>ROUND(I134*H134,0)</f>
        <v>0</v>
      </c>
      <c r="BL134" s="19" t="s">
        <v>174</v>
      </c>
      <c r="BM134" s="230" t="s">
        <v>1488</v>
      </c>
    </row>
    <row r="135" s="2" customFormat="1" ht="14.5" customHeight="1">
      <c r="A135" s="40"/>
      <c r="B135" s="41"/>
      <c r="C135" s="279" t="s">
        <v>454</v>
      </c>
      <c r="D135" s="279" t="s">
        <v>360</v>
      </c>
      <c r="E135" s="280" t="s">
        <v>1489</v>
      </c>
      <c r="F135" s="281" t="s">
        <v>1490</v>
      </c>
      <c r="G135" s="282" t="s">
        <v>417</v>
      </c>
      <c r="H135" s="283">
        <v>10</v>
      </c>
      <c r="I135" s="284"/>
      <c r="J135" s="283">
        <f>ROUND(I135*H135,0)</f>
        <v>0</v>
      </c>
      <c r="K135" s="281" t="s">
        <v>20</v>
      </c>
      <c r="L135" s="285"/>
      <c r="M135" s="286" t="s">
        <v>20</v>
      </c>
      <c r="N135" s="287" t="s">
        <v>48</v>
      </c>
      <c r="O135" s="86"/>
      <c r="P135" s="228">
        <f>O135*H135</f>
        <v>0</v>
      </c>
      <c r="Q135" s="228">
        <v>4.0000000000000003E-05</v>
      </c>
      <c r="R135" s="228">
        <f>Q135*H135</f>
        <v>0.00040000000000000002</v>
      </c>
      <c r="S135" s="228">
        <v>0</v>
      </c>
      <c r="T135" s="22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0" t="s">
        <v>285</v>
      </c>
      <c r="AT135" s="230" t="s">
        <v>360</v>
      </c>
      <c r="AU135" s="230" t="s">
        <v>86</v>
      </c>
      <c r="AY135" s="19" t="s">
        <v>168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9" t="s">
        <v>8</v>
      </c>
      <c r="BK135" s="231">
        <f>ROUND(I135*H135,0)</f>
        <v>0</v>
      </c>
      <c r="BL135" s="19" t="s">
        <v>174</v>
      </c>
      <c r="BM135" s="230" t="s">
        <v>1491</v>
      </c>
    </row>
    <row r="136" s="2" customFormat="1" ht="14.5" customHeight="1">
      <c r="A136" s="40"/>
      <c r="B136" s="41"/>
      <c r="C136" s="279" t="s">
        <v>461</v>
      </c>
      <c r="D136" s="279" t="s">
        <v>360</v>
      </c>
      <c r="E136" s="280" t="s">
        <v>1492</v>
      </c>
      <c r="F136" s="281" t="s">
        <v>1490</v>
      </c>
      <c r="G136" s="282" t="s">
        <v>417</v>
      </c>
      <c r="H136" s="283">
        <v>132</v>
      </c>
      <c r="I136" s="284"/>
      <c r="J136" s="283">
        <f>ROUND(I136*H136,0)</f>
        <v>0</v>
      </c>
      <c r="K136" s="281" t="s">
        <v>20</v>
      </c>
      <c r="L136" s="285"/>
      <c r="M136" s="286" t="s">
        <v>20</v>
      </c>
      <c r="N136" s="287" t="s">
        <v>48</v>
      </c>
      <c r="O136" s="86"/>
      <c r="P136" s="228">
        <f>O136*H136</f>
        <v>0</v>
      </c>
      <c r="Q136" s="228">
        <v>4.0000000000000003E-05</v>
      </c>
      <c r="R136" s="228">
        <f>Q136*H136</f>
        <v>0.0052800000000000008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285</v>
      </c>
      <c r="AT136" s="230" t="s">
        <v>360</v>
      </c>
      <c r="AU136" s="230" t="s">
        <v>86</v>
      </c>
      <c r="AY136" s="19" t="s">
        <v>168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</v>
      </c>
      <c r="BK136" s="231">
        <f>ROUND(I136*H136,0)</f>
        <v>0</v>
      </c>
      <c r="BL136" s="19" t="s">
        <v>174</v>
      </c>
      <c r="BM136" s="230" t="s">
        <v>1493</v>
      </c>
    </row>
    <row r="137" s="2" customFormat="1" ht="14.5" customHeight="1">
      <c r="A137" s="40"/>
      <c r="B137" s="41"/>
      <c r="C137" s="279" t="s">
        <v>440</v>
      </c>
      <c r="D137" s="279" t="s">
        <v>360</v>
      </c>
      <c r="E137" s="280" t="s">
        <v>967</v>
      </c>
      <c r="F137" s="281" t="s">
        <v>1494</v>
      </c>
      <c r="G137" s="282" t="s">
        <v>417</v>
      </c>
      <c r="H137" s="283">
        <v>16</v>
      </c>
      <c r="I137" s="284"/>
      <c r="J137" s="283">
        <f>ROUND(I137*H137,0)</f>
        <v>0</v>
      </c>
      <c r="K137" s="281" t="s">
        <v>20</v>
      </c>
      <c r="L137" s="285"/>
      <c r="M137" s="286" t="s">
        <v>20</v>
      </c>
      <c r="N137" s="287" t="s">
        <v>48</v>
      </c>
      <c r="O137" s="86"/>
      <c r="P137" s="228">
        <f>O137*H137</f>
        <v>0</v>
      </c>
      <c r="Q137" s="228">
        <v>0.002</v>
      </c>
      <c r="R137" s="228">
        <f>Q137*H137</f>
        <v>0.032000000000000001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285</v>
      </c>
      <c r="AT137" s="230" t="s">
        <v>360</v>
      </c>
      <c r="AU137" s="230" t="s">
        <v>86</v>
      </c>
      <c r="AY137" s="19" t="s">
        <v>168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174</v>
      </c>
      <c r="BM137" s="230" t="s">
        <v>1495</v>
      </c>
    </row>
    <row r="138" s="2" customFormat="1" ht="14.5" customHeight="1">
      <c r="A138" s="40"/>
      <c r="B138" s="41"/>
      <c r="C138" s="279" t="s">
        <v>409</v>
      </c>
      <c r="D138" s="279" t="s">
        <v>360</v>
      </c>
      <c r="E138" s="280" t="s">
        <v>1496</v>
      </c>
      <c r="F138" s="281" t="s">
        <v>1497</v>
      </c>
      <c r="G138" s="282" t="s">
        <v>417</v>
      </c>
      <c r="H138" s="283">
        <v>8</v>
      </c>
      <c r="I138" s="284"/>
      <c r="J138" s="283">
        <f>ROUND(I138*H138,0)</f>
        <v>0</v>
      </c>
      <c r="K138" s="281" t="s">
        <v>20</v>
      </c>
      <c r="L138" s="285"/>
      <c r="M138" s="286" t="s">
        <v>20</v>
      </c>
      <c r="N138" s="287" t="s">
        <v>48</v>
      </c>
      <c r="O138" s="86"/>
      <c r="P138" s="228">
        <f>O138*H138</f>
        <v>0</v>
      </c>
      <c r="Q138" s="228">
        <v>0.017999999999999999</v>
      </c>
      <c r="R138" s="228">
        <f>Q138*H138</f>
        <v>0.14399999999999999</v>
      </c>
      <c r="S138" s="228">
        <v>0</v>
      </c>
      <c r="T138" s="22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0" t="s">
        <v>285</v>
      </c>
      <c r="AT138" s="230" t="s">
        <v>360</v>
      </c>
      <c r="AU138" s="230" t="s">
        <v>86</v>
      </c>
      <c r="AY138" s="19" t="s">
        <v>168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</v>
      </c>
      <c r="BK138" s="231">
        <f>ROUND(I138*H138,0)</f>
        <v>0</v>
      </c>
      <c r="BL138" s="19" t="s">
        <v>174</v>
      </c>
      <c r="BM138" s="230" t="s">
        <v>1498</v>
      </c>
    </row>
    <row r="139" s="2" customFormat="1" ht="20.5" customHeight="1">
      <c r="A139" s="40"/>
      <c r="B139" s="41"/>
      <c r="C139" s="279" t="s">
        <v>422</v>
      </c>
      <c r="D139" s="279" t="s">
        <v>360</v>
      </c>
      <c r="E139" s="280" t="s">
        <v>970</v>
      </c>
      <c r="F139" s="281" t="s">
        <v>971</v>
      </c>
      <c r="G139" s="282" t="s">
        <v>417</v>
      </c>
      <c r="H139" s="283">
        <v>1</v>
      </c>
      <c r="I139" s="284"/>
      <c r="J139" s="283">
        <f>ROUND(I139*H139,0)</f>
        <v>0</v>
      </c>
      <c r="K139" s="281" t="s">
        <v>20</v>
      </c>
      <c r="L139" s="285"/>
      <c r="M139" s="286" t="s">
        <v>20</v>
      </c>
      <c r="N139" s="287" t="s">
        <v>48</v>
      </c>
      <c r="O139" s="86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0" t="s">
        <v>285</v>
      </c>
      <c r="AT139" s="230" t="s">
        <v>360</v>
      </c>
      <c r="AU139" s="230" t="s">
        <v>86</v>
      </c>
      <c r="AY139" s="19" t="s">
        <v>168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</v>
      </c>
      <c r="BK139" s="231">
        <f>ROUND(I139*H139,0)</f>
        <v>0</v>
      </c>
      <c r="BL139" s="19" t="s">
        <v>174</v>
      </c>
      <c r="BM139" s="230" t="s">
        <v>1499</v>
      </c>
    </row>
    <row r="140" s="2" customFormat="1" ht="14.5" customHeight="1">
      <c r="A140" s="40"/>
      <c r="B140" s="41"/>
      <c r="C140" s="279" t="s">
        <v>429</v>
      </c>
      <c r="D140" s="279" t="s">
        <v>360</v>
      </c>
      <c r="E140" s="280" t="s">
        <v>974</v>
      </c>
      <c r="F140" s="281" t="s">
        <v>1500</v>
      </c>
      <c r="G140" s="282" t="s">
        <v>417</v>
      </c>
      <c r="H140" s="283">
        <v>3</v>
      </c>
      <c r="I140" s="284"/>
      <c r="J140" s="283">
        <f>ROUND(I140*H140,0)</f>
        <v>0</v>
      </c>
      <c r="K140" s="281" t="s">
        <v>20</v>
      </c>
      <c r="L140" s="285"/>
      <c r="M140" s="286" t="s">
        <v>20</v>
      </c>
      <c r="N140" s="287" t="s">
        <v>48</v>
      </c>
      <c r="O140" s="86"/>
      <c r="P140" s="228">
        <f>O140*H140</f>
        <v>0</v>
      </c>
      <c r="Q140" s="228">
        <v>0.017999999999999999</v>
      </c>
      <c r="R140" s="228">
        <f>Q140*H140</f>
        <v>0.053999999999999992</v>
      </c>
      <c r="S140" s="228">
        <v>0</v>
      </c>
      <c r="T140" s="22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0" t="s">
        <v>285</v>
      </c>
      <c r="AT140" s="230" t="s">
        <v>360</v>
      </c>
      <c r="AU140" s="230" t="s">
        <v>86</v>
      </c>
      <c r="AY140" s="19" t="s">
        <v>168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</v>
      </c>
      <c r="BK140" s="231">
        <f>ROUND(I140*H140,0)</f>
        <v>0</v>
      </c>
      <c r="BL140" s="19" t="s">
        <v>174</v>
      </c>
      <c r="BM140" s="230" t="s">
        <v>1501</v>
      </c>
    </row>
    <row r="141" s="2" customFormat="1" ht="20.5" customHeight="1">
      <c r="A141" s="40"/>
      <c r="B141" s="41"/>
      <c r="C141" s="220" t="s">
        <v>476</v>
      </c>
      <c r="D141" s="220" t="s">
        <v>170</v>
      </c>
      <c r="E141" s="221" t="s">
        <v>1009</v>
      </c>
      <c r="F141" s="222" t="s">
        <v>1010</v>
      </c>
      <c r="G141" s="223" t="s">
        <v>190</v>
      </c>
      <c r="H141" s="224">
        <v>8.8399999999999999</v>
      </c>
      <c r="I141" s="225"/>
      <c r="J141" s="224">
        <f>ROUND(I141*H141,0)</f>
        <v>0</v>
      </c>
      <c r="K141" s="222" t="s">
        <v>181</v>
      </c>
      <c r="L141" s="46"/>
      <c r="M141" s="226" t="s">
        <v>20</v>
      </c>
      <c r="N141" s="227" t="s">
        <v>48</v>
      </c>
      <c r="O141" s="86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0" t="s">
        <v>174</v>
      </c>
      <c r="AT141" s="230" t="s">
        <v>170</v>
      </c>
      <c r="AU141" s="230" t="s">
        <v>86</v>
      </c>
      <c r="AY141" s="19" t="s">
        <v>168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9" t="s">
        <v>8</v>
      </c>
      <c r="BK141" s="231">
        <f>ROUND(I141*H141,0)</f>
        <v>0</v>
      </c>
      <c r="BL141" s="19" t="s">
        <v>174</v>
      </c>
      <c r="BM141" s="230" t="s">
        <v>1502</v>
      </c>
    </row>
    <row r="142" s="2" customFormat="1">
      <c r="A142" s="40"/>
      <c r="B142" s="41"/>
      <c r="C142" s="42"/>
      <c r="D142" s="232" t="s">
        <v>183</v>
      </c>
      <c r="E142" s="42"/>
      <c r="F142" s="233" t="s">
        <v>1012</v>
      </c>
      <c r="G142" s="42"/>
      <c r="H142" s="42"/>
      <c r="I142" s="138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183</v>
      </c>
      <c r="AU142" s="19" t="s">
        <v>86</v>
      </c>
    </row>
    <row r="143" s="2" customFormat="1">
      <c r="A143" s="40"/>
      <c r="B143" s="41"/>
      <c r="C143" s="42"/>
      <c r="D143" s="232" t="s">
        <v>176</v>
      </c>
      <c r="E143" s="42"/>
      <c r="F143" s="233" t="s">
        <v>1013</v>
      </c>
      <c r="G143" s="42"/>
      <c r="H143" s="42"/>
      <c r="I143" s="138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176</v>
      </c>
      <c r="AU143" s="19" t="s">
        <v>86</v>
      </c>
    </row>
    <row r="144" s="13" customFormat="1">
      <c r="A144" s="13"/>
      <c r="B144" s="236"/>
      <c r="C144" s="237"/>
      <c r="D144" s="232" t="s">
        <v>185</v>
      </c>
      <c r="E144" s="238" t="s">
        <v>20</v>
      </c>
      <c r="F144" s="239" t="s">
        <v>1503</v>
      </c>
      <c r="G144" s="237"/>
      <c r="H144" s="240">
        <v>8.8399999999999999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185</v>
      </c>
      <c r="AU144" s="246" t="s">
        <v>86</v>
      </c>
      <c r="AV144" s="13" t="s">
        <v>86</v>
      </c>
      <c r="AW144" s="13" t="s">
        <v>38</v>
      </c>
      <c r="AX144" s="13" t="s">
        <v>8</v>
      </c>
      <c r="AY144" s="246" t="s">
        <v>168</v>
      </c>
    </row>
    <row r="145" s="2" customFormat="1" ht="20.5" customHeight="1">
      <c r="A145" s="40"/>
      <c r="B145" s="41"/>
      <c r="C145" s="220" t="s">
        <v>483</v>
      </c>
      <c r="D145" s="220" t="s">
        <v>170</v>
      </c>
      <c r="E145" s="221" t="s">
        <v>1015</v>
      </c>
      <c r="F145" s="222" t="s">
        <v>1016</v>
      </c>
      <c r="G145" s="223" t="s">
        <v>190</v>
      </c>
      <c r="H145" s="224">
        <v>17.68</v>
      </c>
      <c r="I145" s="225"/>
      <c r="J145" s="224">
        <f>ROUND(I145*H145,0)</f>
        <v>0</v>
      </c>
      <c r="K145" s="222" t="s">
        <v>181</v>
      </c>
      <c r="L145" s="46"/>
      <c r="M145" s="226" t="s">
        <v>20</v>
      </c>
      <c r="N145" s="227" t="s">
        <v>48</v>
      </c>
      <c r="O145" s="86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174</v>
      </c>
      <c r="AT145" s="230" t="s">
        <v>170</v>
      </c>
      <c r="AU145" s="230" t="s">
        <v>86</v>
      </c>
      <c r="AY145" s="19" t="s">
        <v>168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</v>
      </c>
      <c r="BK145" s="231">
        <f>ROUND(I145*H145,0)</f>
        <v>0</v>
      </c>
      <c r="BL145" s="19" t="s">
        <v>174</v>
      </c>
      <c r="BM145" s="230" t="s">
        <v>1504</v>
      </c>
    </row>
    <row r="146" s="2" customFormat="1">
      <c r="A146" s="40"/>
      <c r="B146" s="41"/>
      <c r="C146" s="42"/>
      <c r="D146" s="232" t="s">
        <v>183</v>
      </c>
      <c r="E146" s="42"/>
      <c r="F146" s="233" t="s">
        <v>1012</v>
      </c>
      <c r="G146" s="42"/>
      <c r="H146" s="42"/>
      <c r="I146" s="138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183</v>
      </c>
      <c r="AU146" s="19" t="s">
        <v>86</v>
      </c>
    </row>
    <row r="147" s="13" customFormat="1">
      <c r="A147" s="13"/>
      <c r="B147" s="236"/>
      <c r="C147" s="237"/>
      <c r="D147" s="232" t="s">
        <v>185</v>
      </c>
      <c r="E147" s="238" t="s">
        <v>20</v>
      </c>
      <c r="F147" s="239" t="s">
        <v>1505</v>
      </c>
      <c r="G147" s="237"/>
      <c r="H147" s="240">
        <v>17.68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185</v>
      </c>
      <c r="AU147" s="246" t="s">
        <v>86</v>
      </c>
      <c r="AV147" s="13" t="s">
        <v>86</v>
      </c>
      <c r="AW147" s="13" t="s">
        <v>38</v>
      </c>
      <c r="AX147" s="13" t="s">
        <v>8</v>
      </c>
      <c r="AY147" s="246" t="s">
        <v>168</v>
      </c>
    </row>
    <row r="148" s="12" customFormat="1" ht="22.8" customHeight="1">
      <c r="A148" s="12"/>
      <c r="B148" s="204"/>
      <c r="C148" s="205"/>
      <c r="D148" s="206" t="s">
        <v>76</v>
      </c>
      <c r="E148" s="218" t="s">
        <v>788</v>
      </c>
      <c r="F148" s="218" t="s">
        <v>789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P149</f>
        <v>0</v>
      </c>
      <c r="Q148" s="212"/>
      <c r="R148" s="213">
        <f>R149</f>
        <v>0</v>
      </c>
      <c r="S148" s="212"/>
      <c r="T148" s="214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5" t="s">
        <v>8</v>
      </c>
      <c r="AT148" s="216" t="s">
        <v>76</v>
      </c>
      <c r="AU148" s="216" t="s">
        <v>8</v>
      </c>
      <c r="AY148" s="215" t="s">
        <v>168</v>
      </c>
      <c r="BK148" s="217">
        <f>BK149</f>
        <v>0</v>
      </c>
    </row>
    <row r="149" s="2" customFormat="1" ht="20.5" customHeight="1">
      <c r="A149" s="40"/>
      <c r="B149" s="41"/>
      <c r="C149" s="220" t="s">
        <v>468</v>
      </c>
      <c r="D149" s="220" t="s">
        <v>170</v>
      </c>
      <c r="E149" s="221" t="s">
        <v>1019</v>
      </c>
      <c r="F149" s="222" t="s">
        <v>1020</v>
      </c>
      <c r="G149" s="223" t="s">
        <v>324</v>
      </c>
      <c r="H149" s="224">
        <v>3.1400000000000001</v>
      </c>
      <c r="I149" s="225"/>
      <c r="J149" s="224">
        <f>ROUND(I149*H149,0)</f>
        <v>0</v>
      </c>
      <c r="K149" s="222" t="s">
        <v>181</v>
      </c>
      <c r="L149" s="46"/>
      <c r="M149" s="291" t="s">
        <v>20</v>
      </c>
      <c r="N149" s="292" t="s">
        <v>48</v>
      </c>
      <c r="O149" s="293"/>
      <c r="P149" s="294">
        <f>O149*H149</f>
        <v>0</v>
      </c>
      <c r="Q149" s="294">
        <v>0</v>
      </c>
      <c r="R149" s="294">
        <f>Q149*H149</f>
        <v>0</v>
      </c>
      <c r="S149" s="294">
        <v>0</v>
      </c>
      <c r="T149" s="29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0" t="s">
        <v>174</v>
      </c>
      <c r="AT149" s="230" t="s">
        <v>170</v>
      </c>
      <c r="AU149" s="230" t="s">
        <v>86</v>
      </c>
      <c r="AY149" s="19" t="s">
        <v>168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</v>
      </c>
      <c r="BK149" s="231">
        <f>ROUND(I149*H149,0)</f>
        <v>0</v>
      </c>
      <c r="BL149" s="19" t="s">
        <v>174</v>
      </c>
      <c r="BM149" s="230" t="s">
        <v>1506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168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mq/P4joOjdHaI2MSQ6UrHR79AR9lmNDM4qSBnRwvd/lnL2HlViW0NDxzDlpby/5mVLE3bKDVI5Oyt2Rq81HiBw==" hashValue="SBjwGN5MyI5X2H8mxngh57xGRQuEcznDt3LxEfaE5ryE9s3n96bHXt6m65k82SaUUbSO0vBSTLkf75x65KsDoQ==" algorithmName="SHA-512" password="CC35"/>
  <autoFilter ref="C81:K14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1507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7" customHeight="1">
      <c r="A27" s="144"/>
      <c r="B27" s="145"/>
      <c r="C27" s="144"/>
      <c r="D27" s="144"/>
      <c r="E27" s="146" t="s">
        <v>1508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ROUND((SUM(BE81:BE138)),  0)</f>
        <v>0</v>
      </c>
      <c r="G33" s="40"/>
      <c r="H33" s="40"/>
      <c r="I33" s="157">
        <v>0.20999999999999999</v>
      </c>
      <c r="J33" s="156">
        <f>ROUND(((SUM(BE81:BE138))*I33),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ROUND((SUM(BF81:BF138)),  0)</f>
        <v>0</v>
      </c>
      <c r="G34" s="40"/>
      <c r="H34" s="40"/>
      <c r="I34" s="157">
        <v>0.14999999999999999</v>
      </c>
      <c r="J34" s="156">
        <f>ROUND(((SUM(BF81:BF138))*I34),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ROUND((SUM(BG81:BG138)),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ROUND((SUM(BH81:BH138)),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ROUND((SUM(BI81:BI138)),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16025-3.3 - Vegetační úpravy LBK2 - následná péče 1.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153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16025-3.3 - Vegetační úpravy LBK2 - následná péče 1.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154</v>
      </c>
      <c r="D80" s="195" t="s">
        <v>62</v>
      </c>
      <c r="E80" s="195" t="s">
        <v>58</v>
      </c>
      <c r="F80" s="195" t="s">
        <v>59</v>
      </c>
      <c r="G80" s="195" t="s">
        <v>155</v>
      </c>
      <c r="H80" s="195" t="s">
        <v>156</v>
      </c>
      <c r="I80" s="196" t="s">
        <v>157</v>
      </c>
      <c r="J80" s="195" t="s">
        <v>140</v>
      </c>
      <c r="K80" s="197" t="s">
        <v>158</v>
      </c>
      <c r="L80" s="198"/>
      <c r="M80" s="94" t="s">
        <v>20</v>
      </c>
      <c r="N80" s="95" t="s">
        <v>47</v>
      </c>
      <c r="O80" s="95" t="s">
        <v>159</v>
      </c>
      <c r="P80" s="95" t="s">
        <v>160</v>
      </c>
      <c r="Q80" s="95" t="s">
        <v>161</v>
      </c>
      <c r="R80" s="95" t="s">
        <v>162</v>
      </c>
      <c r="S80" s="95" t="s">
        <v>163</v>
      </c>
      <c r="T80" s="96" t="s">
        <v>164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165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0.22234600000000002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166</v>
      </c>
      <c r="F82" s="207" t="s">
        <v>167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0.22234600000000002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168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169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SUM(P84:P138)</f>
        <v>0</v>
      </c>
      <c r="Q83" s="212"/>
      <c r="R83" s="213">
        <f>SUM(R84:R138)</f>
        <v>0.22234600000000002</v>
      </c>
      <c r="S83" s="212"/>
      <c r="T83" s="214">
        <f>SUM(T84:T138)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168</v>
      </c>
      <c r="BK83" s="217">
        <f>SUM(BK84:BK138)</f>
        <v>0</v>
      </c>
    </row>
    <row r="84" s="2" customFormat="1" ht="20.5" customHeight="1">
      <c r="A84" s="40"/>
      <c r="B84" s="41"/>
      <c r="C84" s="220" t="s">
        <v>387</v>
      </c>
      <c r="D84" s="220" t="s">
        <v>170</v>
      </c>
      <c r="E84" s="221" t="s">
        <v>1040</v>
      </c>
      <c r="F84" s="222" t="s">
        <v>1041</v>
      </c>
      <c r="G84" s="223" t="s">
        <v>180</v>
      </c>
      <c r="H84" s="224">
        <v>11962</v>
      </c>
      <c r="I84" s="225"/>
      <c r="J84" s="224">
        <f>ROUND(I84*H84,0)</f>
        <v>0</v>
      </c>
      <c r="K84" s="222" t="s">
        <v>181</v>
      </c>
      <c r="L84" s="46"/>
      <c r="M84" s="226" t="s">
        <v>20</v>
      </c>
      <c r="N84" s="227" t="s">
        <v>48</v>
      </c>
      <c r="O84" s="8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174</v>
      </c>
      <c r="AT84" s="230" t="s">
        <v>170</v>
      </c>
      <c r="AU84" s="230" t="s">
        <v>86</v>
      </c>
      <c r="AY84" s="19" t="s">
        <v>168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174</v>
      </c>
      <c r="BM84" s="230" t="s">
        <v>1509</v>
      </c>
    </row>
    <row r="85" s="2" customFormat="1">
      <c r="A85" s="40"/>
      <c r="B85" s="41"/>
      <c r="C85" s="42"/>
      <c r="D85" s="232" t="s">
        <v>183</v>
      </c>
      <c r="E85" s="42"/>
      <c r="F85" s="233" t="s">
        <v>1043</v>
      </c>
      <c r="G85" s="42"/>
      <c r="H85" s="42"/>
      <c r="I85" s="138"/>
      <c r="J85" s="42"/>
      <c r="K85" s="42"/>
      <c r="L85" s="46"/>
      <c r="M85" s="234"/>
      <c r="N85" s="23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183</v>
      </c>
      <c r="AU85" s="19" t="s">
        <v>86</v>
      </c>
    </row>
    <row r="86" s="13" customFormat="1">
      <c r="A86" s="13"/>
      <c r="B86" s="236"/>
      <c r="C86" s="237"/>
      <c r="D86" s="232" t="s">
        <v>185</v>
      </c>
      <c r="E86" s="238" t="s">
        <v>20</v>
      </c>
      <c r="F86" s="239" t="s">
        <v>1510</v>
      </c>
      <c r="G86" s="237"/>
      <c r="H86" s="240">
        <v>11962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185</v>
      </c>
      <c r="AU86" s="246" t="s">
        <v>86</v>
      </c>
      <c r="AV86" s="13" t="s">
        <v>86</v>
      </c>
      <c r="AW86" s="13" t="s">
        <v>38</v>
      </c>
      <c r="AX86" s="13" t="s">
        <v>8</v>
      </c>
      <c r="AY86" s="246" t="s">
        <v>168</v>
      </c>
    </row>
    <row r="87" s="2" customFormat="1" ht="20.5" customHeight="1">
      <c r="A87" s="40"/>
      <c r="B87" s="41"/>
      <c r="C87" s="220" t="s">
        <v>270</v>
      </c>
      <c r="D87" s="220" t="s">
        <v>170</v>
      </c>
      <c r="E87" s="221" t="s">
        <v>866</v>
      </c>
      <c r="F87" s="222" t="s">
        <v>867</v>
      </c>
      <c r="G87" s="223" t="s">
        <v>417</v>
      </c>
      <c r="H87" s="224">
        <v>13</v>
      </c>
      <c r="I87" s="225"/>
      <c r="J87" s="224">
        <f>ROUND(I87*H87,0)</f>
        <v>0</v>
      </c>
      <c r="K87" s="222" t="s">
        <v>181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174</v>
      </c>
      <c r="AT87" s="230" t="s">
        <v>170</v>
      </c>
      <c r="AU87" s="230" t="s">
        <v>86</v>
      </c>
      <c r="AY87" s="19" t="s">
        <v>168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174</v>
      </c>
      <c r="BM87" s="230" t="s">
        <v>1511</v>
      </c>
    </row>
    <row r="88" s="2" customFormat="1">
      <c r="A88" s="40"/>
      <c r="B88" s="41"/>
      <c r="C88" s="42"/>
      <c r="D88" s="232" t="s">
        <v>183</v>
      </c>
      <c r="E88" s="42"/>
      <c r="F88" s="233" t="s">
        <v>869</v>
      </c>
      <c r="G88" s="42"/>
      <c r="H88" s="42"/>
      <c r="I88" s="138"/>
      <c r="J88" s="42"/>
      <c r="K88" s="42"/>
      <c r="L88" s="46"/>
      <c r="M88" s="234"/>
      <c r="N88" s="235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183</v>
      </c>
      <c r="AU88" s="19" t="s">
        <v>86</v>
      </c>
    </row>
    <row r="89" s="2" customFormat="1">
      <c r="A89" s="40"/>
      <c r="B89" s="41"/>
      <c r="C89" s="42"/>
      <c r="D89" s="232" t="s">
        <v>176</v>
      </c>
      <c r="E89" s="42"/>
      <c r="F89" s="233" t="s">
        <v>1448</v>
      </c>
      <c r="G89" s="42"/>
      <c r="H89" s="42"/>
      <c r="I89" s="138"/>
      <c r="J89" s="42"/>
      <c r="K89" s="42"/>
      <c r="L89" s="46"/>
      <c r="M89" s="234"/>
      <c r="N89" s="23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176</v>
      </c>
      <c r="AU89" s="19" t="s">
        <v>86</v>
      </c>
    </row>
    <row r="90" s="13" customFormat="1">
      <c r="A90" s="13"/>
      <c r="B90" s="236"/>
      <c r="C90" s="237"/>
      <c r="D90" s="232" t="s">
        <v>185</v>
      </c>
      <c r="E90" s="238" t="s">
        <v>20</v>
      </c>
      <c r="F90" s="239" t="s">
        <v>1512</v>
      </c>
      <c r="G90" s="237"/>
      <c r="H90" s="240">
        <v>13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185</v>
      </c>
      <c r="AU90" s="246" t="s">
        <v>86</v>
      </c>
      <c r="AV90" s="13" t="s">
        <v>86</v>
      </c>
      <c r="AW90" s="13" t="s">
        <v>38</v>
      </c>
      <c r="AX90" s="13" t="s">
        <v>8</v>
      </c>
      <c r="AY90" s="246" t="s">
        <v>168</v>
      </c>
    </row>
    <row r="91" s="2" customFormat="1" ht="20.5" customHeight="1">
      <c r="A91" s="40"/>
      <c r="B91" s="41"/>
      <c r="C91" s="220" t="s">
        <v>8</v>
      </c>
      <c r="D91" s="220" t="s">
        <v>170</v>
      </c>
      <c r="E91" s="221" t="s">
        <v>871</v>
      </c>
      <c r="F91" s="222" t="s">
        <v>872</v>
      </c>
      <c r="G91" s="223" t="s">
        <v>417</v>
      </c>
      <c r="H91" s="224">
        <v>89</v>
      </c>
      <c r="I91" s="225"/>
      <c r="J91" s="224">
        <f>ROUND(I91*H91,0)</f>
        <v>0</v>
      </c>
      <c r="K91" s="222" t="s">
        <v>181</v>
      </c>
      <c r="L91" s="46"/>
      <c r="M91" s="226" t="s">
        <v>20</v>
      </c>
      <c r="N91" s="227" t="s">
        <v>48</v>
      </c>
      <c r="O91" s="86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174</v>
      </c>
      <c r="AT91" s="230" t="s">
        <v>170</v>
      </c>
      <c r="AU91" s="230" t="s">
        <v>86</v>
      </c>
      <c r="AY91" s="19" t="s">
        <v>168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174</v>
      </c>
      <c r="BM91" s="230" t="s">
        <v>1513</v>
      </c>
    </row>
    <row r="92" s="2" customFormat="1">
      <c r="A92" s="40"/>
      <c r="B92" s="41"/>
      <c r="C92" s="42"/>
      <c r="D92" s="232" t="s">
        <v>183</v>
      </c>
      <c r="E92" s="42"/>
      <c r="F92" s="233" t="s">
        <v>869</v>
      </c>
      <c r="G92" s="42"/>
      <c r="H92" s="42"/>
      <c r="I92" s="138"/>
      <c r="J92" s="42"/>
      <c r="K92" s="42"/>
      <c r="L92" s="46"/>
      <c r="M92" s="234"/>
      <c r="N92" s="23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183</v>
      </c>
      <c r="AU92" s="19" t="s">
        <v>86</v>
      </c>
    </row>
    <row r="93" s="2" customFormat="1">
      <c r="A93" s="40"/>
      <c r="B93" s="41"/>
      <c r="C93" s="42"/>
      <c r="D93" s="232" t="s">
        <v>176</v>
      </c>
      <c r="E93" s="42"/>
      <c r="F93" s="233" t="s">
        <v>874</v>
      </c>
      <c r="G93" s="42"/>
      <c r="H93" s="42"/>
      <c r="I93" s="138"/>
      <c r="J93" s="42"/>
      <c r="K93" s="42"/>
      <c r="L93" s="46"/>
      <c r="M93" s="234"/>
      <c r="N93" s="235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176</v>
      </c>
      <c r="AU93" s="19" t="s">
        <v>86</v>
      </c>
    </row>
    <row r="94" s="13" customFormat="1">
      <c r="A94" s="13"/>
      <c r="B94" s="236"/>
      <c r="C94" s="237"/>
      <c r="D94" s="232" t="s">
        <v>185</v>
      </c>
      <c r="E94" s="238" t="s">
        <v>20</v>
      </c>
      <c r="F94" s="239" t="s">
        <v>1451</v>
      </c>
      <c r="G94" s="237"/>
      <c r="H94" s="240">
        <v>89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185</v>
      </c>
      <c r="AU94" s="246" t="s">
        <v>86</v>
      </c>
      <c r="AV94" s="13" t="s">
        <v>86</v>
      </c>
      <c r="AW94" s="13" t="s">
        <v>38</v>
      </c>
      <c r="AX94" s="13" t="s">
        <v>77</v>
      </c>
      <c r="AY94" s="246" t="s">
        <v>168</v>
      </c>
    </row>
    <row r="95" s="13" customFormat="1">
      <c r="A95" s="13"/>
      <c r="B95" s="236"/>
      <c r="C95" s="237"/>
      <c r="D95" s="232" t="s">
        <v>185</v>
      </c>
      <c r="E95" s="238" t="s">
        <v>20</v>
      </c>
      <c r="F95" s="239" t="s">
        <v>1514</v>
      </c>
      <c r="G95" s="237"/>
      <c r="H95" s="240">
        <v>0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185</v>
      </c>
      <c r="AU95" s="246" t="s">
        <v>86</v>
      </c>
      <c r="AV95" s="13" t="s">
        <v>86</v>
      </c>
      <c r="AW95" s="13" t="s">
        <v>38</v>
      </c>
      <c r="AX95" s="13" t="s">
        <v>77</v>
      </c>
      <c r="AY95" s="246" t="s">
        <v>168</v>
      </c>
    </row>
    <row r="96" s="14" customFormat="1">
      <c r="A96" s="14"/>
      <c r="B96" s="247"/>
      <c r="C96" s="248"/>
      <c r="D96" s="232" t="s">
        <v>185</v>
      </c>
      <c r="E96" s="249" t="s">
        <v>20</v>
      </c>
      <c r="F96" s="250" t="s">
        <v>196</v>
      </c>
      <c r="G96" s="248"/>
      <c r="H96" s="251">
        <v>89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7" t="s">
        <v>185</v>
      </c>
      <c r="AU96" s="257" t="s">
        <v>86</v>
      </c>
      <c r="AV96" s="14" t="s">
        <v>174</v>
      </c>
      <c r="AW96" s="14" t="s">
        <v>38</v>
      </c>
      <c r="AX96" s="14" t="s">
        <v>8</v>
      </c>
      <c r="AY96" s="257" t="s">
        <v>168</v>
      </c>
    </row>
    <row r="97" s="2" customFormat="1" ht="20.5" customHeight="1">
      <c r="A97" s="40"/>
      <c r="B97" s="41"/>
      <c r="C97" s="220" t="s">
        <v>86</v>
      </c>
      <c r="D97" s="220" t="s">
        <v>170</v>
      </c>
      <c r="E97" s="221" t="s">
        <v>877</v>
      </c>
      <c r="F97" s="222" t="s">
        <v>878</v>
      </c>
      <c r="G97" s="223" t="s">
        <v>417</v>
      </c>
      <c r="H97" s="224">
        <v>9</v>
      </c>
      <c r="I97" s="225"/>
      <c r="J97" s="224">
        <f>ROUND(I97*H97,0)</f>
        <v>0</v>
      </c>
      <c r="K97" s="222" t="s">
        <v>181</v>
      </c>
      <c r="L97" s="46"/>
      <c r="M97" s="226" t="s">
        <v>20</v>
      </c>
      <c r="N97" s="227" t="s">
        <v>48</v>
      </c>
      <c r="O97" s="86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174</v>
      </c>
      <c r="AT97" s="230" t="s">
        <v>170</v>
      </c>
      <c r="AU97" s="230" t="s">
        <v>86</v>
      </c>
      <c r="AY97" s="19" t="s">
        <v>168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174</v>
      </c>
      <c r="BM97" s="230" t="s">
        <v>1515</v>
      </c>
    </row>
    <row r="98" s="2" customFormat="1">
      <c r="A98" s="40"/>
      <c r="B98" s="41"/>
      <c r="C98" s="42"/>
      <c r="D98" s="232" t="s">
        <v>183</v>
      </c>
      <c r="E98" s="42"/>
      <c r="F98" s="233" t="s">
        <v>880</v>
      </c>
      <c r="G98" s="42"/>
      <c r="H98" s="42"/>
      <c r="I98" s="138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183</v>
      </c>
      <c r="AU98" s="19" t="s">
        <v>86</v>
      </c>
    </row>
    <row r="99" s="13" customFormat="1">
      <c r="A99" s="13"/>
      <c r="B99" s="236"/>
      <c r="C99" s="237"/>
      <c r="D99" s="232" t="s">
        <v>185</v>
      </c>
      <c r="E99" s="238" t="s">
        <v>20</v>
      </c>
      <c r="F99" s="239" t="s">
        <v>1516</v>
      </c>
      <c r="G99" s="237"/>
      <c r="H99" s="240">
        <v>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185</v>
      </c>
      <c r="AU99" s="246" t="s">
        <v>86</v>
      </c>
      <c r="AV99" s="13" t="s">
        <v>86</v>
      </c>
      <c r="AW99" s="13" t="s">
        <v>38</v>
      </c>
      <c r="AX99" s="13" t="s">
        <v>8</v>
      </c>
      <c r="AY99" s="246" t="s">
        <v>168</v>
      </c>
    </row>
    <row r="100" s="2" customFormat="1" ht="31" customHeight="1">
      <c r="A100" s="40"/>
      <c r="B100" s="41"/>
      <c r="C100" s="220" t="s">
        <v>285</v>
      </c>
      <c r="D100" s="220" t="s">
        <v>170</v>
      </c>
      <c r="E100" s="221" t="s">
        <v>883</v>
      </c>
      <c r="F100" s="222" t="s">
        <v>884</v>
      </c>
      <c r="G100" s="223" t="s">
        <v>417</v>
      </c>
      <c r="H100" s="224">
        <v>13</v>
      </c>
      <c r="I100" s="225"/>
      <c r="J100" s="224">
        <f>ROUND(I100*H100,0)</f>
        <v>0</v>
      </c>
      <c r="K100" s="222" t="s">
        <v>181</v>
      </c>
      <c r="L100" s="46"/>
      <c r="M100" s="226" t="s">
        <v>20</v>
      </c>
      <c r="N100" s="227" t="s">
        <v>48</v>
      </c>
      <c r="O100" s="86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0" t="s">
        <v>174</v>
      </c>
      <c r="AT100" s="230" t="s">
        <v>170</v>
      </c>
      <c r="AU100" s="230" t="s">
        <v>86</v>
      </c>
      <c r="AY100" s="19" t="s">
        <v>168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</v>
      </c>
      <c r="BK100" s="231">
        <f>ROUND(I100*H100,0)</f>
        <v>0</v>
      </c>
      <c r="BL100" s="19" t="s">
        <v>174</v>
      </c>
      <c r="BM100" s="230" t="s">
        <v>1517</v>
      </c>
    </row>
    <row r="101" s="2" customFormat="1">
      <c r="A101" s="40"/>
      <c r="B101" s="41"/>
      <c r="C101" s="42"/>
      <c r="D101" s="232" t="s">
        <v>183</v>
      </c>
      <c r="E101" s="42"/>
      <c r="F101" s="233" t="s">
        <v>880</v>
      </c>
      <c r="G101" s="42"/>
      <c r="H101" s="42"/>
      <c r="I101" s="138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183</v>
      </c>
      <c r="AU101" s="19" t="s">
        <v>86</v>
      </c>
    </row>
    <row r="102" s="13" customFormat="1">
      <c r="A102" s="13"/>
      <c r="B102" s="236"/>
      <c r="C102" s="237"/>
      <c r="D102" s="232" t="s">
        <v>185</v>
      </c>
      <c r="E102" s="238" t="s">
        <v>20</v>
      </c>
      <c r="F102" s="239" t="s">
        <v>1518</v>
      </c>
      <c r="G102" s="237"/>
      <c r="H102" s="240">
        <v>13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185</v>
      </c>
      <c r="AU102" s="246" t="s">
        <v>86</v>
      </c>
      <c r="AV102" s="13" t="s">
        <v>86</v>
      </c>
      <c r="AW102" s="13" t="s">
        <v>38</v>
      </c>
      <c r="AX102" s="13" t="s">
        <v>8</v>
      </c>
      <c r="AY102" s="246" t="s">
        <v>168</v>
      </c>
    </row>
    <row r="103" s="2" customFormat="1" ht="20.5" customHeight="1">
      <c r="A103" s="40"/>
      <c r="B103" s="41"/>
      <c r="C103" s="220" t="s">
        <v>290</v>
      </c>
      <c r="D103" s="220" t="s">
        <v>170</v>
      </c>
      <c r="E103" s="221" t="s">
        <v>886</v>
      </c>
      <c r="F103" s="222" t="s">
        <v>887</v>
      </c>
      <c r="G103" s="223" t="s">
        <v>417</v>
      </c>
      <c r="H103" s="224">
        <v>13</v>
      </c>
      <c r="I103" s="225"/>
      <c r="J103" s="224">
        <f>ROUND(I103*H103,0)</f>
        <v>0</v>
      </c>
      <c r="K103" s="222" t="s">
        <v>181</v>
      </c>
      <c r="L103" s="46"/>
      <c r="M103" s="226" t="s">
        <v>20</v>
      </c>
      <c r="N103" s="227" t="s">
        <v>48</v>
      </c>
      <c r="O103" s="86"/>
      <c r="P103" s="228">
        <f>O103*H103</f>
        <v>0</v>
      </c>
      <c r="Q103" s="228">
        <v>4.6E-05</v>
      </c>
      <c r="R103" s="228">
        <f>Q103*H103</f>
        <v>0.00059800000000000001</v>
      </c>
      <c r="S103" s="228">
        <v>0</v>
      </c>
      <c r="T103" s="22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0" t="s">
        <v>174</v>
      </c>
      <c r="AT103" s="230" t="s">
        <v>170</v>
      </c>
      <c r="AU103" s="230" t="s">
        <v>86</v>
      </c>
      <c r="AY103" s="19" t="s">
        <v>168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</v>
      </c>
      <c r="BK103" s="231">
        <f>ROUND(I103*H103,0)</f>
        <v>0</v>
      </c>
      <c r="BL103" s="19" t="s">
        <v>174</v>
      </c>
      <c r="BM103" s="230" t="s">
        <v>1519</v>
      </c>
    </row>
    <row r="104" s="2" customFormat="1">
      <c r="A104" s="40"/>
      <c r="B104" s="41"/>
      <c r="C104" s="42"/>
      <c r="D104" s="232" t="s">
        <v>183</v>
      </c>
      <c r="E104" s="42"/>
      <c r="F104" s="233" t="s">
        <v>889</v>
      </c>
      <c r="G104" s="42"/>
      <c r="H104" s="42"/>
      <c r="I104" s="138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183</v>
      </c>
      <c r="AU104" s="19" t="s">
        <v>86</v>
      </c>
    </row>
    <row r="105" s="2" customFormat="1">
      <c r="A105" s="40"/>
      <c r="B105" s="41"/>
      <c r="C105" s="42"/>
      <c r="D105" s="232" t="s">
        <v>176</v>
      </c>
      <c r="E105" s="42"/>
      <c r="F105" s="233" t="s">
        <v>1457</v>
      </c>
      <c r="G105" s="42"/>
      <c r="H105" s="42"/>
      <c r="I105" s="138"/>
      <c r="J105" s="42"/>
      <c r="K105" s="42"/>
      <c r="L105" s="46"/>
      <c r="M105" s="234"/>
      <c r="N105" s="23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176</v>
      </c>
      <c r="AU105" s="19" t="s">
        <v>86</v>
      </c>
    </row>
    <row r="106" s="13" customFormat="1">
      <c r="A106" s="13"/>
      <c r="B106" s="236"/>
      <c r="C106" s="237"/>
      <c r="D106" s="232" t="s">
        <v>185</v>
      </c>
      <c r="E106" s="238" t="s">
        <v>20</v>
      </c>
      <c r="F106" s="239" t="s">
        <v>1520</v>
      </c>
      <c r="G106" s="237"/>
      <c r="H106" s="240">
        <v>13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185</v>
      </c>
      <c r="AU106" s="246" t="s">
        <v>86</v>
      </c>
      <c r="AV106" s="13" t="s">
        <v>86</v>
      </c>
      <c r="AW106" s="13" t="s">
        <v>38</v>
      </c>
      <c r="AX106" s="13" t="s">
        <v>8</v>
      </c>
      <c r="AY106" s="246" t="s">
        <v>168</v>
      </c>
    </row>
    <row r="107" s="2" customFormat="1" ht="20.5" customHeight="1">
      <c r="A107" s="40"/>
      <c r="B107" s="41"/>
      <c r="C107" s="279" t="s">
        <v>303</v>
      </c>
      <c r="D107" s="279" t="s">
        <v>360</v>
      </c>
      <c r="E107" s="280" t="s">
        <v>891</v>
      </c>
      <c r="F107" s="281" t="s">
        <v>892</v>
      </c>
      <c r="G107" s="282" t="s">
        <v>417</v>
      </c>
      <c r="H107" s="283">
        <v>13</v>
      </c>
      <c r="I107" s="284"/>
      <c r="J107" s="283">
        <f>ROUND(I107*H107,0)</f>
        <v>0</v>
      </c>
      <c r="K107" s="281" t="s">
        <v>181</v>
      </c>
      <c r="L107" s="285"/>
      <c r="M107" s="286" t="s">
        <v>20</v>
      </c>
      <c r="N107" s="287" t="s">
        <v>48</v>
      </c>
      <c r="O107" s="86"/>
      <c r="P107" s="228">
        <f>O107*H107</f>
        <v>0</v>
      </c>
      <c r="Q107" s="228">
        <v>0.0035400000000000002</v>
      </c>
      <c r="R107" s="228">
        <f>Q107*H107</f>
        <v>0.046020000000000005</v>
      </c>
      <c r="S107" s="228">
        <v>0</v>
      </c>
      <c r="T107" s="22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0" t="s">
        <v>285</v>
      </c>
      <c r="AT107" s="230" t="s">
        <v>360</v>
      </c>
      <c r="AU107" s="230" t="s">
        <v>86</v>
      </c>
      <c r="AY107" s="19" t="s">
        <v>168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9" t="s">
        <v>8</v>
      </c>
      <c r="BK107" s="231">
        <f>ROUND(I107*H107,0)</f>
        <v>0</v>
      </c>
      <c r="BL107" s="19" t="s">
        <v>174</v>
      </c>
      <c r="BM107" s="230" t="s">
        <v>1521</v>
      </c>
    </row>
    <row r="108" s="2" customFormat="1" ht="20.5" customHeight="1">
      <c r="A108" s="40"/>
      <c r="B108" s="41"/>
      <c r="C108" s="220" t="s">
        <v>187</v>
      </c>
      <c r="D108" s="220" t="s">
        <v>170</v>
      </c>
      <c r="E108" s="221" t="s">
        <v>904</v>
      </c>
      <c r="F108" s="222" t="s">
        <v>905</v>
      </c>
      <c r="G108" s="223" t="s">
        <v>417</v>
      </c>
      <c r="H108" s="224">
        <v>9</v>
      </c>
      <c r="I108" s="225"/>
      <c r="J108" s="224">
        <f>ROUND(I108*H108,0)</f>
        <v>0</v>
      </c>
      <c r="K108" s="222" t="s">
        <v>181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5.1999999999999997E-05</v>
      </c>
      <c r="R108" s="228">
        <f>Q108*H108</f>
        <v>0.00046799999999999999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174</v>
      </c>
      <c r="AT108" s="230" t="s">
        <v>170</v>
      </c>
      <c r="AU108" s="230" t="s">
        <v>86</v>
      </c>
      <c r="AY108" s="19" t="s">
        <v>168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174</v>
      </c>
      <c r="BM108" s="230" t="s">
        <v>1522</v>
      </c>
    </row>
    <row r="109" s="2" customFormat="1">
      <c r="A109" s="40"/>
      <c r="B109" s="41"/>
      <c r="C109" s="42"/>
      <c r="D109" s="232" t="s">
        <v>183</v>
      </c>
      <c r="E109" s="42"/>
      <c r="F109" s="233" t="s">
        <v>889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183</v>
      </c>
      <c r="AU109" s="19" t="s">
        <v>86</v>
      </c>
    </row>
    <row r="110" s="2" customFormat="1">
      <c r="A110" s="40"/>
      <c r="B110" s="41"/>
      <c r="C110" s="42"/>
      <c r="D110" s="232" t="s">
        <v>176</v>
      </c>
      <c r="E110" s="42"/>
      <c r="F110" s="233" t="s">
        <v>907</v>
      </c>
      <c r="G110" s="42"/>
      <c r="H110" s="42"/>
      <c r="I110" s="138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176</v>
      </c>
      <c r="AU110" s="19" t="s">
        <v>86</v>
      </c>
    </row>
    <row r="111" s="13" customFormat="1">
      <c r="A111" s="13"/>
      <c r="B111" s="236"/>
      <c r="C111" s="237"/>
      <c r="D111" s="232" t="s">
        <v>185</v>
      </c>
      <c r="E111" s="238" t="s">
        <v>20</v>
      </c>
      <c r="F111" s="239" t="s">
        <v>290</v>
      </c>
      <c r="G111" s="237"/>
      <c r="H111" s="240">
        <v>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185</v>
      </c>
      <c r="AU111" s="246" t="s">
        <v>86</v>
      </c>
      <c r="AV111" s="13" t="s">
        <v>86</v>
      </c>
      <c r="AW111" s="13" t="s">
        <v>38</v>
      </c>
      <c r="AX111" s="13" t="s">
        <v>8</v>
      </c>
      <c r="AY111" s="246" t="s">
        <v>168</v>
      </c>
    </row>
    <row r="112" s="2" customFormat="1" ht="20.5" customHeight="1">
      <c r="A112" s="40"/>
      <c r="B112" s="41"/>
      <c r="C112" s="279" t="s">
        <v>174</v>
      </c>
      <c r="D112" s="279" t="s">
        <v>360</v>
      </c>
      <c r="E112" s="280" t="s">
        <v>900</v>
      </c>
      <c r="F112" s="281" t="s">
        <v>901</v>
      </c>
      <c r="G112" s="282" t="s">
        <v>417</v>
      </c>
      <c r="H112" s="283">
        <v>18</v>
      </c>
      <c r="I112" s="284"/>
      <c r="J112" s="283">
        <f>ROUND(I112*H112,0)</f>
        <v>0</v>
      </c>
      <c r="K112" s="281" t="s">
        <v>181</v>
      </c>
      <c r="L112" s="285"/>
      <c r="M112" s="286" t="s">
        <v>20</v>
      </c>
      <c r="N112" s="287" t="s">
        <v>48</v>
      </c>
      <c r="O112" s="86"/>
      <c r="P112" s="228">
        <f>O112*H112</f>
        <v>0</v>
      </c>
      <c r="Q112" s="228">
        <v>0.0047200000000000002</v>
      </c>
      <c r="R112" s="228">
        <f>Q112*H112</f>
        <v>0.084960000000000008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285</v>
      </c>
      <c r="AT112" s="230" t="s">
        <v>360</v>
      </c>
      <c r="AU112" s="230" t="s">
        <v>86</v>
      </c>
      <c r="AY112" s="19" t="s">
        <v>168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</v>
      </c>
      <c r="BK112" s="231">
        <f>ROUND(I112*H112,0)</f>
        <v>0</v>
      </c>
      <c r="BL112" s="19" t="s">
        <v>174</v>
      </c>
      <c r="BM112" s="230" t="s">
        <v>1523</v>
      </c>
    </row>
    <row r="113" s="13" customFormat="1">
      <c r="A113" s="13"/>
      <c r="B113" s="236"/>
      <c r="C113" s="237"/>
      <c r="D113" s="232" t="s">
        <v>185</v>
      </c>
      <c r="E113" s="237"/>
      <c r="F113" s="239" t="s">
        <v>1524</v>
      </c>
      <c r="G113" s="237"/>
      <c r="H113" s="240">
        <v>18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185</v>
      </c>
      <c r="AU113" s="246" t="s">
        <v>86</v>
      </c>
      <c r="AV113" s="13" t="s">
        <v>86</v>
      </c>
      <c r="AW113" s="13" t="s">
        <v>4</v>
      </c>
      <c r="AX113" s="13" t="s">
        <v>8</v>
      </c>
      <c r="AY113" s="246" t="s">
        <v>168</v>
      </c>
    </row>
    <row r="114" s="2" customFormat="1" ht="20.5" customHeight="1">
      <c r="A114" s="40"/>
      <c r="B114" s="41"/>
      <c r="C114" s="220" t="s">
        <v>213</v>
      </c>
      <c r="D114" s="220" t="s">
        <v>170</v>
      </c>
      <c r="E114" s="221" t="s">
        <v>912</v>
      </c>
      <c r="F114" s="222" t="s">
        <v>913</v>
      </c>
      <c r="G114" s="223" t="s">
        <v>417</v>
      </c>
      <c r="H114" s="224">
        <v>9</v>
      </c>
      <c r="I114" s="225"/>
      <c r="J114" s="224">
        <f>ROUND(I114*H114,0)</f>
        <v>0</v>
      </c>
      <c r="K114" s="222" t="s">
        <v>20</v>
      </c>
      <c r="L114" s="46"/>
      <c r="M114" s="226" t="s">
        <v>20</v>
      </c>
      <c r="N114" s="227" t="s">
        <v>48</v>
      </c>
      <c r="O114" s="86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174</v>
      </c>
      <c r="AT114" s="230" t="s">
        <v>170</v>
      </c>
      <c r="AU114" s="230" t="s">
        <v>86</v>
      </c>
      <c r="AY114" s="19" t="s">
        <v>168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174</v>
      </c>
      <c r="BM114" s="230" t="s">
        <v>1525</v>
      </c>
    </row>
    <row r="115" s="2" customFormat="1" ht="20.5" customHeight="1">
      <c r="A115" s="40"/>
      <c r="B115" s="41"/>
      <c r="C115" s="220" t="s">
        <v>903</v>
      </c>
      <c r="D115" s="220" t="s">
        <v>170</v>
      </c>
      <c r="E115" s="221" t="s">
        <v>1465</v>
      </c>
      <c r="F115" s="222" t="s">
        <v>1466</v>
      </c>
      <c r="G115" s="223" t="s">
        <v>417</v>
      </c>
      <c r="H115" s="224">
        <v>13</v>
      </c>
      <c r="I115" s="225"/>
      <c r="J115" s="224">
        <f>ROUND(I115*H115,0)</f>
        <v>0</v>
      </c>
      <c r="K115" s="222" t="s">
        <v>181</v>
      </c>
      <c r="L115" s="46"/>
      <c r="M115" s="226" t="s">
        <v>20</v>
      </c>
      <c r="N115" s="227" t="s">
        <v>48</v>
      </c>
      <c r="O115" s="86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0" t="s">
        <v>174</v>
      </c>
      <c r="AT115" s="230" t="s">
        <v>170</v>
      </c>
      <c r="AU115" s="230" t="s">
        <v>86</v>
      </c>
      <c r="AY115" s="19" t="s">
        <v>168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</v>
      </c>
      <c r="BK115" s="231">
        <f>ROUND(I115*H115,0)</f>
        <v>0</v>
      </c>
      <c r="BL115" s="19" t="s">
        <v>174</v>
      </c>
      <c r="BM115" s="230" t="s">
        <v>1526</v>
      </c>
    </row>
    <row r="116" s="2" customFormat="1">
      <c r="A116" s="40"/>
      <c r="B116" s="41"/>
      <c r="C116" s="42"/>
      <c r="D116" s="232" t="s">
        <v>183</v>
      </c>
      <c r="E116" s="42"/>
      <c r="F116" s="233" t="s">
        <v>1468</v>
      </c>
      <c r="G116" s="42"/>
      <c r="H116" s="42"/>
      <c r="I116" s="138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183</v>
      </c>
      <c r="AU116" s="19" t="s">
        <v>86</v>
      </c>
    </row>
    <row r="117" s="13" customFormat="1">
      <c r="A117" s="13"/>
      <c r="B117" s="236"/>
      <c r="C117" s="237"/>
      <c r="D117" s="232" t="s">
        <v>185</v>
      </c>
      <c r="E117" s="238" t="s">
        <v>20</v>
      </c>
      <c r="F117" s="239" t="s">
        <v>1527</v>
      </c>
      <c r="G117" s="237"/>
      <c r="H117" s="240">
        <v>13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185</v>
      </c>
      <c r="AU117" s="246" t="s">
        <v>86</v>
      </c>
      <c r="AV117" s="13" t="s">
        <v>86</v>
      </c>
      <c r="AW117" s="13" t="s">
        <v>38</v>
      </c>
      <c r="AX117" s="13" t="s">
        <v>8</v>
      </c>
      <c r="AY117" s="246" t="s">
        <v>168</v>
      </c>
    </row>
    <row r="118" s="2" customFormat="1" ht="20.5" customHeight="1">
      <c r="A118" s="40"/>
      <c r="B118" s="41"/>
      <c r="C118" s="279" t="s">
        <v>340</v>
      </c>
      <c r="D118" s="279" t="s">
        <v>360</v>
      </c>
      <c r="E118" s="280" t="s">
        <v>1470</v>
      </c>
      <c r="F118" s="281" t="s">
        <v>1471</v>
      </c>
      <c r="G118" s="282" t="s">
        <v>412</v>
      </c>
      <c r="H118" s="283">
        <v>0.29999999999999999</v>
      </c>
      <c r="I118" s="284"/>
      <c r="J118" s="283">
        <f>ROUND(I118*H118,0)</f>
        <v>0</v>
      </c>
      <c r="K118" s="281" t="s">
        <v>20</v>
      </c>
      <c r="L118" s="285"/>
      <c r="M118" s="286" t="s">
        <v>20</v>
      </c>
      <c r="N118" s="287" t="s">
        <v>48</v>
      </c>
      <c r="O118" s="86"/>
      <c r="P118" s="228">
        <f>O118*H118</f>
        <v>0</v>
      </c>
      <c r="Q118" s="228">
        <v>0</v>
      </c>
      <c r="R118" s="228">
        <f>Q118*H118</f>
        <v>0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285</v>
      </c>
      <c r="AT118" s="230" t="s">
        <v>360</v>
      </c>
      <c r="AU118" s="230" t="s">
        <v>86</v>
      </c>
      <c r="AY118" s="19" t="s">
        <v>168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174</v>
      </c>
      <c r="BM118" s="230" t="s">
        <v>1528</v>
      </c>
    </row>
    <row r="119" s="2" customFormat="1">
      <c r="A119" s="40"/>
      <c r="B119" s="41"/>
      <c r="C119" s="42"/>
      <c r="D119" s="232" t="s">
        <v>176</v>
      </c>
      <c r="E119" s="42"/>
      <c r="F119" s="233" t="s">
        <v>1473</v>
      </c>
      <c r="G119" s="42"/>
      <c r="H119" s="42"/>
      <c r="I119" s="138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176</v>
      </c>
      <c r="AU119" s="19" t="s">
        <v>86</v>
      </c>
    </row>
    <row r="120" s="13" customFormat="1">
      <c r="A120" s="13"/>
      <c r="B120" s="236"/>
      <c r="C120" s="237"/>
      <c r="D120" s="232" t="s">
        <v>185</v>
      </c>
      <c r="E120" s="238" t="s">
        <v>20</v>
      </c>
      <c r="F120" s="239" t="s">
        <v>1529</v>
      </c>
      <c r="G120" s="237"/>
      <c r="H120" s="240">
        <v>0.29999999999999999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185</v>
      </c>
      <c r="AU120" s="246" t="s">
        <v>86</v>
      </c>
      <c r="AV120" s="13" t="s">
        <v>86</v>
      </c>
      <c r="AW120" s="13" t="s">
        <v>38</v>
      </c>
      <c r="AX120" s="13" t="s">
        <v>8</v>
      </c>
      <c r="AY120" s="246" t="s">
        <v>168</v>
      </c>
    </row>
    <row r="121" s="2" customFormat="1" ht="14.5" customHeight="1">
      <c r="A121" s="40"/>
      <c r="B121" s="41"/>
      <c r="C121" s="279" t="s">
        <v>9</v>
      </c>
      <c r="D121" s="279" t="s">
        <v>360</v>
      </c>
      <c r="E121" s="280" t="s">
        <v>1481</v>
      </c>
      <c r="F121" s="281" t="s">
        <v>1075</v>
      </c>
      <c r="G121" s="282" t="s">
        <v>417</v>
      </c>
      <c r="H121" s="283">
        <v>9</v>
      </c>
      <c r="I121" s="284"/>
      <c r="J121" s="283">
        <f>ROUND(I121*H121,0)</f>
        <v>0</v>
      </c>
      <c r="K121" s="281" t="s">
        <v>20</v>
      </c>
      <c r="L121" s="285"/>
      <c r="M121" s="286" t="s">
        <v>20</v>
      </c>
      <c r="N121" s="287" t="s">
        <v>48</v>
      </c>
      <c r="O121" s="86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285</v>
      </c>
      <c r="AT121" s="230" t="s">
        <v>360</v>
      </c>
      <c r="AU121" s="230" t="s">
        <v>86</v>
      </c>
      <c r="AY121" s="19" t="s">
        <v>168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</v>
      </c>
      <c r="BK121" s="231">
        <f>ROUND(I121*H121,0)</f>
        <v>0</v>
      </c>
      <c r="BL121" s="19" t="s">
        <v>174</v>
      </c>
      <c r="BM121" s="230" t="s">
        <v>1530</v>
      </c>
    </row>
    <row r="122" s="13" customFormat="1">
      <c r="A122" s="13"/>
      <c r="B122" s="236"/>
      <c r="C122" s="237"/>
      <c r="D122" s="232" t="s">
        <v>185</v>
      </c>
      <c r="E122" s="238" t="s">
        <v>20</v>
      </c>
      <c r="F122" s="239" t="s">
        <v>1531</v>
      </c>
      <c r="G122" s="237"/>
      <c r="H122" s="240">
        <v>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185</v>
      </c>
      <c r="AU122" s="246" t="s">
        <v>86</v>
      </c>
      <c r="AV122" s="13" t="s">
        <v>86</v>
      </c>
      <c r="AW122" s="13" t="s">
        <v>38</v>
      </c>
      <c r="AX122" s="13" t="s">
        <v>8</v>
      </c>
      <c r="AY122" s="246" t="s">
        <v>168</v>
      </c>
    </row>
    <row r="123" s="2" customFormat="1" ht="20.5" customHeight="1">
      <c r="A123" s="40"/>
      <c r="B123" s="41"/>
      <c r="C123" s="220" t="s">
        <v>264</v>
      </c>
      <c r="D123" s="220" t="s">
        <v>170</v>
      </c>
      <c r="E123" s="221" t="s">
        <v>916</v>
      </c>
      <c r="F123" s="222" t="s">
        <v>917</v>
      </c>
      <c r="G123" s="223" t="s">
        <v>918</v>
      </c>
      <c r="H123" s="224">
        <v>89</v>
      </c>
      <c r="I123" s="225"/>
      <c r="J123" s="224">
        <f>ROUND(I123*H123,0)</f>
        <v>0</v>
      </c>
      <c r="K123" s="222" t="s">
        <v>20</v>
      </c>
      <c r="L123" s="46"/>
      <c r="M123" s="226" t="s">
        <v>20</v>
      </c>
      <c r="N123" s="227" t="s">
        <v>48</v>
      </c>
      <c r="O123" s="86"/>
      <c r="P123" s="228">
        <f>O123*H123</f>
        <v>0</v>
      </c>
      <c r="Q123" s="228">
        <v>2.0000000000000002E-05</v>
      </c>
      <c r="R123" s="228">
        <f>Q123*H123</f>
        <v>0.0017800000000000001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174</v>
      </c>
      <c r="AT123" s="230" t="s">
        <v>170</v>
      </c>
      <c r="AU123" s="230" t="s">
        <v>86</v>
      </c>
      <c r="AY123" s="19" t="s">
        <v>168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</v>
      </c>
      <c r="BK123" s="231">
        <f>ROUND(I123*H123,0)</f>
        <v>0</v>
      </c>
      <c r="BL123" s="19" t="s">
        <v>174</v>
      </c>
      <c r="BM123" s="230" t="s">
        <v>1532</v>
      </c>
    </row>
    <row r="124" s="13" customFormat="1">
      <c r="A124" s="13"/>
      <c r="B124" s="236"/>
      <c r="C124" s="237"/>
      <c r="D124" s="232" t="s">
        <v>185</v>
      </c>
      <c r="E124" s="238" t="s">
        <v>20</v>
      </c>
      <c r="F124" s="239" t="s">
        <v>1461</v>
      </c>
      <c r="G124" s="237"/>
      <c r="H124" s="240">
        <v>89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185</v>
      </c>
      <c r="AU124" s="246" t="s">
        <v>86</v>
      </c>
      <c r="AV124" s="13" t="s">
        <v>86</v>
      </c>
      <c r="AW124" s="13" t="s">
        <v>38</v>
      </c>
      <c r="AX124" s="13" t="s">
        <v>8</v>
      </c>
      <c r="AY124" s="246" t="s">
        <v>168</v>
      </c>
    </row>
    <row r="125" s="2" customFormat="1" ht="20.5" customHeight="1">
      <c r="A125" s="40"/>
      <c r="B125" s="41"/>
      <c r="C125" s="220" t="s">
        <v>314</v>
      </c>
      <c r="D125" s="220" t="s">
        <v>170</v>
      </c>
      <c r="E125" s="221" t="s">
        <v>999</v>
      </c>
      <c r="F125" s="222" t="s">
        <v>1000</v>
      </c>
      <c r="G125" s="223" t="s">
        <v>417</v>
      </c>
      <c r="H125" s="224">
        <v>22</v>
      </c>
      <c r="I125" s="225"/>
      <c r="J125" s="224">
        <f>ROUND(I125*H125,0)</f>
        <v>0</v>
      </c>
      <c r="K125" s="222" t="s">
        <v>711</v>
      </c>
      <c r="L125" s="46"/>
      <c r="M125" s="226" t="s">
        <v>20</v>
      </c>
      <c r="N125" s="227" t="s">
        <v>48</v>
      </c>
      <c r="O125" s="86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0" t="s">
        <v>174</v>
      </c>
      <c r="AT125" s="230" t="s">
        <v>170</v>
      </c>
      <c r="AU125" s="230" t="s">
        <v>86</v>
      </c>
      <c r="AY125" s="19" t="s">
        <v>168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</v>
      </c>
      <c r="BK125" s="231">
        <f>ROUND(I125*H125,0)</f>
        <v>0</v>
      </c>
      <c r="BL125" s="19" t="s">
        <v>174</v>
      </c>
      <c r="BM125" s="230" t="s">
        <v>1533</v>
      </c>
    </row>
    <row r="126" s="2" customFormat="1">
      <c r="A126" s="40"/>
      <c r="B126" s="41"/>
      <c r="C126" s="42"/>
      <c r="D126" s="232" t="s">
        <v>183</v>
      </c>
      <c r="E126" s="42"/>
      <c r="F126" s="233" t="s">
        <v>1002</v>
      </c>
      <c r="G126" s="42"/>
      <c r="H126" s="42"/>
      <c r="I126" s="138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183</v>
      </c>
      <c r="AU126" s="19" t="s">
        <v>86</v>
      </c>
    </row>
    <row r="127" s="2" customFormat="1">
      <c r="A127" s="40"/>
      <c r="B127" s="41"/>
      <c r="C127" s="42"/>
      <c r="D127" s="232" t="s">
        <v>176</v>
      </c>
      <c r="E127" s="42"/>
      <c r="F127" s="233" t="s">
        <v>1003</v>
      </c>
      <c r="G127" s="42"/>
      <c r="H127" s="42"/>
      <c r="I127" s="138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176</v>
      </c>
      <c r="AU127" s="19" t="s">
        <v>86</v>
      </c>
    </row>
    <row r="128" s="13" customFormat="1">
      <c r="A128" s="13"/>
      <c r="B128" s="236"/>
      <c r="C128" s="237"/>
      <c r="D128" s="232" t="s">
        <v>185</v>
      </c>
      <c r="E128" s="238" t="s">
        <v>20</v>
      </c>
      <c r="F128" s="239" t="s">
        <v>1534</v>
      </c>
      <c r="G128" s="237"/>
      <c r="H128" s="240">
        <v>22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185</v>
      </c>
      <c r="AU128" s="246" t="s">
        <v>86</v>
      </c>
      <c r="AV128" s="13" t="s">
        <v>86</v>
      </c>
      <c r="AW128" s="13" t="s">
        <v>38</v>
      </c>
      <c r="AX128" s="13" t="s">
        <v>8</v>
      </c>
      <c r="AY128" s="246" t="s">
        <v>168</v>
      </c>
    </row>
    <row r="129" s="2" customFormat="1" ht="20.5" customHeight="1">
      <c r="A129" s="40"/>
      <c r="B129" s="41"/>
      <c r="C129" s="279" t="s">
        <v>329</v>
      </c>
      <c r="D129" s="279" t="s">
        <v>360</v>
      </c>
      <c r="E129" s="280" t="s">
        <v>1005</v>
      </c>
      <c r="F129" s="281" t="s">
        <v>1006</v>
      </c>
      <c r="G129" s="282" t="s">
        <v>190</v>
      </c>
      <c r="H129" s="283">
        <v>0.44</v>
      </c>
      <c r="I129" s="284"/>
      <c r="J129" s="283">
        <f>ROUND(I129*H129,0)</f>
        <v>0</v>
      </c>
      <c r="K129" s="281" t="s">
        <v>181</v>
      </c>
      <c r="L129" s="285"/>
      <c r="M129" s="286" t="s">
        <v>20</v>
      </c>
      <c r="N129" s="287" t="s">
        <v>48</v>
      </c>
      <c r="O129" s="86"/>
      <c r="P129" s="228">
        <f>O129*H129</f>
        <v>0</v>
      </c>
      <c r="Q129" s="228">
        <v>0.20000000000000001</v>
      </c>
      <c r="R129" s="228">
        <f>Q129*H129</f>
        <v>0.088000000000000009</v>
      </c>
      <c r="S129" s="228">
        <v>0</v>
      </c>
      <c r="T129" s="22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0" t="s">
        <v>285</v>
      </c>
      <c r="AT129" s="230" t="s">
        <v>360</v>
      </c>
      <c r="AU129" s="230" t="s">
        <v>86</v>
      </c>
      <c r="AY129" s="19" t="s">
        <v>168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9" t="s">
        <v>8</v>
      </c>
      <c r="BK129" s="231">
        <f>ROUND(I129*H129,0)</f>
        <v>0</v>
      </c>
      <c r="BL129" s="19" t="s">
        <v>174</v>
      </c>
      <c r="BM129" s="230" t="s">
        <v>1535</v>
      </c>
    </row>
    <row r="130" s="13" customFormat="1">
      <c r="A130" s="13"/>
      <c r="B130" s="236"/>
      <c r="C130" s="237"/>
      <c r="D130" s="232" t="s">
        <v>185</v>
      </c>
      <c r="E130" s="238" t="s">
        <v>20</v>
      </c>
      <c r="F130" s="239" t="s">
        <v>1536</v>
      </c>
      <c r="G130" s="237"/>
      <c r="H130" s="240">
        <v>0.44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185</v>
      </c>
      <c r="AU130" s="246" t="s">
        <v>86</v>
      </c>
      <c r="AV130" s="13" t="s">
        <v>86</v>
      </c>
      <c r="AW130" s="13" t="s">
        <v>38</v>
      </c>
      <c r="AX130" s="13" t="s">
        <v>8</v>
      </c>
      <c r="AY130" s="246" t="s">
        <v>168</v>
      </c>
    </row>
    <row r="131" s="2" customFormat="1" ht="14.5" customHeight="1">
      <c r="A131" s="40"/>
      <c r="B131" s="41"/>
      <c r="C131" s="279" t="s">
        <v>365</v>
      </c>
      <c r="D131" s="279" t="s">
        <v>360</v>
      </c>
      <c r="E131" s="280" t="s">
        <v>1492</v>
      </c>
      <c r="F131" s="281" t="s">
        <v>1490</v>
      </c>
      <c r="G131" s="282" t="s">
        <v>417</v>
      </c>
      <c r="H131" s="283">
        <v>13</v>
      </c>
      <c r="I131" s="284"/>
      <c r="J131" s="283">
        <f>ROUND(I131*H131,0)</f>
        <v>0</v>
      </c>
      <c r="K131" s="281" t="s">
        <v>20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4.0000000000000003E-05</v>
      </c>
      <c r="R131" s="228">
        <f>Q131*H131</f>
        <v>0.00052000000000000006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285</v>
      </c>
      <c r="AT131" s="230" t="s">
        <v>360</v>
      </c>
      <c r="AU131" s="230" t="s">
        <v>86</v>
      </c>
      <c r="AY131" s="19" t="s">
        <v>168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174</v>
      </c>
      <c r="BM131" s="230" t="s">
        <v>1537</v>
      </c>
    </row>
    <row r="132" s="2" customFormat="1" ht="20.5" customHeight="1">
      <c r="A132" s="40"/>
      <c r="B132" s="41"/>
      <c r="C132" s="220" t="s">
        <v>372</v>
      </c>
      <c r="D132" s="220" t="s">
        <v>170</v>
      </c>
      <c r="E132" s="221" t="s">
        <v>1009</v>
      </c>
      <c r="F132" s="222" t="s">
        <v>1010</v>
      </c>
      <c r="G132" s="223" t="s">
        <v>190</v>
      </c>
      <c r="H132" s="224">
        <v>8.8399999999999999</v>
      </c>
      <c r="I132" s="225"/>
      <c r="J132" s="224">
        <f>ROUND(I132*H132,0)</f>
        <v>0</v>
      </c>
      <c r="K132" s="222" t="s">
        <v>181</v>
      </c>
      <c r="L132" s="46"/>
      <c r="M132" s="226" t="s">
        <v>20</v>
      </c>
      <c r="N132" s="227" t="s">
        <v>48</v>
      </c>
      <c r="O132" s="86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0" t="s">
        <v>174</v>
      </c>
      <c r="AT132" s="230" t="s">
        <v>170</v>
      </c>
      <c r="AU132" s="230" t="s">
        <v>86</v>
      </c>
      <c r="AY132" s="19" t="s">
        <v>168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</v>
      </c>
      <c r="BK132" s="231">
        <f>ROUND(I132*H132,0)</f>
        <v>0</v>
      </c>
      <c r="BL132" s="19" t="s">
        <v>174</v>
      </c>
      <c r="BM132" s="230" t="s">
        <v>1538</v>
      </c>
    </row>
    <row r="133" s="2" customFormat="1">
      <c r="A133" s="40"/>
      <c r="B133" s="41"/>
      <c r="C133" s="42"/>
      <c r="D133" s="232" t="s">
        <v>183</v>
      </c>
      <c r="E133" s="42"/>
      <c r="F133" s="233" t="s">
        <v>1012</v>
      </c>
      <c r="G133" s="42"/>
      <c r="H133" s="42"/>
      <c r="I133" s="138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183</v>
      </c>
      <c r="AU133" s="19" t="s">
        <v>86</v>
      </c>
    </row>
    <row r="134" s="2" customFormat="1">
      <c r="A134" s="40"/>
      <c r="B134" s="41"/>
      <c r="C134" s="42"/>
      <c r="D134" s="232" t="s">
        <v>176</v>
      </c>
      <c r="E134" s="42"/>
      <c r="F134" s="233" t="s">
        <v>1013</v>
      </c>
      <c r="G134" s="42"/>
      <c r="H134" s="42"/>
      <c r="I134" s="138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176</v>
      </c>
      <c r="AU134" s="19" t="s">
        <v>86</v>
      </c>
    </row>
    <row r="135" s="13" customFormat="1">
      <c r="A135" s="13"/>
      <c r="B135" s="236"/>
      <c r="C135" s="237"/>
      <c r="D135" s="232" t="s">
        <v>185</v>
      </c>
      <c r="E135" s="238" t="s">
        <v>20</v>
      </c>
      <c r="F135" s="239" t="s">
        <v>1503</v>
      </c>
      <c r="G135" s="237"/>
      <c r="H135" s="240">
        <v>8.8399999999999999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185</v>
      </c>
      <c r="AU135" s="246" t="s">
        <v>86</v>
      </c>
      <c r="AV135" s="13" t="s">
        <v>86</v>
      </c>
      <c r="AW135" s="13" t="s">
        <v>38</v>
      </c>
      <c r="AX135" s="13" t="s">
        <v>8</v>
      </c>
      <c r="AY135" s="246" t="s">
        <v>168</v>
      </c>
    </row>
    <row r="136" s="2" customFormat="1" ht="20.5" customHeight="1">
      <c r="A136" s="40"/>
      <c r="B136" s="41"/>
      <c r="C136" s="220" t="s">
        <v>376</v>
      </c>
      <c r="D136" s="220" t="s">
        <v>170</v>
      </c>
      <c r="E136" s="221" t="s">
        <v>1015</v>
      </c>
      <c r="F136" s="222" t="s">
        <v>1016</v>
      </c>
      <c r="G136" s="223" t="s">
        <v>190</v>
      </c>
      <c r="H136" s="224">
        <v>17.68</v>
      </c>
      <c r="I136" s="225"/>
      <c r="J136" s="224">
        <f>ROUND(I136*H136,0)</f>
        <v>0</v>
      </c>
      <c r="K136" s="222" t="s">
        <v>181</v>
      </c>
      <c r="L136" s="46"/>
      <c r="M136" s="226" t="s">
        <v>20</v>
      </c>
      <c r="N136" s="227" t="s">
        <v>48</v>
      </c>
      <c r="O136" s="86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174</v>
      </c>
      <c r="AT136" s="230" t="s">
        <v>170</v>
      </c>
      <c r="AU136" s="230" t="s">
        <v>86</v>
      </c>
      <c r="AY136" s="19" t="s">
        <v>168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</v>
      </c>
      <c r="BK136" s="231">
        <f>ROUND(I136*H136,0)</f>
        <v>0</v>
      </c>
      <c r="BL136" s="19" t="s">
        <v>174</v>
      </c>
      <c r="BM136" s="230" t="s">
        <v>1539</v>
      </c>
    </row>
    <row r="137" s="2" customFormat="1">
      <c r="A137" s="40"/>
      <c r="B137" s="41"/>
      <c r="C137" s="42"/>
      <c r="D137" s="232" t="s">
        <v>183</v>
      </c>
      <c r="E137" s="42"/>
      <c r="F137" s="233" t="s">
        <v>1012</v>
      </c>
      <c r="G137" s="42"/>
      <c r="H137" s="42"/>
      <c r="I137" s="138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183</v>
      </c>
      <c r="AU137" s="19" t="s">
        <v>86</v>
      </c>
    </row>
    <row r="138" s="13" customFormat="1">
      <c r="A138" s="13"/>
      <c r="B138" s="236"/>
      <c r="C138" s="237"/>
      <c r="D138" s="232" t="s">
        <v>185</v>
      </c>
      <c r="E138" s="238" t="s">
        <v>20</v>
      </c>
      <c r="F138" s="239" t="s">
        <v>1505</v>
      </c>
      <c r="G138" s="237"/>
      <c r="H138" s="240">
        <v>17.68</v>
      </c>
      <c r="I138" s="241"/>
      <c r="J138" s="237"/>
      <c r="K138" s="237"/>
      <c r="L138" s="242"/>
      <c r="M138" s="288"/>
      <c r="N138" s="289"/>
      <c r="O138" s="289"/>
      <c r="P138" s="289"/>
      <c r="Q138" s="289"/>
      <c r="R138" s="289"/>
      <c r="S138" s="289"/>
      <c r="T138" s="29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185</v>
      </c>
      <c r="AU138" s="246" t="s">
        <v>86</v>
      </c>
      <c r="AV138" s="13" t="s">
        <v>86</v>
      </c>
      <c r="AW138" s="13" t="s">
        <v>38</v>
      </c>
      <c r="AX138" s="13" t="s">
        <v>8</v>
      </c>
      <c r="AY138" s="246" t="s">
        <v>168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168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LXS/HrhGqzpgRLFEJdaq6m+slz0/CQzbsoD/5VWxYPtzVLKkWdsURWRkswoNwch13CCRK7Xit04r+CX3KyMuCg==" hashValue="LZKhsVoIxSa5gJZXmpvL1dq0wIi/zydytmnxqFK1KIsJEcSY6uxHNEFMkhXLkCqk6po7RDAcjUWg2BjKR8Uxgg==" algorithmName="SHA-512" password="CC35"/>
  <autoFilter ref="C80:K13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1540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7" customHeight="1">
      <c r="A27" s="144"/>
      <c r="B27" s="145"/>
      <c r="C27" s="144"/>
      <c r="D27" s="144"/>
      <c r="E27" s="146" t="s">
        <v>1508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ROUND((SUM(BE81:BE138)),  0)</f>
        <v>0</v>
      </c>
      <c r="G33" s="40"/>
      <c r="H33" s="40"/>
      <c r="I33" s="157">
        <v>0.20999999999999999</v>
      </c>
      <c r="J33" s="156">
        <f>ROUND(((SUM(BE81:BE138))*I33),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ROUND((SUM(BF81:BF138)),  0)</f>
        <v>0</v>
      </c>
      <c r="G34" s="40"/>
      <c r="H34" s="40"/>
      <c r="I34" s="157">
        <v>0.14999999999999999</v>
      </c>
      <c r="J34" s="156">
        <f>ROUND(((SUM(BF81:BF138))*I34),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ROUND((SUM(BG81:BG138)),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ROUND((SUM(BH81:BH138)),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ROUND((SUM(BI81:BI138)),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16025-3.4 - Vegetační úpravy LBK2 - následná péče 2.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153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16025-3.4 - Vegetační úpravy LBK2 - následná péče 2.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154</v>
      </c>
      <c r="D80" s="195" t="s">
        <v>62</v>
      </c>
      <c r="E80" s="195" t="s">
        <v>58</v>
      </c>
      <c r="F80" s="195" t="s">
        <v>59</v>
      </c>
      <c r="G80" s="195" t="s">
        <v>155</v>
      </c>
      <c r="H80" s="195" t="s">
        <v>156</v>
      </c>
      <c r="I80" s="196" t="s">
        <v>157</v>
      </c>
      <c r="J80" s="195" t="s">
        <v>140</v>
      </c>
      <c r="K80" s="197" t="s">
        <v>158</v>
      </c>
      <c r="L80" s="198"/>
      <c r="M80" s="94" t="s">
        <v>20</v>
      </c>
      <c r="N80" s="95" t="s">
        <v>47</v>
      </c>
      <c r="O80" s="95" t="s">
        <v>159</v>
      </c>
      <c r="P80" s="95" t="s">
        <v>160</v>
      </c>
      <c r="Q80" s="95" t="s">
        <v>161</v>
      </c>
      <c r="R80" s="95" t="s">
        <v>162</v>
      </c>
      <c r="S80" s="95" t="s">
        <v>163</v>
      </c>
      <c r="T80" s="96" t="s">
        <v>164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165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0.22234600000000002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166</v>
      </c>
      <c r="F82" s="207" t="s">
        <v>167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0.22234600000000002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168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169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SUM(P84:P138)</f>
        <v>0</v>
      </c>
      <c r="Q83" s="212"/>
      <c r="R83" s="213">
        <f>SUM(R84:R138)</f>
        <v>0.22234600000000002</v>
      </c>
      <c r="S83" s="212"/>
      <c r="T83" s="214">
        <f>SUM(T84:T138)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168</v>
      </c>
      <c r="BK83" s="217">
        <f>SUM(BK84:BK138)</f>
        <v>0</v>
      </c>
    </row>
    <row r="84" s="2" customFormat="1" ht="20.5" customHeight="1">
      <c r="A84" s="40"/>
      <c r="B84" s="41"/>
      <c r="C84" s="220" t="s">
        <v>387</v>
      </c>
      <c r="D84" s="220" t="s">
        <v>170</v>
      </c>
      <c r="E84" s="221" t="s">
        <v>1040</v>
      </c>
      <c r="F84" s="222" t="s">
        <v>1041</v>
      </c>
      <c r="G84" s="223" t="s">
        <v>180</v>
      </c>
      <c r="H84" s="224">
        <v>11962</v>
      </c>
      <c r="I84" s="225"/>
      <c r="J84" s="224">
        <f>ROUND(I84*H84,0)</f>
        <v>0</v>
      </c>
      <c r="K84" s="222" t="s">
        <v>181</v>
      </c>
      <c r="L84" s="46"/>
      <c r="M84" s="226" t="s">
        <v>20</v>
      </c>
      <c r="N84" s="227" t="s">
        <v>48</v>
      </c>
      <c r="O84" s="8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174</v>
      </c>
      <c r="AT84" s="230" t="s">
        <v>170</v>
      </c>
      <c r="AU84" s="230" t="s">
        <v>86</v>
      </c>
      <c r="AY84" s="19" t="s">
        <v>168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174</v>
      </c>
      <c r="BM84" s="230" t="s">
        <v>1509</v>
      </c>
    </row>
    <row r="85" s="2" customFormat="1">
      <c r="A85" s="40"/>
      <c r="B85" s="41"/>
      <c r="C85" s="42"/>
      <c r="D85" s="232" t="s">
        <v>183</v>
      </c>
      <c r="E85" s="42"/>
      <c r="F85" s="233" t="s">
        <v>1043</v>
      </c>
      <c r="G85" s="42"/>
      <c r="H85" s="42"/>
      <c r="I85" s="138"/>
      <c r="J85" s="42"/>
      <c r="K85" s="42"/>
      <c r="L85" s="46"/>
      <c r="M85" s="234"/>
      <c r="N85" s="23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183</v>
      </c>
      <c r="AU85" s="19" t="s">
        <v>86</v>
      </c>
    </row>
    <row r="86" s="13" customFormat="1">
      <c r="A86" s="13"/>
      <c r="B86" s="236"/>
      <c r="C86" s="237"/>
      <c r="D86" s="232" t="s">
        <v>185</v>
      </c>
      <c r="E86" s="238" t="s">
        <v>20</v>
      </c>
      <c r="F86" s="239" t="s">
        <v>1510</v>
      </c>
      <c r="G86" s="237"/>
      <c r="H86" s="240">
        <v>11962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185</v>
      </c>
      <c r="AU86" s="246" t="s">
        <v>86</v>
      </c>
      <c r="AV86" s="13" t="s">
        <v>86</v>
      </c>
      <c r="AW86" s="13" t="s">
        <v>38</v>
      </c>
      <c r="AX86" s="13" t="s">
        <v>8</v>
      </c>
      <c r="AY86" s="246" t="s">
        <v>168</v>
      </c>
    </row>
    <row r="87" s="2" customFormat="1" ht="20.5" customHeight="1">
      <c r="A87" s="40"/>
      <c r="B87" s="41"/>
      <c r="C87" s="220" t="s">
        <v>270</v>
      </c>
      <c r="D87" s="220" t="s">
        <v>170</v>
      </c>
      <c r="E87" s="221" t="s">
        <v>866</v>
      </c>
      <c r="F87" s="222" t="s">
        <v>867</v>
      </c>
      <c r="G87" s="223" t="s">
        <v>417</v>
      </c>
      <c r="H87" s="224">
        <v>13</v>
      </c>
      <c r="I87" s="225"/>
      <c r="J87" s="224">
        <f>ROUND(I87*H87,0)</f>
        <v>0</v>
      </c>
      <c r="K87" s="222" t="s">
        <v>181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174</v>
      </c>
      <c r="AT87" s="230" t="s">
        <v>170</v>
      </c>
      <c r="AU87" s="230" t="s">
        <v>86</v>
      </c>
      <c r="AY87" s="19" t="s">
        <v>168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174</v>
      </c>
      <c r="BM87" s="230" t="s">
        <v>1511</v>
      </c>
    </row>
    <row r="88" s="2" customFormat="1">
      <c r="A88" s="40"/>
      <c r="B88" s="41"/>
      <c r="C88" s="42"/>
      <c r="D88" s="232" t="s">
        <v>183</v>
      </c>
      <c r="E88" s="42"/>
      <c r="F88" s="233" t="s">
        <v>869</v>
      </c>
      <c r="G88" s="42"/>
      <c r="H88" s="42"/>
      <c r="I88" s="138"/>
      <c r="J88" s="42"/>
      <c r="K88" s="42"/>
      <c r="L88" s="46"/>
      <c r="M88" s="234"/>
      <c r="N88" s="235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183</v>
      </c>
      <c r="AU88" s="19" t="s">
        <v>86</v>
      </c>
    </row>
    <row r="89" s="2" customFormat="1">
      <c r="A89" s="40"/>
      <c r="B89" s="41"/>
      <c r="C89" s="42"/>
      <c r="D89" s="232" t="s">
        <v>176</v>
      </c>
      <c r="E89" s="42"/>
      <c r="F89" s="233" t="s">
        <v>1448</v>
      </c>
      <c r="G89" s="42"/>
      <c r="H89" s="42"/>
      <c r="I89" s="138"/>
      <c r="J89" s="42"/>
      <c r="K89" s="42"/>
      <c r="L89" s="46"/>
      <c r="M89" s="234"/>
      <c r="N89" s="23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176</v>
      </c>
      <c r="AU89" s="19" t="s">
        <v>86</v>
      </c>
    </row>
    <row r="90" s="13" customFormat="1">
      <c r="A90" s="13"/>
      <c r="B90" s="236"/>
      <c r="C90" s="237"/>
      <c r="D90" s="232" t="s">
        <v>185</v>
      </c>
      <c r="E90" s="238" t="s">
        <v>20</v>
      </c>
      <c r="F90" s="239" t="s">
        <v>1512</v>
      </c>
      <c r="G90" s="237"/>
      <c r="H90" s="240">
        <v>13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185</v>
      </c>
      <c r="AU90" s="246" t="s">
        <v>86</v>
      </c>
      <c r="AV90" s="13" t="s">
        <v>86</v>
      </c>
      <c r="AW90" s="13" t="s">
        <v>38</v>
      </c>
      <c r="AX90" s="13" t="s">
        <v>8</v>
      </c>
      <c r="AY90" s="246" t="s">
        <v>168</v>
      </c>
    </row>
    <row r="91" s="2" customFormat="1" ht="20.5" customHeight="1">
      <c r="A91" s="40"/>
      <c r="B91" s="41"/>
      <c r="C91" s="220" t="s">
        <v>8</v>
      </c>
      <c r="D91" s="220" t="s">
        <v>170</v>
      </c>
      <c r="E91" s="221" t="s">
        <v>871</v>
      </c>
      <c r="F91" s="222" t="s">
        <v>872</v>
      </c>
      <c r="G91" s="223" t="s">
        <v>417</v>
      </c>
      <c r="H91" s="224">
        <v>89</v>
      </c>
      <c r="I91" s="225"/>
      <c r="J91" s="224">
        <f>ROUND(I91*H91,0)</f>
        <v>0</v>
      </c>
      <c r="K91" s="222" t="s">
        <v>181</v>
      </c>
      <c r="L91" s="46"/>
      <c r="M91" s="226" t="s">
        <v>20</v>
      </c>
      <c r="N91" s="227" t="s">
        <v>48</v>
      </c>
      <c r="O91" s="86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174</v>
      </c>
      <c r="AT91" s="230" t="s">
        <v>170</v>
      </c>
      <c r="AU91" s="230" t="s">
        <v>86</v>
      </c>
      <c r="AY91" s="19" t="s">
        <v>168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174</v>
      </c>
      <c r="BM91" s="230" t="s">
        <v>1513</v>
      </c>
    </row>
    <row r="92" s="2" customFormat="1">
      <c r="A92" s="40"/>
      <c r="B92" s="41"/>
      <c r="C92" s="42"/>
      <c r="D92" s="232" t="s">
        <v>183</v>
      </c>
      <c r="E92" s="42"/>
      <c r="F92" s="233" t="s">
        <v>869</v>
      </c>
      <c r="G92" s="42"/>
      <c r="H92" s="42"/>
      <c r="I92" s="138"/>
      <c r="J92" s="42"/>
      <c r="K92" s="42"/>
      <c r="L92" s="46"/>
      <c r="M92" s="234"/>
      <c r="N92" s="23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183</v>
      </c>
      <c r="AU92" s="19" t="s">
        <v>86</v>
      </c>
    </row>
    <row r="93" s="2" customFormat="1">
      <c r="A93" s="40"/>
      <c r="B93" s="41"/>
      <c r="C93" s="42"/>
      <c r="D93" s="232" t="s">
        <v>176</v>
      </c>
      <c r="E93" s="42"/>
      <c r="F93" s="233" t="s">
        <v>874</v>
      </c>
      <c r="G93" s="42"/>
      <c r="H93" s="42"/>
      <c r="I93" s="138"/>
      <c r="J93" s="42"/>
      <c r="K93" s="42"/>
      <c r="L93" s="46"/>
      <c r="M93" s="234"/>
      <c r="N93" s="235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176</v>
      </c>
      <c r="AU93" s="19" t="s">
        <v>86</v>
      </c>
    </row>
    <row r="94" s="13" customFormat="1">
      <c r="A94" s="13"/>
      <c r="B94" s="236"/>
      <c r="C94" s="237"/>
      <c r="D94" s="232" t="s">
        <v>185</v>
      </c>
      <c r="E94" s="238" t="s">
        <v>20</v>
      </c>
      <c r="F94" s="239" t="s">
        <v>1451</v>
      </c>
      <c r="G94" s="237"/>
      <c r="H94" s="240">
        <v>89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185</v>
      </c>
      <c r="AU94" s="246" t="s">
        <v>86</v>
      </c>
      <c r="AV94" s="13" t="s">
        <v>86</v>
      </c>
      <c r="AW94" s="13" t="s">
        <v>38</v>
      </c>
      <c r="AX94" s="13" t="s">
        <v>77</v>
      </c>
      <c r="AY94" s="246" t="s">
        <v>168</v>
      </c>
    </row>
    <row r="95" s="13" customFormat="1">
      <c r="A95" s="13"/>
      <c r="B95" s="236"/>
      <c r="C95" s="237"/>
      <c r="D95" s="232" t="s">
        <v>185</v>
      </c>
      <c r="E95" s="238" t="s">
        <v>20</v>
      </c>
      <c r="F95" s="239" t="s">
        <v>1514</v>
      </c>
      <c r="G95" s="237"/>
      <c r="H95" s="240">
        <v>0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185</v>
      </c>
      <c r="AU95" s="246" t="s">
        <v>86</v>
      </c>
      <c r="AV95" s="13" t="s">
        <v>86</v>
      </c>
      <c r="AW95" s="13" t="s">
        <v>38</v>
      </c>
      <c r="AX95" s="13" t="s">
        <v>77</v>
      </c>
      <c r="AY95" s="246" t="s">
        <v>168</v>
      </c>
    </row>
    <row r="96" s="14" customFormat="1">
      <c r="A96" s="14"/>
      <c r="B96" s="247"/>
      <c r="C96" s="248"/>
      <c r="D96" s="232" t="s">
        <v>185</v>
      </c>
      <c r="E96" s="249" t="s">
        <v>20</v>
      </c>
      <c r="F96" s="250" t="s">
        <v>196</v>
      </c>
      <c r="G96" s="248"/>
      <c r="H96" s="251">
        <v>89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7" t="s">
        <v>185</v>
      </c>
      <c r="AU96" s="257" t="s">
        <v>86</v>
      </c>
      <c r="AV96" s="14" t="s">
        <v>174</v>
      </c>
      <c r="AW96" s="14" t="s">
        <v>38</v>
      </c>
      <c r="AX96" s="14" t="s">
        <v>8</v>
      </c>
      <c r="AY96" s="257" t="s">
        <v>168</v>
      </c>
    </row>
    <row r="97" s="2" customFormat="1" ht="20.5" customHeight="1">
      <c r="A97" s="40"/>
      <c r="B97" s="41"/>
      <c r="C97" s="220" t="s">
        <v>86</v>
      </c>
      <c r="D97" s="220" t="s">
        <v>170</v>
      </c>
      <c r="E97" s="221" t="s">
        <v>877</v>
      </c>
      <c r="F97" s="222" t="s">
        <v>878</v>
      </c>
      <c r="G97" s="223" t="s">
        <v>417</v>
      </c>
      <c r="H97" s="224">
        <v>9</v>
      </c>
      <c r="I97" s="225"/>
      <c r="J97" s="224">
        <f>ROUND(I97*H97,0)</f>
        <v>0</v>
      </c>
      <c r="K97" s="222" t="s">
        <v>181</v>
      </c>
      <c r="L97" s="46"/>
      <c r="M97" s="226" t="s">
        <v>20</v>
      </c>
      <c r="N97" s="227" t="s">
        <v>48</v>
      </c>
      <c r="O97" s="86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174</v>
      </c>
      <c r="AT97" s="230" t="s">
        <v>170</v>
      </c>
      <c r="AU97" s="230" t="s">
        <v>86</v>
      </c>
      <c r="AY97" s="19" t="s">
        <v>168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174</v>
      </c>
      <c r="BM97" s="230" t="s">
        <v>1515</v>
      </c>
    </row>
    <row r="98" s="2" customFormat="1">
      <c r="A98" s="40"/>
      <c r="B98" s="41"/>
      <c r="C98" s="42"/>
      <c r="D98" s="232" t="s">
        <v>183</v>
      </c>
      <c r="E98" s="42"/>
      <c r="F98" s="233" t="s">
        <v>880</v>
      </c>
      <c r="G98" s="42"/>
      <c r="H98" s="42"/>
      <c r="I98" s="138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183</v>
      </c>
      <c r="AU98" s="19" t="s">
        <v>86</v>
      </c>
    </row>
    <row r="99" s="13" customFormat="1">
      <c r="A99" s="13"/>
      <c r="B99" s="236"/>
      <c r="C99" s="237"/>
      <c r="D99" s="232" t="s">
        <v>185</v>
      </c>
      <c r="E99" s="238" t="s">
        <v>20</v>
      </c>
      <c r="F99" s="239" t="s">
        <v>1516</v>
      </c>
      <c r="G99" s="237"/>
      <c r="H99" s="240">
        <v>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185</v>
      </c>
      <c r="AU99" s="246" t="s">
        <v>86</v>
      </c>
      <c r="AV99" s="13" t="s">
        <v>86</v>
      </c>
      <c r="AW99" s="13" t="s">
        <v>38</v>
      </c>
      <c r="AX99" s="13" t="s">
        <v>8</v>
      </c>
      <c r="AY99" s="246" t="s">
        <v>168</v>
      </c>
    </row>
    <row r="100" s="2" customFormat="1" ht="31" customHeight="1">
      <c r="A100" s="40"/>
      <c r="B100" s="41"/>
      <c r="C100" s="220" t="s">
        <v>285</v>
      </c>
      <c r="D100" s="220" t="s">
        <v>170</v>
      </c>
      <c r="E100" s="221" t="s">
        <v>883</v>
      </c>
      <c r="F100" s="222" t="s">
        <v>884</v>
      </c>
      <c r="G100" s="223" t="s">
        <v>417</v>
      </c>
      <c r="H100" s="224">
        <v>13</v>
      </c>
      <c r="I100" s="225"/>
      <c r="J100" s="224">
        <f>ROUND(I100*H100,0)</f>
        <v>0</v>
      </c>
      <c r="K100" s="222" t="s">
        <v>181</v>
      </c>
      <c r="L100" s="46"/>
      <c r="M100" s="226" t="s">
        <v>20</v>
      </c>
      <c r="N100" s="227" t="s">
        <v>48</v>
      </c>
      <c r="O100" s="86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0" t="s">
        <v>174</v>
      </c>
      <c r="AT100" s="230" t="s">
        <v>170</v>
      </c>
      <c r="AU100" s="230" t="s">
        <v>86</v>
      </c>
      <c r="AY100" s="19" t="s">
        <v>168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</v>
      </c>
      <c r="BK100" s="231">
        <f>ROUND(I100*H100,0)</f>
        <v>0</v>
      </c>
      <c r="BL100" s="19" t="s">
        <v>174</v>
      </c>
      <c r="BM100" s="230" t="s">
        <v>1517</v>
      </c>
    </row>
    <row r="101" s="2" customFormat="1">
      <c r="A101" s="40"/>
      <c r="B101" s="41"/>
      <c r="C101" s="42"/>
      <c r="D101" s="232" t="s">
        <v>183</v>
      </c>
      <c r="E101" s="42"/>
      <c r="F101" s="233" t="s">
        <v>880</v>
      </c>
      <c r="G101" s="42"/>
      <c r="H101" s="42"/>
      <c r="I101" s="138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183</v>
      </c>
      <c r="AU101" s="19" t="s">
        <v>86</v>
      </c>
    </row>
    <row r="102" s="13" customFormat="1">
      <c r="A102" s="13"/>
      <c r="B102" s="236"/>
      <c r="C102" s="237"/>
      <c r="D102" s="232" t="s">
        <v>185</v>
      </c>
      <c r="E102" s="238" t="s">
        <v>20</v>
      </c>
      <c r="F102" s="239" t="s">
        <v>1518</v>
      </c>
      <c r="G102" s="237"/>
      <c r="H102" s="240">
        <v>13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185</v>
      </c>
      <c r="AU102" s="246" t="s">
        <v>86</v>
      </c>
      <c r="AV102" s="13" t="s">
        <v>86</v>
      </c>
      <c r="AW102" s="13" t="s">
        <v>38</v>
      </c>
      <c r="AX102" s="13" t="s">
        <v>8</v>
      </c>
      <c r="AY102" s="246" t="s">
        <v>168</v>
      </c>
    </row>
    <row r="103" s="2" customFormat="1" ht="20.5" customHeight="1">
      <c r="A103" s="40"/>
      <c r="B103" s="41"/>
      <c r="C103" s="220" t="s">
        <v>290</v>
      </c>
      <c r="D103" s="220" t="s">
        <v>170</v>
      </c>
      <c r="E103" s="221" t="s">
        <v>886</v>
      </c>
      <c r="F103" s="222" t="s">
        <v>887</v>
      </c>
      <c r="G103" s="223" t="s">
        <v>417</v>
      </c>
      <c r="H103" s="224">
        <v>13</v>
      </c>
      <c r="I103" s="225"/>
      <c r="J103" s="224">
        <f>ROUND(I103*H103,0)</f>
        <v>0</v>
      </c>
      <c r="K103" s="222" t="s">
        <v>181</v>
      </c>
      <c r="L103" s="46"/>
      <c r="M103" s="226" t="s">
        <v>20</v>
      </c>
      <c r="N103" s="227" t="s">
        <v>48</v>
      </c>
      <c r="O103" s="86"/>
      <c r="P103" s="228">
        <f>O103*H103</f>
        <v>0</v>
      </c>
      <c r="Q103" s="228">
        <v>4.6E-05</v>
      </c>
      <c r="R103" s="228">
        <f>Q103*H103</f>
        <v>0.00059800000000000001</v>
      </c>
      <c r="S103" s="228">
        <v>0</v>
      </c>
      <c r="T103" s="22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0" t="s">
        <v>174</v>
      </c>
      <c r="AT103" s="230" t="s">
        <v>170</v>
      </c>
      <c r="AU103" s="230" t="s">
        <v>86</v>
      </c>
      <c r="AY103" s="19" t="s">
        <v>168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</v>
      </c>
      <c r="BK103" s="231">
        <f>ROUND(I103*H103,0)</f>
        <v>0</v>
      </c>
      <c r="BL103" s="19" t="s">
        <v>174</v>
      </c>
      <c r="BM103" s="230" t="s">
        <v>1519</v>
      </c>
    </row>
    <row r="104" s="2" customFormat="1">
      <c r="A104" s="40"/>
      <c r="B104" s="41"/>
      <c r="C104" s="42"/>
      <c r="D104" s="232" t="s">
        <v>183</v>
      </c>
      <c r="E104" s="42"/>
      <c r="F104" s="233" t="s">
        <v>889</v>
      </c>
      <c r="G104" s="42"/>
      <c r="H104" s="42"/>
      <c r="I104" s="138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183</v>
      </c>
      <c r="AU104" s="19" t="s">
        <v>86</v>
      </c>
    </row>
    <row r="105" s="2" customFormat="1">
      <c r="A105" s="40"/>
      <c r="B105" s="41"/>
      <c r="C105" s="42"/>
      <c r="D105" s="232" t="s">
        <v>176</v>
      </c>
      <c r="E105" s="42"/>
      <c r="F105" s="233" t="s">
        <v>1457</v>
      </c>
      <c r="G105" s="42"/>
      <c r="H105" s="42"/>
      <c r="I105" s="138"/>
      <c r="J105" s="42"/>
      <c r="K105" s="42"/>
      <c r="L105" s="46"/>
      <c r="M105" s="234"/>
      <c r="N105" s="23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176</v>
      </c>
      <c r="AU105" s="19" t="s">
        <v>86</v>
      </c>
    </row>
    <row r="106" s="13" customFormat="1">
      <c r="A106" s="13"/>
      <c r="B106" s="236"/>
      <c r="C106" s="237"/>
      <c r="D106" s="232" t="s">
        <v>185</v>
      </c>
      <c r="E106" s="238" t="s">
        <v>20</v>
      </c>
      <c r="F106" s="239" t="s">
        <v>1520</v>
      </c>
      <c r="G106" s="237"/>
      <c r="H106" s="240">
        <v>13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185</v>
      </c>
      <c r="AU106" s="246" t="s">
        <v>86</v>
      </c>
      <c r="AV106" s="13" t="s">
        <v>86</v>
      </c>
      <c r="AW106" s="13" t="s">
        <v>38</v>
      </c>
      <c r="AX106" s="13" t="s">
        <v>8</v>
      </c>
      <c r="AY106" s="246" t="s">
        <v>168</v>
      </c>
    </row>
    <row r="107" s="2" customFormat="1" ht="20.5" customHeight="1">
      <c r="A107" s="40"/>
      <c r="B107" s="41"/>
      <c r="C107" s="279" t="s">
        <v>303</v>
      </c>
      <c r="D107" s="279" t="s">
        <v>360</v>
      </c>
      <c r="E107" s="280" t="s">
        <v>891</v>
      </c>
      <c r="F107" s="281" t="s">
        <v>892</v>
      </c>
      <c r="G107" s="282" t="s">
        <v>417</v>
      </c>
      <c r="H107" s="283">
        <v>13</v>
      </c>
      <c r="I107" s="284"/>
      <c r="J107" s="283">
        <f>ROUND(I107*H107,0)</f>
        <v>0</v>
      </c>
      <c r="K107" s="281" t="s">
        <v>181</v>
      </c>
      <c r="L107" s="285"/>
      <c r="M107" s="286" t="s">
        <v>20</v>
      </c>
      <c r="N107" s="287" t="s">
        <v>48</v>
      </c>
      <c r="O107" s="86"/>
      <c r="P107" s="228">
        <f>O107*H107</f>
        <v>0</v>
      </c>
      <c r="Q107" s="228">
        <v>0.0035400000000000002</v>
      </c>
      <c r="R107" s="228">
        <f>Q107*H107</f>
        <v>0.046020000000000005</v>
      </c>
      <c r="S107" s="228">
        <v>0</v>
      </c>
      <c r="T107" s="22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0" t="s">
        <v>285</v>
      </c>
      <c r="AT107" s="230" t="s">
        <v>360</v>
      </c>
      <c r="AU107" s="230" t="s">
        <v>86</v>
      </c>
      <c r="AY107" s="19" t="s">
        <v>168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9" t="s">
        <v>8</v>
      </c>
      <c r="BK107" s="231">
        <f>ROUND(I107*H107,0)</f>
        <v>0</v>
      </c>
      <c r="BL107" s="19" t="s">
        <v>174</v>
      </c>
      <c r="BM107" s="230" t="s">
        <v>1521</v>
      </c>
    </row>
    <row r="108" s="2" customFormat="1" ht="20.5" customHeight="1">
      <c r="A108" s="40"/>
      <c r="B108" s="41"/>
      <c r="C108" s="220" t="s">
        <v>187</v>
      </c>
      <c r="D108" s="220" t="s">
        <v>170</v>
      </c>
      <c r="E108" s="221" t="s">
        <v>904</v>
      </c>
      <c r="F108" s="222" t="s">
        <v>905</v>
      </c>
      <c r="G108" s="223" t="s">
        <v>417</v>
      </c>
      <c r="H108" s="224">
        <v>9</v>
      </c>
      <c r="I108" s="225"/>
      <c r="J108" s="224">
        <f>ROUND(I108*H108,0)</f>
        <v>0</v>
      </c>
      <c r="K108" s="222" t="s">
        <v>181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5.1999999999999997E-05</v>
      </c>
      <c r="R108" s="228">
        <f>Q108*H108</f>
        <v>0.00046799999999999999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174</v>
      </c>
      <c r="AT108" s="230" t="s">
        <v>170</v>
      </c>
      <c r="AU108" s="230" t="s">
        <v>86</v>
      </c>
      <c r="AY108" s="19" t="s">
        <v>168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174</v>
      </c>
      <c r="BM108" s="230" t="s">
        <v>1522</v>
      </c>
    </row>
    <row r="109" s="2" customFormat="1">
      <c r="A109" s="40"/>
      <c r="B109" s="41"/>
      <c r="C109" s="42"/>
      <c r="D109" s="232" t="s">
        <v>183</v>
      </c>
      <c r="E109" s="42"/>
      <c r="F109" s="233" t="s">
        <v>889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183</v>
      </c>
      <c r="AU109" s="19" t="s">
        <v>86</v>
      </c>
    </row>
    <row r="110" s="2" customFormat="1">
      <c r="A110" s="40"/>
      <c r="B110" s="41"/>
      <c r="C110" s="42"/>
      <c r="D110" s="232" t="s">
        <v>176</v>
      </c>
      <c r="E110" s="42"/>
      <c r="F110" s="233" t="s">
        <v>907</v>
      </c>
      <c r="G110" s="42"/>
      <c r="H110" s="42"/>
      <c r="I110" s="138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176</v>
      </c>
      <c r="AU110" s="19" t="s">
        <v>86</v>
      </c>
    </row>
    <row r="111" s="13" customFormat="1">
      <c r="A111" s="13"/>
      <c r="B111" s="236"/>
      <c r="C111" s="237"/>
      <c r="D111" s="232" t="s">
        <v>185</v>
      </c>
      <c r="E111" s="238" t="s">
        <v>20</v>
      </c>
      <c r="F111" s="239" t="s">
        <v>290</v>
      </c>
      <c r="G111" s="237"/>
      <c r="H111" s="240">
        <v>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185</v>
      </c>
      <c r="AU111" s="246" t="s">
        <v>86</v>
      </c>
      <c r="AV111" s="13" t="s">
        <v>86</v>
      </c>
      <c r="AW111" s="13" t="s">
        <v>38</v>
      </c>
      <c r="AX111" s="13" t="s">
        <v>8</v>
      </c>
      <c r="AY111" s="246" t="s">
        <v>168</v>
      </c>
    </row>
    <row r="112" s="2" customFormat="1" ht="20.5" customHeight="1">
      <c r="A112" s="40"/>
      <c r="B112" s="41"/>
      <c r="C112" s="279" t="s">
        <v>174</v>
      </c>
      <c r="D112" s="279" t="s">
        <v>360</v>
      </c>
      <c r="E112" s="280" t="s">
        <v>900</v>
      </c>
      <c r="F112" s="281" t="s">
        <v>901</v>
      </c>
      <c r="G112" s="282" t="s">
        <v>417</v>
      </c>
      <c r="H112" s="283">
        <v>18</v>
      </c>
      <c r="I112" s="284"/>
      <c r="J112" s="283">
        <f>ROUND(I112*H112,0)</f>
        <v>0</v>
      </c>
      <c r="K112" s="281" t="s">
        <v>181</v>
      </c>
      <c r="L112" s="285"/>
      <c r="M112" s="286" t="s">
        <v>20</v>
      </c>
      <c r="N112" s="287" t="s">
        <v>48</v>
      </c>
      <c r="O112" s="86"/>
      <c r="P112" s="228">
        <f>O112*H112</f>
        <v>0</v>
      </c>
      <c r="Q112" s="228">
        <v>0.0047200000000000002</v>
      </c>
      <c r="R112" s="228">
        <f>Q112*H112</f>
        <v>0.084960000000000008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285</v>
      </c>
      <c r="AT112" s="230" t="s">
        <v>360</v>
      </c>
      <c r="AU112" s="230" t="s">
        <v>86</v>
      </c>
      <c r="AY112" s="19" t="s">
        <v>168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</v>
      </c>
      <c r="BK112" s="231">
        <f>ROUND(I112*H112,0)</f>
        <v>0</v>
      </c>
      <c r="BL112" s="19" t="s">
        <v>174</v>
      </c>
      <c r="BM112" s="230" t="s">
        <v>1523</v>
      </c>
    </row>
    <row r="113" s="13" customFormat="1">
      <c r="A113" s="13"/>
      <c r="B113" s="236"/>
      <c r="C113" s="237"/>
      <c r="D113" s="232" t="s">
        <v>185</v>
      </c>
      <c r="E113" s="237"/>
      <c r="F113" s="239" t="s">
        <v>1524</v>
      </c>
      <c r="G113" s="237"/>
      <c r="H113" s="240">
        <v>18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185</v>
      </c>
      <c r="AU113" s="246" t="s">
        <v>86</v>
      </c>
      <c r="AV113" s="13" t="s">
        <v>86</v>
      </c>
      <c r="AW113" s="13" t="s">
        <v>4</v>
      </c>
      <c r="AX113" s="13" t="s">
        <v>8</v>
      </c>
      <c r="AY113" s="246" t="s">
        <v>168</v>
      </c>
    </row>
    <row r="114" s="2" customFormat="1" ht="20.5" customHeight="1">
      <c r="A114" s="40"/>
      <c r="B114" s="41"/>
      <c r="C114" s="220" t="s">
        <v>213</v>
      </c>
      <c r="D114" s="220" t="s">
        <v>170</v>
      </c>
      <c r="E114" s="221" t="s">
        <v>912</v>
      </c>
      <c r="F114" s="222" t="s">
        <v>913</v>
      </c>
      <c r="G114" s="223" t="s">
        <v>417</v>
      </c>
      <c r="H114" s="224">
        <v>9</v>
      </c>
      <c r="I114" s="225"/>
      <c r="J114" s="224">
        <f>ROUND(I114*H114,0)</f>
        <v>0</v>
      </c>
      <c r="K114" s="222" t="s">
        <v>20</v>
      </c>
      <c r="L114" s="46"/>
      <c r="M114" s="226" t="s">
        <v>20</v>
      </c>
      <c r="N114" s="227" t="s">
        <v>48</v>
      </c>
      <c r="O114" s="86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174</v>
      </c>
      <c r="AT114" s="230" t="s">
        <v>170</v>
      </c>
      <c r="AU114" s="230" t="s">
        <v>86</v>
      </c>
      <c r="AY114" s="19" t="s">
        <v>168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174</v>
      </c>
      <c r="BM114" s="230" t="s">
        <v>1525</v>
      </c>
    </row>
    <row r="115" s="2" customFormat="1" ht="20.5" customHeight="1">
      <c r="A115" s="40"/>
      <c r="B115" s="41"/>
      <c r="C115" s="220" t="s">
        <v>903</v>
      </c>
      <c r="D115" s="220" t="s">
        <v>170</v>
      </c>
      <c r="E115" s="221" t="s">
        <v>1465</v>
      </c>
      <c r="F115" s="222" t="s">
        <v>1466</v>
      </c>
      <c r="G115" s="223" t="s">
        <v>417</v>
      </c>
      <c r="H115" s="224">
        <v>13</v>
      </c>
      <c r="I115" s="225"/>
      <c r="J115" s="224">
        <f>ROUND(I115*H115,0)</f>
        <v>0</v>
      </c>
      <c r="K115" s="222" t="s">
        <v>181</v>
      </c>
      <c r="L115" s="46"/>
      <c r="M115" s="226" t="s">
        <v>20</v>
      </c>
      <c r="N115" s="227" t="s">
        <v>48</v>
      </c>
      <c r="O115" s="86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0" t="s">
        <v>174</v>
      </c>
      <c r="AT115" s="230" t="s">
        <v>170</v>
      </c>
      <c r="AU115" s="230" t="s">
        <v>86</v>
      </c>
      <c r="AY115" s="19" t="s">
        <v>168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</v>
      </c>
      <c r="BK115" s="231">
        <f>ROUND(I115*H115,0)</f>
        <v>0</v>
      </c>
      <c r="BL115" s="19" t="s">
        <v>174</v>
      </c>
      <c r="BM115" s="230" t="s">
        <v>1526</v>
      </c>
    </row>
    <row r="116" s="2" customFormat="1">
      <c r="A116" s="40"/>
      <c r="B116" s="41"/>
      <c r="C116" s="42"/>
      <c r="D116" s="232" t="s">
        <v>183</v>
      </c>
      <c r="E116" s="42"/>
      <c r="F116" s="233" t="s">
        <v>1468</v>
      </c>
      <c r="G116" s="42"/>
      <c r="H116" s="42"/>
      <c r="I116" s="138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183</v>
      </c>
      <c r="AU116" s="19" t="s">
        <v>86</v>
      </c>
    </row>
    <row r="117" s="13" customFormat="1">
      <c r="A117" s="13"/>
      <c r="B117" s="236"/>
      <c r="C117" s="237"/>
      <c r="D117" s="232" t="s">
        <v>185</v>
      </c>
      <c r="E117" s="238" t="s">
        <v>20</v>
      </c>
      <c r="F117" s="239" t="s">
        <v>1527</v>
      </c>
      <c r="G117" s="237"/>
      <c r="H117" s="240">
        <v>13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185</v>
      </c>
      <c r="AU117" s="246" t="s">
        <v>86</v>
      </c>
      <c r="AV117" s="13" t="s">
        <v>86</v>
      </c>
      <c r="AW117" s="13" t="s">
        <v>38</v>
      </c>
      <c r="AX117" s="13" t="s">
        <v>8</v>
      </c>
      <c r="AY117" s="246" t="s">
        <v>168</v>
      </c>
    </row>
    <row r="118" s="2" customFormat="1" ht="20.5" customHeight="1">
      <c r="A118" s="40"/>
      <c r="B118" s="41"/>
      <c r="C118" s="279" t="s">
        <v>340</v>
      </c>
      <c r="D118" s="279" t="s">
        <v>360</v>
      </c>
      <c r="E118" s="280" t="s">
        <v>1470</v>
      </c>
      <c r="F118" s="281" t="s">
        <v>1471</v>
      </c>
      <c r="G118" s="282" t="s">
        <v>412</v>
      </c>
      <c r="H118" s="283">
        <v>0.29999999999999999</v>
      </c>
      <c r="I118" s="284"/>
      <c r="J118" s="283">
        <f>ROUND(I118*H118,0)</f>
        <v>0</v>
      </c>
      <c r="K118" s="281" t="s">
        <v>20</v>
      </c>
      <c r="L118" s="285"/>
      <c r="M118" s="286" t="s">
        <v>20</v>
      </c>
      <c r="N118" s="287" t="s">
        <v>48</v>
      </c>
      <c r="O118" s="86"/>
      <c r="P118" s="228">
        <f>O118*H118</f>
        <v>0</v>
      </c>
      <c r="Q118" s="228">
        <v>0</v>
      </c>
      <c r="R118" s="228">
        <f>Q118*H118</f>
        <v>0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285</v>
      </c>
      <c r="AT118" s="230" t="s">
        <v>360</v>
      </c>
      <c r="AU118" s="230" t="s">
        <v>86</v>
      </c>
      <c r="AY118" s="19" t="s">
        <v>168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174</v>
      </c>
      <c r="BM118" s="230" t="s">
        <v>1528</v>
      </c>
    </row>
    <row r="119" s="2" customFormat="1">
      <c r="A119" s="40"/>
      <c r="B119" s="41"/>
      <c r="C119" s="42"/>
      <c r="D119" s="232" t="s">
        <v>176</v>
      </c>
      <c r="E119" s="42"/>
      <c r="F119" s="233" t="s">
        <v>1473</v>
      </c>
      <c r="G119" s="42"/>
      <c r="H119" s="42"/>
      <c r="I119" s="138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176</v>
      </c>
      <c r="AU119" s="19" t="s">
        <v>86</v>
      </c>
    </row>
    <row r="120" s="13" customFormat="1">
      <c r="A120" s="13"/>
      <c r="B120" s="236"/>
      <c r="C120" s="237"/>
      <c r="D120" s="232" t="s">
        <v>185</v>
      </c>
      <c r="E120" s="238" t="s">
        <v>20</v>
      </c>
      <c r="F120" s="239" t="s">
        <v>1529</v>
      </c>
      <c r="G120" s="237"/>
      <c r="H120" s="240">
        <v>0.29999999999999999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185</v>
      </c>
      <c r="AU120" s="246" t="s">
        <v>86</v>
      </c>
      <c r="AV120" s="13" t="s">
        <v>86</v>
      </c>
      <c r="AW120" s="13" t="s">
        <v>38</v>
      </c>
      <c r="AX120" s="13" t="s">
        <v>8</v>
      </c>
      <c r="AY120" s="246" t="s">
        <v>168</v>
      </c>
    </row>
    <row r="121" s="2" customFormat="1" ht="14.5" customHeight="1">
      <c r="A121" s="40"/>
      <c r="B121" s="41"/>
      <c r="C121" s="279" t="s">
        <v>9</v>
      </c>
      <c r="D121" s="279" t="s">
        <v>360</v>
      </c>
      <c r="E121" s="280" t="s">
        <v>1481</v>
      </c>
      <c r="F121" s="281" t="s">
        <v>1075</v>
      </c>
      <c r="G121" s="282" t="s">
        <v>417</v>
      </c>
      <c r="H121" s="283">
        <v>9</v>
      </c>
      <c r="I121" s="284"/>
      <c r="J121" s="283">
        <f>ROUND(I121*H121,0)</f>
        <v>0</v>
      </c>
      <c r="K121" s="281" t="s">
        <v>20</v>
      </c>
      <c r="L121" s="285"/>
      <c r="M121" s="286" t="s">
        <v>20</v>
      </c>
      <c r="N121" s="287" t="s">
        <v>48</v>
      </c>
      <c r="O121" s="86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285</v>
      </c>
      <c r="AT121" s="230" t="s">
        <v>360</v>
      </c>
      <c r="AU121" s="230" t="s">
        <v>86</v>
      </c>
      <c r="AY121" s="19" t="s">
        <v>168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</v>
      </c>
      <c r="BK121" s="231">
        <f>ROUND(I121*H121,0)</f>
        <v>0</v>
      </c>
      <c r="BL121" s="19" t="s">
        <v>174</v>
      </c>
      <c r="BM121" s="230" t="s">
        <v>1530</v>
      </c>
    </row>
    <row r="122" s="13" customFormat="1">
      <c r="A122" s="13"/>
      <c r="B122" s="236"/>
      <c r="C122" s="237"/>
      <c r="D122" s="232" t="s">
        <v>185</v>
      </c>
      <c r="E122" s="238" t="s">
        <v>20</v>
      </c>
      <c r="F122" s="239" t="s">
        <v>1531</v>
      </c>
      <c r="G122" s="237"/>
      <c r="H122" s="240">
        <v>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185</v>
      </c>
      <c r="AU122" s="246" t="s">
        <v>86</v>
      </c>
      <c r="AV122" s="13" t="s">
        <v>86</v>
      </c>
      <c r="AW122" s="13" t="s">
        <v>38</v>
      </c>
      <c r="AX122" s="13" t="s">
        <v>8</v>
      </c>
      <c r="AY122" s="246" t="s">
        <v>168</v>
      </c>
    </row>
    <row r="123" s="2" customFormat="1" ht="20.5" customHeight="1">
      <c r="A123" s="40"/>
      <c r="B123" s="41"/>
      <c r="C123" s="220" t="s">
        <v>264</v>
      </c>
      <c r="D123" s="220" t="s">
        <v>170</v>
      </c>
      <c r="E123" s="221" t="s">
        <v>916</v>
      </c>
      <c r="F123" s="222" t="s">
        <v>917</v>
      </c>
      <c r="G123" s="223" t="s">
        <v>918</v>
      </c>
      <c r="H123" s="224">
        <v>89</v>
      </c>
      <c r="I123" s="225"/>
      <c r="J123" s="224">
        <f>ROUND(I123*H123,0)</f>
        <v>0</v>
      </c>
      <c r="K123" s="222" t="s">
        <v>20</v>
      </c>
      <c r="L123" s="46"/>
      <c r="M123" s="226" t="s">
        <v>20</v>
      </c>
      <c r="N123" s="227" t="s">
        <v>48</v>
      </c>
      <c r="O123" s="86"/>
      <c r="P123" s="228">
        <f>O123*H123</f>
        <v>0</v>
      </c>
      <c r="Q123" s="228">
        <v>2.0000000000000002E-05</v>
      </c>
      <c r="R123" s="228">
        <f>Q123*H123</f>
        <v>0.0017800000000000001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174</v>
      </c>
      <c r="AT123" s="230" t="s">
        <v>170</v>
      </c>
      <c r="AU123" s="230" t="s">
        <v>86</v>
      </c>
      <c r="AY123" s="19" t="s">
        <v>168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</v>
      </c>
      <c r="BK123" s="231">
        <f>ROUND(I123*H123,0)</f>
        <v>0</v>
      </c>
      <c r="BL123" s="19" t="s">
        <v>174</v>
      </c>
      <c r="BM123" s="230" t="s">
        <v>1532</v>
      </c>
    </row>
    <row r="124" s="13" customFormat="1">
      <c r="A124" s="13"/>
      <c r="B124" s="236"/>
      <c r="C124" s="237"/>
      <c r="D124" s="232" t="s">
        <v>185</v>
      </c>
      <c r="E124" s="238" t="s">
        <v>20</v>
      </c>
      <c r="F124" s="239" t="s">
        <v>1461</v>
      </c>
      <c r="G124" s="237"/>
      <c r="H124" s="240">
        <v>89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185</v>
      </c>
      <c r="AU124" s="246" t="s">
        <v>86</v>
      </c>
      <c r="AV124" s="13" t="s">
        <v>86</v>
      </c>
      <c r="AW124" s="13" t="s">
        <v>38</v>
      </c>
      <c r="AX124" s="13" t="s">
        <v>8</v>
      </c>
      <c r="AY124" s="246" t="s">
        <v>168</v>
      </c>
    </row>
    <row r="125" s="2" customFormat="1" ht="20.5" customHeight="1">
      <c r="A125" s="40"/>
      <c r="B125" s="41"/>
      <c r="C125" s="220" t="s">
        <v>314</v>
      </c>
      <c r="D125" s="220" t="s">
        <v>170</v>
      </c>
      <c r="E125" s="221" t="s">
        <v>999</v>
      </c>
      <c r="F125" s="222" t="s">
        <v>1000</v>
      </c>
      <c r="G125" s="223" t="s">
        <v>417</v>
      </c>
      <c r="H125" s="224">
        <v>22</v>
      </c>
      <c r="I125" s="225"/>
      <c r="J125" s="224">
        <f>ROUND(I125*H125,0)</f>
        <v>0</v>
      </c>
      <c r="K125" s="222" t="s">
        <v>711</v>
      </c>
      <c r="L125" s="46"/>
      <c r="M125" s="226" t="s">
        <v>20</v>
      </c>
      <c r="N125" s="227" t="s">
        <v>48</v>
      </c>
      <c r="O125" s="86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0" t="s">
        <v>174</v>
      </c>
      <c r="AT125" s="230" t="s">
        <v>170</v>
      </c>
      <c r="AU125" s="230" t="s">
        <v>86</v>
      </c>
      <c r="AY125" s="19" t="s">
        <v>168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</v>
      </c>
      <c r="BK125" s="231">
        <f>ROUND(I125*H125,0)</f>
        <v>0</v>
      </c>
      <c r="BL125" s="19" t="s">
        <v>174</v>
      </c>
      <c r="BM125" s="230" t="s">
        <v>1533</v>
      </c>
    </row>
    <row r="126" s="2" customFormat="1">
      <c r="A126" s="40"/>
      <c r="B126" s="41"/>
      <c r="C126" s="42"/>
      <c r="D126" s="232" t="s">
        <v>183</v>
      </c>
      <c r="E126" s="42"/>
      <c r="F126" s="233" t="s">
        <v>1002</v>
      </c>
      <c r="G126" s="42"/>
      <c r="H126" s="42"/>
      <c r="I126" s="138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183</v>
      </c>
      <c r="AU126" s="19" t="s">
        <v>86</v>
      </c>
    </row>
    <row r="127" s="2" customFormat="1">
      <c r="A127" s="40"/>
      <c r="B127" s="41"/>
      <c r="C127" s="42"/>
      <c r="D127" s="232" t="s">
        <v>176</v>
      </c>
      <c r="E127" s="42"/>
      <c r="F127" s="233" t="s">
        <v>1003</v>
      </c>
      <c r="G127" s="42"/>
      <c r="H127" s="42"/>
      <c r="I127" s="138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176</v>
      </c>
      <c r="AU127" s="19" t="s">
        <v>86</v>
      </c>
    </row>
    <row r="128" s="13" customFormat="1">
      <c r="A128" s="13"/>
      <c r="B128" s="236"/>
      <c r="C128" s="237"/>
      <c r="D128" s="232" t="s">
        <v>185</v>
      </c>
      <c r="E128" s="238" t="s">
        <v>20</v>
      </c>
      <c r="F128" s="239" t="s">
        <v>1534</v>
      </c>
      <c r="G128" s="237"/>
      <c r="H128" s="240">
        <v>22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185</v>
      </c>
      <c r="AU128" s="246" t="s">
        <v>86</v>
      </c>
      <c r="AV128" s="13" t="s">
        <v>86</v>
      </c>
      <c r="AW128" s="13" t="s">
        <v>38</v>
      </c>
      <c r="AX128" s="13" t="s">
        <v>8</v>
      </c>
      <c r="AY128" s="246" t="s">
        <v>168</v>
      </c>
    </row>
    <row r="129" s="2" customFormat="1" ht="20.5" customHeight="1">
      <c r="A129" s="40"/>
      <c r="B129" s="41"/>
      <c r="C129" s="279" t="s">
        <v>329</v>
      </c>
      <c r="D129" s="279" t="s">
        <v>360</v>
      </c>
      <c r="E129" s="280" t="s">
        <v>1005</v>
      </c>
      <c r="F129" s="281" t="s">
        <v>1006</v>
      </c>
      <c r="G129" s="282" t="s">
        <v>190</v>
      </c>
      <c r="H129" s="283">
        <v>0.44</v>
      </c>
      <c r="I129" s="284"/>
      <c r="J129" s="283">
        <f>ROUND(I129*H129,0)</f>
        <v>0</v>
      </c>
      <c r="K129" s="281" t="s">
        <v>181</v>
      </c>
      <c r="L129" s="285"/>
      <c r="M129" s="286" t="s">
        <v>20</v>
      </c>
      <c r="N129" s="287" t="s">
        <v>48</v>
      </c>
      <c r="O129" s="86"/>
      <c r="P129" s="228">
        <f>O129*H129</f>
        <v>0</v>
      </c>
      <c r="Q129" s="228">
        <v>0.20000000000000001</v>
      </c>
      <c r="R129" s="228">
        <f>Q129*H129</f>
        <v>0.088000000000000009</v>
      </c>
      <c r="S129" s="228">
        <v>0</v>
      </c>
      <c r="T129" s="22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0" t="s">
        <v>285</v>
      </c>
      <c r="AT129" s="230" t="s">
        <v>360</v>
      </c>
      <c r="AU129" s="230" t="s">
        <v>86</v>
      </c>
      <c r="AY129" s="19" t="s">
        <v>168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9" t="s">
        <v>8</v>
      </c>
      <c r="BK129" s="231">
        <f>ROUND(I129*H129,0)</f>
        <v>0</v>
      </c>
      <c r="BL129" s="19" t="s">
        <v>174</v>
      </c>
      <c r="BM129" s="230" t="s">
        <v>1535</v>
      </c>
    </row>
    <row r="130" s="13" customFormat="1">
      <c r="A130" s="13"/>
      <c r="B130" s="236"/>
      <c r="C130" s="237"/>
      <c r="D130" s="232" t="s">
        <v>185</v>
      </c>
      <c r="E130" s="238" t="s">
        <v>20</v>
      </c>
      <c r="F130" s="239" t="s">
        <v>1536</v>
      </c>
      <c r="G130" s="237"/>
      <c r="H130" s="240">
        <v>0.44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185</v>
      </c>
      <c r="AU130" s="246" t="s">
        <v>86</v>
      </c>
      <c r="AV130" s="13" t="s">
        <v>86</v>
      </c>
      <c r="AW130" s="13" t="s">
        <v>38</v>
      </c>
      <c r="AX130" s="13" t="s">
        <v>8</v>
      </c>
      <c r="AY130" s="246" t="s">
        <v>168</v>
      </c>
    </row>
    <row r="131" s="2" customFormat="1" ht="14.5" customHeight="1">
      <c r="A131" s="40"/>
      <c r="B131" s="41"/>
      <c r="C131" s="279" t="s">
        <v>365</v>
      </c>
      <c r="D131" s="279" t="s">
        <v>360</v>
      </c>
      <c r="E131" s="280" t="s">
        <v>1492</v>
      </c>
      <c r="F131" s="281" t="s">
        <v>1490</v>
      </c>
      <c r="G131" s="282" t="s">
        <v>417</v>
      </c>
      <c r="H131" s="283">
        <v>13</v>
      </c>
      <c r="I131" s="284"/>
      <c r="J131" s="283">
        <f>ROUND(I131*H131,0)</f>
        <v>0</v>
      </c>
      <c r="K131" s="281" t="s">
        <v>20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4.0000000000000003E-05</v>
      </c>
      <c r="R131" s="228">
        <f>Q131*H131</f>
        <v>0.00052000000000000006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285</v>
      </c>
      <c r="AT131" s="230" t="s">
        <v>360</v>
      </c>
      <c r="AU131" s="230" t="s">
        <v>86</v>
      </c>
      <c r="AY131" s="19" t="s">
        <v>168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174</v>
      </c>
      <c r="BM131" s="230" t="s">
        <v>1537</v>
      </c>
    </row>
    <row r="132" s="2" customFormat="1" ht="20.5" customHeight="1">
      <c r="A132" s="40"/>
      <c r="B132" s="41"/>
      <c r="C132" s="220" t="s">
        <v>372</v>
      </c>
      <c r="D132" s="220" t="s">
        <v>170</v>
      </c>
      <c r="E132" s="221" t="s">
        <v>1009</v>
      </c>
      <c r="F132" s="222" t="s">
        <v>1010</v>
      </c>
      <c r="G132" s="223" t="s">
        <v>190</v>
      </c>
      <c r="H132" s="224">
        <v>8.8399999999999999</v>
      </c>
      <c r="I132" s="225"/>
      <c r="J132" s="224">
        <f>ROUND(I132*H132,0)</f>
        <v>0</v>
      </c>
      <c r="K132" s="222" t="s">
        <v>181</v>
      </c>
      <c r="L132" s="46"/>
      <c r="M132" s="226" t="s">
        <v>20</v>
      </c>
      <c r="N132" s="227" t="s">
        <v>48</v>
      </c>
      <c r="O132" s="86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0" t="s">
        <v>174</v>
      </c>
      <c r="AT132" s="230" t="s">
        <v>170</v>
      </c>
      <c r="AU132" s="230" t="s">
        <v>86</v>
      </c>
      <c r="AY132" s="19" t="s">
        <v>168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</v>
      </c>
      <c r="BK132" s="231">
        <f>ROUND(I132*H132,0)</f>
        <v>0</v>
      </c>
      <c r="BL132" s="19" t="s">
        <v>174</v>
      </c>
      <c r="BM132" s="230" t="s">
        <v>1538</v>
      </c>
    </row>
    <row r="133" s="2" customFormat="1">
      <c r="A133" s="40"/>
      <c r="B133" s="41"/>
      <c r="C133" s="42"/>
      <c r="D133" s="232" t="s">
        <v>183</v>
      </c>
      <c r="E133" s="42"/>
      <c r="F133" s="233" t="s">
        <v>1012</v>
      </c>
      <c r="G133" s="42"/>
      <c r="H133" s="42"/>
      <c r="I133" s="138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183</v>
      </c>
      <c r="AU133" s="19" t="s">
        <v>86</v>
      </c>
    </row>
    <row r="134" s="2" customFormat="1">
      <c r="A134" s="40"/>
      <c r="B134" s="41"/>
      <c r="C134" s="42"/>
      <c r="D134" s="232" t="s">
        <v>176</v>
      </c>
      <c r="E134" s="42"/>
      <c r="F134" s="233" t="s">
        <v>1013</v>
      </c>
      <c r="G134" s="42"/>
      <c r="H134" s="42"/>
      <c r="I134" s="138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176</v>
      </c>
      <c r="AU134" s="19" t="s">
        <v>86</v>
      </c>
    </row>
    <row r="135" s="13" customFormat="1">
      <c r="A135" s="13"/>
      <c r="B135" s="236"/>
      <c r="C135" s="237"/>
      <c r="D135" s="232" t="s">
        <v>185</v>
      </c>
      <c r="E135" s="238" t="s">
        <v>20</v>
      </c>
      <c r="F135" s="239" t="s">
        <v>1503</v>
      </c>
      <c r="G135" s="237"/>
      <c r="H135" s="240">
        <v>8.8399999999999999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185</v>
      </c>
      <c r="AU135" s="246" t="s">
        <v>86</v>
      </c>
      <c r="AV135" s="13" t="s">
        <v>86</v>
      </c>
      <c r="AW135" s="13" t="s">
        <v>38</v>
      </c>
      <c r="AX135" s="13" t="s">
        <v>8</v>
      </c>
      <c r="AY135" s="246" t="s">
        <v>168</v>
      </c>
    </row>
    <row r="136" s="2" customFormat="1" ht="20.5" customHeight="1">
      <c r="A136" s="40"/>
      <c r="B136" s="41"/>
      <c r="C136" s="220" t="s">
        <v>376</v>
      </c>
      <c r="D136" s="220" t="s">
        <v>170</v>
      </c>
      <c r="E136" s="221" t="s">
        <v>1015</v>
      </c>
      <c r="F136" s="222" t="s">
        <v>1016</v>
      </c>
      <c r="G136" s="223" t="s">
        <v>190</v>
      </c>
      <c r="H136" s="224">
        <v>17.68</v>
      </c>
      <c r="I136" s="225"/>
      <c r="J136" s="224">
        <f>ROUND(I136*H136,0)</f>
        <v>0</v>
      </c>
      <c r="K136" s="222" t="s">
        <v>181</v>
      </c>
      <c r="L136" s="46"/>
      <c r="M136" s="226" t="s">
        <v>20</v>
      </c>
      <c r="N136" s="227" t="s">
        <v>48</v>
      </c>
      <c r="O136" s="86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174</v>
      </c>
      <c r="AT136" s="230" t="s">
        <v>170</v>
      </c>
      <c r="AU136" s="230" t="s">
        <v>86</v>
      </c>
      <c r="AY136" s="19" t="s">
        <v>168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</v>
      </c>
      <c r="BK136" s="231">
        <f>ROUND(I136*H136,0)</f>
        <v>0</v>
      </c>
      <c r="BL136" s="19" t="s">
        <v>174</v>
      </c>
      <c r="BM136" s="230" t="s">
        <v>1539</v>
      </c>
    </row>
    <row r="137" s="2" customFormat="1">
      <c r="A137" s="40"/>
      <c r="B137" s="41"/>
      <c r="C137" s="42"/>
      <c r="D137" s="232" t="s">
        <v>183</v>
      </c>
      <c r="E137" s="42"/>
      <c r="F137" s="233" t="s">
        <v>1012</v>
      </c>
      <c r="G137" s="42"/>
      <c r="H137" s="42"/>
      <c r="I137" s="138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183</v>
      </c>
      <c r="AU137" s="19" t="s">
        <v>86</v>
      </c>
    </row>
    <row r="138" s="13" customFormat="1">
      <c r="A138" s="13"/>
      <c r="B138" s="236"/>
      <c r="C138" s="237"/>
      <c r="D138" s="232" t="s">
        <v>185</v>
      </c>
      <c r="E138" s="238" t="s">
        <v>20</v>
      </c>
      <c r="F138" s="239" t="s">
        <v>1505</v>
      </c>
      <c r="G138" s="237"/>
      <c r="H138" s="240">
        <v>17.68</v>
      </c>
      <c r="I138" s="241"/>
      <c r="J138" s="237"/>
      <c r="K138" s="237"/>
      <c r="L138" s="242"/>
      <c r="M138" s="288"/>
      <c r="N138" s="289"/>
      <c r="O138" s="289"/>
      <c r="P138" s="289"/>
      <c r="Q138" s="289"/>
      <c r="R138" s="289"/>
      <c r="S138" s="289"/>
      <c r="T138" s="29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185</v>
      </c>
      <c r="AU138" s="246" t="s">
        <v>86</v>
      </c>
      <c r="AV138" s="13" t="s">
        <v>86</v>
      </c>
      <c r="AW138" s="13" t="s">
        <v>38</v>
      </c>
      <c r="AX138" s="13" t="s">
        <v>8</v>
      </c>
      <c r="AY138" s="246" t="s">
        <v>168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168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R0OZBB3x0IyjiOYXvo26IAoh5zpZhL6qLz/79wn8abvMBaDNUgOmlgfYEBym0OsUzU9kPtXZdNlheyLU28P5ag==" hashValue="a5LGr5elY+pJltm6HRf/UAnUNuM19GNLL66hSsVw0jptuSU7Du8cOah002fN9qBMwn3ckVanudARzpYuezOUUA==" algorithmName="SHA-512" password="CC35"/>
  <autoFilter ref="C80:K13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1541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7" customHeight="1">
      <c r="A27" s="144"/>
      <c r="B27" s="145"/>
      <c r="C27" s="144"/>
      <c r="D27" s="144"/>
      <c r="E27" s="146" t="s">
        <v>1508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ROUND((SUM(BE81:BE138)),  0)</f>
        <v>0</v>
      </c>
      <c r="G33" s="40"/>
      <c r="H33" s="40"/>
      <c r="I33" s="157">
        <v>0.20999999999999999</v>
      </c>
      <c r="J33" s="156">
        <f>ROUND(((SUM(BE81:BE138))*I33),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ROUND((SUM(BF81:BF138)),  0)</f>
        <v>0</v>
      </c>
      <c r="G34" s="40"/>
      <c r="H34" s="40"/>
      <c r="I34" s="157">
        <v>0.14999999999999999</v>
      </c>
      <c r="J34" s="156">
        <f>ROUND(((SUM(BF81:BF138))*I34),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ROUND((SUM(BG81:BG138)),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ROUND((SUM(BH81:BH138)),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ROUND((SUM(BI81:BI138)),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16025-3.5 - Vegetační úpravy LBK2 - následná péče 3.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153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16025-3.5 - Vegetační úpravy LBK2 - následná péče 3.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154</v>
      </c>
      <c r="D80" s="195" t="s">
        <v>62</v>
      </c>
      <c r="E80" s="195" t="s">
        <v>58</v>
      </c>
      <c r="F80" s="195" t="s">
        <v>59</v>
      </c>
      <c r="G80" s="195" t="s">
        <v>155</v>
      </c>
      <c r="H80" s="195" t="s">
        <v>156</v>
      </c>
      <c r="I80" s="196" t="s">
        <v>157</v>
      </c>
      <c r="J80" s="195" t="s">
        <v>140</v>
      </c>
      <c r="K80" s="197" t="s">
        <v>158</v>
      </c>
      <c r="L80" s="198"/>
      <c r="M80" s="94" t="s">
        <v>20</v>
      </c>
      <c r="N80" s="95" t="s">
        <v>47</v>
      </c>
      <c r="O80" s="95" t="s">
        <v>159</v>
      </c>
      <c r="P80" s="95" t="s">
        <v>160</v>
      </c>
      <c r="Q80" s="95" t="s">
        <v>161</v>
      </c>
      <c r="R80" s="95" t="s">
        <v>162</v>
      </c>
      <c r="S80" s="95" t="s">
        <v>163</v>
      </c>
      <c r="T80" s="96" t="s">
        <v>164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165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0.22234600000000002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166</v>
      </c>
      <c r="F82" s="207" t="s">
        <v>167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0.22234600000000002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168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169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SUM(P84:P138)</f>
        <v>0</v>
      </c>
      <c r="Q83" s="212"/>
      <c r="R83" s="213">
        <f>SUM(R84:R138)</f>
        <v>0.22234600000000002</v>
      </c>
      <c r="S83" s="212"/>
      <c r="T83" s="214">
        <f>SUM(T84:T138)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168</v>
      </c>
      <c r="BK83" s="217">
        <f>SUM(BK84:BK138)</f>
        <v>0</v>
      </c>
    </row>
    <row r="84" s="2" customFormat="1" ht="20.5" customHeight="1">
      <c r="A84" s="40"/>
      <c r="B84" s="41"/>
      <c r="C84" s="220" t="s">
        <v>387</v>
      </c>
      <c r="D84" s="220" t="s">
        <v>170</v>
      </c>
      <c r="E84" s="221" t="s">
        <v>1040</v>
      </c>
      <c r="F84" s="222" t="s">
        <v>1041</v>
      </c>
      <c r="G84" s="223" t="s">
        <v>180</v>
      </c>
      <c r="H84" s="224">
        <v>11962</v>
      </c>
      <c r="I84" s="225"/>
      <c r="J84" s="224">
        <f>ROUND(I84*H84,0)</f>
        <v>0</v>
      </c>
      <c r="K84" s="222" t="s">
        <v>181</v>
      </c>
      <c r="L84" s="46"/>
      <c r="M84" s="226" t="s">
        <v>20</v>
      </c>
      <c r="N84" s="227" t="s">
        <v>48</v>
      </c>
      <c r="O84" s="8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174</v>
      </c>
      <c r="AT84" s="230" t="s">
        <v>170</v>
      </c>
      <c r="AU84" s="230" t="s">
        <v>86</v>
      </c>
      <c r="AY84" s="19" t="s">
        <v>168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174</v>
      </c>
      <c r="BM84" s="230" t="s">
        <v>1509</v>
      </c>
    </row>
    <row r="85" s="2" customFormat="1">
      <c r="A85" s="40"/>
      <c r="B85" s="41"/>
      <c r="C85" s="42"/>
      <c r="D85" s="232" t="s">
        <v>183</v>
      </c>
      <c r="E85" s="42"/>
      <c r="F85" s="233" t="s">
        <v>1043</v>
      </c>
      <c r="G85" s="42"/>
      <c r="H85" s="42"/>
      <c r="I85" s="138"/>
      <c r="J85" s="42"/>
      <c r="K85" s="42"/>
      <c r="L85" s="46"/>
      <c r="M85" s="234"/>
      <c r="N85" s="23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183</v>
      </c>
      <c r="AU85" s="19" t="s">
        <v>86</v>
      </c>
    </row>
    <row r="86" s="13" customFormat="1">
      <c r="A86" s="13"/>
      <c r="B86" s="236"/>
      <c r="C86" s="237"/>
      <c r="D86" s="232" t="s">
        <v>185</v>
      </c>
      <c r="E86" s="238" t="s">
        <v>20</v>
      </c>
      <c r="F86" s="239" t="s">
        <v>1510</v>
      </c>
      <c r="G86" s="237"/>
      <c r="H86" s="240">
        <v>11962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185</v>
      </c>
      <c r="AU86" s="246" t="s">
        <v>86</v>
      </c>
      <c r="AV86" s="13" t="s">
        <v>86</v>
      </c>
      <c r="AW86" s="13" t="s">
        <v>38</v>
      </c>
      <c r="AX86" s="13" t="s">
        <v>8</v>
      </c>
      <c r="AY86" s="246" t="s">
        <v>168</v>
      </c>
    </row>
    <row r="87" s="2" customFormat="1" ht="20.5" customHeight="1">
      <c r="A87" s="40"/>
      <c r="B87" s="41"/>
      <c r="C87" s="220" t="s">
        <v>270</v>
      </c>
      <c r="D87" s="220" t="s">
        <v>170</v>
      </c>
      <c r="E87" s="221" t="s">
        <v>866</v>
      </c>
      <c r="F87" s="222" t="s">
        <v>867</v>
      </c>
      <c r="G87" s="223" t="s">
        <v>417</v>
      </c>
      <c r="H87" s="224">
        <v>13</v>
      </c>
      <c r="I87" s="225"/>
      <c r="J87" s="224">
        <f>ROUND(I87*H87,0)</f>
        <v>0</v>
      </c>
      <c r="K87" s="222" t="s">
        <v>181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174</v>
      </c>
      <c r="AT87" s="230" t="s">
        <v>170</v>
      </c>
      <c r="AU87" s="230" t="s">
        <v>86</v>
      </c>
      <c r="AY87" s="19" t="s">
        <v>168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174</v>
      </c>
      <c r="BM87" s="230" t="s">
        <v>1511</v>
      </c>
    </row>
    <row r="88" s="2" customFormat="1">
      <c r="A88" s="40"/>
      <c r="B88" s="41"/>
      <c r="C88" s="42"/>
      <c r="D88" s="232" t="s">
        <v>183</v>
      </c>
      <c r="E88" s="42"/>
      <c r="F88" s="233" t="s">
        <v>869</v>
      </c>
      <c r="G88" s="42"/>
      <c r="H88" s="42"/>
      <c r="I88" s="138"/>
      <c r="J88" s="42"/>
      <c r="K88" s="42"/>
      <c r="L88" s="46"/>
      <c r="M88" s="234"/>
      <c r="N88" s="235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183</v>
      </c>
      <c r="AU88" s="19" t="s">
        <v>86</v>
      </c>
    </row>
    <row r="89" s="2" customFormat="1">
      <c r="A89" s="40"/>
      <c r="B89" s="41"/>
      <c r="C89" s="42"/>
      <c r="D89" s="232" t="s">
        <v>176</v>
      </c>
      <c r="E89" s="42"/>
      <c r="F89" s="233" t="s">
        <v>1448</v>
      </c>
      <c r="G89" s="42"/>
      <c r="H89" s="42"/>
      <c r="I89" s="138"/>
      <c r="J89" s="42"/>
      <c r="K89" s="42"/>
      <c r="L89" s="46"/>
      <c r="M89" s="234"/>
      <c r="N89" s="23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176</v>
      </c>
      <c r="AU89" s="19" t="s">
        <v>86</v>
      </c>
    </row>
    <row r="90" s="13" customFormat="1">
      <c r="A90" s="13"/>
      <c r="B90" s="236"/>
      <c r="C90" s="237"/>
      <c r="D90" s="232" t="s">
        <v>185</v>
      </c>
      <c r="E90" s="238" t="s">
        <v>20</v>
      </c>
      <c r="F90" s="239" t="s">
        <v>1512</v>
      </c>
      <c r="G90" s="237"/>
      <c r="H90" s="240">
        <v>13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185</v>
      </c>
      <c r="AU90" s="246" t="s">
        <v>86</v>
      </c>
      <c r="AV90" s="13" t="s">
        <v>86</v>
      </c>
      <c r="AW90" s="13" t="s">
        <v>38</v>
      </c>
      <c r="AX90" s="13" t="s">
        <v>8</v>
      </c>
      <c r="AY90" s="246" t="s">
        <v>168</v>
      </c>
    </row>
    <row r="91" s="2" customFormat="1" ht="20.5" customHeight="1">
      <c r="A91" s="40"/>
      <c r="B91" s="41"/>
      <c r="C91" s="220" t="s">
        <v>8</v>
      </c>
      <c r="D91" s="220" t="s">
        <v>170</v>
      </c>
      <c r="E91" s="221" t="s">
        <v>871</v>
      </c>
      <c r="F91" s="222" t="s">
        <v>872</v>
      </c>
      <c r="G91" s="223" t="s">
        <v>417</v>
      </c>
      <c r="H91" s="224">
        <v>89</v>
      </c>
      <c r="I91" s="225"/>
      <c r="J91" s="224">
        <f>ROUND(I91*H91,0)</f>
        <v>0</v>
      </c>
      <c r="K91" s="222" t="s">
        <v>181</v>
      </c>
      <c r="L91" s="46"/>
      <c r="M91" s="226" t="s">
        <v>20</v>
      </c>
      <c r="N91" s="227" t="s">
        <v>48</v>
      </c>
      <c r="O91" s="86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174</v>
      </c>
      <c r="AT91" s="230" t="s">
        <v>170</v>
      </c>
      <c r="AU91" s="230" t="s">
        <v>86</v>
      </c>
      <c r="AY91" s="19" t="s">
        <v>168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174</v>
      </c>
      <c r="BM91" s="230" t="s">
        <v>1513</v>
      </c>
    </row>
    <row r="92" s="2" customFormat="1">
      <c r="A92" s="40"/>
      <c r="B92" s="41"/>
      <c r="C92" s="42"/>
      <c r="D92" s="232" t="s">
        <v>183</v>
      </c>
      <c r="E92" s="42"/>
      <c r="F92" s="233" t="s">
        <v>869</v>
      </c>
      <c r="G92" s="42"/>
      <c r="H92" s="42"/>
      <c r="I92" s="138"/>
      <c r="J92" s="42"/>
      <c r="K92" s="42"/>
      <c r="L92" s="46"/>
      <c r="M92" s="234"/>
      <c r="N92" s="23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183</v>
      </c>
      <c r="AU92" s="19" t="s">
        <v>86</v>
      </c>
    </row>
    <row r="93" s="2" customFormat="1">
      <c r="A93" s="40"/>
      <c r="B93" s="41"/>
      <c r="C93" s="42"/>
      <c r="D93" s="232" t="s">
        <v>176</v>
      </c>
      <c r="E93" s="42"/>
      <c r="F93" s="233" t="s">
        <v>874</v>
      </c>
      <c r="G93" s="42"/>
      <c r="H93" s="42"/>
      <c r="I93" s="138"/>
      <c r="J93" s="42"/>
      <c r="K93" s="42"/>
      <c r="L93" s="46"/>
      <c r="M93" s="234"/>
      <c r="N93" s="235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176</v>
      </c>
      <c r="AU93" s="19" t="s">
        <v>86</v>
      </c>
    </row>
    <row r="94" s="13" customFormat="1">
      <c r="A94" s="13"/>
      <c r="B94" s="236"/>
      <c r="C94" s="237"/>
      <c r="D94" s="232" t="s">
        <v>185</v>
      </c>
      <c r="E94" s="238" t="s">
        <v>20</v>
      </c>
      <c r="F94" s="239" t="s">
        <v>1451</v>
      </c>
      <c r="G94" s="237"/>
      <c r="H94" s="240">
        <v>89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185</v>
      </c>
      <c r="AU94" s="246" t="s">
        <v>86</v>
      </c>
      <c r="AV94" s="13" t="s">
        <v>86</v>
      </c>
      <c r="AW94" s="13" t="s">
        <v>38</v>
      </c>
      <c r="AX94" s="13" t="s">
        <v>77</v>
      </c>
      <c r="AY94" s="246" t="s">
        <v>168</v>
      </c>
    </row>
    <row r="95" s="13" customFormat="1">
      <c r="A95" s="13"/>
      <c r="B95" s="236"/>
      <c r="C95" s="237"/>
      <c r="D95" s="232" t="s">
        <v>185</v>
      </c>
      <c r="E95" s="238" t="s">
        <v>20</v>
      </c>
      <c r="F95" s="239" t="s">
        <v>1514</v>
      </c>
      <c r="G95" s="237"/>
      <c r="H95" s="240">
        <v>0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185</v>
      </c>
      <c r="AU95" s="246" t="s">
        <v>86</v>
      </c>
      <c r="AV95" s="13" t="s">
        <v>86</v>
      </c>
      <c r="AW95" s="13" t="s">
        <v>38</v>
      </c>
      <c r="AX95" s="13" t="s">
        <v>77</v>
      </c>
      <c r="AY95" s="246" t="s">
        <v>168</v>
      </c>
    </row>
    <row r="96" s="14" customFormat="1">
      <c r="A96" s="14"/>
      <c r="B96" s="247"/>
      <c r="C96" s="248"/>
      <c r="D96" s="232" t="s">
        <v>185</v>
      </c>
      <c r="E96" s="249" t="s">
        <v>20</v>
      </c>
      <c r="F96" s="250" t="s">
        <v>196</v>
      </c>
      <c r="G96" s="248"/>
      <c r="H96" s="251">
        <v>89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7" t="s">
        <v>185</v>
      </c>
      <c r="AU96" s="257" t="s">
        <v>86</v>
      </c>
      <c r="AV96" s="14" t="s">
        <v>174</v>
      </c>
      <c r="AW96" s="14" t="s">
        <v>38</v>
      </c>
      <c r="AX96" s="14" t="s">
        <v>8</v>
      </c>
      <c r="AY96" s="257" t="s">
        <v>168</v>
      </c>
    </row>
    <row r="97" s="2" customFormat="1" ht="20.5" customHeight="1">
      <c r="A97" s="40"/>
      <c r="B97" s="41"/>
      <c r="C97" s="220" t="s">
        <v>86</v>
      </c>
      <c r="D97" s="220" t="s">
        <v>170</v>
      </c>
      <c r="E97" s="221" t="s">
        <v>877</v>
      </c>
      <c r="F97" s="222" t="s">
        <v>878</v>
      </c>
      <c r="G97" s="223" t="s">
        <v>417</v>
      </c>
      <c r="H97" s="224">
        <v>9</v>
      </c>
      <c r="I97" s="225"/>
      <c r="J97" s="224">
        <f>ROUND(I97*H97,0)</f>
        <v>0</v>
      </c>
      <c r="K97" s="222" t="s">
        <v>181</v>
      </c>
      <c r="L97" s="46"/>
      <c r="M97" s="226" t="s">
        <v>20</v>
      </c>
      <c r="N97" s="227" t="s">
        <v>48</v>
      </c>
      <c r="O97" s="86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174</v>
      </c>
      <c r="AT97" s="230" t="s">
        <v>170</v>
      </c>
      <c r="AU97" s="230" t="s">
        <v>86</v>
      </c>
      <c r="AY97" s="19" t="s">
        <v>168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174</v>
      </c>
      <c r="BM97" s="230" t="s">
        <v>1515</v>
      </c>
    </row>
    <row r="98" s="2" customFormat="1">
      <c r="A98" s="40"/>
      <c r="B98" s="41"/>
      <c r="C98" s="42"/>
      <c r="D98" s="232" t="s">
        <v>183</v>
      </c>
      <c r="E98" s="42"/>
      <c r="F98" s="233" t="s">
        <v>880</v>
      </c>
      <c r="G98" s="42"/>
      <c r="H98" s="42"/>
      <c r="I98" s="138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183</v>
      </c>
      <c r="AU98" s="19" t="s">
        <v>86</v>
      </c>
    </row>
    <row r="99" s="13" customFormat="1">
      <c r="A99" s="13"/>
      <c r="B99" s="236"/>
      <c r="C99" s="237"/>
      <c r="D99" s="232" t="s">
        <v>185</v>
      </c>
      <c r="E99" s="238" t="s">
        <v>20</v>
      </c>
      <c r="F99" s="239" t="s">
        <v>1516</v>
      </c>
      <c r="G99" s="237"/>
      <c r="H99" s="240">
        <v>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185</v>
      </c>
      <c r="AU99" s="246" t="s">
        <v>86</v>
      </c>
      <c r="AV99" s="13" t="s">
        <v>86</v>
      </c>
      <c r="AW99" s="13" t="s">
        <v>38</v>
      </c>
      <c r="AX99" s="13" t="s">
        <v>8</v>
      </c>
      <c r="AY99" s="246" t="s">
        <v>168</v>
      </c>
    </row>
    <row r="100" s="2" customFormat="1" ht="31" customHeight="1">
      <c r="A100" s="40"/>
      <c r="B100" s="41"/>
      <c r="C100" s="220" t="s">
        <v>285</v>
      </c>
      <c r="D100" s="220" t="s">
        <v>170</v>
      </c>
      <c r="E100" s="221" t="s">
        <v>883</v>
      </c>
      <c r="F100" s="222" t="s">
        <v>884</v>
      </c>
      <c r="G100" s="223" t="s">
        <v>417</v>
      </c>
      <c r="H100" s="224">
        <v>13</v>
      </c>
      <c r="I100" s="225"/>
      <c r="J100" s="224">
        <f>ROUND(I100*H100,0)</f>
        <v>0</v>
      </c>
      <c r="K100" s="222" t="s">
        <v>181</v>
      </c>
      <c r="L100" s="46"/>
      <c r="M100" s="226" t="s">
        <v>20</v>
      </c>
      <c r="N100" s="227" t="s">
        <v>48</v>
      </c>
      <c r="O100" s="86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0" t="s">
        <v>174</v>
      </c>
      <c r="AT100" s="230" t="s">
        <v>170</v>
      </c>
      <c r="AU100" s="230" t="s">
        <v>86</v>
      </c>
      <c r="AY100" s="19" t="s">
        <v>168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</v>
      </c>
      <c r="BK100" s="231">
        <f>ROUND(I100*H100,0)</f>
        <v>0</v>
      </c>
      <c r="BL100" s="19" t="s">
        <v>174</v>
      </c>
      <c r="BM100" s="230" t="s">
        <v>1517</v>
      </c>
    </row>
    <row r="101" s="2" customFormat="1">
      <c r="A101" s="40"/>
      <c r="B101" s="41"/>
      <c r="C101" s="42"/>
      <c r="D101" s="232" t="s">
        <v>183</v>
      </c>
      <c r="E101" s="42"/>
      <c r="F101" s="233" t="s">
        <v>880</v>
      </c>
      <c r="G101" s="42"/>
      <c r="H101" s="42"/>
      <c r="I101" s="138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183</v>
      </c>
      <c r="AU101" s="19" t="s">
        <v>86</v>
      </c>
    </row>
    <row r="102" s="13" customFormat="1">
      <c r="A102" s="13"/>
      <c r="B102" s="236"/>
      <c r="C102" s="237"/>
      <c r="D102" s="232" t="s">
        <v>185</v>
      </c>
      <c r="E102" s="238" t="s">
        <v>20</v>
      </c>
      <c r="F102" s="239" t="s">
        <v>1518</v>
      </c>
      <c r="G102" s="237"/>
      <c r="H102" s="240">
        <v>13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185</v>
      </c>
      <c r="AU102" s="246" t="s">
        <v>86</v>
      </c>
      <c r="AV102" s="13" t="s">
        <v>86</v>
      </c>
      <c r="AW102" s="13" t="s">
        <v>38</v>
      </c>
      <c r="AX102" s="13" t="s">
        <v>8</v>
      </c>
      <c r="AY102" s="246" t="s">
        <v>168</v>
      </c>
    </row>
    <row r="103" s="2" customFormat="1" ht="20.5" customHeight="1">
      <c r="A103" s="40"/>
      <c r="B103" s="41"/>
      <c r="C103" s="220" t="s">
        <v>290</v>
      </c>
      <c r="D103" s="220" t="s">
        <v>170</v>
      </c>
      <c r="E103" s="221" t="s">
        <v>886</v>
      </c>
      <c r="F103" s="222" t="s">
        <v>887</v>
      </c>
      <c r="G103" s="223" t="s">
        <v>417</v>
      </c>
      <c r="H103" s="224">
        <v>13</v>
      </c>
      <c r="I103" s="225"/>
      <c r="J103" s="224">
        <f>ROUND(I103*H103,0)</f>
        <v>0</v>
      </c>
      <c r="K103" s="222" t="s">
        <v>181</v>
      </c>
      <c r="L103" s="46"/>
      <c r="M103" s="226" t="s">
        <v>20</v>
      </c>
      <c r="N103" s="227" t="s">
        <v>48</v>
      </c>
      <c r="O103" s="86"/>
      <c r="P103" s="228">
        <f>O103*H103</f>
        <v>0</v>
      </c>
      <c r="Q103" s="228">
        <v>4.6E-05</v>
      </c>
      <c r="R103" s="228">
        <f>Q103*H103</f>
        <v>0.00059800000000000001</v>
      </c>
      <c r="S103" s="228">
        <v>0</v>
      </c>
      <c r="T103" s="22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0" t="s">
        <v>174</v>
      </c>
      <c r="AT103" s="230" t="s">
        <v>170</v>
      </c>
      <c r="AU103" s="230" t="s">
        <v>86</v>
      </c>
      <c r="AY103" s="19" t="s">
        <v>168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</v>
      </c>
      <c r="BK103" s="231">
        <f>ROUND(I103*H103,0)</f>
        <v>0</v>
      </c>
      <c r="BL103" s="19" t="s">
        <v>174</v>
      </c>
      <c r="BM103" s="230" t="s">
        <v>1519</v>
      </c>
    </row>
    <row r="104" s="2" customFormat="1">
      <c r="A104" s="40"/>
      <c r="B104" s="41"/>
      <c r="C104" s="42"/>
      <c r="D104" s="232" t="s">
        <v>183</v>
      </c>
      <c r="E104" s="42"/>
      <c r="F104" s="233" t="s">
        <v>889</v>
      </c>
      <c r="G104" s="42"/>
      <c r="H104" s="42"/>
      <c r="I104" s="138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183</v>
      </c>
      <c r="AU104" s="19" t="s">
        <v>86</v>
      </c>
    </row>
    <row r="105" s="2" customFormat="1">
      <c r="A105" s="40"/>
      <c r="B105" s="41"/>
      <c r="C105" s="42"/>
      <c r="D105" s="232" t="s">
        <v>176</v>
      </c>
      <c r="E105" s="42"/>
      <c r="F105" s="233" t="s">
        <v>1457</v>
      </c>
      <c r="G105" s="42"/>
      <c r="H105" s="42"/>
      <c r="I105" s="138"/>
      <c r="J105" s="42"/>
      <c r="K105" s="42"/>
      <c r="L105" s="46"/>
      <c r="M105" s="234"/>
      <c r="N105" s="23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176</v>
      </c>
      <c r="AU105" s="19" t="s">
        <v>86</v>
      </c>
    </row>
    <row r="106" s="13" customFormat="1">
      <c r="A106" s="13"/>
      <c r="B106" s="236"/>
      <c r="C106" s="237"/>
      <c r="D106" s="232" t="s">
        <v>185</v>
      </c>
      <c r="E106" s="238" t="s">
        <v>20</v>
      </c>
      <c r="F106" s="239" t="s">
        <v>1520</v>
      </c>
      <c r="G106" s="237"/>
      <c r="H106" s="240">
        <v>13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185</v>
      </c>
      <c r="AU106" s="246" t="s">
        <v>86</v>
      </c>
      <c r="AV106" s="13" t="s">
        <v>86</v>
      </c>
      <c r="AW106" s="13" t="s">
        <v>38</v>
      </c>
      <c r="AX106" s="13" t="s">
        <v>8</v>
      </c>
      <c r="AY106" s="246" t="s">
        <v>168</v>
      </c>
    </row>
    <row r="107" s="2" customFormat="1" ht="20.5" customHeight="1">
      <c r="A107" s="40"/>
      <c r="B107" s="41"/>
      <c r="C107" s="279" t="s">
        <v>303</v>
      </c>
      <c r="D107" s="279" t="s">
        <v>360</v>
      </c>
      <c r="E107" s="280" t="s">
        <v>891</v>
      </c>
      <c r="F107" s="281" t="s">
        <v>892</v>
      </c>
      <c r="G107" s="282" t="s">
        <v>417</v>
      </c>
      <c r="H107" s="283">
        <v>13</v>
      </c>
      <c r="I107" s="284"/>
      <c r="J107" s="283">
        <f>ROUND(I107*H107,0)</f>
        <v>0</v>
      </c>
      <c r="K107" s="281" t="s">
        <v>181</v>
      </c>
      <c r="L107" s="285"/>
      <c r="M107" s="286" t="s">
        <v>20</v>
      </c>
      <c r="N107" s="287" t="s">
        <v>48</v>
      </c>
      <c r="O107" s="86"/>
      <c r="P107" s="228">
        <f>O107*H107</f>
        <v>0</v>
      </c>
      <c r="Q107" s="228">
        <v>0.0035400000000000002</v>
      </c>
      <c r="R107" s="228">
        <f>Q107*H107</f>
        <v>0.046020000000000005</v>
      </c>
      <c r="S107" s="228">
        <v>0</v>
      </c>
      <c r="T107" s="22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0" t="s">
        <v>285</v>
      </c>
      <c r="AT107" s="230" t="s">
        <v>360</v>
      </c>
      <c r="AU107" s="230" t="s">
        <v>86</v>
      </c>
      <c r="AY107" s="19" t="s">
        <v>168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9" t="s">
        <v>8</v>
      </c>
      <c r="BK107" s="231">
        <f>ROUND(I107*H107,0)</f>
        <v>0</v>
      </c>
      <c r="BL107" s="19" t="s">
        <v>174</v>
      </c>
      <c r="BM107" s="230" t="s">
        <v>1521</v>
      </c>
    </row>
    <row r="108" s="2" customFormat="1" ht="20.5" customHeight="1">
      <c r="A108" s="40"/>
      <c r="B108" s="41"/>
      <c r="C108" s="220" t="s">
        <v>187</v>
      </c>
      <c r="D108" s="220" t="s">
        <v>170</v>
      </c>
      <c r="E108" s="221" t="s">
        <v>904</v>
      </c>
      <c r="F108" s="222" t="s">
        <v>905</v>
      </c>
      <c r="G108" s="223" t="s">
        <v>417</v>
      </c>
      <c r="H108" s="224">
        <v>9</v>
      </c>
      <c r="I108" s="225"/>
      <c r="J108" s="224">
        <f>ROUND(I108*H108,0)</f>
        <v>0</v>
      </c>
      <c r="K108" s="222" t="s">
        <v>181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5.1999999999999997E-05</v>
      </c>
      <c r="R108" s="228">
        <f>Q108*H108</f>
        <v>0.00046799999999999999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174</v>
      </c>
      <c r="AT108" s="230" t="s">
        <v>170</v>
      </c>
      <c r="AU108" s="230" t="s">
        <v>86</v>
      </c>
      <c r="AY108" s="19" t="s">
        <v>168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174</v>
      </c>
      <c r="BM108" s="230" t="s">
        <v>1522</v>
      </c>
    </row>
    <row r="109" s="2" customFormat="1">
      <c r="A109" s="40"/>
      <c r="B109" s="41"/>
      <c r="C109" s="42"/>
      <c r="D109" s="232" t="s">
        <v>183</v>
      </c>
      <c r="E109" s="42"/>
      <c r="F109" s="233" t="s">
        <v>889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183</v>
      </c>
      <c r="AU109" s="19" t="s">
        <v>86</v>
      </c>
    </row>
    <row r="110" s="2" customFormat="1">
      <c r="A110" s="40"/>
      <c r="B110" s="41"/>
      <c r="C110" s="42"/>
      <c r="D110" s="232" t="s">
        <v>176</v>
      </c>
      <c r="E110" s="42"/>
      <c r="F110" s="233" t="s">
        <v>907</v>
      </c>
      <c r="G110" s="42"/>
      <c r="H110" s="42"/>
      <c r="I110" s="138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176</v>
      </c>
      <c r="AU110" s="19" t="s">
        <v>86</v>
      </c>
    </row>
    <row r="111" s="13" customFormat="1">
      <c r="A111" s="13"/>
      <c r="B111" s="236"/>
      <c r="C111" s="237"/>
      <c r="D111" s="232" t="s">
        <v>185</v>
      </c>
      <c r="E111" s="238" t="s">
        <v>20</v>
      </c>
      <c r="F111" s="239" t="s">
        <v>290</v>
      </c>
      <c r="G111" s="237"/>
      <c r="H111" s="240">
        <v>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185</v>
      </c>
      <c r="AU111" s="246" t="s">
        <v>86</v>
      </c>
      <c r="AV111" s="13" t="s">
        <v>86</v>
      </c>
      <c r="AW111" s="13" t="s">
        <v>38</v>
      </c>
      <c r="AX111" s="13" t="s">
        <v>8</v>
      </c>
      <c r="AY111" s="246" t="s">
        <v>168</v>
      </c>
    </row>
    <row r="112" s="2" customFormat="1" ht="20.5" customHeight="1">
      <c r="A112" s="40"/>
      <c r="B112" s="41"/>
      <c r="C112" s="279" t="s">
        <v>174</v>
      </c>
      <c r="D112" s="279" t="s">
        <v>360</v>
      </c>
      <c r="E112" s="280" t="s">
        <v>900</v>
      </c>
      <c r="F112" s="281" t="s">
        <v>901</v>
      </c>
      <c r="G112" s="282" t="s">
        <v>417</v>
      </c>
      <c r="H112" s="283">
        <v>18</v>
      </c>
      <c r="I112" s="284"/>
      <c r="J112" s="283">
        <f>ROUND(I112*H112,0)</f>
        <v>0</v>
      </c>
      <c r="K112" s="281" t="s">
        <v>181</v>
      </c>
      <c r="L112" s="285"/>
      <c r="M112" s="286" t="s">
        <v>20</v>
      </c>
      <c r="N112" s="287" t="s">
        <v>48</v>
      </c>
      <c r="O112" s="86"/>
      <c r="P112" s="228">
        <f>O112*H112</f>
        <v>0</v>
      </c>
      <c r="Q112" s="228">
        <v>0.0047200000000000002</v>
      </c>
      <c r="R112" s="228">
        <f>Q112*H112</f>
        <v>0.084960000000000008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285</v>
      </c>
      <c r="AT112" s="230" t="s">
        <v>360</v>
      </c>
      <c r="AU112" s="230" t="s">
        <v>86</v>
      </c>
      <c r="AY112" s="19" t="s">
        <v>168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</v>
      </c>
      <c r="BK112" s="231">
        <f>ROUND(I112*H112,0)</f>
        <v>0</v>
      </c>
      <c r="BL112" s="19" t="s">
        <v>174</v>
      </c>
      <c r="BM112" s="230" t="s">
        <v>1523</v>
      </c>
    </row>
    <row r="113" s="13" customFormat="1">
      <c r="A113" s="13"/>
      <c r="B113" s="236"/>
      <c r="C113" s="237"/>
      <c r="D113" s="232" t="s">
        <v>185</v>
      </c>
      <c r="E113" s="237"/>
      <c r="F113" s="239" t="s">
        <v>1524</v>
      </c>
      <c r="G113" s="237"/>
      <c r="H113" s="240">
        <v>18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185</v>
      </c>
      <c r="AU113" s="246" t="s">
        <v>86</v>
      </c>
      <c r="AV113" s="13" t="s">
        <v>86</v>
      </c>
      <c r="AW113" s="13" t="s">
        <v>4</v>
      </c>
      <c r="AX113" s="13" t="s">
        <v>8</v>
      </c>
      <c r="AY113" s="246" t="s">
        <v>168</v>
      </c>
    </row>
    <row r="114" s="2" customFormat="1" ht="20.5" customHeight="1">
      <c r="A114" s="40"/>
      <c r="B114" s="41"/>
      <c r="C114" s="220" t="s">
        <v>213</v>
      </c>
      <c r="D114" s="220" t="s">
        <v>170</v>
      </c>
      <c r="E114" s="221" t="s">
        <v>912</v>
      </c>
      <c r="F114" s="222" t="s">
        <v>913</v>
      </c>
      <c r="G114" s="223" t="s">
        <v>417</v>
      </c>
      <c r="H114" s="224">
        <v>9</v>
      </c>
      <c r="I114" s="225"/>
      <c r="J114" s="224">
        <f>ROUND(I114*H114,0)</f>
        <v>0</v>
      </c>
      <c r="K114" s="222" t="s">
        <v>20</v>
      </c>
      <c r="L114" s="46"/>
      <c r="M114" s="226" t="s">
        <v>20</v>
      </c>
      <c r="N114" s="227" t="s">
        <v>48</v>
      </c>
      <c r="O114" s="86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174</v>
      </c>
      <c r="AT114" s="230" t="s">
        <v>170</v>
      </c>
      <c r="AU114" s="230" t="s">
        <v>86</v>
      </c>
      <c r="AY114" s="19" t="s">
        <v>168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174</v>
      </c>
      <c r="BM114" s="230" t="s">
        <v>1525</v>
      </c>
    </row>
    <row r="115" s="2" customFormat="1" ht="20.5" customHeight="1">
      <c r="A115" s="40"/>
      <c r="B115" s="41"/>
      <c r="C115" s="220" t="s">
        <v>903</v>
      </c>
      <c r="D115" s="220" t="s">
        <v>170</v>
      </c>
      <c r="E115" s="221" t="s">
        <v>1465</v>
      </c>
      <c r="F115" s="222" t="s">
        <v>1466</v>
      </c>
      <c r="G115" s="223" t="s">
        <v>417</v>
      </c>
      <c r="H115" s="224">
        <v>13</v>
      </c>
      <c r="I115" s="225"/>
      <c r="J115" s="224">
        <f>ROUND(I115*H115,0)</f>
        <v>0</v>
      </c>
      <c r="K115" s="222" t="s">
        <v>181</v>
      </c>
      <c r="L115" s="46"/>
      <c r="M115" s="226" t="s">
        <v>20</v>
      </c>
      <c r="N115" s="227" t="s">
        <v>48</v>
      </c>
      <c r="O115" s="86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0" t="s">
        <v>174</v>
      </c>
      <c r="AT115" s="230" t="s">
        <v>170</v>
      </c>
      <c r="AU115" s="230" t="s">
        <v>86</v>
      </c>
      <c r="AY115" s="19" t="s">
        <v>168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</v>
      </c>
      <c r="BK115" s="231">
        <f>ROUND(I115*H115,0)</f>
        <v>0</v>
      </c>
      <c r="BL115" s="19" t="s">
        <v>174</v>
      </c>
      <c r="BM115" s="230" t="s">
        <v>1526</v>
      </c>
    </row>
    <row r="116" s="2" customFormat="1">
      <c r="A116" s="40"/>
      <c r="B116" s="41"/>
      <c r="C116" s="42"/>
      <c r="D116" s="232" t="s">
        <v>183</v>
      </c>
      <c r="E116" s="42"/>
      <c r="F116" s="233" t="s">
        <v>1468</v>
      </c>
      <c r="G116" s="42"/>
      <c r="H116" s="42"/>
      <c r="I116" s="138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183</v>
      </c>
      <c r="AU116" s="19" t="s">
        <v>86</v>
      </c>
    </row>
    <row r="117" s="13" customFormat="1">
      <c r="A117" s="13"/>
      <c r="B117" s="236"/>
      <c r="C117" s="237"/>
      <c r="D117" s="232" t="s">
        <v>185</v>
      </c>
      <c r="E117" s="238" t="s">
        <v>20</v>
      </c>
      <c r="F117" s="239" t="s">
        <v>1527</v>
      </c>
      <c r="G117" s="237"/>
      <c r="H117" s="240">
        <v>13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185</v>
      </c>
      <c r="AU117" s="246" t="s">
        <v>86</v>
      </c>
      <c r="AV117" s="13" t="s">
        <v>86</v>
      </c>
      <c r="AW117" s="13" t="s">
        <v>38</v>
      </c>
      <c r="AX117" s="13" t="s">
        <v>8</v>
      </c>
      <c r="AY117" s="246" t="s">
        <v>168</v>
      </c>
    </row>
    <row r="118" s="2" customFormat="1" ht="20.5" customHeight="1">
      <c r="A118" s="40"/>
      <c r="B118" s="41"/>
      <c r="C118" s="279" t="s">
        <v>340</v>
      </c>
      <c r="D118" s="279" t="s">
        <v>360</v>
      </c>
      <c r="E118" s="280" t="s">
        <v>1470</v>
      </c>
      <c r="F118" s="281" t="s">
        <v>1471</v>
      </c>
      <c r="G118" s="282" t="s">
        <v>412</v>
      </c>
      <c r="H118" s="283">
        <v>0.29999999999999999</v>
      </c>
      <c r="I118" s="284"/>
      <c r="J118" s="283">
        <f>ROUND(I118*H118,0)</f>
        <v>0</v>
      </c>
      <c r="K118" s="281" t="s">
        <v>20</v>
      </c>
      <c r="L118" s="285"/>
      <c r="M118" s="286" t="s">
        <v>20</v>
      </c>
      <c r="N118" s="287" t="s">
        <v>48</v>
      </c>
      <c r="O118" s="86"/>
      <c r="P118" s="228">
        <f>O118*H118</f>
        <v>0</v>
      </c>
      <c r="Q118" s="228">
        <v>0</v>
      </c>
      <c r="R118" s="228">
        <f>Q118*H118</f>
        <v>0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285</v>
      </c>
      <c r="AT118" s="230" t="s">
        <v>360</v>
      </c>
      <c r="AU118" s="230" t="s">
        <v>86</v>
      </c>
      <c r="AY118" s="19" t="s">
        <v>168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174</v>
      </c>
      <c r="BM118" s="230" t="s">
        <v>1528</v>
      </c>
    </row>
    <row r="119" s="2" customFormat="1">
      <c r="A119" s="40"/>
      <c r="B119" s="41"/>
      <c r="C119" s="42"/>
      <c r="D119" s="232" t="s">
        <v>176</v>
      </c>
      <c r="E119" s="42"/>
      <c r="F119" s="233" t="s">
        <v>1473</v>
      </c>
      <c r="G119" s="42"/>
      <c r="H119" s="42"/>
      <c r="I119" s="138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176</v>
      </c>
      <c r="AU119" s="19" t="s">
        <v>86</v>
      </c>
    </row>
    <row r="120" s="13" customFormat="1">
      <c r="A120" s="13"/>
      <c r="B120" s="236"/>
      <c r="C120" s="237"/>
      <c r="D120" s="232" t="s">
        <v>185</v>
      </c>
      <c r="E120" s="238" t="s">
        <v>20</v>
      </c>
      <c r="F120" s="239" t="s">
        <v>1529</v>
      </c>
      <c r="G120" s="237"/>
      <c r="H120" s="240">
        <v>0.29999999999999999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185</v>
      </c>
      <c r="AU120" s="246" t="s">
        <v>86</v>
      </c>
      <c r="AV120" s="13" t="s">
        <v>86</v>
      </c>
      <c r="AW120" s="13" t="s">
        <v>38</v>
      </c>
      <c r="AX120" s="13" t="s">
        <v>8</v>
      </c>
      <c r="AY120" s="246" t="s">
        <v>168</v>
      </c>
    </row>
    <row r="121" s="2" customFormat="1" ht="14.5" customHeight="1">
      <c r="A121" s="40"/>
      <c r="B121" s="41"/>
      <c r="C121" s="279" t="s">
        <v>9</v>
      </c>
      <c r="D121" s="279" t="s">
        <v>360</v>
      </c>
      <c r="E121" s="280" t="s">
        <v>1481</v>
      </c>
      <c r="F121" s="281" t="s">
        <v>1075</v>
      </c>
      <c r="G121" s="282" t="s">
        <v>417</v>
      </c>
      <c r="H121" s="283">
        <v>9</v>
      </c>
      <c r="I121" s="284"/>
      <c r="J121" s="283">
        <f>ROUND(I121*H121,0)</f>
        <v>0</v>
      </c>
      <c r="K121" s="281" t="s">
        <v>20</v>
      </c>
      <c r="L121" s="285"/>
      <c r="M121" s="286" t="s">
        <v>20</v>
      </c>
      <c r="N121" s="287" t="s">
        <v>48</v>
      </c>
      <c r="O121" s="86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285</v>
      </c>
      <c r="AT121" s="230" t="s">
        <v>360</v>
      </c>
      <c r="AU121" s="230" t="s">
        <v>86</v>
      </c>
      <c r="AY121" s="19" t="s">
        <v>168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</v>
      </c>
      <c r="BK121" s="231">
        <f>ROUND(I121*H121,0)</f>
        <v>0</v>
      </c>
      <c r="BL121" s="19" t="s">
        <v>174</v>
      </c>
      <c r="BM121" s="230" t="s">
        <v>1530</v>
      </c>
    </row>
    <row r="122" s="13" customFormat="1">
      <c r="A122" s="13"/>
      <c r="B122" s="236"/>
      <c r="C122" s="237"/>
      <c r="D122" s="232" t="s">
        <v>185</v>
      </c>
      <c r="E122" s="238" t="s">
        <v>20</v>
      </c>
      <c r="F122" s="239" t="s">
        <v>1531</v>
      </c>
      <c r="G122" s="237"/>
      <c r="H122" s="240">
        <v>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185</v>
      </c>
      <c r="AU122" s="246" t="s">
        <v>86</v>
      </c>
      <c r="AV122" s="13" t="s">
        <v>86</v>
      </c>
      <c r="AW122" s="13" t="s">
        <v>38</v>
      </c>
      <c r="AX122" s="13" t="s">
        <v>8</v>
      </c>
      <c r="AY122" s="246" t="s">
        <v>168</v>
      </c>
    </row>
    <row r="123" s="2" customFormat="1" ht="20.5" customHeight="1">
      <c r="A123" s="40"/>
      <c r="B123" s="41"/>
      <c r="C123" s="220" t="s">
        <v>264</v>
      </c>
      <c r="D123" s="220" t="s">
        <v>170</v>
      </c>
      <c r="E123" s="221" t="s">
        <v>916</v>
      </c>
      <c r="F123" s="222" t="s">
        <v>917</v>
      </c>
      <c r="G123" s="223" t="s">
        <v>918</v>
      </c>
      <c r="H123" s="224">
        <v>89</v>
      </c>
      <c r="I123" s="225"/>
      <c r="J123" s="224">
        <f>ROUND(I123*H123,0)</f>
        <v>0</v>
      </c>
      <c r="K123" s="222" t="s">
        <v>20</v>
      </c>
      <c r="L123" s="46"/>
      <c r="M123" s="226" t="s">
        <v>20</v>
      </c>
      <c r="N123" s="227" t="s">
        <v>48</v>
      </c>
      <c r="O123" s="86"/>
      <c r="P123" s="228">
        <f>O123*H123</f>
        <v>0</v>
      </c>
      <c r="Q123" s="228">
        <v>2.0000000000000002E-05</v>
      </c>
      <c r="R123" s="228">
        <f>Q123*H123</f>
        <v>0.0017800000000000001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174</v>
      </c>
      <c r="AT123" s="230" t="s">
        <v>170</v>
      </c>
      <c r="AU123" s="230" t="s">
        <v>86</v>
      </c>
      <c r="AY123" s="19" t="s">
        <v>168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</v>
      </c>
      <c r="BK123" s="231">
        <f>ROUND(I123*H123,0)</f>
        <v>0</v>
      </c>
      <c r="BL123" s="19" t="s">
        <v>174</v>
      </c>
      <c r="BM123" s="230" t="s">
        <v>1532</v>
      </c>
    </row>
    <row r="124" s="13" customFormat="1">
      <c r="A124" s="13"/>
      <c r="B124" s="236"/>
      <c r="C124" s="237"/>
      <c r="D124" s="232" t="s">
        <v>185</v>
      </c>
      <c r="E124" s="238" t="s">
        <v>20</v>
      </c>
      <c r="F124" s="239" t="s">
        <v>1461</v>
      </c>
      <c r="G124" s="237"/>
      <c r="H124" s="240">
        <v>89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185</v>
      </c>
      <c r="AU124" s="246" t="s">
        <v>86</v>
      </c>
      <c r="AV124" s="13" t="s">
        <v>86</v>
      </c>
      <c r="AW124" s="13" t="s">
        <v>38</v>
      </c>
      <c r="AX124" s="13" t="s">
        <v>8</v>
      </c>
      <c r="AY124" s="246" t="s">
        <v>168</v>
      </c>
    </row>
    <row r="125" s="2" customFormat="1" ht="20.5" customHeight="1">
      <c r="A125" s="40"/>
      <c r="B125" s="41"/>
      <c r="C125" s="220" t="s">
        <v>314</v>
      </c>
      <c r="D125" s="220" t="s">
        <v>170</v>
      </c>
      <c r="E125" s="221" t="s">
        <v>999</v>
      </c>
      <c r="F125" s="222" t="s">
        <v>1000</v>
      </c>
      <c r="G125" s="223" t="s">
        <v>180</v>
      </c>
      <c r="H125" s="224">
        <v>22</v>
      </c>
      <c r="I125" s="225"/>
      <c r="J125" s="224">
        <f>ROUND(I125*H125,0)</f>
        <v>0</v>
      </c>
      <c r="K125" s="222" t="s">
        <v>711</v>
      </c>
      <c r="L125" s="46"/>
      <c r="M125" s="226" t="s">
        <v>20</v>
      </c>
      <c r="N125" s="227" t="s">
        <v>48</v>
      </c>
      <c r="O125" s="86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0" t="s">
        <v>174</v>
      </c>
      <c r="AT125" s="230" t="s">
        <v>170</v>
      </c>
      <c r="AU125" s="230" t="s">
        <v>86</v>
      </c>
      <c r="AY125" s="19" t="s">
        <v>168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</v>
      </c>
      <c r="BK125" s="231">
        <f>ROUND(I125*H125,0)</f>
        <v>0</v>
      </c>
      <c r="BL125" s="19" t="s">
        <v>174</v>
      </c>
      <c r="BM125" s="230" t="s">
        <v>1533</v>
      </c>
    </row>
    <row r="126" s="2" customFormat="1">
      <c r="A126" s="40"/>
      <c r="B126" s="41"/>
      <c r="C126" s="42"/>
      <c r="D126" s="232" t="s">
        <v>183</v>
      </c>
      <c r="E126" s="42"/>
      <c r="F126" s="233" t="s">
        <v>1002</v>
      </c>
      <c r="G126" s="42"/>
      <c r="H126" s="42"/>
      <c r="I126" s="138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183</v>
      </c>
      <c r="AU126" s="19" t="s">
        <v>86</v>
      </c>
    </row>
    <row r="127" s="2" customFormat="1">
      <c r="A127" s="40"/>
      <c r="B127" s="41"/>
      <c r="C127" s="42"/>
      <c r="D127" s="232" t="s">
        <v>176</v>
      </c>
      <c r="E127" s="42"/>
      <c r="F127" s="233" t="s">
        <v>1003</v>
      </c>
      <c r="G127" s="42"/>
      <c r="H127" s="42"/>
      <c r="I127" s="138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176</v>
      </c>
      <c r="AU127" s="19" t="s">
        <v>86</v>
      </c>
    </row>
    <row r="128" s="13" customFormat="1">
      <c r="A128" s="13"/>
      <c r="B128" s="236"/>
      <c r="C128" s="237"/>
      <c r="D128" s="232" t="s">
        <v>185</v>
      </c>
      <c r="E128" s="238" t="s">
        <v>20</v>
      </c>
      <c r="F128" s="239" t="s">
        <v>1534</v>
      </c>
      <c r="G128" s="237"/>
      <c r="H128" s="240">
        <v>22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185</v>
      </c>
      <c r="AU128" s="246" t="s">
        <v>86</v>
      </c>
      <c r="AV128" s="13" t="s">
        <v>86</v>
      </c>
      <c r="AW128" s="13" t="s">
        <v>38</v>
      </c>
      <c r="AX128" s="13" t="s">
        <v>8</v>
      </c>
      <c r="AY128" s="246" t="s">
        <v>168</v>
      </c>
    </row>
    <row r="129" s="2" customFormat="1" ht="20.5" customHeight="1">
      <c r="A129" s="40"/>
      <c r="B129" s="41"/>
      <c r="C129" s="279" t="s">
        <v>329</v>
      </c>
      <c r="D129" s="279" t="s">
        <v>360</v>
      </c>
      <c r="E129" s="280" t="s">
        <v>1005</v>
      </c>
      <c r="F129" s="281" t="s">
        <v>1006</v>
      </c>
      <c r="G129" s="282" t="s">
        <v>190</v>
      </c>
      <c r="H129" s="283">
        <v>0.44</v>
      </c>
      <c r="I129" s="284"/>
      <c r="J129" s="283">
        <f>ROUND(I129*H129,0)</f>
        <v>0</v>
      </c>
      <c r="K129" s="281" t="s">
        <v>181</v>
      </c>
      <c r="L129" s="285"/>
      <c r="M129" s="286" t="s">
        <v>20</v>
      </c>
      <c r="N129" s="287" t="s">
        <v>48</v>
      </c>
      <c r="O129" s="86"/>
      <c r="P129" s="228">
        <f>O129*H129</f>
        <v>0</v>
      </c>
      <c r="Q129" s="228">
        <v>0.20000000000000001</v>
      </c>
      <c r="R129" s="228">
        <f>Q129*H129</f>
        <v>0.088000000000000009</v>
      </c>
      <c r="S129" s="228">
        <v>0</v>
      </c>
      <c r="T129" s="22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0" t="s">
        <v>285</v>
      </c>
      <c r="AT129" s="230" t="s">
        <v>360</v>
      </c>
      <c r="AU129" s="230" t="s">
        <v>86</v>
      </c>
      <c r="AY129" s="19" t="s">
        <v>168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9" t="s">
        <v>8</v>
      </c>
      <c r="BK129" s="231">
        <f>ROUND(I129*H129,0)</f>
        <v>0</v>
      </c>
      <c r="BL129" s="19" t="s">
        <v>174</v>
      </c>
      <c r="BM129" s="230" t="s">
        <v>1535</v>
      </c>
    </row>
    <row r="130" s="13" customFormat="1">
      <c r="A130" s="13"/>
      <c r="B130" s="236"/>
      <c r="C130" s="237"/>
      <c r="D130" s="232" t="s">
        <v>185</v>
      </c>
      <c r="E130" s="238" t="s">
        <v>20</v>
      </c>
      <c r="F130" s="239" t="s">
        <v>1536</v>
      </c>
      <c r="G130" s="237"/>
      <c r="H130" s="240">
        <v>0.44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185</v>
      </c>
      <c r="AU130" s="246" t="s">
        <v>86</v>
      </c>
      <c r="AV130" s="13" t="s">
        <v>86</v>
      </c>
      <c r="AW130" s="13" t="s">
        <v>38</v>
      </c>
      <c r="AX130" s="13" t="s">
        <v>8</v>
      </c>
      <c r="AY130" s="246" t="s">
        <v>168</v>
      </c>
    </row>
    <row r="131" s="2" customFormat="1" ht="14.5" customHeight="1">
      <c r="A131" s="40"/>
      <c r="B131" s="41"/>
      <c r="C131" s="279" t="s">
        <v>365</v>
      </c>
      <c r="D131" s="279" t="s">
        <v>360</v>
      </c>
      <c r="E131" s="280" t="s">
        <v>1492</v>
      </c>
      <c r="F131" s="281" t="s">
        <v>1490</v>
      </c>
      <c r="G131" s="282" t="s">
        <v>417</v>
      </c>
      <c r="H131" s="283">
        <v>13</v>
      </c>
      <c r="I131" s="284"/>
      <c r="J131" s="283">
        <f>ROUND(I131*H131,0)</f>
        <v>0</v>
      </c>
      <c r="K131" s="281" t="s">
        <v>20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4.0000000000000003E-05</v>
      </c>
      <c r="R131" s="228">
        <f>Q131*H131</f>
        <v>0.00052000000000000006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285</v>
      </c>
      <c r="AT131" s="230" t="s">
        <v>360</v>
      </c>
      <c r="AU131" s="230" t="s">
        <v>86</v>
      </c>
      <c r="AY131" s="19" t="s">
        <v>168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174</v>
      </c>
      <c r="BM131" s="230" t="s">
        <v>1537</v>
      </c>
    </row>
    <row r="132" s="2" customFormat="1" ht="20.5" customHeight="1">
      <c r="A132" s="40"/>
      <c r="B132" s="41"/>
      <c r="C132" s="220" t="s">
        <v>372</v>
      </c>
      <c r="D132" s="220" t="s">
        <v>170</v>
      </c>
      <c r="E132" s="221" t="s">
        <v>1009</v>
      </c>
      <c r="F132" s="222" t="s">
        <v>1010</v>
      </c>
      <c r="G132" s="223" t="s">
        <v>190</v>
      </c>
      <c r="H132" s="224">
        <v>8.8399999999999999</v>
      </c>
      <c r="I132" s="225"/>
      <c r="J132" s="224">
        <f>ROUND(I132*H132,0)</f>
        <v>0</v>
      </c>
      <c r="K132" s="222" t="s">
        <v>181</v>
      </c>
      <c r="L132" s="46"/>
      <c r="M132" s="226" t="s">
        <v>20</v>
      </c>
      <c r="N132" s="227" t="s">
        <v>48</v>
      </c>
      <c r="O132" s="86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0" t="s">
        <v>174</v>
      </c>
      <c r="AT132" s="230" t="s">
        <v>170</v>
      </c>
      <c r="AU132" s="230" t="s">
        <v>86</v>
      </c>
      <c r="AY132" s="19" t="s">
        <v>168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</v>
      </c>
      <c r="BK132" s="231">
        <f>ROUND(I132*H132,0)</f>
        <v>0</v>
      </c>
      <c r="BL132" s="19" t="s">
        <v>174</v>
      </c>
      <c r="BM132" s="230" t="s">
        <v>1538</v>
      </c>
    </row>
    <row r="133" s="2" customFormat="1">
      <c r="A133" s="40"/>
      <c r="B133" s="41"/>
      <c r="C133" s="42"/>
      <c r="D133" s="232" t="s">
        <v>183</v>
      </c>
      <c r="E133" s="42"/>
      <c r="F133" s="233" t="s">
        <v>1012</v>
      </c>
      <c r="G133" s="42"/>
      <c r="H133" s="42"/>
      <c r="I133" s="138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183</v>
      </c>
      <c r="AU133" s="19" t="s">
        <v>86</v>
      </c>
    </row>
    <row r="134" s="2" customFormat="1">
      <c r="A134" s="40"/>
      <c r="B134" s="41"/>
      <c r="C134" s="42"/>
      <c r="D134" s="232" t="s">
        <v>176</v>
      </c>
      <c r="E134" s="42"/>
      <c r="F134" s="233" t="s">
        <v>1013</v>
      </c>
      <c r="G134" s="42"/>
      <c r="H134" s="42"/>
      <c r="I134" s="138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176</v>
      </c>
      <c r="AU134" s="19" t="s">
        <v>86</v>
      </c>
    </row>
    <row r="135" s="13" customFormat="1">
      <c r="A135" s="13"/>
      <c r="B135" s="236"/>
      <c r="C135" s="237"/>
      <c r="D135" s="232" t="s">
        <v>185</v>
      </c>
      <c r="E135" s="238" t="s">
        <v>20</v>
      </c>
      <c r="F135" s="239" t="s">
        <v>1503</v>
      </c>
      <c r="G135" s="237"/>
      <c r="H135" s="240">
        <v>8.8399999999999999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185</v>
      </c>
      <c r="AU135" s="246" t="s">
        <v>86</v>
      </c>
      <c r="AV135" s="13" t="s">
        <v>86</v>
      </c>
      <c r="AW135" s="13" t="s">
        <v>38</v>
      </c>
      <c r="AX135" s="13" t="s">
        <v>8</v>
      </c>
      <c r="AY135" s="246" t="s">
        <v>168</v>
      </c>
    </row>
    <row r="136" s="2" customFormat="1" ht="20.5" customHeight="1">
      <c r="A136" s="40"/>
      <c r="B136" s="41"/>
      <c r="C136" s="220" t="s">
        <v>376</v>
      </c>
      <c r="D136" s="220" t="s">
        <v>170</v>
      </c>
      <c r="E136" s="221" t="s">
        <v>1015</v>
      </c>
      <c r="F136" s="222" t="s">
        <v>1016</v>
      </c>
      <c r="G136" s="223" t="s">
        <v>190</v>
      </c>
      <c r="H136" s="224">
        <v>17.68</v>
      </c>
      <c r="I136" s="225"/>
      <c r="J136" s="224">
        <f>ROUND(I136*H136,0)</f>
        <v>0</v>
      </c>
      <c r="K136" s="222" t="s">
        <v>181</v>
      </c>
      <c r="L136" s="46"/>
      <c r="M136" s="226" t="s">
        <v>20</v>
      </c>
      <c r="N136" s="227" t="s">
        <v>48</v>
      </c>
      <c r="O136" s="86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174</v>
      </c>
      <c r="AT136" s="230" t="s">
        <v>170</v>
      </c>
      <c r="AU136" s="230" t="s">
        <v>86</v>
      </c>
      <c r="AY136" s="19" t="s">
        <v>168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</v>
      </c>
      <c r="BK136" s="231">
        <f>ROUND(I136*H136,0)</f>
        <v>0</v>
      </c>
      <c r="BL136" s="19" t="s">
        <v>174</v>
      </c>
      <c r="BM136" s="230" t="s">
        <v>1539</v>
      </c>
    </row>
    <row r="137" s="2" customFormat="1">
      <c r="A137" s="40"/>
      <c r="B137" s="41"/>
      <c r="C137" s="42"/>
      <c r="D137" s="232" t="s">
        <v>183</v>
      </c>
      <c r="E137" s="42"/>
      <c r="F137" s="233" t="s">
        <v>1012</v>
      </c>
      <c r="G137" s="42"/>
      <c r="H137" s="42"/>
      <c r="I137" s="138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183</v>
      </c>
      <c r="AU137" s="19" t="s">
        <v>86</v>
      </c>
    </row>
    <row r="138" s="13" customFormat="1">
      <c r="A138" s="13"/>
      <c r="B138" s="236"/>
      <c r="C138" s="237"/>
      <c r="D138" s="232" t="s">
        <v>185</v>
      </c>
      <c r="E138" s="238" t="s">
        <v>20</v>
      </c>
      <c r="F138" s="239" t="s">
        <v>1505</v>
      </c>
      <c r="G138" s="237"/>
      <c r="H138" s="240">
        <v>17.68</v>
      </c>
      <c r="I138" s="241"/>
      <c r="J138" s="237"/>
      <c r="K138" s="237"/>
      <c r="L138" s="242"/>
      <c r="M138" s="288"/>
      <c r="N138" s="289"/>
      <c r="O138" s="289"/>
      <c r="P138" s="289"/>
      <c r="Q138" s="289"/>
      <c r="R138" s="289"/>
      <c r="S138" s="289"/>
      <c r="T138" s="29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185</v>
      </c>
      <c r="AU138" s="246" t="s">
        <v>86</v>
      </c>
      <c r="AV138" s="13" t="s">
        <v>86</v>
      </c>
      <c r="AW138" s="13" t="s">
        <v>38</v>
      </c>
      <c r="AX138" s="13" t="s">
        <v>8</v>
      </c>
      <c r="AY138" s="246" t="s">
        <v>168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168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wurf5JfGZ7AvRcaeSwhPRu5AoAWNaZDckXmDwBfLvR/KunvB8WFz7MqLnkzwvMNT2Nrdx3wpVGYcIlopHp8/dQ==" hashValue="YwjiBhtEgTxWCsmj8Rd598VItnC1wI9LHOhFTCJtItQEhxVflNwZaipFVSLIKCisVfM3iMAPeclB6N8RZk1X/w==" algorithmName="SHA-512" password="CC35"/>
  <autoFilter ref="C80:K13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1542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ROUND(J85,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ROUND((SUM(BE85:BE114)),  0)</f>
        <v>0</v>
      </c>
      <c r="G33" s="40"/>
      <c r="H33" s="40"/>
      <c r="I33" s="157">
        <v>0.20999999999999999</v>
      </c>
      <c r="J33" s="156">
        <f>ROUND(((SUM(BE85:BE114))*I33),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ROUND((SUM(BF85:BF114)),  0)</f>
        <v>0</v>
      </c>
      <c r="G34" s="40"/>
      <c r="H34" s="40"/>
      <c r="I34" s="157">
        <v>0.14999999999999999</v>
      </c>
      <c r="J34" s="156">
        <f>ROUND(((SUM(BF85:BF114))*I34),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ROUND((SUM(BG85:BG114)),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ROUND((SUM(BH85:BH114)),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ROUND((SUM(BI85:BI114)),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16025-4 - Vedlejší a ostatní náklady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J85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J86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1543</v>
      </c>
      <c r="E61" s="188"/>
      <c r="F61" s="188"/>
      <c r="G61" s="188"/>
      <c r="H61" s="188"/>
      <c r="I61" s="189"/>
      <c r="J61" s="190">
        <f>J87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152</v>
      </c>
      <c r="E62" s="181"/>
      <c r="F62" s="181"/>
      <c r="G62" s="181"/>
      <c r="H62" s="181"/>
      <c r="I62" s="182"/>
      <c r="J62" s="183">
        <f>J90</f>
        <v>0</v>
      </c>
      <c r="K62" s="179"/>
      <c r="L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855</v>
      </c>
      <c r="E63" s="181"/>
      <c r="F63" s="181"/>
      <c r="G63" s="181"/>
      <c r="H63" s="181"/>
      <c r="I63" s="182"/>
      <c r="J63" s="183">
        <f>J98</f>
        <v>0</v>
      </c>
      <c r="K63" s="179"/>
      <c r="L63" s="18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5"/>
      <c r="C64" s="186"/>
      <c r="D64" s="187" t="s">
        <v>854</v>
      </c>
      <c r="E64" s="188"/>
      <c r="F64" s="188"/>
      <c r="G64" s="188"/>
      <c r="H64" s="188"/>
      <c r="I64" s="189"/>
      <c r="J64" s="190">
        <f>J110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1544</v>
      </c>
      <c r="E65" s="188"/>
      <c r="F65" s="188"/>
      <c r="G65" s="188"/>
      <c r="H65" s="188"/>
      <c r="I65" s="189"/>
      <c r="J65" s="190">
        <f>J112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68"/>
      <c r="J67" s="62"/>
      <c r="K67" s="6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71"/>
      <c r="J71" s="64"/>
      <c r="K71" s="64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153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4.5" customHeight="1">
      <c r="A75" s="40"/>
      <c r="B75" s="41"/>
      <c r="C75" s="42"/>
      <c r="D75" s="42"/>
      <c r="E75" s="172" t="str">
        <f>E7</f>
        <v>2020/I Společná zařízení v k. ú. Borotín u Boskovic - revitalizace</v>
      </c>
      <c r="F75" s="34"/>
      <c r="G75" s="34"/>
      <c r="H75" s="34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136</v>
      </c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5" customHeight="1">
      <c r="A77" s="40"/>
      <c r="B77" s="41"/>
      <c r="C77" s="42"/>
      <c r="D77" s="42"/>
      <c r="E77" s="71" t="str">
        <f>E9</f>
        <v>16025-4 - Vedlejší a ostatní náklady</v>
      </c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Borotín</v>
      </c>
      <c r="G79" s="42"/>
      <c r="H79" s="42"/>
      <c r="I79" s="142" t="s">
        <v>24</v>
      </c>
      <c r="J79" s="74" t="str">
        <f>IF(J12="","",J12)</f>
        <v>2. 5. 2017</v>
      </c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" customHeight="1">
      <c r="A81" s="40"/>
      <c r="B81" s="41"/>
      <c r="C81" s="34" t="s">
        <v>26</v>
      </c>
      <c r="D81" s="42"/>
      <c r="E81" s="42"/>
      <c r="F81" s="29" t="str">
        <f>E15</f>
        <v>ČR - SPÚ, KPÚ pro JMK, pobočka Blansko</v>
      </c>
      <c r="G81" s="42"/>
      <c r="H81" s="42"/>
      <c r="I81" s="142" t="s">
        <v>34</v>
      </c>
      <c r="J81" s="38" t="str">
        <f>E21</f>
        <v>AGERIS s.r.o.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4.9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142" t="s">
        <v>39</v>
      </c>
      <c r="J82" s="38" t="str">
        <f>E24</f>
        <v xml:space="preserve"> </v>
      </c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138"/>
      <c r="J83" s="42"/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92"/>
      <c r="B84" s="193"/>
      <c r="C84" s="194" t="s">
        <v>154</v>
      </c>
      <c r="D84" s="195" t="s">
        <v>62</v>
      </c>
      <c r="E84" s="195" t="s">
        <v>58</v>
      </c>
      <c r="F84" s="195" t="s">
        <v>59</v>
      </c>
      <c r="G84" s="195" t="s">
        <v>155</v>
      </c>
      <c r="H84" s="195" t="s">
        <v>156</v>
      </c>
      <c r="I84" s="196" t="s">
        <v>157</v>
      </c>
      <c r="J84" s="195" t="s">
        <v>140</v>
      </c>
      <c r="K84" s="197" t="s">
        <v>158</v>
      </c>
      <c r="L84" s="198"/>
      <c r="M84" s="94" t="s">
        <v>20</v>
      </c>
      <c r="N84" s="95" t="s">
        <v>47</v>
      </c>
      <c r="O84" s="95" t="s">
        <v>159</v>
      </c>
      <c r="P84" s="95" t="s">
        <v>160</v>
      </c>
      <c r="Q84" s="95" t="s">
        <v>161</v>
      </c>
      <c r="R84" s="95" t="s">
        <v>162</v>
      </c>
      <c r="S84" s="95" t="s">
        <v>163</v>
      </c>
      <c r="T84" s="96" t="s">
        <v>164</v>
      </c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</row>
    <row r="85" s="2" customFormat="1" ht="22.8" customHeight="1">
      <c r="A85" s="40"/>
      <c r="B85" s="41"/>
      <c r="C85" s="101" t="s">
        <v>165</v>
      </c>
      <c r="D85" s="42"/>
      <c r="E85" s="42"/>
      <c r="F85" s="42"/>
      <c r="G85" s="42"/>
      <c r="H85" s="42"/>
      <c r="I85" s="138"/>
      <c r="J85" s="199">
        <f>BK85</f>
        <v>0</v>
      </c>
      <c r="K85" s="42"/>
      <c r="L85" s="46"/>
      <c r="M85" s="97"/>
      <c r="N85" s="200"/>
      <c r="O85" s="98"/>
      <c r="P85" s="201">
        <f>P86+P90+P98</f>
        <v>0</v>
      </c>
      <c r="Q85" s="98"/>
      <c r="R85" s="201">
        <f>R86+R90+R98</f>
        <v>0</v>
      </c>
      <c r="S85" s="98"/>
      <c r="T85" s="202">
        <f>T86+T90+T98</f>
        <v>20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76</v>
      </c>
      <c r="AU85" s="19" t="s">
        <v>141</v>
      </c>
      <c r="BK85" s="203">
        <f>BK86+BK90+BK98</f>
        <v>0</v>
      </c>
    </row>
    <row r="86" s="12" customFormat="1" ht="25.92" customHeight="1">
      <c r="A86" s="12"/>
      <c r="B86" s="204"/>
      <c r="C86" s="205"/>
      <c r="D86" s="206" t="s">
        <v>76</v>
      </c>
      <c r="E86" s="207" t="s">
        <v>166</v>
      </c>
      <c r="F86" s="207" t="s">
        <v>167</v>
      </c>
      <c r="G86" s="205"/>
      <c r="H86" s="205"/>
      <c r="I86" s="208"/>
      <c r="J86" s="209">
        <f>BK86</f>
        <v>0</v>
      </c>
      <c r="K86" s="205"/>
      <c r="L86" s="210"/>
      <c r="M86" s="211"/>
      <c r="N86" s="212"/>
      <c r="O86" s="212"/>
      <c r="P86" s="213">
        <f>P87</f>
        <v>0</v>
      </c>
      <c r="Q86" s="212"/>
      <c r="R86" s="213">
        <f>R87</f>
        <v>0</v>
      </c>
      <c r="S86" s="212"/>
      <c r="T86" s="214">
        <f>T87</f>
        <v>20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8</v>
      </c>
      <c r="AT86" s="216" t="s">
        <v>76</v>
      </c>
      <c r="AU86" s="216" t="s">
        <v>77</v>
      </c>
      <c r="AY86" s="215" t="s">
        <v>168</v>
      </c>
      <c r="BK86" s="217">
        <f>BK87</f>
        <v>0</v>
      </c>
    </row>
    <row r="87" s="12" customFormat="1" ht="22.8" customHeight="1">
      <c r="A87" s="12"/>
      <c r="B87" s="204"/>
      <c r="C87" s="205"/>
      <c r="D87" s="206" t="s">
        <v>76</v>
      </c>
      <c r="E87" s="218" t="s">
        <v>290</v>
      </c>
      <c r="F87" s="218" t="s">
        <v>1545</v>
      </c>
      <c r="G87" s="205"/>
      <c r="H87" s="205"/>
      <c r="I87" s="208"/>
      <c r="J87" s="219">
        <f>BK87</f>
        <v>0</v>
      </c>
      <c r="K87" s="205"/>
      <c r="L87" s="210"/>
      <c r="M87" s="211"/>
      <c r="N87" s="212"/>
      <c r="O87" s="212"/>
      <c r="P87" s="213">
        <f>SUM(P88:P89)</f>
        <v>0</v>
      </c>
      <c r="Q87" s="212"/>
      <c r="R87" s="213">
        <f>SUM(R88:R89)</f>
        <v>0</v>
      </c>
      <c r="S87" s="212"/>
      <c r="T87" s="214">
        <f>SUM(T88:T89)</f>
        <v>20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5" t="s">
        <v>8</v>
      </c>
      <c r="AT87" s="216" t="s">
        <v>76</v>
      </c>
      <c r="AU87" s="216" t="s">
        <v>8</v>
      </c>
      <c r="AY87" s="215" t="s">
        <v>168</v>
      </c>
      <c r="BK87" s="217">
        <f>SUM(BK88:BK89)</f>
        <v>0</v>
      </c>
    </row>
    <row r="88" s="2" customFormat="1" ht="20.5" customHeight="1">
      <c r="A88" s="40"/>
      <c r="B88" s="41"/>
      <c r="C88" s="220" t="s">
        <v>8</v>
      </c>
      <c r="D88" s="220" t="s">
        <v>170</v>
      </c>
      <c r="E88" s="221" t="s">
        <v>1546</v>
      </c>
      <c r="F88" s="222" t="s">
        <v>1547</v>
      </c>
      <c r="G88" s="223" t="s">
        <v>180</v>
      </c>
      <c r="H88" s="224">
        <v>1000</v>
      </c>
      <c r="I88" s="225"/>
      <c r="J88" s="224">
        <f>ROUND(I88*H88,0)</f>
        <v>0</v>
      </c>
      <c r="K88" s="222" t="s">
        <v>181</v>
      </c>
      <c r="L88" s="46"/>
      <c r="M88" s="226" t="s">
        <v>20</v>
      </c>
      <c r="N88" s="227" t="s">
        <v>48</v>
      </c>
      <c r="O88" s="86"/>
      <c r="P88" s="228">
        <f>O88*H88</f>
        <v>0</v>
      </c>
      <c r="Q88" s="228">
        <v>0</v>
      </c>
      <c r="R88" s="228">
        <f>Q88*H88</f>
        <v>0</v>
      </c>
      <c r="S88" s="228">
        <v>0.02</v>
      </c>
      <c r="T88" s="229">
        <f>S88*H88</f>
        <v>20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0" t="s">
        <v>174</v>
      </c>
      <c r="AT88" s="230" t="s">
        <v>170</v>
      </c>
      <c r="AU88" s="230" t="s">
        <v>86</v>
      </c>
      <c r="AY88" s="19" t="s">
        <v>168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9" t="s">
        <v>8</v>
      </c>
      <c r="BK88" s="231">
        <f>ROUND(I88*H88,0)</f>
        <v>0</v>
      </c>
      <c r="BL88" s="19" t="s">
        <v>174</v>
      </c>
      <c r="BM88" s="230" t="s">
        <v>1548</v>
      </c>
    </row>
    <row r="89" s="2" customFormat="1">
      <c r="A89" s="40"/>
      <c r="B89" s="41"/>
      <c r="C89" s="42"/>
      <c r="D89" s="232" t="s">
        <v>183</v>
      </c>
      <c r="E89" s="42"/>
      <c r="F89" s="233" t="s">
        <v>1549</v>
      </c>
      <c r="G89" s="42"/>
      <c r="H89" s="42"/>
      <c r="I89" s="138"/>
      <c r="J89" s="42"/>
      <c r="K89" s="42"/>
      <c r="L89" s="46"/>
      <c r="M89" s="234"/>
      <c r="N89" s="23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183</v>
      </c>
      <c r="AU89" s="19" t="s">
        <v>86</v>
      </c>
    </row>
    <row r="90" s="12" customFormat="1" ht="25.92" customHeight="1">
      <c r="A90" s="12"/>
      <c r="B90" s="204"/>
      <c r="C90" s="205"/>
      <c r="D90" s="206" t="s">
        <v>76</v>
      </c>
      <c r="E90" s="207" t="s">
        <v>795</v>
      </c>
      <c r="F90" s="207" t="s">
        <v>796</v>
      </c>
      <c r="G90" s="205"/>
      <c r="H90" s="205"/>
      <c r="I90" s="208"/>
      <c r="J90" s="209">
        <f>BK90</f>
        <v>0</v>
      </c>
      <c r="K90" s="205"/>
      <c r="L90" s="210"/>
      <c r="M90" s="211"/>
      <c r="N90" s="212"/>
      <c r="O90" s="212"/>
      <c r="P90" s="213">
        <f>SUM(P91:P97)</f>
        <v>0</v>
      </c>
      <c r="Q90" s="212"/>
      <c r="R90" s="213">
        <f>SUM(R91:R97)</f>
        <v>0</v>
      </c>
      <c r="S90" s="212"/>
      <c r="T90" s="214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5" t="s">
        <v>174</v>
      </c>
      <c r="AT90" s="216" t="s">
        <v>76</v>
      </c>
      <c r="AU90" s="216" t="s">
        <v>77</v>
      </c>
      <c r="AY90" s="215" t="s">
        <v>168</v>
      </c>
      <c r="BK90" s="217">
        <f>SUM(BK91:BK97)</f>
        <v>0</v>
      </c>
    </row>
    <row r="91" s="2" customFormat="1" ht="14.5" customHeight="1">
      <c r="A91" s="40"/>
      <c r="B91" s="41"/>
      <c r="C91" s="220" t="s">
        <v>86</v>
      </c>
      <c r="D91" s="220" t="s">
        <v>170</v>
      </c>
      <c r="E91" s="221" t="s">
        <v>1550</v>
      </c>
      <c r="F91" s="222" t="s">
        <v>1551</v>
      </c>
      <c r="G91" s="223" t="s">
        <v>173</v>
      </c>
      <c r="H91" s="224">
        <v>1</v>
      </c>
      <c r="I91" s="225"/>
      <c r="J91" s="224">
        <f>ROUND(I91*H91,0)</f>
        <v>0</v>
      </c>
      <c r="K91" s="222" t="s">
        <v>20</v>
      </c>
      <c r="L91" s="46"/>
      <c r="M91" s="226" t="s">
        <v>20</v>
      </c>
      <c r="N91" s="227" t="s">
        <v>48</v>
      </c>
      <c r="O91" s="86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800</v>
      </c>
      <c r="AT91" s="230" t="s">
        <v>170</v>
      </c>
      <c r="AU91" s="230" t="s">
        <v>8</v>
      </c>
      <c r="AY91" s="19" t="s">
        <v>168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800</v>
      </c>
      <c r="BM91" s="230" t="s">
        <v>1552</v>
      </c>
    </row>
    <row r="92" s="2" customFormat="1">
      <c r="A92" s="40"/>
      <c r="B92" s="41"/>
      <c r="C92" s="42"/>
      <c r="D92" s="232" t="s">
        <v>176</v>
      </c>
      <c r="E92" s="42"/>
      <c r="F92" s="233" t="s">
        <v>1553</v>
      </c>
      <c r="G92" s="42"/>
      <c r="H92" s="42"/>
      <c r="I92" s="138"/>
      <c r="J92" s="42"/>
      <c r="K92" s="42"/>
      <c r="L92" s="46"/>
      <c r="M92" s="234"/>
      <c r="N92" s="23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176</v>
      </c>
      <c r="AU92" s="19" t="s">
        <v>8</v>
      </c>
    </row>
    <row r="93" s="2" customFormat="1" ht="62.5" customHeight="1">
      <c r="A93" s="40"/>
      <c r="B93" s="41"/>
      <c r="C93" s="220" t="s">
        <v>187</v>
      </c>
      <c r="D93" s="220" t="s">
        <v>170</v>
      </c>
      <c r="E93" s="221" t="s">
        <v>1554</v>
      </c>
      <c r="F93" s="222" t="s">
        <v>1555</v>
      </c>
      <c r="G93" s="223" t="s">
        <v>417</v>
      </c>
      <c r="H93" s="224">
        <v>1</v>
      </c>
      <c r="I93" s="225"/>
      <c r="J93" s="224">
        <f>ROUND(I93*H93,0)</f>
        <v>0</v>
      </c>
      <c r="K93" s="222" t="s">
        <v>20</v>
      </c>
      <c r="L93" s="46"/>
      <c r="M93" s="226" t="s">
        <v>20</v>
      </c>
      <c r="N93" s="227" t="s">
        <v>48</v>
      </c>
      <c r="O93" s="86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800</v>
      </c>
      <c r="AT93" s="230" t="s">
        <v>170</v>
      </c>
      <c r="AU93" s="230" t="s">
        <v>8</v>
      </c>
      <c r="AY93" s="19" t="s">
        <v>168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800</v>
      </c>
      <c r="BM93" s="230" t="s">
        <v>1556</v>
      </c>
    </row>
    <row r="94" s="2" customFormat="1">
      <c r="A94" s="40"/>
      <c r="B94" s="41"/>
      <c r="C94" s="42"/>
      <c r="D94" s="232" t="s">
        <v>176</v>
      </c>
      <c r="E94" s="42"/>
      <c r="F94" s="233" t="s">
        <v>1557</v>
      </c>
      <c r="G94" s="42"/>
      <c r="H94" s="42"/>
      <c r="I94" s="138"/>
      <c r="J94" s="42"/>
      <c r="K94" s="42"/>
      <c r="L94" s="46"/>
      <c r="M94" s="234"/>
      <c r="N94" s="23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176</v>
      </c>
      <c r="AU94" s="19" t="s">
        <v>8</v>
      </c>
    </row>
    <row r="95" s="2" customFormat="1" ht="31" customHeight="1">
      <c r="A95" s="40"/>
      <c r="B95" s="41"/>
      <c r="C95" s="220" t="s">
        <v>174</v>
      </c>
      <c r="D95" s="220" t="s">
        <v>170</v>
      </c>
      <c r="E95" s="221" t="s">
        <v>1558</v>
      </c>
      <c r="F95" s="222" t="s">
        <v>1559</v>
      </c>
      <c r="G95" s="223" t="s">
        <v>173</v>
      </c>
      <c r="H95" s="224">
        <v>1</v>
      </c>
      <c r="I95" s="225"/>
      <c r="J95" s="224">
        <f>ROUND(I95*H95,0)</f>
        <v>0</v>
      </c>
      <c r="K95" s="222" t="s">
        <v>20</v>
      </c>
      <c r="L95" s="46"/>
      <c r="M95" s="226" t="s">
        <v>20</v>
      </c>
      <c r="N95" s="227" t="s">
        <v>48</v>
      </c>
      <c r="O95" s="86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800</v>
      </c>
      <c r="AT95" s="230" t="s">
        <v>170</v>
      </c>
      <c r="AU95" s="230" t="s">
        <v>8</v>
      </c>
      <c r="AY95" s="19" t="s">
        <v>168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800</v>
      </c>
      <c r="BM95" s="230" t="s">
        <v>1560</v>
      </c>
    </row>
    <row r="96" s="2" customFormat="1" ht="31" customHeight="1">
      <c r="A96" s="40"/>
      <c r="B96" s="41"/>
      <c r="C96" s="220" t="s">
        <v>213</v>
      </c>
      <c r="D96" s="220" t="s">
        <v>170</v>
      </c>
      <c r="E96" s="221" t="s">
        <v>1561</v>
      </c>
      <c r="F96" s="222" t="s">
        <v>1562</v>
      </c>
      <c r="G96" s="223" t="s">
        <v>173</v>
      </c>
      <c r="H96" s="224">
        <v>1</v>
      </c>
      <c r="I96" s="225"/>
      <c r="J96" s="224">
        <f>ROUND(I96*H96,0)</f>
        <v>0</v>
      </c>
      <c r="K96" s="222" t="s">
        <v>20</v>
      </c>
      <c r="L96" s="46"/>
      <c r="M96" s="226" t="s">
        <v>20</v>
      </c>
      <c r="N96" s="227" t="s">
        <v>48</v>
      </c>
      <c r="O96" s="86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0" t="s">
        <v>800</v>
      </c>
      <c r="AT96" s="230" t="s">
        <v>170</v>
      </c>
      <c r="AU96" s="230" t="s">
        <v>8</v>
      </c>
      <c r="AY96" s="19" t="s">
        <v>168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</v>
      </c>
      <c r="BK96" s="231">
        <f>ROUND(I96*H96,0)</f>
        <v>0</v>
      </c>
      <c r="BL96" s="19" t="s">
        <v>800</v>
      </c>
      <c r="BM96" s="230" t="s">
        <v>1563</v>
      </c>
    </row>
    <row r="97" s="2" customFormat="1" ht="41.5" customHeight="1">
      <c r="A97" s="40"/>
      <c r="B97" s="41"/>
      <c r="C97" s="220" t="s">
        <v>264</v>
      </c>
      <c r="D97" s="220" t="s">
        <v>170</v>
      </c>
      <c r="E97" s="221" t="s">
        <v>1564</v>
      </c>
      <c r="F97" s="222" t="s">
        <v>1565</v>
      </c>
      <c r="G97" s="223" t="s">
        <v>173</v>
      </c>
      <c r="H97" s="224">
        <v>1</v>
      </c>
      <c r="I97" s="225"/>
      <c r="J97" s="224">
        <f>ROUND(I97*H97,0)</f>
        <v>0</v>
      </c>
      <c r="K97" s="222" t="s">
        <v>20</v>
      </c>
      <c r="L97" s="46"/>
      <c r="M97" s="226" t="s">
        <v>20</v>
      </c>
      <c r="N97" s="227" t="s">
        <v>48</v>
      </c>
      <c r="O97" s="86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800</v>
      </c>
      <c r="AT97" s="230" t="s">
        <v>170</v>
      </c>
      <c r="AU97" s="230" t="s">
        <v>8</v>
      </c>
      <c r="AY97" s="19" t="s">
        <v>168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800</v>
      </c>
      <c r="BM97" s="230" t="s">
        <v>1566</v>
      </c>
    </row>
    <row r="98" s="12" customFormat="1" ht="25.92" customHeight="1">
      <c r="A98" s="12"/>
      <c r="B98" s="204"/>
      <c r="C98" s="205"/>
      <c r="D98" s="206" t="s">
        <v>76</v>
      </c>
      <c r="E98" s="207" t="s">
        <v>1032</v>
      </c>
      <c r="F98" s="207" t="s">
        <v>1033</v>
      </c>
      <c r="G98" s="205"/>
      <c r="H98" s="205"/>
      <c r="I98" s="208"/>
      <c r="J98" s="209">
        <f>BK98</f>
        <v>0</v>
      </c>
      <c r="K98" s="205"/>
      <c r="L98" s="210"/>
      <c r="M98" s="211"/>
      <c r="N98" s="212"/>
      <c r="O98" s="212"/>
      <c r="P98" s="213">
        <f>P99+SUM(P100:P110)+P112</f>
        <v>0</v>
      </c>
      <c r="Q98" s="212"/>
      <c r="R98" s="213">
        <f>R99+SUM(R100:R110)+R112</f>
        <v>0</v>
      </c>
      <c r="S98" s="212"/>
      <c r="T98" s="214">
        <f>T99+SUM(T100:T110)+T112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5" t="s">
        <v>213</v>
      </c>
      <c r="AT98" s="216" t="s">
        <v>76</v>
      </c>
      <c r="AU98" s="216" t="s">
        <v>77</v>
      </c>
      <c r="AY98" s="215" t="s">
        <v>168</v>
      </c>
      <c r="BK98" s="217">
        <f>BK99+SUM(BK100:BK110)+BK112</f>
        <v>0</v>
      </c>
    </row>
    <row r="99" s="2" customFormat="1" ht="41.5" customHeight="1">
      <c r="A99" s="40"/>
      <c r="B99" s="41"/>
      <c r="C99" s="220" t="s">
        <v>270</v>
      </c>
      <c r="D99" s="220" t="s">
        <v>170</v>
      </c>
      <c r="E99" s="221" t="s">
        <v>1567</v>
      </c>
      <c r="F99" s="222" t="s">
        <v>1568</v>
      </c>
      <c r="G99" s="223" t="s">
        <v>173</v>
      </c>
      <c r="H99" s="224">
        <v>1</v>
      </c>
      <c r="I99" s="225"/>
      <c r="J99" s="224">
        <f>ROUND(I99*H99,0)</f>
        <v>0</v>
      </c>
      <c r="K99" s="222" t="s">
        <v>20</v>
      </c>
      <c r="L99" s="46"/>
      <c r="M99" s="226" t="s">
        <v>20</v>
      </c>
      <c r="N99" s="227" t="s">
        <v>48</v>
      </c>
      <c r="O99" s="86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174</v>
      </c>
      <c r="AT99" s="230" t="s">
        <v>170</v>
      </c>
      <c r="AU99" s="230" t="s">
        <v>8</v>
      </c>
      <c r="AY99" s="19" t="s">
        <v>168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</v>
      </c>
      <c r="BK99" s="231">
        <f>ROUND(I99*H99,0)</f>
        <v>0</v>
      </c>
      <c r="BL99" s="19" t="s">
        <v>174</v>
      </c>
      <c r="BM99" s="230" t="s">
        <v>1569</v>
      </c>
    </row>
    <row r="100" s="2" customFormat="1">
      <c r="A100" s="40"/>
      <c r="B100" s="41"/>
      <c r="C100" s="42"/>
      <c r="D100" s="232" t="s">
        <v>176</v>
      </c>
      <c r="E100" s="42"/>
      <c r="F100" s="233" t="s">
        <v>1570</v>
      </c>
      <c r="G100" s="42"/>
      <c r="H100" s="42"/>
      <c r="I100" s="138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176</v>
      </c>
      <c r="AU100" s="19" t="s">
        <v>8</v>
      </c>
    </row>
    <row r="101" s="2" customFormat="1" ht="20.5" customHeight="1">
      <c r="A101" s="40"/>
      <c r="B101" s="41"/>
      <c r="C101" s="220" t="s">
        <v>285</v>
      </c>
      <c r="D101" s="220" t="s">
        <v>170</v>
      </c>
      <c r="E101" s="221" t="s">
        <v>1571</v>
      </c>
      <c r="F101" s="222" t="s">
        <v>1572</v>
      </c>
      <c r="G101" s="223" t="s">
        <v>173</v>
      </c>
      <c r="H101" s="224">
        <v>1</v>
      </c>
      <c r="I101" s="225"/>
      <c r="J101" s="224">
        <f>ROUND(I101*H101,0)</f>
        <v>0</v>
      </c>
      <c r="K101" s="222" t="s">
        <v>20</v>
      </c>
      <c r="L101" s="46"/>
      <c r="M101" s="226" t="s">
        <v>20</v>
      </c>
      <c r="N101" s="227" t="s">
        <v>48</v>
      </c>
      <c r="O101" s="86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0" t="s">
        <v>174</v>
      </c>
      <c r="AT101" s="230" t="s">
        <v>170</v>
      </c>
      <c r="AU101" s="230" t="s">
        <v>8</v>
      </c>
      <c r="AY101" s="19" t="s">
        <v>168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9" t="s">
        <v>8</v>
      </c>
      <c r="BK101" s="231">
        <f>ROUND(I101*H101,0)</f>
        <v>0</v>
      </c>
      <c r="BL101" s="19" t="s">
        <v>174</v>
      </c>
      <c r="BM101" s="230" t="s">
        <v>1573</v>
      </c>
    </row>
    <row r="102" s="2" customFormat="1" ht="31" customHeight="1">
      <c r="A102" s="40"/>
      <c r="B102" s="41"/>
      <c r="C102" s="220" t="s">
        <v>290</v>
      </c>
      <c r="D102" s="220" t="s">
        <v>170</v>
      </c>
      <c r="E102" s="221" t="s">
        <v>1574</v>
      </c>
      <c r="F102" s="222" t="s">
        <v>1575</v>
      </c>
      <c r="G102" s="223" t="s">
        <v>173</v>
      </c>
      <c r="H102" s="224">
        <v>1</v>
      </c>
      <c r="I102" s="225"/>
      <c r="J102" s="224">
        <f>ROUND(I102*H102,0)</f>
        <v>0</v>
      </c>
      <c r="K102" s="222" t="s">
        <v>20</v>
      </c>
      <c r="L102" s="46"/>
      <c r="M102" s="226" t="s">
        <v>20</v>
      </c>
      <c r="N102" s="227" t="s">
        <v>48</v>
      </c>
      <c r="O102" s="86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0" t="s">
        <v>174</v>
      </c>
      <c r="AT102" s="230" t="s">
        <v>170</v>
      </c>
      <c r="AU102" s="230" t="s">
        <v>8</v>
      </c>
      <c r="AY102" s="19" t="s">
        <v>168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</v>
      </c>
      <c r="BK102" s="231">
        <f>ROUND(I102*H102,0)</f>
        <v>0</v>
      </c>
      <c r="BL102" s="19" t="s">
        <v>174</v>
      </c>
      <c r="BM102" s="230" t="s">
        <v>1576</v>
      </c>
    </row>
    <row r="103" s="2" customFormat="1" ht="14.5" customHeight="1">
      <c r="A103" s="40"/>
      <c r="B103" s="41"/>
      <c r="C103" s="220" t="s">
        <v>303</v>
      </c>
      <c r="D103" s="220" t="s">
        <v>170</v>
      </c>
      <c r="E103" s="221" t="s">
        <v>1577</v>
      </c>
      <c r="F103" s="222" t="s">
        <v>1578</v>
      </c>
      <c r="G103" s="223" t="s">
        <v>173</v>
      </c>
      <c r="H103" s="224">
        <v>1</v>
      </c>
      <c r="I103" s="225"/>
      <c r="J103" s="224">
        <f>ROUND(I103*H103,0)</f>
        <v>0</v>
      </c>
      <c r="K103" s="222" t="s">
        <v>20</v>
      </c>
      <c r="L103" s="46"/>
      <c r="M103" s="226" t="s">
        <v>20</v>
      </c>
      <c r="N103" s="227" t="s">
        <v>48</v>
      </c>
      <c r="O103" s="86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0" t="s">
        <v>174</v>
      </c>
      <c r="AT103" s="230" t="s">
        <v>170</v>
      </c>
      <c r="AU103" s="230" t="s">
        <v>8</v>
      </c>
      <c r="AY103" s="19" t="s">
        <v>168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</v>
      </c>
      <c r="BK103" s="231">
        <f>ROUND(I103*H103,0)</f>
        <v>0</v>
      </c>
      <c r="BL103" s="19" t="s">
        <v>174</v>
      </c>
      <c r="BM103" s="230" t="s">
        <v>1579</v>
      </c>
    </row>
    <row r="104" s="2" customFormat="1">
      <c r="A104" s="40"/>
      <c r="B104" s="41"/>
      <c r="C104" s="42"/>
      <c r="D104" s="232" t="s">
        <v>176</v>
      </c>
      <c r="E104" s="42"/>
      <c r="F104" s="233" t="s">
        <v>1580</v>
      </c>
      <c r="G104" s="42"/>
      <c r="H104" s="42"/>
      <c r="I104" s="138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176</v>
      </c>
      <c r="AU104" s="19" t="s">
        <v>8</v>
      </c>
    </row>
    <row r="105" s="2" customFormat="1" ht="41.5" customHeight="1">
      <c r="A105" s="40"/>
      <c r="B105" s="41"/>
      <c r="C105" s="220" t="s">
        <v>314</v>
      </c>
      <c r="D105" s="220" t="s">
        <v>170</v>
      </c>
      <c r="E105" s="221" t="s">
        <v>1581</v>
      </c>
      <c r="F105" s="222" t="s">
        <v>1582</v>
      </c>
      <c r="G105" s="223" t="s">
        <v>173</v>
      </c>
      <c r="H105" s="224">
        <v>1</v>
      </c>
      <c r="I105" s="225"/>
      <c r="J105" s="224">
        <f>ROUND(I105*H105,0)</f>
        <v>0</v>
      </c>
      <c r="K105" s="222" t="s">
        <v>20</v>
      </c>
      <c r="L105" s="46"/>
      <c r="M105" s="226" t="s">
        <v>20</v>
      </c>
      <c r="N105" s="227" t="s">
        <v>48</v>
      </c>
      <c r="O105" s="86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1026</v>
      </c>
      <c r="AT105" s="230" t="s">
        <v>170</v>
      </c>
      <c r="AU105" s="230" t="s">
        <v>8</v>
      </c>
      <c r="AY105" s="19" t="s">
        <v>168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</v>
      </c>
      <c r="BK105" s="231">
        <f>ROUND(I105*H105,0)</f>
        <v>0</v>
      </c>
      <c r="BL105" s="19" t="s">
        <v>1026</v>
      </c>
      <c r="BM105" s="230" t="s">
        <v>1583</v>
      </c>
    </row>
    <row r="106" s="2" customFormat="1">
      <c r="A106" s="40"/>
      <c r="B106" s="41"/>
      <c r="C106" s="42"/>
      <c r="D106" s="232" t="s">
        <v>176</v>
      </c>
      <c r="E106" s="42"/>
      <c r="F106" s="233" t="s">
        <v>1584</v>
      </c>
      <c r="G106" s="42"/>
      <c r="H106" s="42"/>
      <c r="I106" s="138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176</v>
      </c>
      <c r="AU106" s="19" t="s">
        <v>8</v>
      </c>
    </row>
    <row r="107" s="2" customFormat="1" ht="20.5" customHeight="1">
      <c r="A107" s="40"/>
      <c r="B107" s="41"/>
      <c r="C107" s="220" t="s">
        <v>329</v>
      </c>
      <c r="D107" s="220" t="s">
        <v>170</v>
      </c>
      <c r="E107" s="221" t="s">
        <v>1585</v>
      </c>
      <c r="F107" s="222" t="s">
        <v>1586</v>
      </c>
      <c r="G107" s="223" t="s">
        <v>173</v>
      </c>
      <c r="H107" s="224">
        <v>1</v>
      </c>
      <c r="I107" s="225"/>
      <c r="J107" s="224">
        <f>ROUND(I107*H107,0)</f>
        <v>0</v>
      </c>
      <c r="K107" s="222" t="s">
        <v>20</v>
      </c>
      <c r="L107" s="46"/>
      <c r="M107" s="226" t="s">
        <v>20</v>
      </c>
      <c r="N107" s="227" t="s">
        <v>48</v>
      </c>
      <c r="O107" s="86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0" t="s">
        <v>1026</v>
      </c>
      <c r="AT107" s="230" t="s">
        <v>170</v>
      </c>
      <c r="AU107" s="230" t="s">
        <v>8</v>
      </c>
      <c r="AY107" s="19" t="s">
        <v>168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9" t="s">
        <v>8</v>
      </c>
      <c r="BK107" s="231">
        <f>ROUND(I107*H107,0)</f>
        <v>0</v>
      </c>
      <c r="BL107" s="19" t="s">
        <v>1026</v>
      </c>
      <c r="BM107" s="230" t="s">
        <v>1587</v>
      </c>
    </row>
    <row r="108" s="2" customFormat="1" ht="41.5" customHeight="1">
      <c r="A108" s="40"/>
      <c r="B108" s="41"/>
      <c r="C108" s="220" t="s">
        <v>903</v>
      </c>
      <c r="D108" s="220" t="s">
        <v>170</v>
      </c>
      <c r="E108" s="221" t="s">
        <v>1588</v>
      </c>
      <c r="F108" s="222" t="s">
        <v>1589</v>
      </c>
      <c r="G108" s="223" t="s">
        <v>173</v>
      </c>
      <c r="H108" s="224">
        <v>1</v>
      </c>
      <c r="I108" s="225"/>
      <c r="J108" s="224">
        <f>ROUND(I108*H108,0)</f>
        <v>0</v>
      </c>
      <c r="K108" s="222" t="s">
        <v>20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1026</v>
      </c>
      <c r="AT108" s="230" t="s">
        <v>170</v>
      </c>
      <c r="AU108" s="230" t="s">
        <v>8</v>
      </c>
      <c r="AY108" s="19" t="s">
        <v>168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1026</v>
      </c>
      <c r="BM108" s="230" t="s">
        <v>1590</v>
      </c>
    </row>
    <row r="109" s="2" customFormat="1">
      <c r="A109" s="40"/>
      <c r="B109" s="41"/>
      <c r="C109" s="42"/>
      <c r="D109" s="232" t="s">
        <v>176</v>
      </c>
      <c r="E109" s="42"/>
      <c r="F109" s="233" t="s">
        <v>1591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176</v>
      </c>
      <c r="AU109" s="19" t="s">
        <v>8</v>
      </c>
    </row>
    <row r="110" s="12" customFormat="1" ht="22.8" customHeight="1">
      <c r="A110" s="12"/>
      <c r="B110" s="204"/>
      <c r="C110" s="205"/>
      <c r="D110" s="206" t="s">
        <v>76</v>
      </c>
      <c r="E110" s="218" t="s">
        <v>1022</v>
      </c>
      <c r="F110" s="218" t="s">
        <v>1023</v>
      </c>
      <c r="G110" s="205"/>
      <c r="H110" s="205"/>
      <c r="I110" s="208"/>
      <c r="J110" s="219">
        <f>BK110</f>
        <v>0</v>
      </c>
      <c r="K110" s="205"/>
      <c r="L110" s="210"/>
      <c r="M110" s="211"/>
      <c r="N110" s="212"/>
      <c r="O110" s="212"/>
      <c r="P110" s="213">
        <f>P111</f>
        <v>0</v>
      </c>
      <c r="Q110" s="212"/>
      <c r="R110" s="213">
        <f>R111</f>
        <v>0</v>
      </c>
      <c r="S110" s="212"/>
      <c r="T110" s="214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5" t="s">
        <v>213</v>
      </c>
      <c r="AT110" s="216" t="s">
        <v>76</v>
      </c>
      <c r="AU110" s="216" t="s">
        <v>8</v>
      </c>
      <c r="AY110" s="215" t="s">
        <v>168</v>
      </c>
      <c r="BK110" s="217">
        <f>BK111</f>
        <v>0</v>
      </c>
    </row>
    <row r="111" s="2" customFormat="1" ht="20.5" customHeight="1">
      <c r="A111" s="40"/>
      <c r="B111" s="41"/>
      <c r="C111" s="220" t="s">
        <v>340</v>
      </c>
      <c r="D111" s="220" t="s">
        <v>170</v>
      </c>
      <c r="E111" s="221" t="s">
        <v>1592</v>
      </c>
      <c r="F111" s="222" t="s">
        <v>1593</v>
      </c>
      <c r="G111" s="223" t="s">
        <v>1594</v>
      </c>
      <c r="H111" s="224">
        <v>1</v>
      </c>
      <c r="I111" s="225"/>
      <c r="J111" s="224">
        <f>ROUND(I111*H111,0)</f>
        <v>0</v>
      </c>
      <c r="K111" s="222" t="s">
        <v>181</v>
      </c>
      <c r="L111" s="46"/>
      <c r="M111" s="226" t="s">
        <v>20</v>
      </c>
      <c r="N111" s="227" t="s">
        <v>48</v>
      </c>
      <c r="O111" s="86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0" t="s">
        <v>1026</v>
      </c>
      <c r="AT111" s="230" t="s">
        <v>170</v>
      </c>
      <c r="AU111" s="230" t="s">
        <v>86</v>
      </c>
      <c r="AY111" s="19" t="s">
        <v>168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</v>
      </c>
      <c r="BK111" s="231">
        <f>ROUND(I111*H111,0)</f>
        <v>0</v>
      </c>
      <c r="BL111" s="19" t="s">
        <v>1026</v>
      </c>
      <c r="BM111" s="230" t="s">
        <v>1595</v>
      </c>
    </row>
    <row r="112" s="12" customFormat="1" ht="22.8" customHeight="1">
      <c r="A112" s="12"/>
      <c r="B112" s="204"/>
      <c r="C112" s="205"/>
      <c r="D112" s="206" t="s">
        <v>76</v>
      </c>
      <c r="E112" s="218" t="s">
        <v>1596</v>
      </c>
      <c r="F112" s="218" t="s">
        <v>1597</v>
      </c>
      <c r="G112" s="205"/>
      <c r="H112" s="205"/>
      <c r="I112" s="208"/>
      <c r="J112" s="219">
        <f>BK112</f>
        <v>0</v>
      </c>
      <c r="K112" s="205"/>
      <c r="L112" s="210"/>
      <c r="M112" s="211"/>
      <c r="N112" s="212"/>
      <c r="O112" s="212"/>
      <c r="P112" s="213">
        <f>SUM(P113:P114)</f>
        <v>0</v>
      </c>
      <c r="Q112" s="212"/>
      <c r="R112" s="213">
        <f>SUM(R113:R114)</f>
        <v>0</v>
      </c>
      <c r="S112" s="212"/>
      <c r="T112" s="214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5" t="s">
        <v>213</v>
      </c>
      <c r="AT112" s="216" t="s">
        <v>76</v>
      </c>
      <c r="AU112" s="216" t="s">
        <v>8</v>
      </c>
      <c r="AY112" s="215" t="s">
        <v>168</v>
      </c>
      <c r="BK112" s="217">
        <f>SUM(BK113:BK114)</f>
        <v>0</v>
      </c>
    </row>
    <row r="113" s="2" customFormat="1" ht="20.5" customHeight="1">
      <c r="A113" s="40"/>
      <c r="B113" s="41"/>
      <c r="C113" s="220" t="s">
        <v>9</v>
      </c>
      <c r="D113" s="220" t="s">
        <v>170</v>
      </c>
      <c r="E113" s="221" t="s">
        <v>1598</v>
      </c>
      <c r="F113" s="222" t="s">
        <v>1599</v>
      </c>
      <c r="G113" s="223" t="s">
        <v>1594</v>
      </c>
      <c r="H113" s="224">
        <v>1</v>
      </c>
      <c r="I113" s="225"/>
      <c r="J113" s="224">
        <f>ROUND(I113*H113,0)</f>
        <v>0</v>
      </c>
      <c r="K113" s="222" t="s">
        <v>181</v>
      </c>
      <c r="L113" s="46"/>
      <c r="M113" s="226" t="s">
        <v>20</v>
      </c>
      <c r="N113" s="227" t="s">
        <v>48</v>
      </c>
      <c r="O113" s="86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0" t="s">
        <v>1026</v>
      </c>
      <c r="AT113" s="230" t="s">
        <v>170</v>
      </c>
      <c r="AU113" s="230" t="s">
        <v>86</v>
      </c>
      <c r="AY113" s="19" t="s">
        <v>168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9" t="s">
        <v>8</v>
      </c>
      <c r="BK113" s="231">
        <f>ROUND(I113*H113,0)</f>
        <v>0</v>
      </c>
      <c r="BL113" s="19" t="s">
        <v>1026</v>
      </c>
      <c r="BM113" s="230" t="s">
        <v>1600</v>
      </c>
    </row>
    <row r="114" s="2" customFormat="1">
      <c r="A114" s="40"/>
      <c r="B114" s="41"/>
      <c r="C114" s="42"/>
      <c r="D114" s="232" t="s">
        <v>176</v>
      </c>
      <c r="E114" s="42"/>
      <c r="F114" s="233" t="s">
        <v>1601</v>
      </c>
      <c r="G114" s="42"/>
      <c r="H114" s="42"/>
      <c r="I114" s="138"/>
      <c r="J114" s="42"/>
      <c r="K114" s="42"/>
      <c r="L114" s="46"/>
      <c r="M114" s="296"/>
      <c r="N114" s="297"/>
      <c r="O114" s="293"/>
      <c r="P114" s="293"/>
      <c r="Q114" s="293"/>
      <c r="R114" s="293"/>
      <c r="S114" s="293"/>
      <c r="T114" s="298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176</v>
      </c>
      <c r="AU114" s="19" t="s">
        <v>86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168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GfnqU/9ajEKu0SmaqJzdrxFqmnwmy9erMkHREF9qsnFzUpn7gfarZqEVonpWbhilkqUnf6L/F6uzES1VmnrBQw==" hashValue="+uTtSLlRb5ru9ATbxUzriVJFGC8oI3cqWGIAQzm2zJ3qi0x4L1cnqi7nERdeBXZ1YxOQ4mdJdb0Mfwm2ycyN3g==" algorithmName="SHA-512" password="CC35"/>
  <autoFilter ref="C84:K11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527344" style="301" customWidth="1"/>
    <col min="2" max="2" width="1.777344" style="301" customWidth="1"/>
    <col min="3" max="4" width="5.15625" style="301" customWidth="1"/>
    <col min="5" max="5" width="11.77734" style="301" customWidth="1"/>
    <col min="6" max="6" width="9.277344" style="301" customWidth="1"/>
    <col min="7" max="7" width="5.15625" style="301" customWidth="1"/>
    <col min="8" max="8" width="78.02734" style="301" customWidth="1"/>
    <col min="9" max="10" width="20.15625" style="301" customWidth="1"/>
    <col min="11" max="11" width="1.777344" style="301" customWidth="1"/>
  </cols>
  <sheetData>
    <row r="1" s="1" customFormat="1" ht="37.5" customHeight="1"/>
    <row r="2" s="1" customFormat="1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7" customFormat="1" ht="45" customHeight="1">
      <c r="B3" s="305"/>
      <c r="C3" s="306" t="s">
        <v>1602</v>
      </c>
      <c r="D3" s="306"/>
      <c r="E3" s="306"/>
      <c r="F3" s="306"/>
      <c r="G3" s="306"/>
      <c r="H3" s="306"/>
      <c r="I3" s="306"/>
      <c r="J3" s="306"/>
      <c r="K3" s="307"/>
    </row>
    <row r="4" s="1" customFormat="1" ht="25.5" customHeight="1">
      <c r="B4" s="308"/>
      <c r="C4" s="309" t="s">
        <v>1603</v>
      </c>
      <c r="D4" s="309"/>
      <c r="E4" s="309"/>
      <c r="F4" s="309"/>
      <c r="G4" s="309"/>
      <c r="H4" s="309"/>
      <c r="I4" s="309"/>
      <c r="J4" s="309"/>
      <c r="K4" s="310"/>
    </row>
    <row r="5" s="1" customFormat="1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s="1" customFormat="1" ht="15" customHeight="1">
      <c r="B6" s="308"/>
      <c r="C6" s="312" t="s">
        <v>1604</v>
      </c>
      <c r="D6" s="312"/>
      <c r="E6" s="312"/>
      <c r="F6" s="312"/>
      <c r="G6" s="312"/>
      <c r="H6" s="312"/>
      <c r="I6" s="312"/>
      <c r="J6" s="312"/>
      <c r="K6" s="310"/>
    </row>
    <row r="7" s="1" customFormat="1" ht="15" customHeight="1">
      <c r="B7" s="313"/>
      <c r="C7" s="312" t="s">
        <v>1605</v>
      </c>
      <c r="D7" s="312"/>
      <c r="E7" s="312"/>
      <c r="F7" s="312"/>
      <c r="G7" s="312"/>
      <c r="H7" s="312"/>
      <c r="I7" s="312"/>
      <c r="J7" s="312"/>
      <c r="K7" s="310"/>
    </row>
    <row r="8" s="1" customFormat="1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s="1" customFormat="1" ht="15" customHeight="1">
      <c r="B9" s="313"/>
      <c r="C9" s="312" t="s">
        <v>1606</v>
      </c>
      <c r="D9" s="312"/>
      <c r="E9" s="312"/>
      <c r="F9" s="312"/>
      <c r="G9" s="312"/>
      <c r="H9" s="312"/>
      <c r="I9" s="312"/>
      <c r="J9" s="312"/>
      <c r="K9" s="310"/>
    </row>
    <row r="10" s="1" customFormat="1" ht="15" customHeight="1">
      <c r="B10" s="313"/>
      <c r="C10" s="312"/>
      <c r="D10" s="312" t="s">
        <v>1607</v>
      </c>
      <c r="E10" s="312"/>
      <c r="F10" s="312"/>
      <c r="G10" s="312"/>
      <c r="H10" s="312"/>
      <c r="I10" s="312"/>
      <c r="J10" s="312"/>
      <c r="K10" s="310"/>
    </row>
    <row r="11" s="1" customFormat="1" ht="15" customHeight="1">
      <c r="B11" s="313"/>
      <c r="C11" s="314"/>
      <c r="D11" s="312" t="s">
        <v>1608</v>
      </c>
      <c r="E11" s="312"/>
      <c r="F11" s="312"/>
      <c r="G11" s="312"/>
      <c r="H11" s="312"/>
      <c r="I11" s="312"/>
      <c r="J11" s="312"/>
      <c r="K11" s="310"/>
    </row>
    <row r="12" s="1" customFormat="1" ht="15" customHeight="1">
      <c r="B12" s="313"/>
      <c r="C12" s="314"/>
      <c r="D12" s="312"/>
      <c r="E12" s="312"/>
      <c r="F12" s="312"/>
      <c r="G12" s="312"/>
      <c r="H12" s="312"/>
      <c r="I12" s="312"/>
      <c r="J12" s="312"/>
      <c r="K12" s="310"/>
    </row>
    <row r="13" s="1" customFormat="1" ht="15" customHeight="1">
      <c r="B13" s="313"/>
      <c r="C13" s="314"/>
      <c r="D13" s="315" t="s">
        <v>1609</v>
      </c>
      <c r="E13" s="312"/>
      <c r="F13" s="312"/>
      <c r="G13" s="312"/>
      <c r="H13" s="312"/>
      <c r="I13" s="312"/>
      <c r="J13" s="312"/>
      <c r="K13" s="310"/>
    </row>
    <row r="14" s="1" customFormat="1" ht="12.75" customHeight="1">
      <c r="B14" s="313"/>
      <c r="C14" s="314"/>
      <c r="D14" s="314"/>
      <c r="E14" s="314"/>
      <c r="F14" s="314"/>
      <c r="G14" s="314"/>
      <c r="H14" s="314"/>
      <c r="I14" s="314"/>
      <c r="J14" s="314"/>
      <c r="K14" s="310"/>
    </row>
    <row r="15" s="1" customFormat="1" ht="15" customHeight="1">
      <c r="B15" s="313"/>
      <c r="C15" s="314"/>
      <c r="D15" s="312" t="s">
        <v>1610</v>
      </c>
      <c r="E15" s="312"/>
      <c r="F15" s="312"/>
      <c r="G15" s="312"/>
      <c r="H15" s="312"/>
      <c r="I15" s="312"/>
      <c r="J15" s="312"/>
      <c r="K15" s="310"/>
    </row>
    <row r="16" s="1" customFormat="1" ht="15" customHeight="1">
      <c r="B16" s="313"/>
      <c r="C16" s="314"/>
      <c r="D16" s="312" t="s">
        <v>1611</v>
      </c>
      <c r="E16" s="312"/>
      <c r="F16" s="312"/>
      <c r="G16" s="312"/>
      <c r="H16" s="312"/>
      <c r="I16" s="312"/>
      <c r="J16" s="312"/>
      <c r="K16" s="310"/>
    </row>
    <row r="17" s="1" customFormat="1" ht="15" customHeight="1">
      <c r="B17" s="313"/>
      <c r="C17" s="314"/>
      <c r="D17" s="312" t="s">
        <v>1612</v>
      </c>
      <c r="E17" s="312"/>
      <c r="F17" s="312"/>
      <c r="G17" s="312"/>
      <c r="H17" s="312"/>
      <c r="I17" s="312"/>
      <c r="J17" s="312"/>
      <c r="K17" s="310"/>
    </row>
    <row r="18" s="1" customFormat="1" ht="15" customHeight="1">
      <c r="B18" s="313"/>
      <c r="C18" s="314"/>
      <c r="D18" s="314"/>
      <c r="E18" s="316" t="s">
        <v>84</v>
      </c>
      <c r="F18" s="312" t="s">
        <v>1613</v>
      </c>
      <c r="G18" s="312"/>
      <c r="H18" s="312"/>
      <c r="I18" s="312"/>
      <c r="J18" s="312"/>
      <c r="K18" s="310"/>
    </row>
    <row r="19" s="1" customFormat="1" ht="15" customHeight="1">
      <c r="B19" s="313"/>
      <c r="C19" s="314"/>
      <c r="D19" s="314"/>
      <c r="E19" s="316" t="s">
        <v>1614</v>
      </c>
      <c r="F19" s="312" t="s">
        <v>1615</v>
      </c>
      <c r="G19" s="312"/>
      <c r="H19" s="312"/>
      <c r="I19" s="312"/>
      <c r="J19" s="312"/>
      <c r="K19" s="310"/>
    </row>
    <row r="20" s="1" customFormat="1" ht="15" customHeight="1">
      <c r="B20" s="313"/>
      <c r="C20" s="314"/>
      <c r="D20" s="314"/>
      <c r="E20" s="316" t="s">
        <v>1616</v>
      </c>
      <c r="F20" s="312" t="s">
        <v>1617</v>
      </c>
      <c r="G20" s="312"/>
      <c r="H20" s="312"/>
      <c r="I20" s="312"/>
      <c r="J20" s="312"/>
      <c r="K20" s="310"/>
    </row>
    <row r="21" s="1" customFormat="1" ht="15" customHeight="1">
      <c r="B21" s="313"/>
      <c r="C21" s="314"/>
      <c r="D21" s="314"/>
      <c r="E21" s="316" t="s">
        <v>1618</v>
      </c>
      <c r="F21" s="312" t="s">
        <v>133</v>
      </c>
      <c r="G21" s="312"/>
      <c r="H21" s="312"/>
      <c r="I21" s="312"/>
      <c r="J21" s="312"/>
      <c r="K21" s="310"/>
    </row>
    <row r="22" s="1" customFormat="1" ht="15" customHeight="1">
      <c r="B22" s="313"/>
      <c r="C22" s="314"/>
      <c r="D22" s="314"/>
      <c r="E22" s="316" t="s">
        <v>795</v>
      </c>
      <c r="F22" s="312" t="s">
        <v>796</v>
      </c>
      <c r="G22" s="312"/>
      <c r="H22" s="312"/>
      <c r="I22" s="312"/>
      <c r="J22" s="312"/>
      <c r="K22" s="310"/>
    </row>
    <row r="23" s="1" customFormat="1" ht="15" customHeight="1">
      <c r="B23" s="313"/>
      <c r="C23" s="314"/>
      <c r="D23" s="314"/>
      <c r="E23" s="316" t="s">
        <v>1619</v>
      </c>
      <c r="F23" s="312" t="s">
        <v>1620</v>
      </c>
      <c r="G23" s="312"/>
      <c r="H23" s="312"/>
      <c r="I23" s="312"/>
      <c r="J23" s="312"/>
      <c r="K23" s="310"/>
    </row>
    <row r="24" s="1" customFormat="1" ht="12.75" customHeight="1">
      <c r="B24" s="313"/>
      <c r="C24" s="314"/>
      <c r="D24" s="314"/>
      <c r="E24" s="314"/>
      <c r="F24" s="314"/>
      <c r="G24" s="314"/>
      <c r="H24" s="314"/>
      <c r="I24" s="314"/>
      <c r="J24" s="314"/>
      <c r="K24" s="310"/>
    </row>
    <row r="25" s="1" customFormat="1" ht="15" customHeight="1">
      <c r="B25" s="313"/>
      <c r="C25" s="312" t="s">
        <v>1621</v>
      </c>
      <c r="D25" s="312"/>
      <c r="E25" s="312"/>
      <c r="F25" s="312"/>
      <c r="G25" s="312"/>
      <c r="H25" s="312"/>
      <c r="I25" s="312"/>
      <c r="J25" s="312"/>
      <c r="K25" s="310"/>
    </row>
    <row r="26" s="1" customFormat="1" ht="15" customHeight="1">
      <c r="B26" s="313"/>
      <c r="C26" s="312" t="s">
        <v>1622</v>
      </c>
      <c r="D26" s="312"/>
      <c r="E26" s="312"/>
      <c r="F26" s="312"/>
      <c r="G26" s="312"/>
      <c r="H26" s="312"/>
      <c r="I26" s="312"/>
      <c r="J26" s="312"/>
      <c r="K26" s="310"/>
    </row>
    <row r="27" s="1" customFormat="1" ht="15" customHeight="1">
      <c r="B27" s="313"/>
      <c r="C27" s="312"/>
      <c r="D27" s="312" t="s">
        <v>1623</v>
      </c>
      <c r="E27" s="312"/>
      <c r="F27" s="312"/>
      <c r="G27" s="312"/>
      <c r="H27" s="312"/>
      <c r="I27" s="312"/>
      <c r="J27" s="312"/>
      <c r="K27" s="310"/>
    </row>
    <row r="28" s="1" customFormat="1" ht="15" customHeight="1">
      <c r="B28" s="313"/>
      <c r="C28" s="314"/>
      <c r="D28" s="312" t="s">
        <v>1624</v>
      </c>
      <c r="E28" s="312"/>
      <c r="F28" s="312"/>
      <c r="G28" s="312"/>
      <c r="H28" s="312"/>
      <c r="I28" s="312"/>
      <c r="J28" s="312"/>
      <c r="K28" s="310"/>
    </row>
    <row r="29" s="1" customFormat="1" ht="12.7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0"/>
    </row>
    <row r="30" s="1" customFormat="1" ht="15" customHeight="1">
      <c r="B30" s="313"/>
      <c r="C30" s="314"/>
      <c r="D30" s="312" t="s">
        <v>1625</v>
      </c>
      <c r="E30" s="312"/>
      <c r="F30" s="312"/>
      <c r="G30" s="312"/>
      <c r="H30" s="312"/>
      <c r="I30" s="312"/>
      <c r="J30" s="312"/>
      <c r="K30" s="310"/>
    </row>
    <row r="31" s="1" customFormat="1" ht="15" customHeight="1">
      <c r="B31" s="313"/>
      <c r="C31" s="314"/>
      <c r="D31" s="312" t="s">
        <v>1626</v>
      </c>
      <c r="E31" s="312"/>
      <c r="F31" s="312"/>
      <c r="G31" s="312"/>
      <c r="H31" s="312"/>
      <c r="I31" s="312"/>
      <c r="J31" s="312"/>
      <c r="K31" s="310"/>
    </row>
    <row r="32" s="1" customFormat="1" ht="12.75" customHeight="1">
      <c r="B32" s="313"/>
      <c r="C32" s="314"/>
      <c r="D32" s="314"/>
      <c r="E32" s="314"/>
      <c r="F32" s="314"/>
      <c r="G32" s="314"/>
      <c r="H32" s="314"/>
      <c r="I32" s="314"/>
      <c r="J32" s="314"/>
      <c r="K32" s="310"/>
    </row>
    <row r="33" s="1" customFormat="1" ht="15" customHeight="1">
      <c r="B33" s="313"/>
      <c r="C33" s="314"/>
      <c r="D33" s="312" t="s">
        <v>1627</v>
      </c>
      <c r="E33" s="312"/>
      <c r="F33" s="312"/>
      <c r="G33" s="312"/>
      <c r="H33" s="312"/>
      <c r="I33" s="312"/>
      <c r="J33" s="312"/>
      <c r="K33" s="310"/>
    </row>
    <row r="34" s="1" customFormat="1" ht="15" customHeight="1">
      <c r="B34" s="313"/>
      <c r="C34" s="314"/>
      <c r="D34" s="312" t="s">
        <v>1628</v>
      </c>
      <c r="E34" s="312"/>
      <c r="F34" s="312"/>
      <c r="G34" s="312"/>
      <c r="H34" s="312"/>
      <c r="I34" s="312"/>
      <c r="J34" s="312"/>
      <c r="K34" s="310"/>
    </row>
    <row r="35" s="1" customFormat="1" ht="15" customHeight="1">
      <c r="B35" s="313"/>
      <c r="C35" s="314"/>
      <c r="D35" s="312" t="s">
        <v>1629</v>
      </c>
      <c r="E35" s="312"/>
      <c r="F35" s="312"/>
      <c r="G35" s="312"/>
      <c r="H35" s="312"/>
      <c r="I35" s="312"/>
      <c r="J35" s="312"/>
      <c r="K35" s="310"/>
    </row>
    <row r="36" s="1" customFormat="1" ht="15" customHeight="1">
      <c r="B36" s="313"/>
      <c r="C36" s="314"/>
      <c r="D36" s="312"/>
      <c r="E36" s="315" t="s">
        <v>154</v>
      </c>
      <c r="F36" s="312"/>
      <c r="G36" s="312" t="s">
        <v>1630</v>
      </c>
      <c r="H36" s="312"/>
      <c r="I36" s="312"/>
      <c r="J36" s="312"/>
      <c r="K36" s="310"/>
    </row>
    <row r="37" s="1" customFormat="1" ht="30.75" customHeight="1">
      <c r="B37" s="313"/>
      <c r="C37" s="314"/>
      <c r="D37" s="312"/>
      <c r="E37" s="315" t="s">
        <v>1631</v>
      </c>
      <c r="F37" s="312"/>
      <c r="G37" s="312" t="s">
        <v>1632</v>
      </c>
      <c r="H37" s="312"/>
      <c r="I37" s="312"/>
      <c r="J37" s="312"/>
      <c r="K37" s="310"/>
    </row>
    <row r="38" s="1" customFormat="1" ht="15" customHeight="1">
      <c r="B38" s="313"/>
      <c r="C38" s="314"/>
      <c r="D38" s="312"/>
      <c r="E38" s="315" t="s">
        <v>58</v>
      </c>
      <c r="F38" s="312"/>
      <c r="G38" s="312" t="s">
        <v>1633</v>
      </c>
      <c r="H38" s="312"/>
      <c r="I38" s="312"/>
      <c r="J38" s="312"/>
      <c r="K38" s="310"/>
    </row>
    <row r="39" s="1" customFormat="1" ht="15" customHeight="1">
      <c r="B39" s="313"/>
      <c r="C39" s="314"/>
      <c r="D39" s="312"/>
      <c r="E39" s="315" t="s">
        <v>59</v>
      </c>
      <c r="F39" s="312"/>
      <c r="G39" s="312" t="s">
        <v>1634</v>
      </c>
      <c r="H39" s="312"/>
      <c r="I39" s="312"/>
      <c r="J39" s="312"/>
      <c r="K39" s="310"/>
    </row>
    <row r="40" s="1" customFormat="1" ht="15" customHeight="1">
      <c r="B40" s="313"/>
      <c r="C40" s="314"/>
      <c r="D40" s="312"/>
      <c r="E40" s="315" t="s">
        <v>155</v>
      </c>
      <c r="F40" s="312"/>
      <c r="G40" s="312" t="s">
        <v>1635</v>
      </c>
      <c r="H40" s="312"/>
      <c r="I40" s="312"/>
      <c r="J40" s="312"/>
      <c r="K40" s="310"/>
    </row>
    <row r="41" s="1" customFormat="1" ht="15" customHeight="1">
      <c r="B41" s="313"/>
      <c r="C41" s="314"/>
      <c r="D41" s="312"/>
      <c r="E41" s="315" t="s">
        <v>156</v>
      </c>
      <c r="F41" s="312"/>
      <c r="G41" s="312" t="s">
        <v>1636</v>
      </c>
      <c r="H41" s="312"/>
      <c r="I41" s="312"/>
      <c r="J41" s="312"/>
      <c r="K41" s="310"/>
    </row>
    <row r="42" s="1" customFormat="1" ht="15" customHeight="1">
      <c r="B42" s="313"/>
      <c r="C42" s="314"/>
      <c r="D42" s="312"/>
      <c r="E42" s="315" t="s">
        <v>1637</v>
      </c>
      <c r="F42" s="312"/>
      <c r="G42" s="312" t="s">
        <v>1638</v>
      </c>
      <c r="H42" s="312"/>
      <c r="I42" s="312"/>
      <c r="J42" s="312"/>
      <c r="K42" s="310"/>
    </row>
    <row r="43" s="1" customFormat="1" ht="15" customHeight="1">
      <c r="B43" s="313"/>
      <c r="C43" s="314"/>
      <c r="D43" s="312"/>
      <c r="E43" s="315"/>
      <c r="F43" s="312"/>
      <c r="G43" s="312" t="s">
        <v>1639</v>
      </c>
      <c r="H43" s="312"/>
      <c r="I43" s="312"/>
      <c r="J43" s="312"/>
      <c r="K43" s="310"/>
    </row>
    <row r="44" s="1" customFormat="1" ht="15" customHeight="1">
      <c r="B44" s="313"/>
      <c r="C44" s="314"/>
      <c r="D44" s="312"/>
      <c r="E44" s="315" t="s">
        <v>1640</v>
      </c>
      <c r="F44" s="312"/>
      <c r="G44" s="312" t="s">
        <v>1641</v>
      </c>
      <c r="H44" s="312"/>
      <c r="I44" s="312"/>
      <c r="J44" s="312"/>
      <c r="K44" s="310"/>
    </row>
    <row r="45" s="1" customFormat="1" ht="15" customHeight="1">
      <c r="B45" s="313"/>
      <c r="C45" s="314"/>
      <c r="D45" s="312"/>
      <c r="E45" s="315" t="s">
        <v>158</v>
      </c>
      <c r="F45" s="312"/>
      <c r="G45" s="312" t="s">
        <v>1642</v>
      </c>
      <c r="H45" s="312"/>
      <c r="I45" s="312"/>
      <c r="J45" s="312"/>
      <c r="K45" s="310"/>
    </row>
    <row r="46" s="1" customFormat="1" ht="12.75" customHeight="1">
      <c r="B46" s="313"/>
      <c r="C46" s="314"/>
      <c r="D46" s="312"/>
      <c r="E46" s="312"/>
      <c r="F46" s="312"/>
      <c r="G46" s="312"/>
      <c r="H46" s="312"/>
      <c r="I46" s="312"/>
      <c r="J46" s="312"/>
      <c r="K46" s="310"/>
    </row>
    <row r="47" s="1" customFormat="1" ht="15" customHeight="1">
      <c r="B47" s="313"/>
      <c r="C47" s="314"/>
      <c r="D47" s="312" t="s">
        <v>1643</v>
      </c>
      <c r="E47" s="312"/>
      <c r="F47" s="312"/>
      <c r="G47" s="312"/>
      <c r="H47" s="312"/>
      <c r="I47" s="312"/>
      <c r="J47" s="312"/>
      <c r="K47" s="310"/>
    </row>
    <row r="48" s="1" customFormat="1" ht="15" customHeight="1">
      <c r="B48" s="313"/>
      <c r="C48" s="314"/>
      <c r="D48" s="314"/>
      <c r="E48" s="312" t="s">
        <v>1644</v>
      </c>
      <c r="F48" s="312"/>
      <c r="G48" s="312"/>
      <c r="H48" s="312"/>
      <c r="I48" s="312"/>
      <c r="J48" s="312"/>
      <c r="K48" s="310"/>
    </row>
    <row r="49" s="1" customFormat="1" ht="15" customHeight="1">
      <c r="B49" s="313"/>
      <c r="C49" s="314"/>
      <c r="D49" s="314"/>
      <c r="E49" s="312" t="s">
        <v>1645</v>
      </c>
      <c r="F49" s="312"/>
      <c r="G49" s="312"/>
      <c r="H49" s="312"/>
      <c r="I49" s="312"/>
      <c r="J49" s="312"/>
      <c r="K49" s="310"/>
    </row>
    <row r="50" s="1" customFormat="1" ht="15" customHeight="1">
      <c r="B50" s="313"/>
      <c r="C50" s="314"/>
      <c r="D50" s="314"/>
      <c r="E50" s="312" t="s">
        <v>1646</v>
      </c>
      <c r="F50" s="312"/>
      <c r="G50" s="312"/>
      <c r="H50" s="312"/>
      <c r="I50" s="312"/>
      <c r="J50" s="312"/>
      <c r="K50" s="310"/>
    </row>
    <row r="51" s="1" customFormat="1" ht="15" customHeight="1">
      <c r="B51" s="313"/>
      <c r="C51" s="314"/>
      <c r="D51" s="312" t="s">
        <v>1647</v>
      </c>
      <c r="E51" s="312"/>
      <c r="F51" s="312"/>
      <c r="G51" s="312"/>
      <c r="H51" s="312"/>
      <c r="I51" s="312"/>
      <c r="J51" s="312"/>
      <c r="K51" s="310"/>
    </row>
    <row r="52" s="1" customFormat="1" ht="25.5" customHeight="1">
      <c r="B52" s="308"/>
      <c r="C52" s="309" t="s">
        <v>1648</v>
      </c>
      <c r="D52" s="309"/>
      <c r="E52" s="309"/>
      <c r="F52" s="309"/>
      <c r="G52" s="309"/>
      <c r="H52" s="309"/>
      <c r="I52" s="309"/>
      <c r="J52" s="309"/>
      <c r="K52" s="310"/>
    </row>
    <row r="53" s="1" customFormat="1" ht="5.25" customHeight="1">
      <c r="B53" s="308"/>
      <c r="C53" s="311"/>
      <c r="D53" s="311"/>
      <c r="E53" s="311"/>
      <c r="F53" s="311"/>
      <c r="G53" s="311"/>
      <c r="H53" s="311"/>
      <c r="I53" s="311"/>
      <c r="J53" s="311"/>
      <c r="K53" s="310"/>
    </row>
    <row r="54" s="1" customFormat="1" ht="15" customHeight="1">
      <c r="B54" s="308"/>
      <c r="C54" s="312" t="s">
        <v>1649</v>
      </c>
      <c r="D54" s="312"/>
      <c r="E54" s="312"/>
      <c r="F54" s="312"/>
      <c r="G54" s="312"/>
      <c r="H54" s="312"/>
      <c r="I54" s="312"/>
      <c r="J54" s="312"/>
      <c r="K54" s="310"/>
    </row>
    <row r="55" s="1" customFormat="1" ht="15" customHeight="1">
      <c r="B55" s="308"/>
      <c r="C55" s="312" t="s">
        <v>1650</v>
      </c>
      <c r="D55" s="312"/>
      <c r="E55" s="312"/>
      <c r="F55" s="312"/>
      <c r="G55" s="312"/>
      <c r="H55" s="312"/>
      <c r="I55" s="312"/>
      <c r="J55" s="312"/>
      <c r="K55" s="310"/>
    </row>
    <row r="56" s="1" customFormat="1" ht="12.75" customHeight="1">
      <c r="B56" s="308"/>
      <c r="C56" s="312"/>
      <c r="D56" s="312"/>
      <c r="E56" s="312"/>
      <c r="F56" s="312"/>
      <c r="G56" s="312"/>
      <c r="H56" s="312"/>
      <c r="I56" s="312"/>
      <c r="J56" s="312"/>
      <c r="K56" s="310"/>
    </row>
    <row r="57" s="1" customFormat="1" ht="15" customHeight="1">
      <c r="B57" s="308"/>
      <c r="C57" s="312" t="s">
        <v>1651</v>
      </c>
      <c r="D57" s="312"/>
      <c r="E57" s="312"/>
      <c r="F57" s="312"/>
      <c r="G57" s="312"/>
      <c r="H57" s="312"/>
      <c r="I57" s="312"/>
      <c r="J57" s="312"/>
      <c r="K57" s="310"/>
    </row>
    <row r="58" s="1" customFormat="1" ht="15" customHeight="1">
      <c r="B58" s="308"/>
      <c r="C58" s="314"/>
      <c r="D58" s="312" t="s">
        <v>1652</v>
      </c>
      <c r="E58" s="312"/>
      <c r="F58" s="312"/>
      <c r="G58" s="312"/>
      <c r="H58" s="312"/>
      <c r="I58" s="312"/>
      <c r="J58" s="312"/>
      <c r="K58" s="310"/>
    </row>
    <row r="59" s="1" customFormat="1" ht="15" customHeight="1">
      <c r="B59" s="308"/>
      <c r="C59" s="314"/>
      <c r="D59" s="312" t="s">
        <v>1653</v>
      </c>
      <c r="E59" s="312"/>
      <c r="F59" s="312"/>
      <c r="G59" s="312"/>
      <c r="H59" s="312"/>
      <c r="I59" s="312"/>
      <c r="J59" s="312"/>
      <c r="K59" s="310"/>
    </row>
    <row r="60" s="1" customFormat="1" ht="15" customHeight="1">
      <c r="B60" s="308"/>
      <c r="C60" s="314"/>
      <c r="D60" s="312" t="s">
        <v>1654</v>
      </c>
      <c r="E60" s="312"/>
      <c r="F60" s="312"/>
      <c r="G60" s="312"/>
      <c r="H60" s="312"/>
      <c r="I60" s="312"/>
      <c r="J60" s="312"/>
      <c r="K60" s="310"/>
    </row>
    <row r="61" s="1" customFormat="1" ht="15" customHeight="1">
      <c r="B61" s="308"/>
      <c r="C61" s="314"/>
      <c r="D61" s="312" t="s">
        <v>1655</v>
      </c>
      <c r="E61" s="312"/>
      <c r="F61" s="312"/>
      <c r="G61" s="312"/>
      <c r="H61" s="312"/>
      <c r="I61" s="312"/>
      <c r="J61" s="312"/>
      <c r="K61" s="310"/>
    </row>
    <row r="62" s="1" customFormat="1" ht="15" customHeight="1">
      <c r="B62" s="308"/>
      <c r="C62" s="314"/>
      <c r="D62" s="317" t="s">
        <v>1656</v>
      </c>
      <c r="E62" s="317"/>
      <c r="F62" s="317"/>
      <c r="G62" s="317"/>
      <c r="H62" s="317"/>
      <c r="I62" s="317"/>
      <c r="J62" s="317"/>
      <c r="K62" s="310"/>
    </row>
    <row r="63" s="1" customFormat="1" ht="15" customHeight="1">
      <c r="B63" s="308"/>
      <c r="C63" s="314"/>
      <c r="D63" s="312" t="s">
        <v>1657</v>
      </c>
      <c r="E63" s="312"/>
      <c r="F63" s="312"/>
      <c r="G63" s="312"/>
      <c r="H63" s="312"/>
      <c r="I63" s="312"/>
      <c r="J63" s="312"/>
      <c r="K63" s="310"/>
    </row>
    <row r="64" s="1" customFormat="1" ht="12.75" customHeight="1">
      <c r="B64" s="308"/>
      <c r="C64" s="314"/>
      <c r="D64" s="314"/>
      <c r="E64" s="318"/>
      <c r="F64" s="314"/>
      <c r="G64" s="314"/>
      <c r="H64" s="314"/>
      <c r="I64" s="314"/>
      <c r="J64" s="314"/>
      <c r="K64" s="310"/>
    </row>
    <row r="65" s="1" customFormat="1" ht="15" customHeight="1">
      <c r="B65" s="308"/>
      <c r="C65" s="314"/>
      <c r="D65" s="312" t="s">
        <v>1658</v>
      </c>
      <c r="E65" s="312"/>
      <c r="F65" s="312"/>
      <c r="G65" s="312"/>
      <c r="H65" s="312"/>
      <c r="I65" s="312"/>
      <c r="J65" s="312"/>
      <c r="K65" s="310"/>
    </row>
    <row r="66" s="1" customFormat="1" ht="15" customHeight="1">
      <c r="B66" s="308"/>
      <c r="C66" s="314"/>
      <c r="D66" s="317" t="s">
        <v>1659</v>
      </c>
      <c r="E66" s="317"/>
      <c r="F66" s="317"/>
      <c r="G66" s="317"/>
      <c r="H66" s="317"/>
      <c r="I66" s="317"/>
      <c r="J66" s="317"/>
      <c r="K66" s="310"/>
    </row>
    <row r="67" s="1" customFormat="1" ht="15" customHeight="1">
      <c r="B67" s="308"/>
      <c r="C67" s="314"/>
      <c r="D67" s="312" t="s">
        <v>1660</v>
      </c>
      <c r="E67" s="312"/>
      <c r="F67" s="312"/>
      <c r="G67" s="312"/>
      <c r="H67" s="312"/>
      <c r="I67" s="312"/>
      <c r="J67" s="312"/>
      <c r="K67" s="310"/>
    </row>
    <row r="68" s="1" customFormat="1" ht="15" customHeight="1">
      <c r="B68" s="308"/>
      <c r="C68" s="314"/>
      <c r="D68" s="312" t="s">
        <v>1661</v>
      </c>
      <c r="E68" s="312"/>
      <c r="F68" s="312"/>
      <c r="G68" s="312"/>
      <c r="H68" s="312"/>
      <c r="I68" s="312"/>
      <c r="J68" s="312"/>
      <c r="K68" s="310"/>
    </row>
    <row r="69" s="1" customFormat="1" ht="15" customHeight="1">
      <c r="B69" s="308"/>
      <c r="C69" s="314"/>
      <c r="D69" s="312" t="s">
        <v>1662</v>
      </c>
      <c r="E69" s="312"/>
      <c r="F69" s="312"/>
      <c r="G69" s="312"/>
      <c r="H69" s="312"/>
      <c r="I69" s="312"/>
      <c r="J69" s="312"/>
      <c r="K69" s="310"/>
    </row>
    <row r="70" s="1" customFormat="1" ht="15" customHeight="1">
      <c r="B70" s="308"/>
      <c r="C70" s="314"/>
      <c r="D70" s="312" t="s">
        <v>1663</v>
      </c>
      <c r="E70" s="312"/>
      <c r="F70" s="312"/>
      <c r="G70" s="312"/>
      <c r="H70" s="312"/>
      <c r="I70" s="312"/>
      <c r="J70" s="312"/>
      <c r="K70" s="310"/>
    </row>
    <row r="71" s="1" customFormat="1" ht="12.75" customHeight="1">
      <c r="B71" s="319"/>
      <c r="C71" s="320"/>
      <c r="D71" s="320"/>
      <c r="E71" s="320"/>
      <c r="F71" s="320"/>
      <c r="G71" s="320"/>
      <c r="H71" s="320"/>
      <c r="I71" s="320"/>
      <c r="J71" s="320"/>
      <c r="K71" s="321"/>
    </row>
    <row r="72" s="1" customFormat="1" ht="18.75" customHeight="1">
      <c r="B72" s="322"/>
      <c r="C72" s="322"/>
      <c r="D72" s="322"/>
      <c r="E72" s="322"/>
      <c r="F72" s="322"/>
      <c r="G72" s="322"/>
      <c r="H72" s="322"/>
      <c r="I72" s="322"/>
      <c r="J72" s="322"/>
      <c r="K72" s="323"/>
    </row>
    <row r="73" s="1" customFormat="1" ht="18.75" customHeight="1"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s="1" customFormat="1" ht="7.5" customHeight="1">
      <c r="B74" s="324"/>
      <c r="C74" s="325"/>
      <c r="D74" s="325"/>
      <c r="E74" s="325"/>
      <c r="F74" s="325"/>
      <c r="G74" s="325"/>
      <c r="H74" s="325"/>
      <c r="I74" s="325"/>
      <c r="J74" s="325"/>
      <c r="K74" s="326"/>
    </row>
    <row r="75" s="1" customFormat="1" ht="45" customHeight="1">
      <c r="B75" s="327"/>
      <c r="C75" s="328" t="s">
        <v>1664</v>
      </c>
      <c r="D75" s="328"/>
      <c r="E75" s="328"/>
      <c r="F75" s="328"/>
      <c r="G75" s="328"/>
      <c r="H75" s="328"/>
      <c r="I75" s="328"/>
      <c r="J75" s="328"/>
      <c r="K75" s="329"/>
    </row>
    <row r="76" s="1" customFormat="1" ht="17.25" customHeight="1">
      <c r="B76" s="327"/>
      <c r="C76" s="330" t="s">
        <v>1665</v>
      </c>
      <c r="D76" s="330"/>
      <c r="E76" s="330"/>
      <c r="F76" s="330" t="s">
        <v>1666</v>
      </c>
      <c r="G76" s="331"/>
      <c r="H76" s="330" t="s">
        <v>59</v>
      </c>
      <c r="I76" s="330" t="s">
        <v>62</v>
      </c>
      <c r="J76" s="330" t="s">
        <v>1667</v>
      </c>
      <c r="K76" s="329"/>
    </row>
    <row r="77" s="1" customFormat="1" ht="17.25" customHeight="1">
      <c r="B77" s="327"/>
      <c r="C77" s="332" t="s">
        <v>1668</v>
      </c>
      <c r="D77" s="332"/>
      <c r="E77" s="332"/>
      <c r="F77" s="333" t="s">
        <v>1669</v>
      </c>
      <c r="G77" s="334"/>
      <c r="H77" s="332"/>
      <c r="I77" s="332"/>
      <c r="J77" s="332" t="s">
        <v>1670</v>
      </c>
      <c r="K77" s="329"/>
    </row>
    <row r="78" s="1" customFormat="1" ht="5.25" customHeight="1">
      <c r="B78" s="327"/>
      <c r="C78" s="335"/>
      <c r="D78" s="335"/>
      <c r="E78" s="335"/>
      <c r="F78" s="335"/>
      <c r="G78" s="336"/>
      <c r="H78" s="335"/>
      <c r="I78" s="335"/>
      <c r="J78" s="335"/>
      <c r="K78" s="329"/>
    </row>
    <row r="79" s="1" customFormat="1" ht="15" customHeight="1">
      <c r="B79" s="327"/>
      <c r="C79" s="315" t="s">
        <v>58</v>
      </c>
      <c r="D79" s="335"/>
      <c r="E79" s="335"/>
      <c r="F79" s="337" t="s">
        <v>1671</v>
      </c>
      <c r="G79" s="336"/>
      <c r="H79" s="315" t="s">
        <v>1672</v>
      </c>
      <c r="I79" s="315" t="s">
        <v>1673</v>
      </c>
      <c r="J79" s="315">
        <v>20</v>
      </c>
      <c r="K79" s="329"/>
    </row>
    <row r="80" s="1" customFormat="1" ht="15" customHeight="1">
      <c r="B80" s="327"/>
      <c r="C80" s="315" t="s">
        <v>1674</v>
      </c>
      <c r="D80" s="315"/>
      <c r="E80" s="315"/>
      <c r="F80" s="337" t="s">
        <v>1671</v>
      </c>
      <c r="G80" s="336"/>
      <c r="H80" s="315" t="s">
        <v>1675</v>
      </c>
      <c r="I80" s="315" t="s">
        <v>1673</v>
      </c>
      <c r="J80" s="315">
        <v>120</v>
      </c>
      <c r="K80" s="329"/>
    </row>
    <row r="81" s="1" customFormat="1" ht="15" customHeight="1">
      <c r="B81" s="338"/>
      <c r="C81" s="315" t="s">
        <v>1676</v>
      </c>
      <c r="D81" s="315"/>
      <c r="E81" s="315"/>
      <c r="F81" s="337" t="s">
        <v>1677</v>
      </c>
      <c r="G81" s="336"/>
      <c r="H81" s="315" t="s">
        <v>1678</v>
      </c>
      <c r="I81" s="315" t="s">
        <v>1673</v>
      </c>
      <c r="J81" s="315">
        <v>50</v>
      </c>
      <c r="K81" s="329"/>
    </row>
    <row r="82" s="1" customFormat="1" ht="15" customHeight="1">
      <c r="B82" s="338"/>
      <c r="C82" s="315" t="s">
        <v>1679</v>
      </c>
      <c r="D82" s="315"/>
      <c r="E82" s="315"/>
      <c r="F82" s="337" t="s">
        <v>1671</v>
      </c>
      <c r="G82" s="336"/>
      <c r="H82" s="315" t="s">
        <v>1680</v>
      </c>
      <c r="I82" s="315" t="s">
        <v>1681</v>
      </c>
      <c r="J82" s="315"/>
      <c r="K82" s="329"/>
    </row>
    <row r="83" s="1" customFormat="1" ht="15" customHeight="1">
      <c r="B83" s="338"/>
      <c r="C83" s="339" t="s">
        <v>1682</v>
      </c>
      <c r="D83" s="339"/>
      <c r="E83" s="339"/>
      <c r="F83" s="340" t="s">
        <v>1677</v>
      </c>
      <c r="G83" s="339"/>
      <c r="H83" s="339" t="s">
        <v>1683</v>
      </c>
      <c r="I83" s="339" t="s">
        <v>1673</v>
      </c>
      <c r="J83" s="339">
        <v>15</v>
      </c>
      <c r="K83" s="329"/>
    </row>
    <row r="84" s="1" customFormat="1" ht="15" customHeight="1">
      <c r="B84" s="338"/>
      <c r="C84" s="339" t="s">
        <v>1684</v>
      </c>
      <c r="D84" s="339"/>
      <c r="E84" s="339"/>
      <c r="F84" s="340" t="s">
        <v>1677</v>
      </c>
      <c r="G84" s="339"/>
      <c r="H84" s="339" t="s">
        <v>1685</v>
      </c>
      <c r="I84" s="339" t="s">
        <v>1673</v>
      </c>
      <c r="J84" s="339">
        <v>15</v>
      </c>
      <c r="K84" s="329"/>
    </row>
    <row r="85" s="1" customFormat="1" ht="15" customHeight="1">
      <c r="B85" s="338"/>
      <c r="C85" s="339" t="s">
        <v>1686</v>
      </c>
      <c r="D85" s="339"/>
      <c r="E85" s="339"/>
      <c r="F85" s="340" t="s">
        <v>1677</v>
      </c>
      <c r="G85" s="339"/>
      <c r="H85" s="339" t="s">
        <v>1687</v>
      </c>
      <c r="I85" s="339" t="s">
        <v>1673</v>
      </c>
      <c r="J85" s="339">
        <v>20</v>
      </c>
      <c r="K85" s="329"/>
    </row>
    <row r="86" s="1" customFormat="1" ht="15" customHeight="1">
      <c r="B86" s="338"/>
      <c r="C86" s="339" t="s">
        <v>1688</v>
      </c>
      <c r="D86" s="339"/>
      <c r="E86" s="339"/>
      <c r="F86" s="340" t="s">
        <v>1677</v>
      </c>
      <c r="G86" s="339"/>
      <c r="H86" s="339" t="s">
        <v>1689</v>
      </c>
      <c r="I86" s="339" t="s">
        <v>1673</v>
      </c>
      <c r="J86" s="339">
        <v>20</v>
      </c>
      <c r="K86" s="329"/>
    </row>
    <row r="87" s="1" customFormat="1" ht="15" customHeight="1">
      <c r="B87" s="338"/>
      <c r="C87" s="315" t="s">
        <v>1690</v>
      </c>
      <c r="D87" s="315"/>
      <c r="E87" s="315"/>
      <c r="F87" s="337" t="s">
        <v>1677</v>
      </c>
      <c r="G87" s="336"/>
      <c r="H87" s="315" t="s">
        <v>1691</v>
      </c>
      <c r="I87" s="315" t="s">
        <v>1673</v>
      </c>
      <c r="J87" s="315">
        <v>50</v>
      </c>
      <c r="K87" s="329"/>
    </row>
    <row r="88" s="1" customFormat="1" ht="15" customHeight="1">
      <c r="B88" s="338"/>
      <c r="C88" s="315" t="s">
        <v>1692</v>
      </c>
      <c r="D88" s="315"/>
      <c r="E88" s="315"/>
      <c r="F88" s="337" t="s">
        <v>1677</v>
      </c>
      <c r="G88" s="336"/>
      <c r="H88" s="315" t="s">
        <v>1693</v>
      </c>
      <c r="I88" s="315" t="s">
        <v>1673</v>
      </c>
      <c r="J88" s="315">
        <v>20</v>
      </c>
      <c r="K88" s="329"/>
    </row>
    <row r="89" s="1" customFormat="1" ht="15" customHeight="1">
      <c r="B89" s="338"/>
      <c r="C89" s="315" t="s">
        <v>1694</v>
      </c>
      <c r="D89" s="315"/>
      <c r="E89" s="315"/>
      <c r="F89" s="337" t="s">
        <v>1677</v>
      </c>
      <c r="G89" s="336"/>
      <c r="H89" s="315" t="s">
        <v>1695</v>
      </c>
      <c r="I89" s="315" t="s">
        <v>1673</v>
      </c>
      <c r="J89" s="315">
        <v>20</v>
      </c>
      <c r="K89" s="329"/>
    </row>
    <row r="90" s="1" customFormat="1" ht="15" customHeight="1">
      <c r="B90" s="338"/>
      <c r="C90" s="315" t="s">
        <v>1696</v>
      </c>
      <c r="D90" s="315"/>
      <c r="E90" s="315"/>
      <c r="F90" s="337" t="s">
        <v>1677</v>
      </c>
      <c r="G90" s="336"/>
      <c r="H90" s="315" t="s">
        <v>1697</v>
      </c>
      <c r="I90" s="315" t="s">
        <v>1673</v>
      </c>
      <c r="J90" s="315">
        <v>50</v>
      </c>
      <c r="K90" s="329"/>
    </row>
    <row r="91" s="1" customFormat="1" ht="15" customHeight="1">
      <c r="B91" s="338"/>
      <c r="C91" s="315" t="s">
        <v>1698</v>
      </c>
      <c r="D91" s="315"/>
      <c r="E91" s="315"/>
      <c r="F91" s="337" t="s">
        <v>1677</v>
      </c>
      <c r="G91" s="336"/>
      <c r="H91" s="315" t="s">
        <v>1698</v>
      </c>
      <c r="I91" s="315" t="s">
        <v>1673</v>
      </c>
      <c r="J91" s="315">
        <v>50</v>
      </c>
      <c r="K91" s="329"/>
    </row>
    <row r="92" s="1" customFormat="1" ht="15" customHeight="1">
      <c r="B92" s="338"/>
      <c r="C92" s="315" t="s">
        <v>1699</v>
      </c>
      <c r="D92" s="315"/>
      <c r="E92" s="315"/>
      <c r="F92" s="337" t="s">
        <v>1677</v>
      </c>
      <c r="G92" s="336"/>
      <c r="H92" s="315" t="s">
        <v>1700</v>
      </c>
      <c r="I92" s="315" t="s">
        <v>1673</v>
      </c>
      <c r="J92" s="315">
        <v>255</v>
      </c>
      <c r="K92" s="329"/>
    </row>
    <row r="93" s="1" customFormat="1" ht="15" customHeight="1">
      <c r="B93" s="338"/>
      <c r="C93" s="315" t="s">
        <v>1701</v>
      </c>
      <c r="D93" s="315"/>
      <c r="E93" s="315"/>
      <c r="F93" s="337" t="s">
        <v>1671</v>
      </c>
      <c r="G93" s="336"/>
      <c r="H93" s="315" t="s">
        <v>1702</v>
      </c>
      <c r="I93" s="315" t="s">
        <v>1703</v>
      </c>
      <c r="J93" s="315"/>
      <c r="K93" s="329"/>
    </row>
    <row r="94" s="1" customFormat="1" ht="15" customHeight="1">
      <c r="B94" s="338"/>
      <c r="C94" s="315" t="s">
        <v>1704</v>
      </c>
      <c r="D94" s="315"/>
      <c r="E94" s="315"/>
      <c r="F94" s="337" t="s">
        <v>1671</v>
      </c>
      <c r="G94" s="336"/>
      <c r="H94" s="315" t="s">
        <v>1705</v>
      </c>
      <c r="I94" s="315" t="s">
        <v>1706</v>
      </c>
      <c r="J94" s="315"/>
      <c r="K94" s="329"/>
    </row>
    <row r="95" s="1" customFormat="1" ht="15" customHeight="1">
      <c r="B95" s="338"/>
      <c r="C95" s="315" t="s">
        <v>1707</v>
      </c>
      <c r="D95" s="315"/>
      <c r="E95" s="315"/>
      <c r="F95" s="337" t="s">
        <v>1671</v>
      </c>
      <c r="G95" s="336"/>
      <c r="H95" s="315" t="s">
        <v>1707</v>
      </c>
      <c r="I95" s="315" t="s">
        <v>1706</v>
      </c>
      <c r="J95" s="315"/>
      <c r="K95" s="329"/>
    </row>
    <row r="96" s="1" customFormat="1" ht="15" customHeight="1">
      <c r="B96" s="338"/>
      <c r="C96" s="315" t="s">
        <v>43</v>
      </c>
      <c r="D96" s="315"/>
      <c r="E96" s="315"/>
      <c r="F96" s="337" t="s">
        <v>1671</v>
      </c>
      <c r="G96" s="336"/>
      <c r="H96" s="315" t="s">
        <v>1708</v>
      </c>
      <c r="I96" s="315" t="s">
        <v>1706</v>
      </c>
      <c r="J96" s="315"/>
      <c r="K96" s="329"/>
    </row>
    <row r="97" s="1" customFormat="1" ht="15" customHeight="1">
      <c r="B97" s="338"/>
      <c r="C97" s="315" t="s">
        <v>53</v>
      </c>
      <c r="D97" s="315"/>
      <c r="E97" s="315"/>
      <c r="F97" s="337" t="s">
        <v>1671</v>
      </c>
      <c r="G97" s="336"/>
      <c r="H97" s="315" t="s">
        <v>1709</v>
      </c>
      <c r="I97" s="315" t="s">
        <v>1706</v>
      </c>
      <c r="J97" s="315"/>
      <c r="K97" s="329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</row>
    <row r="101" s="1" customFormat="1" ht="7.5" customHeigh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6"/>
    </row>
    <row r="102" s="1" customFormat="1" ht="45" customHeight="1">
      <c r="B102" s="327"/>
      <c r="C102" s="328" t="s">
        <v>1710</v>
      </c>
      <c r="D102" s="328"/>
      <c r="E102" s="328"/>
      <c r="F102" s="328"/>
      <c r="G102" s="328"/>
      <c r="H102" s="328"/>
      <c r="I102" s="328"/>
      <c r="J102" s="328"/>
      <c r="K102" s="329"/>
    </row>
    <row r="103" s="1" customFormat="1" ht="17.25" customHeight="1">
      <c r="B103" s="327"/>
      <c r="C103" s="330" t="s">
        <v>1665</v>
      </c>
      <c r="D103" s="330"/>
      <c r="E103" s="330"/>
      <c r="F103" s="330" t="s">
        <v>1666</v>
      </c>
      <c r="G103" s="331"/>
      <c r="H103" s="330" t="s">
        <v>59</v>
      </c>
      <c r="I103" s="330" t="s">
        <v>62</v>
      </c>
      <c r="J103" s="330" t="s">
        <v>1667</v>
      </c>
      <c r="K103" s="329"/>
    </row>
    <row r="104" s="1" customFormat="1" ht="17.25" customHeight="1">
      <c r="B104" s="327"/>
      <c r="C104" s="332" t="s">
        <v>1668</v>
      </c>
      <c r="D104" s="332"/>
      <c r="E104" s="332"/>
      <c r="F104" s="333" t="s">
        <v>1669</v>
      </c>
      <c r="G104" s="334"/>
      <c r="H104" s="332"/>
      <c r="I104" s="332"/>
      <c r="J104" s="332" t="s">
        <v>1670</v>
      </c>
      <c r="K104" s="329"/>
    </row>
    <row r="105" s="1" customFormat="1" ht="5.25" customHeight="1">
      <c r="B105" s="327"/>
      <c r="C105" s="330"/>
      <c r="D105" s="330"/>
      <c r="E105" s="330"/>
      <c r="F105" s="330"/>
      <c r="G105" s="346"/>
      <c r="H105" s="330"/>
      <c r="I105" s="330"/>
      <c r="J105" s="330"/>
      <c r="K105" s="329"/>
    </row>
    <row r="106" s="1" customFormat="1" ht="15" customHeight="1">
      <c r="B106" s="327"/>
      <c r="C106" s="315" t="s">
        <v>58</v>
      </c>
      <c r="D106" s="335"/>
      <c r="E106" s="335"/>
      <c r="F106" s="337" t="s">
        <v>1671</v>
      </c>
      <c r="G106" s="346"/>
      <c r="H106" s="315" t="s">
        <v>1711</v>
      </c>
      <c r="I106" s="315" t="s">
        <v>1673</v>
      </c>
      <c r="J106" s="315">
        <v>20</v>
      </c>
      <c r="K106" s="329"/>
    </row>
    <row r="107" s="1" customFormat="1" ht="15" customHeight="1">
      <c r="B107" s="327"/>
      <c r="C107" s="315" t="s">
        <v>1674</v>
      </c>
      <c r="D107" s="315"/>
      <c r="E107" s="315"/>
      <c r="F107" s="337" t="s">
        <v>1671</v>
      </c>
      <c r="G107" s="315"/>
      <c r="H107" s="315" t="s">
        <v>1711</v>
      </c>
      <c r="I107" s="315" t="s">
        <v>1673</v>
      </c>
      <c r="J107" s="315">
        <v>120</v>
      </c>
      <c r="K107" s="329"/>
    </row>
    <row r="108" s="1" customFormat="1" ht="15" customHeight="1">
      <c r="B108" s="338"/>
      <c r="C108" s="315" t="s">
        <v>1676</v>
      </c>
      <c r="D108" s="315"/>
      <c r="E108" s="315"/>
      <c r="F108" s="337" t="s">
        <v>1677</v>
      </c>
      <c r="G108" s="315"/>
      <c r="H108" s="315" t="s">
        <v>1711</v>
      </c>
      <c r="I108" s="315" t="s">
        <v>1673</v>
      </c>
      <c r="J108" s="315">
        <v>50</v>
      </c>
      <c r="K108" s="329"/>
    </row>
    <row r="109" s="1" customFormat="1" ht="15" customHeight="1">
      <c r="B109" s="338"/>
      <c r="C109" s="315" t="s">
        <v>1679</v>
      </c>
      <c r="D109" s="315"/>
      <c r="E109" s="315"/>
      <c r="F109" s="337" t="s">
        <v>1671</v>
      </c>
      <c r="G109" s="315"/>
      <c r="H109" s="315" t="s">
        <v>1711</v>
      </c>
      <c r="I109" s="315" t="s">
        <v>1681</v>
      </c>
      <c r="J109" s="315"/>
      <c r="K109" s="329"/>
    </row>
    <row r="110" s="1" customFormat="1" ht="15" customHeight="1">
      <c r="B110" s="338"/>
      <c r="C110" s="315" t="s">
        <v>1690</v>
      </c>
      <c r="D110" s="315"/>
      <c r="E110" s="315"/>
      <c r="F110" s="337" t="s">
        <v>1677</v>
      </c>
      <c r="G110" s="315"/>
      <c r="H110" s="315" t="s">
        <v>1711</v>
      </c>
      <c r="I110" s="315" t="s">
        <v>1673</v>
      </c>
      <c r="J110" s="315">
        <v>50</v>
      </c>
      <c r="K110" s="329"/>
    </row>
    <row r="111" s="1" customFormat="1" ht="15" customHeight="1">
      <c r="B111" s="338"/>
      <c r="C111" s="315" t="s">
        <v>1698</v>
      </c>
      <c r="D111" s="315"/>
      <c r="E111" s="315"/>
      <c r="F111" s="337" t="s">
        <v>1677</v>
      </c>
      <c r="G111" s="315"/>
      <c r="H111" s="315" t="s">
        <v>1711</v>
      </c>
      <c r="I111" s="315" t="s">
        <v>1673</v>
      </c>
      <c r="J111" s="315">
        <v>50</v>
      </c>
      <c r="K111" s="329"/>
    </row>
    <row r="112" s="1" customFormat="1" ht="15" customHeight="1">
      <c r="B112" s="338"/>
      <c r="C112" s="315" t="s">
        <v>1696</v>
      </c>
      <c r="D112" s="315"/>
      <c r="E112" s="315"/>
      <c r="F112" s="337" t="s">
        <v>1677</v>
      </c>
      <c r="G112" s="315"/>
      <c r="H112" s="315" t="s">
        <v>1711</v>
      </c>
      <c r="I112" s="315" t="s">
        <v>1673</v>
      </c>
      <c r="J112" s="315">
        <v>50</v>
      </c>
      <c r="K112" s="329"/>
    </row>
    <row r="113" s="1" customFormat="1" ht="15" customHeight="1">
      <c r="B113" s="338"/>
      <c r="C113" s="315" t="s">
        <v>58</v>
      </c>
      <c r="D113" s="315"/>
      <c r="E113" s="315"/>
      <c r="F113" s="337" t="s">
        <v>1671</v>
      </c>
      <c r="G113" s="315"/>
      <c r="H113" s="315" t="s">
        <v>1712</v>
      </c>
      <c r="I113" s="315" t="s">
        <v>1673</v>
      </c>
      <c r="J113" s="315">
        <v>20</v>
      </c>
      <c r="K113" s="329"/>
    </row>
    <row r="114" s="1" customFormat="1" ht="15" customHeight="1">
      <c r="B114" s="338"/>
      <c r="C114" s="315" t="s">
        <v>1713</v>
      </c>
      <c r="D114" s="315"/>
      <c r="E114" s="315"/>
      <c r="F114" s="337" t="s">
        <v>1671</v>
      </c>
      <c r="G114" s="315"/>
      <c r="H114" s="315" t="s">
        <v>1714</v>
      </c>
      <c r="I114" s="315" t="s">
        <v>1673</v>
      </c>
      <c r="J114" s="315">
        <v>120</v>
      </c>
      <c r="K114" s="329"/>
    </row>
    <row r="115" s="1" customFormat="1" ht="15" customHeight="1">
      <c r="B115" s="338"/>
      <c r="C115" s="315" t="s">
        <v>43</v>
      </c>
      <c r="D115" s="315"/>
      <c r="E115" s="315"/>
      <c r="F115" s="337" t="s">
        <v>1671</v>
      </c>
      <c r="G115" s="315"/>
      <c r="H115" s="315" t="s">
        <v>1715</v>
      </c>
      <c r="I115" s="315" t="s">
        <v>1706</v>
      </c>
      <c r="J115" s="315"/>
      <c r="K115" s="329"/>
    </row>
    <row r="116" s="1" customFormat="1" ht="15" customHeight="1">
      <c r="B116" s="338"/>
      <c r="C116" s="315" t="s">
        <v>53</v>
      </c>
      <c r="D116" s="315"/>
      <c r="E116" s="315"/>
      <c r="F116" s="337" t="s">
        <v>1671</v>
      </c>
      <c r="G116" s="315"/>
      <c r="H116" s="315" t="s">
        <v>1716</v>
      </c>
      <c r="I116" s="315" t="s">
        <v>1706</v>
      </c>
      <c r="J116" s="315"/>
      <c r="K116" s="329"/>
    </row>
    <row r="117" s="1" customFormat="1" ht="15" customHeight="1">
      <c r="B117" s="338"/>
      <c r="C117" s="315" t="s">
        <v>62</v>
      </c>
      <c r="D117" s="315"/>
      <c r="E117" s="315"/>
      <c r="F117" s="337" t="s">
        <v>1671</v>
      </c>
      <c r="G117" s="315"/>
      <c r="H117" s="315" t="s">
        <v>1717</v>
      </c>
      <c r="I117" s="315" t="s">
        <v>1718</v>
      </c>
      <c r="J117" s="315"/>
      <c r="K117" s="329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12"/>
      <c r="D119" s="312"/>
      <c r="E119" s="312"/>
      <c r="F119" s="349"/>
      <c r="G119" s="312"/>
      <c r="H119" s="312"/>
      <c r="I119" s="312"/>
      <c r="J119" s="312"/>
      <c r="K119" s="348"/>
    </row>
    <row r="120" s="1" customFormat="1" ht="18.75" customHeight="1"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s="1" customFormat="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s="1" customFormat="1" ht="45" customHeight="1">
      <c r="B122" s="353"/>
      <c r="C122" s="306" t="s">
        <v>1719</v>
      </c>
      <c r="D122" s="306"/>
      <c r="E122" s="306"/>
      <c r="F122" s="306"/>
      <c r="G122" s="306"/>
      <c r="H122" s="306"/>
      <c r="I122" s="306"/>
      <c r="J122" s="306"/>
      <c r="K122" s="354"/>
    </row>
    <row r="123" s="1" customFormat="1" ht="17.25" customHeight="1">
      <c r="B123" s="355"/>
      <c r="C123" s="330" t="s">
        <v>1665</v>
      </c>
      <c r="D123" s="330"/>
      <c r="E123" s="330"/>
      <c r="F123" s="330" t="s">
        <v>1666</v>
      </c>
      <c r="G123" s="331"/>
      <c r="H123" s="330" t="s">
        <v>59</v>
      </c>
      <c r="I123" s="330" t="s">
        <v>62</v>
      </c>
      <c r="J123" s="330" t="s">
        <v>1667</v>
      </c>
      <c r="K123" s="356"/>
    </row>
    <row r="124" s="1" customFormat="1" ht="17.25" customHeight="1">
      <c r="B124" s="355"/>
      <c r="C124" s="332" t="s">
        <v>1668</v>
      </c>
      <c r="D124" s="332"/>
      <c r="E124" s="332"/>
      <c r="F124" s="333" t="s">
        <v>1669</v>
      </c>
      <c r="G124" s="334"/>
      <c r="H124" s="332"/>
      <c r="I124" s="332"/>
      <c r="J124" s="332" t="s">
        <v>1670</v>
      </c>
      <c r="K124" s="356"/>
    </row>
    <row r="125" s="1" customFormat="1" ht="5.25" customHeight="1">
      <c r="B125" s="357"/>
      <c r="C125" s="335"/>
      <c r="D125" s="335"/>
      <c r="E125" s="335"/>
      <c r="F125" s="335"/>
      <c r="G125" s="315"/>
      <c r="H125" s="335"/>
      <c r="I125" s="335"/>
      <c r="J125" s="335"/>
      <c r="K125" s="358"/>
    </row>
    <row r="126" s="1" customFormat="1" ht="15" customHeight="1">
      <c r="B126" s="357"/>
      <c r="C126" s="315" t="s">
        <v>1674</v>
      </c>
      <c r="D126" s="335"/>
      <c r="E126" s="335"/>
      <c r="F126" s="337" t="s">
        <v>1671</v>
      </c>
      <c r="G126" s="315"/>
      <c r="H126" s="315" t="s">
        <v>1711</v>
      </c>
      <c r="I126" s="315" t="s">
        <v>1673</v>
      </c>
      <c r="J126" s="315">
        <v>120</v>
      </c>
      <c r="K126" s="359"/>
    </row>
    <row r="127" s="1" customFormat="1" ht="15" customHeight="1">
      <c r="B127" s="357"/>
      <c r="C127" s="315" t="s">
        <v>1720</v>
      </c>
      <c r="D127" s="315"/>
      <c r="E127" s="315"/>
      <c r="F127" s="337" t="s">
        <v>1671</v>
      </c>
      <c r="G127" s="315"/>
      <c r="H127" s="315" t="s">
        <v>1721</v>
      </c>
      <c r="I127" s="315" t="s">
        <v>1673</v>
      </c>
      <c r="J127" s="315" t="s">
        <v>1722</v>
      </c>
      <c r="K127" s="359"/>
    </row>
    <row r="128" s="1" customFormat="1" ht="15" customHeight="1">
      <c r="B128" s="357"/>
      <c r="C128" s="315" t="s">
        <v>1619</v>
      </c>
      <c r="D128" s="315"/>
      <c r="E128" s="315"/>
      <c r="F128" s="337" t="s">
        <v>1671</v>
      </c>
      <c r="G128" s="315"/>
      <c r="H128" s="315" t="s">
        <v>1723</v>
      </c>
      <c r="I128" s="315" t="s">
        <v>1673</v>
      </c>
      <c r="J128" s="315" t="s">
        <v>1722</v>
      </c>
      <c r="K128" s="359"/>
    </row>
    <row r="129" s="1" customFormat="1" ht="15" customHeight="1">
      <c r="B129" s="357"/>
      <c r="C129" s="315" t="s">
        <v>1682</v>
      </c>
      <c r="D129" s="315"/>
      <c r="E129" s="315"/>
      <c r="F129" s="337" t="s">
        <v>1677</v>
      </c>
      <c r="G129" s="315"/>
      <c r="H129" s="315" t="s">
        <v>1683</v>
      </c>
      <c r="I129" s="315" t="s">
        <v>1673</v>
      </c>
      <c r="J129" s="315">
        <v>15</v>
      </c>
      <c r="K129" s="359"/>
    </row>
    <row r="130" s="1" customFormat="1" ht="15" customHeight="1">
      <c r="B130" s="357"/>
      <c r="C130" s="339" t="s">
        <v>1684</v>
      </c>
      <c r="D130" s="339"/>
      <c r="E130" s="339"/>
      <c r="F130" s="340" t="s">
        <v>1677</v>
      </c>
      <c r="G130" s="339"/>
      <c r="H130" s="339" t="s">
        <v>1685</v>
      </c>
      <c r="I130" s="339" t="s">
        <v>1673</v>
      </c>
      <c r="J130" s="339">
        <v>15</v>
      </c>
      <c r="K130" s="359"/>
    </row>
    <row r="131" s="1" customFormat="1" ht="15" customHeight="1">
      <c r="B131" s="357"/>
      <c r="C131" s="339" t="s">
        <v>1686</v>
      </c>
      <c r="D131" s="339"/>
      <c r="E131" s="339"/>
      <c r="F131" s="340" t="s">
        <v>1677</v>
      </c>
      <c r="G131" s="339"/>
      <c r="H131" s="339" t="s">
        <v>1687</v>
      </c>
      <c r="I131" s="339" t="s">
        <v>1673</v>
      </c>
      <c r="J131" s="339">
        <v>20</v>
      </c>
      <c r="K131" s="359"/>
    </row>
    <row r="132" s="1" customFormat="1" ht="15" customHeight="1">
      <c r="B132" s="357"/>
      <c r="C132" s="339" t="s">
        <v>1688</v>
      </c>
      <c r="D132" s="339"/>
      <c r="E132" s="339"/>
      <c r="F132" s="340" t="s">
        <v>1677</v>
      </c>
      <c r="G132" s="339"/>
      <c r="H132" s="339" t="s">
        <v>1689</v>
      </c>
      <c r="I132" s="339" t="s">
        <v>1673</v>
      </c>
      <c r="J132" s="339">
        <v>20</v>
      </c>
      <c r="K132" s="359"/>
    </row>
    <row r="133" s="1" customFormat="1" ht="15" customHeight="1">
      <c r="B133" s="357"/>
      <c r="C133" s="315" t="s">
        <v>1676</v>
      </c>
      <c r="D133" s="315"/>
      <c r="E133" s="315"/>
      <c r="F133" s="337" t="s">
        <v>1677</v>
      </c>
      <c r="G133" s="315"/>
      <c r="H133" s="315" t="s">
        <v>1711</v>
      </c>
      <c r="I133" s="315" t="s">
        <v>1673</v>
      </c>
      <c r="J133" s="315">
        <v>50</v>
      </c>
      <c r="K133" s="359"/>
    </row>
    <row r="134" s="1" customFormat="1" ht="15" customHeight="1">
      <c r="B134" s="357"/>
      <c r="C134" s="315" t="s">
        <v>1690</v>
      </c>
      <c r="D134" s="315"/>
      <c r="E134" s="315"/>
      <c r="F134" s="337" t="s">
        <v>1677</v>
      </c>
      <c r="G134" s="315"/>
      <c r="H134" s="315" t="s">
        <v>1711</v>
      </c>
      <c r="I134" s="315" t="s">
        <v>1673</v>
      </c>
      <c r="J134" s="315">
        <v>50</v>
      </c>
      <c r="K134" s="359"/>
    </row>
    <row r="135" s="1" customFormat="1" ht="15" customHeight="1">
      <c r="B135" s="357"/>
      <c r="C135" s="315" t="s">
        <v>1696</v>
      </c>
      <c r="D135" s="315"/>
      <c r="E135" s="315"/>
      <c r="F135" s="337" t="s">
        <v>1677</v>
      </c>
      <c r="G135" s="315"/>
      <c r="H135" s="315" t="s">
        <v>1711</v>
      </c>
      <c r="I135" s="315" t="s">
        <v>1673</v>
      </c>
      <c r="J135" s="315">
        <v>50</v>
      </c>
      <c r="K135" s="359"/>
    </row>
    <row r="136" s="1" customFormat="1" ht="15" customHeight="1">
      <c r="B136" s="357"/>
      <c r="C136" s="315" t="s">
        <v>1698</v>
      </c>
      <c r="D136" s="315"/>
      <c r="E136" s="315"/>
      <c r="F136" s="337" t="s">
        <v>1677</v>
      </c>
      <c r="G136" s="315"/>
      <c r="H136" s="315" t="s">
        <v>1711</v>
      </c>
      <c r="I136" s="315" t="s">
        <v>1673</v>
      </c>
      <c r="J136" s="315">
        <v>50</v>
      </c>
      <c r="K136" s="359"/>
    </row>
    <row r="137" s="1" customFormat="1" ht="15" customHeight="1">
      <c r="B137" s="357"/>
      <c r="C137" s="315" t="s">
        <v>1699</v>
      </c>
      <c r="D137" s="315"/>
      <c r="E137" s="315"/>
      <c r="F137" s="337" t="s">
        <v>1677</v>
      </c>
      <c r="G137" s="315"/>
      <c r="H137" s="315" t="s">
        <v>1724</v>
      </c>
      <c r="I137" s="315" t="s">
        <v>1673</v>
      </c>
      <c r="J137" s="315">
        <v>255</v>
      </c>
      <c r="K137" s="359"/>
    </row>
    <row r="138" s="1" customFormat="1" ht="15" customHeight="1">
      <c r="B138" s="357"/>
      <c r="C138" s="315" t="s">
        <v>1701</v>
      </c>
      <c r="D138" s="315"/>
      <c r="E138" s="315"/>
      <c r="F138" s="337" t="s">
        <v>1671</v>
      </c>
      <c r="G138" s="315"/>
      <c r="H138" s="315" t="s">
        <v>1725</v>
      </c>
      <c r="I138" s="315" t="s">
        <v>1703</v>
      </c>
      <c r="J138" s="315"/>
      <c r="K138" s="359"/>
    </row>
    <row r="139" s="1" customFormat="1" ht="15" customHeight="1">
      <c r="B139" s="357"/>
      <c r="C139" s="315" t="s">
        <v>1704</v>
      </c>
      <c r="D139" s="315"/>
      <c r="E139" s="315"/>
      <c r="F139" s="337" t="s">
        <v>1671</v>
      </c>
      <c r="G139" s="315"/>
      <c r="H139" s="315" t="s">
        <v>1726</v>
      </c>
      <c r="I139" s="315" t="s">
        <v>1706</v>
      </c>
      <c r="J139" s="315"/>
      <c r="K139" s="359"/>
    </row>
    <row r="140" s="1" customFormat="1" ht="15" customHeight="1">
      <c r="B140" s="357"/>
      <c r="C140" s="315" t="s">
        <v>1707</v>
      </c>
      <c r="D140" s="315"/>
      <c r="E140" s="315"/>
      <c r="F140" s="337" t="s">
        <v>1671</v>
      </c>
      <c r="G140" s="315"/>
      <c r="H140" s="315" t="s">
        <v>1707</v>
      </c>
      <c r="I140" s="315" t="s">
        <v>1706</v>
      </c>
      <c r="J140" s="315"/>
      <c r="K140" s="359"/>
    </row>
    <row r="141" s="1" customFormat="1" ht="15" customHeight="1">
      <c r="B141" s="357"/>
      <c r="C141" s="315" t="s">
        <v>43</v>
      </c>
      <c r="D141" s="315"/>
      <c r="E141" s="315"/>
      <c r="F141" s="337" t="s">
        <v>1671</v>
      </c>
      <c r="G141" s="315"/>
      <c r="H141" s="315" t="s">
        <v>1727</v>
      </c>
      <c r="I141" s="315" t="s">
        <v>1706</v>
      </c>
      <c r="J141" s="315"/>
      <c r="K141" s="359"/>
    </row>
    <row r="142" s="1" customFormat="1" ht="15" customHeight="1">
      <c r="B142" s="357"/>
      <c r="C142" s="315" t="s">
        <v>1728</v>
      </c>
      <c r="D142" s="315"/>
      <c r="E142" s="315"/>
      <c r="F142" s="337" t="s">
        <v>1671</v>
      </c>
      <c r="G142" s="315"/>
      <c r="H142" s="315" t="s">
        <v>1729</v>
      </c>
      <c r="I142" s="315" t="s">
        <v>1706</v>
      </c>
      <c r="J142" s="315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12"/>
      <c r="C144" s="312"/>
      <c r="D144" s="312"/>
      <c r="E144" s="312"/>
      <c r="F144" s="349"/>
      <c r="G144" s="312"/>
      <c r="H144" s="312"/>
      <c r="I144" s="312"/>
      <c r="J144" s="312"/>
      <c r="K144" s="312"/>
    </row>
    <row r="145" s="1" customFormat="1" ht="18.75" customHeight="1"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s="1" customFormat="1" ht="7.5" customHeight="1">
      <c r="B146" s="324"/>
      <c r="C146" s="325"/>
      <c r="D146" s="325"/>
      <c r="E146" s="325"/>
      <c r="F146" s="325"/>
      <c r="G146" s="325"/>
      <c r="H146" s="325"/>
      <c r="I146" s="325"/>
      <c r="J146" s="325"/>
      <c r="K146" s="326"/>
    </row>
    <row r="147" s="1" customFormat="1" ht="45" customHeight="1">
      <c r="B147" s="327"/>
      <c r="C147" s="328" t="s">
        <v>1730</v>
      </c>
      <c r="D147" s="328"/>
      <c r="E147" s="328"/>
      <c r="F147" s="328"/>
      <c r="G147" s="328"/>
      <c r="H147" s="328"/>
      <c r="I147" s="328"/>
      <c r="J147" s="328"/>
      <c r="K147" s="329"/>
    </row>
    <row r="148" s="1" customFormat="1" ht="17.25" customHeight="1">
      <c r="B148" s="327"/>
      <c r="C148" s="330" t="s">
        <v>1665</v>
      </c>
      <c r="D148" s="330"/>
      <c r="E148" s="330"/>
      <c r="F148" s="330" t="s">
        <v>1666</v>
      </c>
      <c r="G148" s="331"/>
      <c r="H148" s="330" t="s">
        <v>59</v>
      </c>
      <c r="I148" s="330" t="s">
        <v>62</v>
      </c>
      <c r="J148" s="330" t="s">
        <v>1667</v>
      </c>
      <c r="K148" s="329"/>
    </row>
    <row r="149" s="1" customFormat="1" ht="17.25" customHeight="1">
      <c r="B149" s="327"/>
      <c r="C149" s="332" t="s">
        <v>1668</v>
      </c>
      <c r="D149" s="332"/>
      <c r="E149" s="332"/>
      <c r="F149" s="333" t="s">
        <v>1669</v>
      </c>
      <c r="G149" s="334"/>
      <c r="H149" s="332"/>
      <c r="I149" s="332"/>
      <c r="J149" s="332" t="s">
        <v>1670</v>
      </c>
      <c r="K149" s="329"/>
    </row>
    <row r="150" s="1" customFormat="1" ht="5.25" customHeight="1">
      <c r="B150" s="338"/>
      <c r="C150" s="335"/>
      <c r="D150" s="335"/>
      <c r="E150" s="335"/>
      <c r="F150" s="335"/>
      <c r="G150" s="336"/>
      <c r="H150" s="335"/>
      <c r="I150" s="335"/>
      <c r="J150" s="335"/>
      <c r="K150" s="359"/>
    </row>
    <row r="151" s="1" customFormat="1" ht="15" customHeight="1">
      <c r="B151" s="338"/>
      <c r="C151" s="363" t="s">
        <v>1674</v>
      </c>
      <c r="D151" s="315"/>
      <c r="E151" s="315"/>
      <c r="F151" s="364" t="s">
        <v>1671</v>
      </c>
      <c r="G151" s="315"/>
      <c r="H151" s="363" t="s">
        <v>1711</v>
      </c>
      <c r="I151" s="363" t="s">
        <v>1673</v>
      </c>
      <c r="J151" s="363">
        <v>120</v>
      </c>
      <c r="K151" s="359"/>
    </row>
    <row r="152" s="1" customFormat="1" ht="15" customHeight="1">
      <c r="B152" s="338"/>
      <c r="C152" s="363" t="s">
        <v>1720</v>
      </c>
      <c r="D152" s="315"/>
      <c r="E152" s="315"/>
      <c r="F152" s="364" t="s">
        <v>1671</v>
      </c>
      <c r="G152" s="315"/>
      <c r="H152" s="363" t="s">
        <v>1731</v>
      </c>
      <c r="I152" s="363" t="s">
        <v>1673</v>
      </c>
      <c r="J152" s="363" t="s">
        <v>1722</v>
      </c>
      <c r="K152" s="359"/>
    </row>
    <row r="153" s="1" customFormat="1" ht="15" customHeight="1">
      <c r="B153" s="338"/>
      <c r="C153" s="363" t="s">
        <v>1619</v>
      </c>
      <c r="D153" s="315"/>
      <c r="E153" s="315"/>
      <c r="F153" s="364" t="s">
        <v>1671</v>
      </c>
      <c r="G153" s="315"/>
      <c r="H153" s="363" t="s">
        <v>1732</v>
      </c>
      <c r="I153" s="363" t="s">
        <v>1673</v>
      </c>
      <c r="J153" s="363" t="s">
        <v>1722</v>
      </c>
      <c r="K153" s="359"/>
    </row>
    <row r="154" s="1" customFormat="1" ht="15" customHeight="1">
      <c r="B154" s="338"/>
      <c r="C154" s="363" t="s">
        <v>1676</v>
      </c>
      <c r="D154" s="315"/>
      <c r="E154" s="315"/>
      <c r="F154" s="364" t="s">
        <v>1677</v>
      </c>
      <c r="G154" s="315"/>
      <c r="H154" s="363" t="s">
        <v>1711</v>
      </c>
      <c r="I154" s="363" t="s">
        <v>1673</v>
      </c>
      <c r="J154" s="363">
        <v>50</v>
      </c>
      <c r="K154" s="359"/>
    </row>
    <row r="155" s="1" customFormat="1" ht="15" customHeight="1">
      <c r="B155" s="338"/>
      <c r="C155" s="363" t="s">
        <v>1679</v>
      </c>
      <c r="D155" s="315"/>
      <c r="E155" s="315"/>
      <c r="F155" s="364" t="s">
        <v>1671</v>
      </c>
      <c r="G155" s="315"/>
      <c r="H155" s="363" t="s">
        <v>1711</v>
      </c>
      <c r="I155" s="363" t="s">
        <v>1681</v>
      </c>
      <c r="J155" s="363"/>
      <c r="K155" s="359"/>
    </row>
    <row r="156" s="1" customFormat="1" ht="15" customHeight="1">
      <c r="B156" s="338"/>
      <c r="C156" s="363" t="s">
        <v>1690</v>
      </c>
      <c r="D156" s="315"/>
      <c r="E156" s="315"/>
      <c r="F156" s="364" t="s">
        <v>1677</v>
      </c>
      <c r="G156" s="315"/>
      <c r="H156" s="363" t="s">
        <v>1711</v>
      </c>
      <c r="I156" s="363" t="s">
        <v>1673</v>
      </c>
      <c r="J156" s="363">
        <v>50</v>
      </c>
      <c r="K156" s="359"/>
    </row>
    <row r="157" s="1" customFormat="1" ht="15" customHeight="1">
      <c r="B157" s="338"/>
      <c r="C157" s="363" t="s">
        <v>1698</v>
      </c>
      <c r="D157" s="315"/>
      <c r="E157" s="315"/>
      <c r="F157" s="364" t="s">
        <v>1677</v>
      </c>
      <c r="G157" s="315"/>
      <c r="H157" s="363" t="s">
        <v>1711</v>
      </c>
      <c r="I157" s="363" t="s">
        <v>1673</v>
      </c>
      <c r="J157" s="363">
        <v>50</v>
      </c>
      <c r="K157" s="359"/>
    </row>
    <row r="158" s="1" customFormat="1" ht="15" customHeight="1">
      <c r="B158" s="338"/>
      <c r="C158" s="363" t="s">
        <v>1696</v>
      </c>
      <c r="D158" s="315"/>
      <c r="E158" s="315"/>
      <c r="F158" s="364" t="s">
        <v>1677</v>
      </c>
      <c r="G158" s="315"/>
      <c r="H158" s="363" t="s">
        <v>1711</v>
      </c>
      <c r="I158" s="363" t="s">
        <v>1673</v>
      </c>
      <c r="J158" s="363">
        <v>50</v>
      </c>
      <c r="K158" s="359"/>
    </row>
    <row r="159" s="1" customFormat="1" ht="15" customHeight="1">
      <c r="B159" s="338"/>
      <c r="C159" s="363" t="s">
        <v>139</v>
      </c>
      <c r="D159" s="315"/>
      <c r="E159" s="315"/>
      <c r="F159" s="364" t="s">
        <v>1671</v>
      </c>
      <c r="G159" s="315"/>
      <c r="H159" s="363" t="s">
        <v>1733</v>
      </c>
      <c r="I159" s="363" t="s">
        <v>1673</v>
      </c>
      <c r="J159" s="363" t="s">
        <v>1734</v>
      </c>
      <c r="K159" s="359"/>
    </row>
    <row r="160" s="1" customFormat="1" ht="15" customHeight="1">
      <c r="B160" s="338"/>
      <c r="C160" s="363" t="s">
        <v>1735</v>
      </c>
      <c r="D160" s="315"/>
      <c r="E160" s="315"/>
      <c r="F160" s="364" t="s">
        <v>1671</v>
      </c>
      <c r="G160" s="315"/>
      <c r="H160" s="363" t="s">
        <v>1736</v>
      </c>
      <c r="I160" s="363" t="s">
        <v>1706</v>
      </c>
      <c r="J160" s="363"/>
      <c r="K160" s="359"/>
    </row>
    <row r="161" s="1" customFormat="1" ht="15" customHeight="1">
      <c r="B161" s="365"/>
      <c r="C161" s="347"/>
      <c r="D161" s="347"/>
      <c r="E161" s="347"/>
      <c r="F161" s="347"/>
      <c r="G161" s="347"/>
      <c r="H161" s="347"/>
      <c r="I161" s="347"/>
      <c r="J161" s="347"/>
      <c r="K161" s="366"/>
    </row>
    <row r="162" s="1" customFormat="1" ht="18.75" customHeight="1">
      <c r="B162" s="312"/>
      <c r="C162" s="315"/>
      <c r="D162" s="315"/>
      <c r="E162" s="315"/>
      <c r="F162" s="337"/>
      <c r="G162" s="315"/>
      <c r="H162" s="315"/>
      <c r="I162" s="315"/>
      <c r="J162" s="315"/>
      <c r="K162" s="312"/>
    </row>
    <row r="163" s="1" customFormat="1" ht="18.75" customHeight="1"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</row>
    <row r="164" s="1" customFormat="1" ht="7.5" customHeight="1">
      <c r="B164" s="302"/>
      <c r="C164" s="303"/>
      <c r="D164" s="303"/>
      <c r="E164" s="303"/>
      <c r="F164" s="303"/>
      <c r="G164" s="303"/>
      <c r="H164" s="303"/>
      <c r="I164" s="303"/>
      <c r="J164" s="303"/>
      <c r="K164" s="304"/>
    </row>
    <row r="165" s="1" customFormat="1" ht="45" customHeight="1">
      <c r="B165" s="305"/>
      <c r="C165" s="306" t="s">
        <v>1737</v>
      </c>
      <c r="D165" s="306"/>
      <c r="E165" s="306"/>
      <c r="F165" s="306"/>
      <c r="G165" s="306"/>
      <c r="H165" s="306"/>
      <c r="I165" s="306"/>
      <c r="J165" s="306"/>
      <c r="K165" s="307"/>
    </row>
    <row r="166" s="1" customFormat="1" ht="17.25" customHeight="1">
      <c r="B166" s="305"/>
      <c r="C166" s="330" t="s">
        <v>1665</v>
      </c>
      <c r="D166" s="330"/>
      <c r="E166" s="330"/>
      <c r="F166" s="330" t="s">
        <v>1666</v>
      </c>
      <c r="G166" s="367"/>
      <c r="H166" s="368" t="s">
        <v>59</v>
      </c>
      <c r="I166" s="368" t="s">
        <v>62</v>
      </c>
      <c r="J166" s="330" t="s">
        <v>1667</v>
      </c>
      <c r="K166" s="307"/>
    </row>
    <row r="167" s="1" customFormat="1" ht="17.25" customHeight="1">
      <c r="B167" s="308"/>
      <c r="C167" s="332" t="s">
        <v>1668</v>
      </c>
      <c r="D167" s="332"/>
      <c r="E167" s="332"/>
      <c r="F167" s="333" t="s">
        <v>1669</v>
      </c>
      <c r="G167" s="369"/>
      <c r="H167" s="370"/>
      <c r="I167" s="370"/>
      <c r="J167" s="332" t="s">
        <v>1670</v>
      </c>
      <c r="K167" s="310"/>
    </row>
    <row r="168" s="1" customFormat="1" ht="5.25" customHeight="1">
      <c r="B168" s="338"/>
      <c r="C168" s="335"/>
      <c r="D168" s="335"/>
      <c r="E168" s="335"/>
      <c r="F168" s="335"/>
      <c r="G168" s="336"/>
      <c r="H168" s="335"/>
      <c r="I168" s="335"/>
      <c r="J168" s="335"/>
      <c r="K168" s="359"/>
    </row>
    <row r="169" s="1" customFormat="1" ht="15" customHeight="1">
      <c r="B169" s="338"/>
      <c r="C169" s="315" t="s">
        <v>1674</v>
      </c>
      <c r="D169" s="315"/>
      <c r="E169" s="315"/>
      <c r="F169" s="337" t="s">
        <v>1671</v>
      </c>
      <c r="G169" s="315"/>
      <c r="H169" s="315" t="s">
        <v>1711</v>
      </c>
      <c r="I169" s="315" t="s">
        <v>1673</v>
      </c>
      <c r="J169" s="315">
        <v>120</v>
      </c>
      <c r="K169" s="359"/>
    </row>
    <row r="170" s="1" customFormat="1" ht="15" customHeight="1">
      <c r="B170" s="338"/>
      <c r="C170" s="315" t="s">
        <v>1720</v>
      </c>
      <c r="D170" s="315"/>
      <c r="E170" s="315"/>
      <c r="F170" s="337" t="s">
        <v>1671</v>
      </c>
      <c r="G170" s="315"/>
      <c r="H170" s="315" t="s">
        <v>1721</v>
      </c>
      <c r="I170" s="315" t="s">
        <v>1673</v>
      </c>
      <c r="J170" s="315" t="s">
        <v>1722</v>
      </c>
      <c r="K170" s="359"/>
    </row>
    <row r="171" s="1" customFormat="1" ht="15" customHeight="1">
      <c r="B171" s="338"/>
      <c r="C171" s="315" t="s">
        <v>1619</v>
      </c>
      <c r="D171" s="315"/>
      <c r="E171" s="315"/>
      <c r="F171" s="337" t="s">
        <v>1671</v>
      </c>
      <c r="G171" s="315"/>
      <c r="H171" s="315" t="s">
        <v>1738</v>
      </c>
      <c r="I171" s="315" t="s">
        <v>1673</v>
      </c>
      <c r="J171" s="315" t="s">
        <v>1722</v>
      </c>
      <c r="K171" s="359"/>
    </row>
    <row r="172" s="1" customFormat="1" ht="15" customHeight="1">
      <c r="B172" s="338"/>
      <c r="C172" s="315" t="s">
        <v>1676</v>
      </c>
      <c r="D172" s="315"/>
      <c r="E172" s="315"/>
      <c r="F172" s="337" t="s">
        <v>1677</v>
      </c>
      <c r="G172" s="315"/>
      <c r="H172" s="315" t="s">
        <v>1738</v>
      </c>
      <c r="I172" s="315" t="s">
        <v>1673</v>
      </c>
      <c r="J172" s="315">
        <v>50</v>
      </c>
      <c r="K172" s="359"/>
    </row>
    <row r="173" s="1" customFormat="1" ht="15" customHeight="1">
      <c r="B173" s="338"/>
      <c r="C173" s="315" t="s">
        <v>1679</v>
      </c>
      <c r="D173" s="315"/>
      <c r="E173" s="315"/>
      <c r="F173" s="337" t="s">
        <v>1671</v>
      </c>
      <c r="G173" s="315"/>
      <c r="H173" s="315" t="s">
        <v>1738</v>
      </c>
      <c r="I173" s="315" t="s">
        <v>1681</v>
      </c>
      <c r="J173" s="315"/>
      <c r="K173" s="359"/>
    </row>
    <row r="174" s="1" customFormat="1" ht="15" customHeight="1">
      <c r="B174" s="338"/>
      <c r="C174" s="315" t="s">
        <v>1690</v>
      </c>
      <c r="D174" s="315"/>
      <c r="E174" s="315"/>
      <c r="F174" s="337" t="s">
        <v>1677</v>
      </c>
      <c r="G174" s="315"/>
      <c r="H174" s="315" t="s">
        <v>1738</v>
      </c>
      <c r="I174" s="315" t="s">
        <v>1673</v>
      </c>
      <c r="J174" s="315">
        <v>50</v>
      </c>
      <c r="K174" s="359"/>
    </row>
    <row r="175" s="1" customFormat="1" ht="15" customHeight="1">
      <c r="B175" s="338"/>
      <c r="C175" s="315" t="s">
        <v>1698</v>
      </c>
      <c r="D175" s="315"/>
      <c r="E175" s="315"/>
      <c r="F175" s="337" t="s">
        <v>1677</v>
      </c>
      <c r="G175" s="315"/>
      <c r="H175" s="315" t="s">
        <v>1738</v>
      </c>
      <c r="I175" s="315" t="s">
        <v>1673</v>
      </c>
      <c r="J175" s="315">
        <v>50</v>
      </c>
      <c r="K175" s="359"/>
    </row>
    <row r="176" s="1" customFormat="1" ht="15" customHeight="1">
      <c r="B176" s="338"/>
      <c r="C176" s="315" t="s">
        <v>1696</v>
      </c>
      <c r="D176" s="315"/>
      <c r="E176" s="315"/>
      <c r="F176" s="337" t="s">
        <v>1677</v>
      </c>
      <c r="G176" s="315"/>
      <c r="H176" s="315" t="s">
        <v>1738</v>
      </c>
      <c r="I176" s="315" t="s">
        <v>1673</v>
      </c>
      <c r="J176" s="315">
        <v>50</v>
      </c>
      <c r="K176" s="359"/>
    </row>
    <row r="177" s="1" customFormat="1" ht="15" customHeight="1">
      <c r="B177" s="338"/>
      <c r="C177" s="315" t="s">
        <v>154</v>
      </c>
      <c r="D177" s="315"/>
      <c r="E177" s="315"/>
      <c r="F177" s="337" t="s">
        <v>1671</v>
      </c>
      <c r="G177" s="315"/>
      <c r="H177" s="315" t="s">
        <v>1739</v>
      </c>
      <c r="I177" s="315" t="s">
        <v>1740</v>
      </c>
      <c r="J177" s="315"/>
      <c r="K177" s="359"/>
    </row>
    <row r="178" s="1" customFormat="1" ht="15" customHeight="1">
      <c r="B178" s="338"/>
      <c r="C178" s="315" t="s">
        <v>62</v>
      </c>
      <c r="D178" s="315"/>
      <c r="E178" s="315"/>
      <c r="F178" s="337" t="s">
        <v>1671</v>
      </c>
      <c r="G178" s="315"/>
      <c r="H178" s="315" t="s">
        <v>1741</v>
      </c>
      <c r="I178" s="315" t="s">
        <v>1742</v>
      </c>
      <c r="J178" s="315">
        <v>1</v>
      </c>
      <c r="K178" s="359"/>
    </row>
    <row r="179" s="1" customFormat="1" ht="15" customHeight="1">
      <c r="B179" s="338"/>
      <c r="C179" s="315" t="s">
        <v>58</v>
      </c>
      <c r="D179" s="315"/>
      <c r="E179" s="315"/>
      <c r="F179" s="337" t="s">
        <v>1671</v>
      </c>
      <c r="G179" s="315"/>
      <c r="H179" s="315" t="s">
        <v>1743</v>
      </c>
      <c r="I179" s="315" t="s">
        <v>1673</v>
      </c>
      <c r="J179" s="315">
        <v>20</v>
      </c>
      <c r="K179" s="359"/>
    </row>
    <row r="180" s="1" customFormat="1" ht="15" customHeight="1">
      <c r="B180" s="338"/>
      <c r="C180" s="315" t="s">
        <v>59</v>
      </c>
      <c r="D180" s="315"/>
      <c r="E180" s="315"/>
      <c r="F180" s="337" t="s">
        <v>1671</v>
      </c>
      <c r="G180" s="315"/>
      <c r="H180" s="315" t="s">
        <v>1744</v>
      </c>
      <c r="I180" s="315" t="s">
        <v>1673</v>
      </c>
      <c r="J180" s="315">
        <v>255</v>
      </c>
      <c r="K180" s="359"/>
    </row>
    <row r="181" s="1" customFormat="1" ht="15" customHeight="1">
      <c r="B181" s="338"/>
      <c r="C181" s="315" t="s">
        <v>155</v>
      </c>
      <c r="D181" s="315"/>
      <c r="E181" s="315"/>
      <c r="F181" s="337" t="s">
        <v>1671</v>
      </c>
      <c r="G181" s="315"/>
      <c r="H181" s="315" t="s">
        <v>1635</v>
      </c>
      <c r="I181" s="315" t="s">
        <v>1673</v>
      </c>
      <c r="J181" s="315">
        <v>10</v>
      </c>
      <c r="K181" s="359"/>
    </row>
    <row r="182" s="1" customFormat="1" ht="15" customHeight="1">
      <c r="B182" s="338"/>
      <c r="C182" s="315" t="s">
        <v>156</v>
      </c>
      <c r="D182" s="315"/>
      <c r="E182" s="315"/>
      <c r="F182" s="337" t="s">
        <v>1671</v>
      </c>
      <c r="G182" s="315"/>
      <c r="H182" s="315" t="s">
        <v>1745</v>
      </c>
      <c r="I182" s="315" t="s">
        <v>1706</v>
      </c>
      <c r="J182" s="315"/>
      <c r="K182" s="359"/>
    </row>
    <row r="183" s="1" customFormat="1" ht="15" customHeight="1">
      <c r="B183" s="338"/>
      <c r="C183" s="315" t="s">
        <v>1746</v>
      </c>
      <c r="D183" s="315"/>
      <c r="E183" s="315"/>
      <c r="F183" s="337" t="s">
        <v>1671</v>
      </c>
      <c r="G183" s="315"/>
      <c r="H183" s="315" t="s">
        <v>1747</v>
      </c>
      <c r="I183" s="315" t="s">
        <v>1706</v>
      </c>
      <c r="J183" s="315"/>
      <c r="K183" s="359"/>
    </row>
    <row r="184" s="1" customFormat="1" ht="15" customHeight="1">
      <c r="B184" s="338"/>
      <c r="C184" s="315" t="s">
        <v>1735</v>
      </c>
      <c r="D184" s="315"/>
      <c r="E184" s="315"/>
      <c r="F184" s="337" t="s">
        <v>1671</v>
      </c>
      <c r="G184" s="315"/>
      <c r="H184" s="315" t="s">
        <v>1748</v>
      </c>
      <c r="I184" s="315" t="s">
        <v>1706</v>
      </c>
      <c r="J184" s="315"/>
      <c r="K184" s="359"/>
    </row>
    <row r="185" s="1" customFormat="1" ht="15" customHeight="1">
      <c r="B185" s="338"/>
      <c r="C185" s="315" t="s">
        <v>158</v>
      </c>
      <c r="D185" s="315"/>
      <c r="E185" s="315"/>
      <c r="F185" s="337" t="s">
        <v>1677</v>
      </c>
      <c r="G185" s="315"/>
      <c r="H185" s="315" t="s">
        <v>1749</v>
      </c>
      <c r="I185" s="315" t="s">
        <v>1673</v>
      </c>
      <c r="J185" s="315">
        <v>50</v>
      </c>
      <c r="K185" s="359"/>
    </row>
    <row r="186" s="1" customFormat="1" ht="15" customHeight="1">
      <c r="B186" s="338"/>
      <c r="C186" s="315" t="s">
        <v>1750</v>
      </c>
      <c r="D186" s="315"/>
      <c r="E186" s="315"/>
      <c r="F186" s="337" t="s">
        <v>1677</v>
      </c>
      <c r="G186" s="315"/>
      <c r="H186" s="315" t="s">
        <v>1751</v>
      </c>
      <c r="I186" s="315" t="s">
        <v>1752</v>
      </c>
      <c r="J186" s="315"/>
      <c r="K186" s="359"/>
    </row>
    <row r="187" s="1" customFormat="1" ht="15" customHeight="1">
      <c r="B187" s="338"/>
      <c r="C187" s="315" t="s">
        <v>1753</v>
      </c>
      <c r="D187" s="315"/>
      <c r="E187" s="315"/>
      <c r="F187" s="337" t="s">
        <v>1677</v>
      </c>
      <c r="G187" s="315"/>
      <c r="H187" s="315" t="s">
        <v>1754</v>
      </c>
      <c r="I187" s="315" t="s">
        <v>1752</v>
      </c>
      <c r="J187" s="315"/>
      <c r="K187" s="359"/>
    </row>
    <row r="188" s="1" customFormat="1" ht="15" customHeight="1">
      <c r="B188" s="338"/>
      <c r="C188" s="315" t="s">
        <v>1755</v>
      </c>
      <c r="D188" s="315"/>
      <c r="E188" s="315"/>
      <c r="F188" s="337" t="s">
        <v>1677</v>
      </c>
      <c r="G188" s="315"/>
      <c r="H188" s="315" t="s">
        <v>1756</v>
      </c>
      <c r="I188" s="315" t="s">
        <v>1752</v>
      </c>
      <c r="J188" s="315"/>
      <c r="K188" s="359"/>
    </row>
    <row r="189" s="1" customFormat="1" ht="15" customHeight="1">
      <c r="B189" s="338"/>
      <c r="C189" s="371" t="s">
        <v>1757</v>
      </c>
      <c r="D189" s="315"/>
      <c r="E189" s="315"/>
      <c r="F189" s="337" t="s">
        <v>1677</v>
      </c>
      <c r="G189" s="315"/>
      <c r="H189" s="315" t="s">
        <v>1758</v>
      </c>
      <c r="I189" s="315" t="s">
        <v>1759</v>
      </c>
      <c r="J189" s="372" t="s">
        <v>1760</v>
      </c>
      <c r="K189" s="359"/>
    </row>
    <row r="190" s="1" customFormat="1" ht="15" customHeight="1">
      <c r="B190" s="338"/>
      <c r="C190" s="322" t="s">
        <v>47</v>
      </c>
      <c r="D190" s="315"/>
      <c r="E190" s="315"/>
      <c r="F190" s="337" t="s">
        <v>1671</v>
      </c>
      <c r="G190" s="315"/>
      <c r="H190" s="312" t="s">
        <v>1761</v>
      </c>
      <c r="I190" s="315" t="s">
        <v>1762</v>
      </c>
      <c r="J190" s="315"/>
      <c r="K190" s="359"/>
    </row>
    <row r="191" s="1" customFormat="1" ht="15" customHeight="1">
      <c r="B191" s="338"/>
      <c r="C191" s="322" t="s">
        <v>1763</v>
      </c>
      <c r="D191" s="315"/>
      <c r="E191" s="315"/>
      <c r="F191" s="337" t="s">
        <v>1671</v>
      </c>
      <c r="G191" s="315"/>
      <c r="H191" s="315" t="s">
        <v>1764</v>
      </c>
      <c r="I191" s="315" t="s">
        <v>1706</v>
      </c>
      <c r="J191" s="315"/>
      <c r="K191" s="359"/>
    </row>
    <row r="192" s="1" customFormat="1" ht="15" customHeight="1">
      <c r="B192" s="338"/>
      <c r="C192" s="322" t="s">
        <v>1765</v>
      </c>
      <c r="D192" s="315"/>
      <c r="E192" s="315"/>
      <c r="F192" s="337" t="s">
        <v>1671</v>
      </c>
      <c r="G192" s="315"/>
      <c r="H192" s="315" t="s">
        <v>1766</v>
      </c>
      <c r="I192" s="315" t="s">
        <v>1706</v>
      </c>
      <c r="J192" s="315"/>
      <c r="K192" s="359"/>
    </row>
    <row r="193" s="1" customFormat="1" ht="15" customHeight="1">
      <c r="B193" s="338"/>
      <c r="C193" s="322" t="s">
        <v>1767</v>
      </c>
      <c r="D193" s="315"/>
      <c r="E193" s="315"/>
      <c r="F193" s="337" t="s">
        <v>1677</v>
      </c>
      <c r="G193" s="315"/>
      <c r="H193" s="315" t="s">
        <v>1768</v>
      </c>
      <c r="I193" s="315" t="s">
        <v>1706</v>
      </c>
      <c r="J193" s="315"/>
      <c r="K193" s="359"/>
    </row>
    <row r="194" s="1" customFormat="1" ht="15" customHeight="1">
      <c r="B194" s="365"/>
      <c r="C194" s="373"/>
      <c r="D194" s="347"/>
      <c r="E194" s="347"/>
      <c r="F194" s="347"/>
      <c r="G194" s="347"/>
      <c r="H194" s="347"/>
      <c r="I194" s="347"/>
      <c r="J194" s="347"/>
      <c r="K194" s="366"/>
    </row>
    <row r="195" s="1" customFormat="1" ht="18.75" customHeight="1">
      <c r="B195" s="312"/>
      <c r="C195" s="315"/>
      <c r="D195" s="315"/>
      <c r="E195" s="315"/>
      <c r="F195" s="337"/>
      <c r="G195" s="315"/>
      <c r="H195" s="315"/>
      <c r="I195" s="315"/>
      <c r="J195" s="315"/>
      <c r="K195" s="312"/>
    </row>
    <row r="196" s="1" customFormat="1" ht="18.75" customHeight="1">
      <c r="B196" s="312"/>
      <c r="C196" s="315"/>
      <c r="D196" s="315"/>
      <c r="E196" s="315"/>
      <c r="F196" s="337"/>
      <c r="G196" s="315"/>
      <c r="H196" s="315"/>
      <c r="I196" s="315"/>
      <c r="J196" s="315"/>
      <c r="K196" s="312"/>
    </row>
    <row r="197" s="1" customFormat="1" ht="18.75" customHeight="1">
      <c r="B197" s="323"/>
      <c r="C197" s="323"/>
      <c r="D197" s="323"/>
      <c r="E197" s="323"/>
      <c r="F197" s="323"/>
      <c r="G197" s="323"/>
      <c r="H197" s="323"/>
      <c r="I197" s="323"/>
      <c r="J197" s="323"/>
      <c r="K197" s="323"/>
    </row>
    <row r="198" s="1" customFormat="1">
      <c r="B198" s="302"/>
      <c r="C198" s="303"/>
      <c r="D198" s="303"/>
      <c r="E198" s="303"/>
      <c r="F198" s="303"/>
      <c r="G198" s="303"/>
      <c r="H198" s="303"/>
      <c r="I198" s="303"/>
      <c r="J198" s="303"/>
      <c r="K198" s="304"/>
    </row>
    <row r="199" s="1" customFormat="1" ht="21">
      <c r="B199" s="305"/>
      <c r="C199" s="306" t="s">
        <v>1769</v>
      </c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5.5" customHeight="1">
      <c r="B200" s="305"/>
      <c r="C200" s="374" t="s">
        <v>1770</v>
      </c>
      <c r="D200" s="374"/>
      <c r="E200" s="374"/>
      <c r="F200" s="374" t="s">
        <v>1771</v>
      </c>
      <c r="G200" s="375"/>
      <c r="H200" s="374" t="s">
        <v>1772</v>
      </c>
      <c r="I200" s="374"/>
      <c r="J200" s="374"/>
      <c r="K200" s="307"/>
    </row>
    <row r="201" s="1" customFormat="1" ht="5.25" customHeight="1">
      <c r="B201" s="338"/>
      <c r="C201" s="335"/>
      <c r="D201" s="335"/>
      <c r="E201" s="335"/>
      <c r="F201" s="335"/>
      <c r="G201" s="315"/>
      <c r="H201" s="335"/>
      <c r="I201" s="335"/>
      <c r="J201" s="335"/>
      <c r="K201" s="359"/>
    </row>
    <row r="202" s="1" customFormat="1" ht="15" customHeight="1">
      <c r="B202" s="338"/>
      <c r="C202" s="315" t="s">
        <v>1762</v>
      </c>
      <c r="D202" s="315"/>
      <c r="E202" s="315"/>
      <c r="F202" s="337" t="s">
        <v>48</v>
      </c>
      <c r="G202" s="315"/>
      <c r="H202" s="315" t="s">
        <v>1773</v>
      </c>
      <c r="I202" s="315"/>
      <c r="J202" s="315"/>
      <c r="K202" s="359"/>
    </row>
    <row r="203" s="1" customFormat="1" ht="15" customHeight="1">
      <c r="B203" s="338"/>
      <c r="C203" s="344"/>
      <c r="D203" s="315"/>
      <c r="E203" s="315"/>
      <c r="F203" s="337" t="s">
        <v>49</v>
      </c>
      <c r="G203" s="315"/>
      <c r="H203" s="315" t="s">
        <v>1774</v>
      </c>
      <c r="I203" s="315"/>
      <c r="J203" s="315"/>
      <c r="K203" s="359"/>
    </row>
    <row r="204" s="1" customFormat="1" ht="15" customHeight="1">
      <c r="B204" s="338"/>
      <c r="C204" s="344"/>
      <c r="D204" s="315"/>
      <c r="E204" s="315"/>
      <c r="F204" s="337" t="s">
        <v>52</v>
      </c>
      <c r="G204" s="315"/>
      <c r="H204" s="315" t="s">
        <v>1775</v>
      </c>
      <c r="I204" s="315"/>
      <c r="J204" s="315"/>
      <c r="K204" s="359"/>
    </row>
    <row r="205" s="1" customFormat="1" ht="15" customHeight="1">
      <c r="B205" s="338"/>
      <c r="C205" s="315"/>
      <c r="D205" s="315"/>
      <c r="E205" s="315"/>
      <c r="F205" s="337" t="s">
        <v>50</v>
      </c>
      <c r="G205" s="315"/>
      <c r="H205" s="315" t="s">
        <v>1776</v>
      </c>
      <c r="I205" s="315"/>
      <c r="J205" s="315"/>
      <c r="K205" s="359"/>
    </row>
    <row r="206" s="1" customFormat="1" ht="15" customHeight="1">
      <c r="B206" s="338"/>
      <c r="C206" s="315"/>
      <c r="D206" s="315"/>
      <c r="E206" s="315"/>
      <c r="F206" s="337" t="s">
        <v>51</v>
      </c>
      <c r="G206" s="315"/>
      <c r="H206" s="315" t="s">
        <v>1777</v>
      </c>
      <c r="I206" s="315"/>
      <c r="J206" s="315"/>
      <c r="K206" s="359"/>
    </row>
    <row r="207" s="1" customFormat="1" ht="15" customHeight="1">
      <c r="B207" s="338"/>
      <c r="C207" s="315"/>
      <c r="D207" s="315"/>
      <c r="E207" s="315"/>
      <c r="F207" s="337"/>
      <c r="G207" s="315"/>
      <c r="H207" s="315"/>
      <c r="I207" s="315"/>
      <c r="J207" s="315"/>
      <c r="K207" s="359"/>
    </row>
    <row r="208" s="1" customFormat="1" ht="15" customHeight="1">
      <c r="B208" s="338"/>
      <c r="C208" s="315" t="s">
        <v>1718</v>
      </c>
      <c r="D208" s="315"/>
      <c r="E208" s="315"/>
      <c r="F208" s="337" t="s">
        <v>84</v>
      </c>
      <c r="G208" s="315"/>
      <c r="H208" s="315" t="s">
        <v>1778</v>
      </c>
      <c r="I208" s="315"/>
      <c r="J208" s="315"/>
      <c r="K208" s="359"/>
    </row>
    <row r="209" s="1" customFormat="1" ht="15" customHeight="1">
      <c r="B209" s="338"/>
      <c r="C209" s="344"/>
      <c r="D209" s="315"/>
      <c r="E209" s="315"/>
      <c r="F209" s="337" t="s">
        <v>1616</v>
      </c>
      <c r="G209" s="315"/>
      <c r="H209" s="315" t="s">
        <v>1617</v>
      </c>
      <c r="I209" s="315"/>
      <c r="J209" s="315"/>
      <c r="K209" s="359"/>
    </row>
    <row r="210" s="1" customFormat="1" ht="15" customHeight="1">
      <c r="B210" s="338"/>
      <c r="C210" s="315"/>
      <c r="D210" s="315"/>
      <c r="E210" s="315"/>
      <c r="F210" s="337" t="s">
        <v>1614</v>
      </c>
      <c r="G210" s="315"/>
      <c r="H210" s="315" t="s">
        <v>1779</v>
      </c>
      <c r="I210" s="315"/>
      <c r="J210" s="315"/>
      <c r="K210" s="359"/>
    </row>
    <row r="211" s="1" customFormat="1" ht="15" customHeight="1">
      <c r="B211" s="376"/>
      <c r="C211" s="344"/>
      <c r="D211" s="344"/>
      <c r="E211" s="344"/>
      <c r="F211" s="337" t="s">
        <v>1618</v>
      </c>
      <c r="G211" s="322"/>
      <c r="H211" s="363" t="s">
        <v>133</v>
      </c>
      <c r="I211" s="363"/>
      <c r="J211" s="363"/>
      <c r="K211" s="377"/>
    </row>
    <row r="212" s="1" customFormat="1" ht="15" customHeight="1">
      <c r="B212" s="376"/>
      <c r="C212" s="344"/>
      <c r="D212" s="344"/>
      <c r="E212" s="344"/>
      <c r="F212" s="337" t="s">
        <v>795</v>
      </c>
      <c r="G212" s="322"/>
      <c r="H212" s="363" t="s">
        <v>1780</v>
      </c>
      <c r="I212" s="363"/>
      <c r="J212" s="363"/>
      <c r="K212" s="377"/>
    </row>
    <row r="213" s="1" customFormat="1" ht="15" customHeight="1">
      <c r="B213" s="376"/>
      <c r="C213" s="344"/>
      <c r="D213" s="344"/>
      <c r="E213" s="344"/>
      <c r="F213" s="378"/>
      <c r="G213" s="322"/>
      <c r="H213" s="379"/>
      <c r="I213" s="379"/>
      <c r="J213" s="379"/>
      <c r="K213" s="377"/>
    </row>
    <row r="214" s="1" customFormat="1" ht="15" customHeight="1">
      <c r="B214" s="376"/>
      <c r="C214" s="315" t="s">
        <v>1742</v>
      </c>
      <c r="D214" s="344"/>
      <c r="E214" s="344"/>
      <c r="F214" s="337">
        <v>1</v>
      </c>
      <c r="G214" s="322"/>
      <c r="H214" s="363" t="s">
        <v>1781</v>
      </c>
      <c r="I214" s="363"/>
      <c r="J214" s="363"/>
      <c r="K214" s="377"/>
    </row>
    <row r="215" s="1" customFormat="1" ht="15" customHeight="1">
      <c r="B215" s="376"/>
      <c r="C215" s="344"/>
      <c r="D215" s="344"/>
      <c r="E215" s="344"/>
      <c r="F215" s="337">
        <v>2</v>
      </c>
      <c r="G215" s="322"/>
      <c r="H215" s="363" t="s">
        <v>1782</v>
      </c>
      <c r="I215" s="363"/>
      <c r="J215" s="363"/>
      <c r="K215" s="377"/>
    </row>
    <row r="216" s="1" customFormat="1" ht="15" customHeight="1">
      <c r="B216" s="376"/>
      <c r="C216" s="344"/>
      <c r="D216" s="344"/>
      <c r="E216" s="344"/>
      <c r="F216" s="337">
        <v>3</v>
      </c>
      <c r="G216" s="322"/>
      <c r="H216" s="363" t="s">
        <v>1783</v>
      </c>
      <c r="I216" s="363"/>
      <c r="J216" s="363"/>
      <c r="K216" s="377"/>
    </row>
    <row r="217" s="1" customFormat="1" ht="15" customHeight="1">
      <c r="B217" s="376"/>
      <c r="C217" s="344"/>
      <c r="D217" s="344"/>
      <c r="E217" s="344"/>
      <c r="F217" s="337">
        <v>4</v>
      </c>
      <c r="G217" s="322"/>
      <c r="H217" s="363" t="s">
        <v>1784</v>
      </c>
      <c r="I217" s="363"/>
      <c r="J217" s="363"/>
      <c r="K217" s="377"/>
    </row>
    <row r="218" s="1" customFormat="1" ht="12.75" customHeight="1">
      <c r="B218" s="380"/>
      <c r="C218" s="381"/>
      <c r="D218" s="381"/>
      <c r="E218" s="381"/>
      <c r="F218" s="381"/>
      <c r="G218" s="381"/>
      <c r="H218" s="381"/>
      <c r="I218" s="381"/>
      <c r="J218" s="381"/>
      <c r="K218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Ivo Podracký</dc:creator>
  <cp:lastModifiedBy>Ivo Podracký</cp:lastModifiedBy>
  <dcterms:created xsi:type="dcterms:W3CDTF">2020-07-15T09:27:42Z</dcterms:created>
  <dcterms:modified xsi:type="dcterms:W3CDTF">2020-07-15T09:28:09Z</dcterms:modified>
</cp:coreProperties>
</file>