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6025-1 - SO101 Polní ces..." sheetId="2" r:id="rId2"/>
    <sheet name="16025-1.1 - SO301.1 Cestn..." sheetId="3" r:id="rId3"/>
    <sheet name="16025-1.2 - SO301.2 Záchy..." sheetId="4" r:id="rId4"/>
    <sheet name="16025-1.3 - SO301.3 - Ces..." sheetId="5" r:id="rId5"/>
    <sheet name="16025-1.4 - SO301.4 Zemní..." sheetId="6" r:id="rId6"/>
    <sheet name="16025-1.5 - SO301.5 Odpad..." sheetId="7" r:id="rId7"/>
    <sheet name="16025-1.6 - SO301.6 Cestn..." sheetId="8" r:id="rId8"/>
    <sheet name="16025-2 - SO102 Polní ces..." sheetId="9" r:id="rId9"/>
    <sheet name="16025-2.1 - SO302.1 Cestn..." sheetId="10" r:id="rId10"/>
    <sheet name="16025-2.2 - SO302.2 Cestn..." sheetId="11" r:id="rId11"/>
    <sheet name="16025-2.3 - SO302.3 Cestn..." sheetId="12" r:id="rId12"/>
    <sheet name="16025-2.4 - SO302.4 Zemní..." sheetId="13" r:id="rId13"/>
    <sheet name="16025-2.5 - SO302.5 Odpad..." sheetId="14" r:id="rId14"/>
    <sheet name="16025-3 - SO103 Polní ces..." sheetId="15" r:id="rId15"/>
    <sheet name="16025-4 - SO104 Polní ces..." sheetId="16" r:id="rId16"/>
    <sheet name="16025-5.1 - SO801 Interak..." sheetId="17" r:id="rId17"/>
    <sheet name="16025-5.2 - SO801 Interak..." sheetId="18" r:id="rId18"/>
    <sheet name="16025-5.3 - SO801 Interak..." sheetId="19" r:id="rId19"/>
    <sheet name="16025-5.4 - SO801 Interak..." sheetId="20" r:id="rId20"/>
    <sheet name="16025-5.5 - SO801 Interak..." sheetId="21" r:id="rId21"/>
    <sheet name="16025-6 - Vedlejší a osta..." sheetId="22" r:id="rId22"/>
    <sheet name="Pokyny pro vyplnění" sheetId="23" r:id="rId23"/>
  </sheets>
  <definedNames>
    <definedName name="_xlnm.Print_Area" localSheetId="0">'Rekapitulace stavby'!$D$4:$AO$36,'Rekapitulace stavby'!$C$42:$AQ$76</definedName>
    <definedName name="_xlnm._FilterDatabase" localSheetId="1" hidden="1">'16025-1 - SO101 Polní ces...'!$C$84:$K$233</definedName>
    <definedName name="_xlnm.Print_Area" localSheetId="1">'16025-1 - SO101 Polní ces...'!$C$4:$J$39,'16025-1 - SO101 Polní ces...'!$C$45:$J$66,'16025-1 - SO101 Polní ces...'!$C$72:$K$233</definedName>
    <definedName name="_xlnm._FilterDatabase" localSheetId="2" hidden="1">'16025-1.1 - SO301.1 Cestn...'!$C$82:$K$138</definedName>
    <definedName name="_xlnm.Print_Area" localSheetId="2">'16025-1.1 - SO301.1 Cestn...'!$C$4:$J$39,'16025-1.1 - SO301.1 Cestn...'!$C$45:$J$64,'16025-1.1 - SO301.1 Cestn...'!$C$70:$K$138</definedName>
    <definedName name="_xlnm._FilterDatabase" localSheetId="3" hidden="1">'16025-1.2 - SO301.2 Záchy...'!$C$82:$K$142</definedName>
    <definedName name="_xlnm.Print_Area" localSheetId="3">'16025-1.2 - SO301.2 Záchy...'!$C$4:$J$39,'16025-1.2 - SO301.2 Záchy...'!$C$45:$J$64,'16025-1.2 - SO301.2 Záchy...'!$C$70:$K$142</definedName>
    <definedName name="_xlnm._FilterDatabase" localSheetId="4" hidden="1">'16025-1.3 - SO301.3 - Ces...'!$C$84:$K$115</definedName>
    <definedName name="_xlnm.Print_Area" localSheetId="4">'16025-1.3 - SO301.3 - Ces...'!$C$4:$J$39,'16025-1.3 - SO301.3 - Ces...'!$C$45:$J$66,'16025-1.3 - SO301.3 - Ces...'!$C$72:$K$115</definedName>
    <definedName name="_xlnm._FilterDatabase" localSheetId="5" hidden="1">'16025-1.4 - SO301.4 Zemní...'!$C$83:$K$133</definedName>
    <definedName name="_xlnm.Print_Area" localSheetId="5">'16025-1.4 - SO301.4 Zemní...'!$C$4:$J$39,'16025-1.4 - SO301.4 Zemní...'!$C$45:$J$65,'16025-1.4 - SO301.4 Zemní...'!$C$71:$K$133</definedName>
    <definedName name="_xlnm._FilterDatabase" localSheetId="6" hidden="1">'16025-1.5 - SO301.5 Odpad...'!$C$84:$K$148</definedName>
    <definedName name="_xlnm.Print_Area" localSheetId="6">'16025-1.5 - SO301.5 Odpad...'!$C$4:$J$39,'16025-1.5 - SO301.5 Odpad...'!$C$45:$J$66,'16025-1.5 - SO301.5 Odpad...'!$C$72:$K$148</definedName>
    <definedName name="_xlnm._FilterDatabase" localSheetId="7" hidden="1">'16025-1.6 - SO301.6 Cestn...'!$C$81:$K$99</definedName>
    <definedName name="_xlnm.Print_Area" localSheetId="7">'16025-1.6 - SO301.6 Cestn...'!$C$4:$J$39,'16025-1.6 - SO301.6 Cestn...'!$C$45:$J$63,'16025-1.6 - SO301.6 Cestn...'!$C$69:$K$99</definedName>
    <definedName name="_xlnm._FilterDatabase" localSheetId="8" hidden="1">'16025-2 - SO102 Polní ces...'!$C$84:$K$193</definedName>
    <definedName name="_xlnm.Print_Area" localSheetId="8">'16025-2 - SO102 Polní ces...'!$C$4:$J$39,'16025-2 - SO102 Polní ces...'!$C$45:$J$66,'16025-2 - SO102 Polní ces...'!$C$72:$K$193</definedName>
    <definedName name="_xlnm._FilterDatabase" localSheetId="9" hidden="1">'16025-2.1 - SO302.1 Cestn...'!$C$82:$K$125</definedName>
    <definedName name="_xlnm.Print_Area" localSheetId="9">'16025-2.1 - SO302.1 Cestn...'!$C$4:$J$39,'16025-2.1 - SO302.1 Cestn...'!$C$45:$J$64,'16025-2.1 - SO302.1 Cestn...'!$C$70:$K$125</definedName>
    <definedName name="_xlnm._FilterDatabase" localSheetId="10" hidden="1">'16025-2.2 - SO302.2 Cestn...'!$C$84:$K$124</definedName>
    <definedName name="_xlnm.Print_Area" localSheetId="10">'16025-2.2 - SO302.2 Cestn...'!$C$4:$J$39,'16025-2.2 - SO302.2 Cestn...'!$C$45:$J$66,'16025-2.2 - SO302.2 Cestn...'!$C$72:$K$124</definedName>
    <definedName name="_xlnm._FilterDatabase" localSheetId="11" hidden="1">'16025-2.3 - SO302.3 Cestn...'!$C$85:$K$143</definedName>
    <definedName name="_xlnm.Print_Area" localSheetId="11">'16025-2.3 - SO302.3 Cestn...'!$C$4:$J$39,'16025-2.3 - SO302.3 Cestn...'!$C$45:$J$67,'16025-2.3 - SO302.3 Cestn...'!$C$73:$K$143</definedName>
    <definedName name="_xlnm._FilterDatabase" localSheetId="12" hidden="1">'16025-2.4 - SO302.4 Zemní...'!$C$84:$K$174</definedName>
    <definedName name="_xlnm.Print_Area" localSheetId="12">'16025-2.4 - SO302.4 Zemní...'!$C$4:$J$39,'16025-2.4 - SO302.4 Zemní...'!$C$45:$J$66,'16025-2.4 - SO302.4 Zemní...'!$C$72:$K$174</definedName>
    <definedName name="_xlnm._FilterDatabase" localSheetId="13" hidden="1">'16025-2.5 - SO302.5 Odpad...'!$C$82:$K$122</definedName>
    <definedName name="_xlnm.Print_Area" localSheetId="13">'16025-2.5 - SO302.5 Odpad...'!$C$4:$J$39,'16025-2.5 - SO302.5 Odpad...'!$C$45:$J$64,'16025-2.5 - SO302.5 Odpad...'!$C$70:$K$122</definedName>
    <definedName name="_xlnm._FilterDatabase" localSheetId="14" hidden="1">'16025-3 - SO103 Polní ces...'!$C$84:$K$193</definedName>
    <definedName name="_xlnm.Print_Area" localSheetId="14">'16025-3 - SO103 Polní ces...'!$C$4:$J$39,'16025-3 - SO103 Polní ces...'!$C$45:$J$66,'16025-3 - SO103 Polní ces...'!$C$72:$K$193</definedName>
    <definedName name="_xlnm._FilterDatabase" localSheetId="15" hidden="1">'16025-4 - SO104 Polní ces...'!$C$82:$K$128</definedName>
    <definedName name="_xlnm.Print_Area" localSheetId="15">'16025-4 - SO104 Polní ces...'!$C$4:$J$39,'16025-4 - SO104 Polní ces...'!$C$45:$J$64,'16025-4 - SO104 Polní ces...'!$C$70:$K$128</definedName>
    <definedName name="_xlnm._FilterDatabase" localSheetId="16" hidden="1">'16025-5.1 - SO801 Interak...'!$C$80:$K$111</definedName>
    <definedName name="_xlnm.Print_Area" localSheetId="16">'16025-5.1 - SO801 Interak...'!$C$4:$J$39,'16025-5.1 - SO801 Interak...'!$C$45:$J$62,'16025-5.1 - SO801 Interak...'!$C$68:$K$111</definedName>
    <definedName name="_xlnm._FilterDatabase" localSheetId="17" hidden="1">'16025-5.2 - SO801 Interak...'!$C$80:$K$116</definedName>
    <definedName name="_xlnm.Print_Area" localSheetId="17">'16025-5.2 - SO801 Interak...'!$C$4:$J$39,'16025-5.2 - SO801 Interak...'!$C$45:$J$62,'16025-5.2 - SO801 Interak...'!$C$68:$K$116</definedName>
    <definedName name="_xlnm._FilterDatabase" localSheetId="18" hidden="1">'16025-5.3 - SO801 Interak...'!$C$80:$K$111</definedName>
    <definedName name="_xlnm.Print_Area" localSheetId="18">'16025-5.3 - SO801 Interak...'!$C$4:$J$39,'16025-5.3 - SO801 Interak...'!$C$45:$J$62,'16025-5.3 - SO801 Interak...'!$C$68:$K$111</definedName>
    <definedName name="_xlnm._FilterDatabase" localSheetId="19" hidden="1">'16025-5.4 - SO801 Interak...'!$C$80:$K$111</definedName>
    <definedName name="_xlnm.Print_Area" localSheetId="19">'16025-5.4 - SO801 Interak...'!$C$4:$J$39,'16025-5.4 - SO801 Interak...'!$C$45:$J$62,'16025-5.4 - SO801 Interak...'!$C$68:$K$111</definedName>
    <definedName name="_xlnm._FilterDatabase" localSheetId="20" hidden="1">'16025-5.5 - SO801 Interak...'!$C$80:$K$111</definedName>
    <definedName name="_xlnm.Print_Area" localSheetId="20">'16025-5.5 - SO801 Interak...'!$C$4:$J$39,'16025-5.5 - SO801 Interak...'!$C$45:$J$62,'16025-5.5 - SO801 Interak...'!$C$68:$K$111</definedName>
    <definedName name="_xlnm._FilterDatabase" localSheetId="21" hidden="1">'16025-6 - Vedlejší a osta...'!$C$84:$K$114</definedName>
    <definedName name="_xlnm.Print_Area" localSheetId="21">'16025-6 - Vedlejší a osta...'!$C$4:$J$39,'16025-6 - Vedlejší a osta...'!$C$45:$J$66,'16025-6 - Vedlejší a osta...'!$C$72:$K$114</definedName>
    <definedName name="_xlnm.Print_Area" localSheetId="2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'16025-1 - SO101 Polní ces...'!$84:$84</definedName>
    <definedName name="_xlnm.Print_Titles" localSheetId="2">'16025-1.1 - SO301.1 Cestn...'!$82:$82</definedName>
    <definedName name="_xlnm.Print_Titles" localSheetId="3">'16025-1.2 - SO301.2 Záchy...'!$82:$82</definedName>
    <definedName name="_xlnm.Print_Titles" localSheetId="4">'16025-1.3 - SO301.3 - Ces...'!$84:$84</definedName>
    <definedName name="_xlnm.Print_Titles" localSheetId="5">'16025-1.4 - SO301.4 Zemní...'!$83:$83</definedName>
    <definedName name="_xlnm.Print_Titles" localSheetId="6">'16025-1.5 - SO301.5 Odpad...'!$84:$84</definedName>
    <definedName name="_xlnm.Print_Titles" localSheetId="7">'16025-1.6 - SO301.6 Cestn...'!$81:$81</definedName>
    <definedName name="_xlnm.Print_Titles" localSheetId="8">'16025-2 - SO102 Polní ces...'!$84:$84</definedName>
    <definedName name="_xlnm.Print_Titles" localSheetId="9">'16025-2.1 - SO302.1 Cestn...'!$82:$82</definedName>
    <definedName name="_xlnm.Print_Titles" localSheetId="10">'16025-2.2 - SO302.2 Cestn...'!$84:$84</definedName>
    <definedName name="_xlnm.Print_Titles" localSheetId="11">'16025-2.3 - SO302.3 Cestn...'!$85:$85</definedName>
    <definedName name="_xlnm.Print_Titles" localSheetId="12">'16025-2.4 - SO302.4 Zemní...'!$84:$84</definedName>
    <definedName name="_xlnm.Print_Titles" localSheetId="13">'16025-2.5 - SO302.5 Odpad...'!$82:$82</definedName>
    <definedName name="_xlnm.Print_Titles" localSheetId="14">'16025-3 - SO103 Polní ces...'!$84:$84</definedName>
    <definedName name="_xlnm.Print_Titles" localSheetId="15">'16025-4 - SO104 Polní ces...'!$82:$82</definedName>
    <definedName name="_xlnm.Print_Titles" localSheetId="16">'16025-5.1 - SO801 Interak...'!$80:$80</definedName>
    <definedName name="_xlnm.Print_Titles" localSheetId="17">'16025-5.2 - SO801 Interak...'!$80:$80</definedName>
    <definedName name="_xlnm.Print_Titles" localSheetId="18">'16025-5.3 - SO801 Interak...'!$80:$80</definedName>
    <definedName name="_xlnm.Print_Titles" localSheetId="19">'16025-5.4 - SO801 Interak...'!$80:$80</definedName>
    <definedName name="_xlnm.Print_Titles" localSheetId="20">'16025-5.5 - SO801 Interak...'!$80:$80</definedName>
    <definedName name="_xlnm.Print_Titles" localSheetId="21">'16025-6 - Vedlejší a osta...'!$84:$84</definedName>
  </definedNames>
  <calcPr fullCalcOnLoad="1"/>
</workbook>
</file>

<file path=xl/sharedStrings.xml><?xml version="1.0" encoding="utf-8"?>
<sst xmlns="http://schemas.openxmlformats.org/spreadsheetml/2006/main" count="13202" uniqueCount="1334">
  <si>
    <t>Export Komplet</t>
  </si>
  <si>
    <t>VZ</t>
  </si>
  <si>
    <t>2.0</t>
  </si>
  <si>
    <t>ZAMOK</t>
  </si>
  <si>
    <t>False</t>
  </si>
  <si>
    <t>{a9774a91-462a-4f11-b278-a7bad3c3ef80}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</si>
  <si>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</si>
  <si>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</si>
  <si>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</si>
  <si>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</si>
  <si>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</si>
  <si>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</si>
  <si>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</si>
  <si>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16025-1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</si>
  <si>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</si>
  <si>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</si>
  <si>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2020/I Společná zařízení v k. ú. Borotín u Boskovic - cesty</t>
  </si>
  <si>
    <t>KSO:</t>
  </si>
  <si>
    <t/>
  </si>
  <si>
    <t>CC-CZ:</t>
  </si>
  <si>
    <t>Místo:</t>
  </si>
  <si>
    <t>Borotín</t>
  </si>
  <si>
    <t>Datum:</t>
  </si>
  <si>
    <t>2. 5. 2017</t>
  </si>
  <si>
    <t>Zadavatel:</t>
  </si>
  <si>
    <t>IČ:</t>
  </si>
  <si>
    <t>01312774</t>
  </si>
  <si>
    <t>ČR - SPÚ, KPÚ pro JMK, pobočka Blansko</t>
  </si>
  <si>
    <t>DIČ:</t>
  </si>
  <si>
    <t>CZ01312774</t>
  </si>
  <si>
    <t>Uchazeč:</t>
  </si>
  <si>
    <t>Vyplň údaj</t>
  </si>
  <si>
    <t>Projektant:</t>
  </si>
  <si>
    <t>25576992</t>
  </si>
  <si>
    <t>AGERIS s.r.o.</t>
  </si>
  <si>
    <t>CZ25576992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</si>
  <si>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</si>
  <si>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</si>
  <si>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</si>
  <si>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</si>
  <si>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</si>
  <si>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</si>
  <si>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</si>
  <si>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</si>
  <si>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</si>
  <si>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</si>
  <si>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</si>
  <si>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</si>
  <si>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</si>
  <si>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</si>
  <si>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</si>
  <si>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</si>
  <si>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</si>
  <si>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</si>
  <si>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</si>
  <si>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</si>
  <si>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</si>
  <si>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</si>
  <si>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</si>
  <si>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</si>
  <si>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</si>
  <si>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</si>
  <si>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</si>
  <si>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</si>
  <si>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</si>
  <si>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</si>
  <si>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</si>
  <si>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</si>
  <si>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</si>
  <si>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</si>
  <si>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</si>
  <si>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</si>
  <si>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</si>
  <si>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</si>
  <si>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</si>
  <si>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</si>
  <si>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</si>
  <si>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</si>
  <si>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</si>
  <si>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</si>
  <si>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 Polní cesta Pv51</t>
  </si>
  <si>
    <t>STA</t>
  </si>
  <si>
    <t>1</t>
  </si>
  <si>
    <t>{989d6495-e82d-4404-97db-6aa245f49c1c}</t>
  </si>
  <si>
    <t>2</t>
  </si>
  <si>
    <t>16025-1.1</t>
  </si>
  <si>
    <t>SO301.1 Cestní rigol</t>
  </si>
  <si>
    <t>{bdee9564-933f-4d69-95ed-b7ae3ca2b34d}</t>
  </si>
  <si>
    <t>16025-1.2</t>
  </si>
  <si>
    <t>SO301.2 Záchytný příkop</t>
  </si>
  <si>
    <t>{c610b065-07dd-4bda-b4ca-b9d855dcf941}</t>
  </si>
  <si>
    <t>16025-1.3</t>
  </si>
  <si>
    <t>SO301.3 - Cestní brod</t>
  </si>
  <si>
    <t>{ce358178-525b-4a04-91ac-b586336586b5}</t>
  </si>
  <si>
    <t>16025-1.4</t>
  </si>
  <si>
    <t>SO301.4 Zemní retenční zdrž</t>
  </si>
  <si>
    <t>{a46c7b98-96e0-423a-9eea-235b5dd4c91e}</t>
  </si>
  <si>
    <t>16025-1.5</t>
  </si>
  <si>
    <t>SO301.5 Odpadní průleh retenční zdrže</t>
  </si>
  <si>
    <t>{136012cb-88e9-43ce-bbb2-0240345a310f}</t>
  </si>
  <si>
    <t>16025-1.6</t>
  </si>
  <si>
    <t>SO301.6 Cestní rigol</t>
  </si>
  <si>
    <t>{2b79af4f-bb33-4f62-a60d-9bb8c553c2e9}</t>
  </si>
  <si>
    <t>16025-2</t>
  </si>
  <si>
    <t>SO102 Polní cesta Pv52</t>
  </si>
  <si>
    <t>{f8f66c57-b71e-4244-afdd-573f98656036}</t>
  </si>
  <si>
    <t>16025-2.1</t>
  </si>
  <si>
    <t>SO302.1 Cestní rigol</t>
  </si>
  <si>
    <t>{5e58b9b6-c345-4faf-ae75-8ee3a885c29d}</t>
  </si>
  <si>
    <t>16025-2.2</t>
  </si>
  <si>
    <t>SO302.2 Cestní brod</t>
  </si>
  <si>
    <t>{c304f4f2-04b3-4bfd-8ee6-45dd80de8a6f}</t>
  </si>
  <si>
    <t>16025-2.3</t>
  </si>
  <si>
    <t>SO302.3 Cestní příkop</t>
  </si>
  <si>
    <t>{3c6ee65b-e27c-4c75-8991-66e728d593e6}</t>
  </si>
  <si>
    <t>16025-2.4</t>
  </si>
  <si>
    <t>SO302.4 Zemní retenční zdrž</t>
  </si>
  <si>
    <t>{84b9b58f-fb16-4cd1-8c12-ae611f707f9b}</t>
  </si>
  <si>
    <t>16025-2.5</t>
  </si>
  <si>
    <t>SO302.5 Odpadní příkop retenční zdrže</t>
  </si>
  <si>
    <t>{c13f3aa6-eb4d-4619-8057-156a4ba7c852}</t>
  </si>
  <si>
    <t>16025-3</t>
  </si>
  <si>
    <t>SO103 Polní cesta Pv53</t>
  </si>
  <si>
    <t>{74d98dd7-4eca-473a-b019-2da64cbad361}</t>
  </si>
  <si>
    <t>16025-4</t>
  </si>
  <si>
    <t>SO104 Polní cesta Pv11</t>
  </si>
  <si>
    <t>{ce096007-3f0d-49f8-bd10-fb8350d0cd5d}</t>
  </si>
  <si>
    <t>16025-5.1</t>
  </si>
  <si>
    <t>SO801 Interakční prvek IP6 - kácení</t>
  </si>
  <si>
    <t>{dbd8fb44-1590-44fb-8ce4-8f4b9331f544}</t>
  </si>
  <si>
    <t>16025-5.2</t>
  </si>
  <si>
    <t>SO801 Interakční prvek IP6</t>
  </si>
  <si>
    <t>{f060c5fa-4570-41f2-b41d-34f1286efd5e}</t>
  </si>
  <si>
    <t>16025-5.3</t>
  </si>
  <si>
    <t>SO801 Interakční prvek IP6 - následná péče 1. rok</t>
  </si>
  <si>
    <t>{91f62d4d-e309-4cac-8fb5-110a4506f6f9}</t>
  </si>
  <si>
    <t>16025-5.4</t>
  </si>
  <si>
    <t>SO801 Interakční prvek IP6 - následná péče 2. rok</t>
  </si>
  <si>
    <t>{48ba315f-540a-4b11-85f4-1611e097731d}</t>
  </si>
  <si>
    <t>16025-5.5</t>
  </si>
  <si>
    <t>SO801 Interakční prvek IP6 - následná péče 3. rok</t>
  </si>
  <si>
    <t>{ca169b8d-d894-4e16-a73e-30d49ae93e85}</t>
  </si>
  <si>
    <t>16025-6</t>
  </si>
  <si>
    <t>Vedlejší a ostatní náklady</t>
  </si>
  <si>
    <t>{2c379395-7e94-4974-b55e-3a91b7f73e28}</t>
  </si>
  <si>
    <t>KRYCÍ LIST SOUPISU PRACÍ</t>
  </si>
  <si>
    <t>Objekt:</t>
  </si>
  <si>
    <t>16025-1 - SO101 Polní cesta Pv51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</si>
  <si>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</si>
  <si>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</si>
  <si>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</si>
  <si>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</si>
  <si>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</si>
  <si>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</si>
  <si>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</si>
  <si>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</si>
  <si>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</si>
  <si>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</si>
  <si>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</si>
  <si>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</si>
  <si>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</si>
  <si>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</si>
  <si>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</si>
  <si>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</si>
  <si>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</si>
  <si>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</si>
  <si>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</si>
  <si>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</si>
  <si>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</si>
  <si>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</si>
  <si>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</si>
  <si>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</si>
  <si>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</si>
  <si>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</si>
  <si>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</si>
  <si>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</si>
  <si>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121151105</t>
  </si>
  <si>
    <t>Sejmutí ornice strojně při souvislé ploše do 100 m2, tl. vrstvy přes 250 do 300 mm</t>
  </si>
  <si>
    <t>m2</t>
  </si>
  <si>
    <t>CS ÚRS 2020 01</t>
  </si>
  <si>
    <t>4</t>
  </si>
  <si>
    <t>-729120261</t>
  </si>
  <si>
    <t>PSC</t>
  </si>
  <si>
    <t xml:space="preserve">Poznámka k souboru cen:
1. V cenách jsou započteny i náklady na
a) naložení sejmuté ornice na dopravní prostředek.
b) vodorovné přemístění na hromady v místě upotřebení nebo na dočasné či trvalé skládky na vzdálenost do 50 m a se složením.
2. Ceny lze použít i pro sejmutí podorničí.
3. V cenách nejsou započteny náklady na odstranění nevhodných přimísenin (kamenů, kořenů apod.); tyto práce se ocení individuálně.
</t>
  </si>
  <si>
    <t>VV</t>
  </si>
  <si>
    <t>3,5*3,5*2 "retenční jímky v km 0,150 a 0,300, tl. 0,3 m"</t>
  </si>
  <si>
    <t>122151105</t>
  </si>
  <si>
    <t>Odkopávky a prokopávky nezapažené strojně v hornině třídy těžitelnosti I skupiny 1 a 2 přes 500 do 1 000 m3</t>
  </si>
  <si>
    <t>m3</t>
  </si>
  <si>
    <t>72819143</t>
  </si>
  <si>
    <t xml:space="preserve">Poznámka k souboru cen:
1. V cenách jsou započteny i náklady na přehození výkopku na vzdálenost do 3 m nebo naložení na dopravní prostředek.
</t>
  </si>
  <si>
    <t>593,52*0,85 "z výkazu výměr - planimetrováno z příčných řezů; 85 %"</t>
  </si>
  <si>
    <t>3</t>
  </si>
  <si>
    <t>122251103</t>
  </si>
  <si>
    <t>Odkopávky a prokopávky nezapažené strojně v hornině třídy těžitelnosti I skupiny 3 přes 50 do 100 m3</t>
  </si>
  <si>
    <t>-1584335762</t>
  </si>
  <si>
    <t>593,52*0,15 "z výkazu výměr - planimetrováno z příčných řezů; 15 %"</t>
  </si>
  <si>
    <t>5</t>
  </si>
  <si>
    <t>131151100</t>
  </si>
  <si>
    <t>Hloubení nezapažených jam a zářezů strojně s urovnáním dna do předepsaného profilu a spádu v hornině třídy těžitelnosti I skupiny 1 a 2 do 20 m3</t>
  </si>
  <si>
    <t>316819772</t>
  </si>
  <si>
    <t xml:space="preserve">Poznámka k souboru cen:
1. Hloubení nezapažených jam hloubky přes 16 m se oceňuje individuálně.
2. V cenách jsou započteny i náklady na případné nutné přemístění výkopku ve výkopišti a na přehození výkopku na přilehlém terénu na vzdálenost do 3 m od okraje jámy nebo naložení na dopravní prostředek.
</t>
  </si>
  <si>
    <t>(((1,5/3)*(0,5*0,5+((0,5*0,5)*(3,5*3,5))^0,5+(3,5*3,5))*2))*0,85-7,35 "retenční jímky v km 0,150 a 0,300; 85 %"</t>
  </si>
  <si>
    <t>3,0*1,0*1,0*0,85 "zasakovací jímka v km 0,535; 85 %"</t>
  </si>
  <si>
    <t>3,0*1,0*0,75*0,85 "krytí - zasakovací jímka v km 0,535; 85 %"</t>
  </si>
  <si>
    <t>Součet</t>
  </si>
  <si>
    <t>6</t>
  </si>
  <si>
    <t>131251100</t>
  </si>
  <si>
    <t>Hloubení nezapažených jam a zářezů strojně s urovnáním dna do předepsaného profilu a spádu v hornině třídy těžitelnosti I skupiny 3 do 20 m3</t>
  </si>
  <si>
    <t>-1771389048</t>
  </si>
  <si>
    <t>(((1,5/3)*(0,5*0,5+((0,5*0,5)*(3,5*3,5))^0,5+(3,5*3,5))*2))*0,15 "retenční jímky v km 0,150 a 0,300; 15 %"</t>
  </si>
  <si>
    <t>3,0*1,0*1,0*0,15 "zasakovací jímka v km 0,535; 15 %"</t>
  </si>
  <si>
    <t>3,0*1,0*0,75*0,15 "krytí - zasakovací jímka v km 0,535; 15 %"</t>
  </si>
  <si>
    <t>8</t>
  </si>
  <si>
    <t>132151104</t>
  </si>
  <si>
    <t>Hloubení nezapažených rýh šířky do 800 mm strojně s urovnáním dna do předepsaného profilu a spádu v hornině třídy těžitelnosti I skupiny 1 a 2 přes 100 m3</t>
  </si>
  <si>
    <t>1222531144</t>
  </si>
  <si>
    <t xml:space="preserve">Poznámka k souboru cen:
1. V cenách jsou započteny i náklady na přehození výkopku na přilehlém terénu na vzdálenost do 3 m od podélné osy rýhy nebo naložení na dopravní prostředek.
</t>
  </si>
  <si>
    <t>477,0*0,5*0,85 "drenáž v km 0,000 - 0,476; v trase cesty jsou výhybny - celková délka 477,0 m; 85 %"</t>
  </si>
  <si>
    <t>52,0*0,5*0,85 "drenáž v km 0,483 - 0,535; 85 %"</t>
  </si>
  <si>
    <t>9</t>
  </si>
  <si>
    <t>132251102</t>
  </si>
  <si>
    <t>Hloubení nezapažených rýh šířky do 800 mm strojně s urovnáním dna do předepsaného profilu a spádu v hornině třídy těžitelnosti I skupiny 3 přes 20 do 50 m3</t>
  </si>
  <si>
    <t>870857546</t>
  </si>
  <si>
    <t>477,0*0,5*0,15 "drenáž v km 0,000 - 0,476; v trase cesty jsou výhybny - celková délka 477,0 m; 15 %"</t>
  </si>
  <si>
    <t>52,0*0,5*0,15 "drenáž v km 0,483 - 0,535; 15 %"</t>
  </si>
  <si>
    <t>11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</si>
  <si>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</si>
  <si>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</si>
  <si>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1530260955</t>
  </si>
  <si>
    <t xml:space="preserve">Poznámka k souboru cen:
1. Přemísťuje-li se výkopek z dočasných skládek vzdálených do 50 m, neoceňuje se nakládání výkopku, i když se provádí. Toto ustanovení neplatí, vylučuje-li projekt použití dozeru.
2. Ceny nelze použít, předepisuje-li projekt přemístit výkopek na místo nepřístupné obvyklým dopravním prostředkům; toto přemístění se oceňuje individuálně.
</t>
  </si>
  <si>
    <t>53,56 "odvoz výkopů pro násypy na dočasnou skládku"</t>
  </si>
  <si>
    <t>53,56 "dovoz výkopů z dočasné skládky použitých do násypů"</t>
  </si>
  <si>
    <t>3,0*1,0*0,75 "odvoz výkopů pro krytí zasakovací jímky v km 0,535 na dočasnou skládku"</t>
  </si>
  <si>
    <t>3,0*1,0*0,75 "dovoz výkopů pro krytí zasakovací jímky v km 0,535 z dočasné skládky"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</si>
  <si>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</si>
  <si>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</si>
  <si>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</si>
  <si>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-437168191</t>
  </si>
  <si>
    <t>P</t>
  </si>
  <si>
    <t>Poznámka k položce:
PD počítá s odvozem přebytečného materiálu do vzdálenosti 10 km od stavby. V případě, že dodavatel stavby bude odvoz realizovat na vzdálenost větší než 10 km, zohlední tuto skutečnost v jednotkové ceně této položky.</t>
  </si>
  <si>
    <t>504,49 "výkopy v hornině 1 a 2"</t>
  </si>
  <si>
    <t>89,03 "výkopy v hornině 3"</t>
  </si>
  <si>
    <t>9,22 "jámy v hornině 1 a 2"</t>
  </si>
  <si>
    <t>2,93 "jámy v hornině 3"</t>
  </si>
  <si>
    <t>224,83 "rýhy v hornině 1 a 2"</t>
  </si>
  <si>
    <t>39,68 "rýhy v hornině 3"</t>
  </si>
  <si>
    <t>-3,0*1,0*0,75 "krytí zasakovací jímky v km 0,535"</t>
  </si>
  <si>
    <t>-53,56 "násypy"</t>
  </si>
  <si>
    <t>13</t>
  </si>
  <si>
    <t>167151101</t>
  </si>
  <si>
    <t>Nakládání, skládání a překládání neulehlého výkopku nebo sypaniny strojně nakládání, množství do 100 m3, z horniny třídy těžitelnosti I, skupiny 1 až 3</t>
  </si>
  <si>
    <t>-916721490</t>
  </si>
  <si>
    <t xml:space="preserve">Poznámka k souboru cen:
1. Ceny -1131 až -1133 jsou určeny pro nakládání, překládání a vykládání na vzdálenost
a) do 20 m vodorovně; vodorovná vzdálenost se měří od těžnice lodi k těžnici druhé lodi, nebo k těžišti hromady na břehu nebo k těžišti dopravního prostředku na suchu,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2. Množství měrných jednotek se určí v rostlém stavu horniny.
</t>
  </si>
  <si>
    <t>53,56 "nakládání zeminy do násypů na dočasné skládce"</t>
  </si>
  <si>
    <t>3,0*1,0*0,75 "krytí zasakovací jímky"</t>
  </si>
  <si>
    <t>14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</si>
  <si>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</si>
  <si>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</si>
  <si>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-1643165635</t>
  </si>
  <si>
    <t xml:space="preserve">Poznámka k souboru cen:
1. Ceny lze použít i pro uložení sypaniny odebírané z hald, pro hlušinu apod.
2. Ceny lze použít i pro uložení sypaniny s předepsaným zhutněním na trvalé skládky.
</t>
  </si>
  <si>
    <t>53,56 "násypy, z výkazu výměr - planimetrováno z příčných řezů"</t>
  </si>
  <si>
    <t>3,0*1,0*0,75 "krytí - zasakovací jímka v km 0,535"</t>
  </si>
  <si>
    <t>171251201</t>
  </si>
  <si>
    <t>Uložení sypaniny na skládky nebo meziskládky bez hutnění s upravením uložené sypaniny do předepsaného tvaru</t>
  </si>
  <si>
    <t>101848912</t>
  </si>
  <si>
    <t xml:space="preserve">Poznámka k souboru cen:
1. Cena je určena i pro:
a) zasypání koryt vodotečí a prohlubní v terénu bez předepsaného zhutnění sypaniny,
b) uložení výkopku pod vodou do prohlubní ve dně vodotečí nebo nádrží.
2. Cenu nelze použít pro uložení výkopku nebo ornice na trvalé skládky s předepsaným zhutněním; toto uložení výkopku se oceňuje cenami souboru cen 171 . . Uložení sypaniny do násypů.
3. V ceně jsou započteny i náklady na rozprostření sypaniny ve vrstvách s hrubým urovnáním na skládce.
4. V ceně nejsou započteny náklady na získání skládek ani na poplatky za skládku.
5. Množství jednotek uložení výkopku (sypaniny) se určí v m3 uloženého výkopku (sypaniny), v rostlém stavu zpravidla ve výkopišti.
</t>
  </si>
  <si>
    <t>53,56 "dočasné uložení výkopků pro násypy"</t>
  </si>
  <si>
    <t>3,0*1,0*0,75 "krytí zasakovací jímky v km 0,535"</t>
  </si>
  <si>
    <t>16</t>
  </si>
  <si>
    <t>171201102R</t>
  </si>
  <si>
    <t>Poplatek za uložení sypaniny na skládce (skládkovné)</t>
  </si>
  <si>
    <t>t</t>
  </si>
  <si>
    <t>1319158161</t>
  </si>
  <si>
    <t>Mezisoučet</t>
  </si>
  <si>
    <t>814,37*2,2 "uložení na skládce, 2,2 t/m3"</t>
  </si>
  <si>
    <t>17</t>
  </si>
  <si>
    <t>175101201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</si>
  <si>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</si>
  <si>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577748682</t>
  </si>
  <si>
    <t xml:space="preserve">Poznámka k souboru cen:
1. Ceny jsou určeny pro objem obsypu do vzdálenosti 3 m od přilehlého líce objektu nad přilehlým původním terénem. Zásyp pod tímto terénem se oceňuje jako zásyp okolo objektu cenami souboru cen 174 Zásyp sypaninou; zbývající obsyp se ocení příslušnými cenami souboru cen 171 Uložení sypaniny do násypů.
2. Ceny platí i pro sypání ochranných valů nebo těch jejich částí, jejichž šířka je v koruně menší než 3 m. Uložení výkopku (sypaniny) do zmíněných valů nebo jejich částí, jejichž šířka v koruně je 3 m a více, se oceňuje cenou 171 25-1101 Uložení sypaniny do nezhutněných násypů.
3. Ceny nelze použít pro obsyp potrubí; tento se oceňuje cenami 175 Obsyp potrubí.
4. V cenách nejsou započteny náklady na:
a) svahování obsypu; toto se oceňuje cenami souboru cen 182 Svahování,
b) humusování obsypu; toto se oceňuje cenami souboru cen 18. 3 Rozprostření a urovnání ornice.
5. V cenách nejsou zahrnuty náklady na nakupovanou sypaninu. Tato se oceňuje ve specifikaci.
</t>
  </si>
  <si>
    <t>(0,5-0,15)*529,0 "zásyp drenáže v km 0,000 - 0,476 a 0,483 - 0,535; 0,15 m3/bm je započítáno v položce 212 752 213"</t>
  </si>
  <si>
    <t>18</t>
  </si>
  <si>
    <t>M</t>
  </si>
  <si>
    <t>58343872</t>
  </si>
  <si>
    <t>kamenivo drcené hrubé frakce 8/16</t>
  </si>
  <si>
    <t>1822159468</t>
  </si>
  <si>
    <t>Poznámka k položce:
Zásyp drenáže v km 0,000 - 0,476 a 0,483 - 0,535.</t>
  </si>
  <si>
    <t>185,15*2,2 'Přepočtené koeficientem množství</t>
  </si>
  <si>
    <t>19</t>
  </si>
  <si>
    <t>181102302</t>
  </si>
  <si>
    <t>Úprava pláně na stavbách silnic a dálnic strojně v zářezech mimo skalních se zhutněním</t>
  </si>
  <si>
    <t>100808875</t>
  </si>
  <si>
    <t xml:space="preserve">Poznámka k souboru cen:
1. Ceny 15-2301, 15-2302, 25-2301 a 25-2305 jsou určeny pro urovnání nově zřizovaných ploch vodorovných nebo ve sklonu do 1:5 pod zpevnění ploch jakéhokoliv druhu, pod humusování, drnování a dále předepíše-li projekt urovnání pláně z jiného důvodu.
2. Cena 15-2303 je určena pro vyplnění sypaninou prohlubní zářezů v horninách třídy těžitelnosti II a III, skupiny 5 až 7.
3. Ceny neplatí pro zhutnění podloží pod násypy; toto zhutnění se oceňuje cenou 171 15-2101 Zhutnění podloží pod násypy.
4. Ceny neplatí pro urovnání lavic šířky do 3 m přerušujících svahy, pro urovnání dna příkopů pro jakoukoliv jejich šířku; toto urovnání se oceňuje cenami souboru cen 182 Svahování trvalých svahů do projektovaných profilů.
5. Urovnání ploch ve sklonu přes 1:5 (svahování) se oceňuje cenou 182 20-1101 Svahování trvalých svahů do projektovaných profilů.
6. Vyplnění prohlubní v horninách třídy II a III betonem nebo stabilizací se oceňuje cenami části A 01 katalogu 822-1 Komunikace pozemní a letiště.
</t>
  </si>
  <si>
    <t>2501,8 "z výkazu výměr - planimetrováno z příčných řezů"</t>
  </si>
  <si>
    <t>20</t>
  </si>
  <si>
    <t>181151331</t>
  </si>
  <si>
    <t>Plošná úprava terénu v zemině tř. 1 až 4 s urovnáním povrchu bez doplnění ornice souvislé plochy přes 500 m2 při nerovnostech terénu přes 150 do 200 mm v rovině nebo na svahu do 1:5</t>
  </si>
  <si>
    <t>-2056772958</t>
  </si>
  <si>
    <t xml:space="preserve">Poznámka k souboru cen:
1. Ceny jsou určeny pro vyrovnání nerovností neupraveného rostlého nebo ulehlého terénu.
2. Ceny lze použít pro vyrovnání terénu při zakládání trávníku.
3. V cenách nejsou započteny náklady na hutnění, tyto náklady se oceňují cenami souboru cen 171 15 ... Zhutnění podloží pod násypy z rostlé horniny tř. 1 až 4 katalogu 800-1 Zemní práce.
4. V cenách o sklonu svahu přes 1:1 jsou uvažovány podmínky pro svahy běžně schůdné; bez použití lezeckých technik. V případě použití lezeckých technik se tyto náklady oceňují individuálně.
</t>
  </si>
  <si>
    <t>2000 "úprava terénu po mezideponii materiálů"</t>
  </si>
  <si>
    <t>182201101</t>
  </si>
  <si>
    <t>Svahování trvalých svahů do projektovaných profilů strojně s potřebným přemístěním výkopku při svahování násypů v jakékoliv hornině</t>
  </si>
  <si>
    <t>-1481596716</t>
  </si>
  <si>
    <t xml:space="preserve">Poznámka k souboru cen:
1. Ceny jsou určeny pro svahování všech nově zřizovaných ploch výkopů nebo násypů ve sklonu přes 1:5.
2. Úprava ploch vodorovných nebo ve sklonu do 1 : 5 se oceňuje cenami souboru cen 181 Úprava pláně vyrovnáním výškových rozdílů strojně.
</t>
  </si>
  <si>
    <t>378,09 "z výkazu výměr - planimetrováno z příčných řezů"</t>
  </si>
  <si>
    <t>22</t>
  </si>
  <si>
    <t>182351123</t>
  </si>
  <si>
    <t>Rozprostření a urovnání ornice ve svahu sklonu přes 1:5 strojně při souvislé ploše přes 100 do 500 m2, tl. vrstvy do 200 mm</t>
  </si>
  <si>
    <t>379368978</t>
  </si>
  <si>
    <t xml:space="preserve">Poznámka k souboru cen:
1. V ceně jsou započteny i náklady na případné nutné přemístění hromad nebo dočasných skládek na místo spotřeby ze vzdálenosti do 50 m.
2. V ceně nejsou započteny náklady na získání ornice; tyto se oceňují cenami souboru cen 121 Sejmutí ornice.
</t>
  </si>
  <si>
    <t xml:space="preserve">Poznámka k položce:
Ornice, která nebude spotřebována v rámci realizace polních cest, případně v rámci realizace revitalizačních opatření, bude, po domluvě se zástupci obce Borotín, rozprostřena na okolní pozemky.
Pro ohumusování chybí cca 30,46 m3 ornice, tato bude použita z objektu SO301.1!!!
</t>
  </si>
  <si>
    <t>23</t>
  </si>
  <si>
    <t>183405211</t>
  </si>
  <si>
    <t>Výsev trávníku hydroosevem na ornici</t>
  </si>
  <si>
    <t>-1153015101</t>
  </si>
  <si>
    <t xml:space="preserve">Poznámka k souboru cen:
1. V cenách jsou započteny náklady potřebné pro provedení hydroosevu, s výjimkou travního semene.
2. V cenách nejsou započteny náklady na:
a) dodání travního semene, toto se oceňuje ve specifikaci,
b) zálivku; tato se oceňuje cenami části C02 souboru cen 185 80-43 Zalití rostlin vodou,
c) pokosení; toto se oceňuje cenami části C02 souboru cen 111 10-41 Pokosení trávníku.
</t>
  </si>
  <si>
    <t>(0,5+3,5)*1,5/2*4*2 "retenční jímky v km 0,150 a 0,300"</t>
  </si>
  <si>
    <t>24</t>
  </si>
  <si>
    <t>00572472</t>
  </si>
  <si>
    <t>osivo směs travní krajinná-rovinná</t>
  </si>
  <si>
    <t>kg</t>
  </si>
  <si>
    <t>-1929060322</t>
  </si>
  <si>
    <t>402,09*0,025 'Přepočtené koeficientem množství</t>
  </si>
  <si>
    <t>Zakládání</t>
  </si>
  <si>
    <t>25</t>
  </si>
  <si>
    <t>211531120R</t>
  </si>
  <si>
    <t>Výplň kamenivem do rýh odvodňovacích žeber nebo trativodů bez zhutnění, s úpravou povrchu výplně kamenivem hrubým drceným frakce 32 až 63 mm</t>
  </si>
  <si>
    <t>389186620</t>
  </si>
  <si>
    <t xml:space="preserve">Poznámka k souboru cen:
1. V ceně 51-1111 jsou započteny i náklady na průduchy vytvořené z lomového kamene.
2. V cenách 52-1111 až 58-1111 nejsou započteny náklady na zřízení průduchů; tyto práce se oceňují
 cenami:
 a) souboru cen 212 71-11 Trativody z trub z prostého betonu bez lože,
 b) souboru cen 212 75-5 . Trativody bez lože z drenážních trubek.
3. Množství měrných jednotek se určuje v m3 vyplňovaného prostoru. Objem potrubí a lože se do
 vyplňovaného prostoru nezapočítává.
</t>
  </si>
  <si>
    <t>3,0*1,0*1,0 "zasakovací jímka v km 0,535"</t>
  </si>
  <si>
    <t>26</t>
  </si>
  <si>
    <t>212751106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</si>
  <si>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</si>
  <si>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m</t>
  </si>
  <si>
    <t>1118680961</t>
  </si>
  <si>
    <t xml:space="preserve">Poznámka k souboru cen:
1. V cenách souboru cen nejsou započteny náklady na:
a) montáž a dodávku tvarovek, které se oceňují cenami souboru 877 ..-52.1 Montáž tvarovek na kanalizačním potrubí z trub z plastu, části A03,
b) opláštění potrubí geotextílií, které se oceňuje cenami souboru 211 97-11.. Zřízení opláštění výplně z geotextilie odvodňovacích žeber nebo trativodů v rýze nebo zářezu se stěnami katalogu 800-2 Zvláštní zakládání objektů, části A 01.
</t>
  </si>
  <si>
    <t>477,0 "drenáž v km 0,000 - 0,476; v trase cesty jsou výhybny - celková délka 477,0 m"</t>
  </si>
  <si>
    <t>52,0 "drenáž v km 0,483 - 0,535"</t>
  </si>
  <si>
    <t>27</t>
  </si>
  <si>
    <t>212751136</t>
  </si>
  <si>
    <t>Trativody z drenážních a melioračních trubek pro meliorace, dočasné nebo odlehčovací drenáže se zřízením štěrkového lože pod trubky a s jejich obsypem v otevřeném výkopu trubka flexibilní PVC-U SN 4 neperforovaná DN 160</t>
  </si>
  <si>
    <t>494026450</t>
  </si>
  <si>
    <t>1,0 "neperforované drenážní PVC potrubí DN160; dl 1,0 m; zasakovací jímka v km 0,535"</t>
  </si>
  <si>
    <t>2,0 "neperforované drenážní PE potrubí DN160; dl 1,0 m; retenční jímky v km 0,150 a 0,300"</t>
  </si>
  <si>
    <t>29</t>
  </si>
  <si>
    <t>422837581R</t>
  </si>
  <si>
    <t>Koncová (žabí) klapka DXKLAP160</t>
  </si>
  <si>
    <t>kus</t>
  </si>
  <si>
    <t>-18886791</t>
  </si>
  <si>
    <t>Poznámka k položce:
Součástí dodávky je montáž a a veškerý potřebný spojovací materiál.</t>
  </si>
  <si>
    <t>2 "retenční jímky v km 0,150 a 0,300"</t>
  </si>
  <si>
    <t>Vodorovné konstrukce</t>
  </si>
  <si>
    <t>30</t>
  </si>
  <si>
    <t>451571311</t>
  </si>
  <si>
    <t>Lože pod dlažby z kameniva těženého drobného, tl. vrstvy do 100 mm</t>
  </si>
  <si>
    <t>1767425959</t>
  </si>
  <si>
    <t xml:space="preserve">Poznámka k souboru cen:
1. Ceny lze použít i pro zřízení podkladního lože pod patky a konstrukce z prefabrikátů.
2. V cenách jsou započteny i náklady na urovnání líce vrstvy.
3. Plocha se stanoví v m2 dlažby, pod kterou je lože určeno.
</t>
  </si>
  <si>
    <t>(((0,5+1,7)*1)/2+(0,5*1)*2)*2 "drť 8 - 16; retenční jímky v km 0,150 a 0,300"</t>
  </si>
  <si>
    <t>31</t>
  </si>
  <si>
    <t>451971111</t>
  </si>
  <si>
    <t>Položení podkladní vrstvy z geotextilie v rovině nebo ve svahu, s přesahem jednotlivých pásů 150 mm, s uchycením v terénu sponami z bet. oceli a za plůtky hřeby</t>
  </si>
  <si>
    <t>-808447289</t>
  </si>
  <si>
    <t xml:space="preserve">Poznámka k souboru cen:
1. V cenách jsou započteny i náklady na dodání spon a hřebů.
2. V cenách jsou započteny i náklady na technologickou manipulaci vodorovně na vzdálenost do 30 m.
3. V cenách nejsou započteny náklady na dodání geotextilie; tato se oceňuje ve specifikaci. Ztratné lze dohodnout ve výši 2 %.
</t>
  </si>
  <si>
    <t>32</t>
  </si>
  <si>
    <t>69311068</t>
  </si>
  <si>
    <t>geotextilie netkaná separační, ochranná, filtrační, drenážní PP 300g/m2</t>
  </si>
  <si>
    <t>-1454794065</t>
  </si>
  <si>
    <t>1,7*529,0 "drenážní rýha v km 0,000 - 0,476 a 0,483 - 0,535"</t>
  </si>
  <si>
    <t>2*(3,0*1,0+1,0*1,0+3,0*1,0)+(3,0*1,0) "zasakovací jímka v km 0,535"</t>
  </si>
  <si>
    <t>33</t>
  </si>
  <si>
    <t>465511512</t>
  </si>
  <si>
    <t>Dlažba z lomového kamene upraveného vodorovná nebo plocha ve sklonu do 1:2 s dodáním hmot do cementové malty, s vyplněním spár a s vyspárováním cementovou maltou v ploše do 20 m2, tl. 250 mm</t>
  </si>
  <si>
    <t>-1684932065</t>
  </si>
  <si>
    <t>Poznámka k položce:
Spárování bude provedeno průmyslově vyráběnou sprárovací hmotou pro přírodní kámen a venkovní použití!!!</t>
  </si>
  <si>
    <t>(((0,5+1,7)*1)/2+(0,5*1)*2)*2 "retenční jímky v km 0,150 a 0,300"</t>
  </si>
  <si>
    <t>Komunikace pozemní</t>
  </si>
  <si>
    <t>34</t>
  </si>
  <si>
    <t>561061121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</si>
  <si>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</si>
  <si>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-1526232149</t>
  </si>
  <si>
    <t xml:space="preserve">Poznámka k souboru cen:
1. Ceny lze použít i v případě, že se vlastnosti zeminy zlepší nakupovaným materiálem, který se oceňuje ve specifikaci.
2. V cenách nejsou započteny náklady na odkop a srovnání zeminy, příp. získání zeminy a rozprostření zeminy do patřičných nivelet a sklonů před úpravou. Tyto práce se oceňují cenami katalogu 800-1 Zemní práce.
3. V cenách nejsou započteny náklady na dodání hydraulických pojiv a přísad; tato dodávka se oceňuje ve specifikaci. Doporučené množství pojiva v % objemové hmotnosti zhutněné zeminy:
a) u cen 561 0.-11 pro úpravu vápnem, cementem a směsným i pojivy
- vápno, bezprašné vápno ............................2-3 %
- cement .......................................................4-6 %
- směsná hydraulická pojiva ........................2-5 %
b) u cen 561 0.-12 cementem s přísadami na bázi zeolitů a minerálů
- cement .......................................................9-14 %
- pojiva ...............................................0,09- 0,14 %
4. Předpokládaná objemová hmotnost zeminy je 1 750 kg/m3 .
5. Přesné množství pojiva se stanoví inženýrsko-geologickým průzkumem na základě průkazní zkoušky.
6. Orientační hmotnosti pojiva na 1 m3 zhutněné zeminy je uvedena v příloze č. 5, tabulce č. 1.
7. Hmotnost přidávaného pojiva se nezapočítává do výpočtu přesunu hmot.
8. V cenách nejsou započteny náklady na odstranění překážek nebo objektů.
9. Ceny 561 01-11.. pro tl. vrstvy 150 mm a ceny 561 02-11.. pro tl. vrstvy 200 mm jsou určeny především pro cyklostezky. Doporučené množství pojiva pro cyklostezky je 8-10 % objemové hmotnosti zeminy.
</t>
  </si>
  <si>
    <t>2245,0 "planimetrováno z příčných řezů; km 0,000 - 0,537"</t>
  </si>
  <si>
    <t>35</t>
  </si>
  <si>
    <t>585301600</t>
  </si>
  <si>
    <t>vápno nehašené vzdušné CL 90 jemně mleté VL</t>
  </si>
  <si>
    <t>1797151107</t>
  </si>
  <si>
    <t>2245,0*0,4*0,03*1,7 "3,0 % CaO do hloubky 0,4 m; 1,7 t/m3"</t>
  </si>
  <si>
    <t>36</t>
  </si>
  <si>
    <t>564861111</t>
  </si>
  <si>
    <t>Podklad ze štěrkodrti ŠD s rozprostřením a zhutněním, po zhutnění tl. 200 mm</t>
  </si>
  <si>
    <t>-17203827</t>
  </si>
  <si>
    <t>2360,37 "ŠD f 0 - 63, přírodní, z výkazu výměr - planimetrováno z příčných řezů"</t>
  </si>
  <si>
    <t>37</t>
  </si>
  <si>
    <t>564962111</t>
  </si>
  <si>
    <t>Podklad z mechanicky zpevněného kameniva MZK (minerální beton) s rozprostřením a s hutněním, po zhutnění tl. 200 mm</t>
  </si>
  <si>
    <t>227938172</t>
  </si>
  <si>
    <t xml:space="preserve">Poznámka k souboru cen:
1. ČSN 73 6126-1 připouští pro MZK max. tl. 300 mm.
2. V cenách nejsou započteny náklady na:
a) ochranu povrchu podkladu filtračním postřikem, který se oceňuje cenami souboru cen 573 11-11,
b) spojovací postřik před pokládkou asfaltových směsí, který se oceňuje cenami souboru cen 573 2.-11.
</t>
  </si>
  <si>
    <t>2130,06 "MZK f 0 - 32 mineralbeton - planimetrováno z příčných řezů"</t>
  </si>
  <si>
    <t>998</t>
  </si>
  <si>
    <t>Přesun hmot</t>
  </si>
  <si>
    <t>38</t>
  </si>
  <si>
    <t>998225111</t>
  </si>
  <si>
    <t>Přesun hmot pro komunikace s krytem z kameniva, monolitickým betonovým nebo živičným dopravní vzdálenost do 200 m jakékoliv délky objektu</t>
  </si>
  <si>
    <t>595205209</t>
  </si>
  <si>
    <t xml:space="preserve">Poznámka k souboru cen:
1. Ceny lze použít i pro plochy letišť s krytem monolitickým betonovým nebo živičným.
</t>
  </si>
  <si>
    <t>16025-1.1 - SO301.1 Cestní rigol</t>
  </si>
  <si>
    <t>121151125</t>
  </si>
  <si>
    <t>Sejmutí ornice strojně při souvislé ploše přes 500 m2, tl. vrstvy přes 250 do 300 mm</t>
  </si>
  <si>
    <t>-718442829</t>
  </si>
  <si>
    <t>479,0*1,1 "sejmutí ornice, tl. 0,3 m"</t>
  </si>
  <si>
    <t>122151103</t>
  </si>
  <si>
    <t>Odkopávky a prokopávky nezapažené strojně v hornině třídy těžitelnosti I skupiny 1 a 2 přes 50 do 100 m3</t>
  </si>
  <si>
    <t>1162447364</t>
  </si>
  <si>
    <t>((479,0*1,1*0,55)*0,85)-158,07 "85 %"</t>
  </si>
  <si>
    <t>122251102</t>
  </si>
  <si>
    <t>Odkopávky a prokopávky nezapažené strojně v hornině třídy těžitelnosti I skupiny 3 přes 20 do 50 m3</t>
  </si>
  <si>
    <t>-1026737303</t>
  </si>
  <si>
    <t>((479,0*1,1*0,55)*0,15) "15 %"</t>
  </si>
  <si>
    <t>-1924482860</t>
  </si>
  <si>
    <t>28,74 "odvoz výkopů pro zpětný dosyp na dočasnou skládku"</t>
  </si>
  <si>
    <t>28,74 "dovoz výkopů z dočasné skládky použitých na zpětný dosyp"</t>
  </si>
  <si>
    <t>-1248561563</t>
  </si>
  <si>
    <t>88,26 "výkopy v hornině 1 a 2"</t>
  </si>
  <si>
    <t>43,47 "výkopy v hornině 3"</t>
  </si>
  <si>
    <t>-28,74 "zpětný dosyp"</t>
  </si>
  <si>
    <t>7</t>
  </si>
  <si>
    <t>-795681188</t>
  </si>
  <si>
    <t>28,74 "nakládání zeminy do zpětných dosypů na dočasné skládce"</t>
  </si>
  <si>
    <t>-433969223</t>
  </si>
  <si>
    <t>102,99*2,2 "uložení na skládce, 2,2 t/m3"</t>
  </si>
  <si>
    <t>174101101</t>
  </si>
  <si>
    <t>Zásyp sypaninou z jakékoliv horniny strojně s uložením výkopku ve vrstvách se zhutněním jam, šachet, rýh nebo kolem objektů v těchto vykopávkách</t>
  </si>
  <si>
    <t>-1357319540</t>
  </si>
  <si>
    <t xml:space="preserve">Poznámka k souboru cen:
1. Ceny nelze použít pro zásyp rýh pro drenážní trativody pro lesnicko-technické meliorace a zemědělské. Zásyp těchto rýh se oceňuje cenami souboru cen 174 Zásyp rýh pro drény.
2. V cenách je započteno přemístění sypaniny ze vzdálenosti 10 m od kraje výkopu nebo zasypávaného prostoru, měřeno k těžišti skládky.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
4. Odklizení zbylého výkopku po provedení zásypu zářezů se šikmými stěnami pro podzemní vedení nebo zásypu jam a rýh pro podzemní vedení se oceňuje cenami souboru cen 167 Nakládání výkopku nebo sypaniny a 162 Vodorovné přemístění výkopku.
5. Rozprostření zbylého výkopku podél výkopu a nad výkopem po provedení zásypů zářezů se šikmými stěnami pro podzemní vedení nebo zásypu jam a rýh pro podzemní vedení se oceňuje cenami souborů cen 171 Uložení sypaniny do násypů.
6. V cenách nejsou zahrnuty náklady na prohození sypaniny, tyto náklady se oceňují cenou 17411-1109 Příplatek za prohození sypaniny.
</t>
  </si>
  <si>
    <t>0,06*479,0 "zpětný dosyp"</t>
  </si>
  <si>
    <t>181351103</t>
  </si>
  <si>
    <t>Rozprostření a urovnání ornice v rovině nebo ve svahu sklonu do 1:5 strojně při souvislé ploše přes 100 do 500 m2, tl. vrstvy do 200 mm</t>
  </si>
  <si>
    <t>319108215</t>
  </si>
  <si>
    <t>(158,07-30,46-(378,09*0,1))/0,2 "rozhrnutí přebytečné ornice na okolní pozemky - tl 0,2 m; 30,46 m3 bude použito pro ohumusování v rámci SO101"</t>
  </si>
  <si>
    <t>10</t>
  </si>
  <si>
    <t>181351113</t>
  </si>
  <si>
    <t>Rozprostření a urovnání ornice v rovině nebo ve svahu sklonu do 1:5 strojně při souvislé ploše přes 500 m2, tl. vrstvy do 200 mm</t>
  </si>
  <si>
    <t>-1120167178</t>
  </si>
  <si>
    <t>Poznámka k položce:
Ornice, která nebude spotřebována v rámci realizace polních cest, případně v rámci realizace revitalizačních opatření, bude, po domluvě se zástupci obce Borotín, rozprostřena na okolní pozemky.</t>
  </si>
  <si>
    <t>451315135</t>
  </si>
  <si>
    <t>Podkladní a výplňové vrstvy z betonu prostého tloušťky do 200 mm, z betonu C 16/20</t>
  </si>
  <si>
    <t>481477128</t>
  </si>
  <si>
    <t xml:space="preserve">Poznámka k souboru cen:
1. Cenu lze použít pro podkladní vrstvu z prostého betonu pod základové konstrukce.
2. Příplatek řeší náklady na vícepráce při ruční ukládce pro sklon podkladní vrstvy ve svahu (skluzy u opěry).
3. V cenách jsou započteny náklady na vlastní betonáž, rozhrnutí a případně hutnění betonu požadované konzistence, uhlazení horního povrchu podkladní vrstvy, ošetření a ochranu čerstvě uloženého betonu.
4. V cenách nejsou započteny náklady na:
a) zhutnění podloží pod podkladní vrstvy a vyčištění základové spáry, tyto se oceňují cenami katalogu 800-2 Základy a zvláštní zakládání,
b) podkladní vrstva ze štěrku hutněného u plošného založení, tyto se oceňují souborem cen 451 57-78 Podkladní a výplňová vrstva z kameniva,
c) zhotovení bednění vrtací šablony pilot nebo odbourání hlav pilot ze železobetonu u základu založeného na pilotách.
</t>
  </si>
  <si>
    <t>Poznámka k položce:
podkladní beton C16/20 XC2, XA1, tl. 200 mm</t>
  </si>
  <si>
    <t>479,0*1,0 "podkladní beton pod dlažbu"</t>
  </si>
  <si>
    <t>465513228</t>
  </si>
  <si>
    <t>Dlažba z lomového kamene lomařsky upraveného vodorovná nebo ve sklonu na cementovou maltu ze 400 kg cementu na m3 malty, s vyspárováním cementovou maltou MCs tl. 250 mm</t>
  </si>
  <si>
    <t>383141002</t>
  </si>
  <si>
    <t xml:space="preserve">Poznámka k souboru cen:
1. Ceny -1228 až -1428 lze použít i pro zřízení dlažby ve vodě při sloupci vodního polštáře do 100 mm.
2. V cenách jsou započteny i náklady na:
a) napojení nové dlažby na dlažbu dosavadní,
b) zřízení dlažby na plochách kuželových,
c) zhotovení dlažby u schodů.
3. V cenách nejsou započteny náklady na podkladní betonovou vrstvu, tato vrstva se oceňuje cenami souboru cen 451 31-51 Podkladní a výplňové vrstvy z betonu prostého.
</t>
  </si>
  <si>
    <t>479,0*1,0</t>
  </si>
  <si>
    <t>998312011</t>
  </si>
  <si>
    <t>Přesun hmot pro sanace území, hrazení a úpravy bystřin jakéhokoliv rozsahu pro dopravní vzdálenost 50 m</t>
  </si>
  <si>
    <t>-1728636629</t>
  </si>
  <si>
    <t xml:space="preserve">Poznámka k souboru cen:
1. Ceny jsou určeny pro opevnění svahu nebo dna.
2. Ceny neplatí pro břehové a ochranné porosty, tento přesun se oceňuje cenou 998 31-5011 Břehové a ochranné porosty.
</t>
  </si>
  <si>
    <t>16025-1.2 - SO301.2 Záchytný příkop</t>
  </si>
  <si>
    <t>121151115</t>
  </si>
  <si>
    <t>Sejmutí ornice strojně při souvislé ploše přes 100 do 500 m2, tl. vrstvy přes 250 do 300 mm</t>
  </si>
  <si>
    <t>-856617718</t>
  </si>
  <si>
    <t>45,0*3,0 "sejmutí ornice, tl. 0,3 m"</t>
  </si>
  <si>
    <t>122151102</t>
  </si>
  <si>
    <t>Odkopávky a prokopávky nezapažené strojně v hornině třídy těžitelnosti I skupiny 1 a 2 přes 20 do 50 m3</t>
  </si>
  <si>
    <t>-366896150</t>
  </si>
  <si>
    <t>((45,0*1,7)*0,85)-40,5 "85 %"</t>
  </si>
  <si>
    <t>122251101</t>
  </si>
  <si>
    <t>Odkopávky a prokopávky nezapažené strojně v hornině třídy těžitelnosti I skupiny 3 do 20 m3</t>
  </si>
  <si>
    <t>683928226</t>
  </si>
  <si>
    <t>((45,0*1,7)*0,15) "15 %"</t>
  </si>
  <si>
    <t>-1894502394</t>
  </si>
  <si>
    <t>20,25 "odvoz výkopů pro přihrázkování na dočasnou skládku"</t>
  </si>
  <si>
    <t>20,25 "dovoz výkopů z dočasné skládky použitých pro přihrázkování"</t>
  </si>
  <si>
    <t>1291773454</t>
  </si>
  <si>
    <t>24,53 "výkopy v hornině 1 a 2"</t>
  </si>
  <si>
    <t>11,48 "výkopy v hornině 3"</t>
  </si>
  <si>
    <t>-20,25 "přihrázkování příkopu"</t>
  </si>
  <si>
    <t>-630730161</t>
  </si>
  <si>
    <t>20,25 "nakládání zeminy pro přihrázkování příkopu na dočasné skládce"</t>
  </si>
  <si>
    <t>-428871250</t>
  </si>
  <si>
    <t>0,45*45,0 "přihrázkování příkopu"</t>
  </si>
  <si>
    <t>1736667703</t>
  </si>
  <si>
    <t>-20,25 "násypy"</t>
  </si>
  <si>
    <t>15,76*2,2 "uložení na skládce, 2,2 t/m3"</t>
  </si>
  <si>
    <t>181351003</t>
  </si>
  <si>
    <t>Rozprostření a urovnání ornice v rovině nebo ve svahu sklonu do 1:5 strojně při souvislé ploše do 100 m2, tl. vrstvy do 200 mm</t>
  </si>
  <si>
    <t>1187099470</t>
  </si>
  <si>
    <t>(40,5-(217,5*0,1))/0,2 "rozhrnutí přebytečné ornice na okolní pozemky, tl 0,2 m"</t>
  </si>
  <si>
    <t>-1389284353</t>
  </si>
  <si>
    <t>42,0*2,5+45,0*2,5 "ohumusování pod hydroosev"</t>
  </si>
  <si>
    <t>479100569</t>
  </si>
  <si>
    <t>(42,0*2,5+45,0*2,5)</t>
  </si>
  <si>
    <t>00572474</t>
  </si>
  <si>
    <t>osivo směs travní krajinná-svahová</t>
  </si>
  <si>
    <t>-1126711717</t>
  </si>
  <si>
    <t>217,5*0,025 'Přepočtené koeficientem množství</t>
  </si>
  <si>
    <t>-249302516</t>
  </si>
  <si>
    <t>45,0*3,0 "podkladní beton pod dlažbu"</t>
  </si>
  <si>
    <t>465511522</t>
  </si>
  <si>
    <t>Dlažba z lomového kamene upraveného vodorovná nebo plocha ve sklonu do 1:2 s dodáním hmot do cementové malty, s vyplněním spár a s vyspárováním cementovou maltou v ploše přes 20 m2, tl. 250 mm</t>
  </si>
  <si>
    <t>92229957</t>
  </si>
  <si>
    <t>45,0*3,0</t>
  </si>
  <si>
    <t>-585579122</t>
  </si>
  <si>
    <t>16025-1.3 - SO301.3 - Cestní brod</t>
  </si>
  <si>
    <t xml:space="preserve">    3 - Svislé a kompletní konstrukce</t>
  </si>
  <si>
    <t>122151101</t>
  </si>
  <si>
    <t>Odkopávky a prokopávky nezapažené strojně v hornině třídy těžitelnosti I skupiny 1 a 2 do 20 m3</t>
  </si>
  <si>
    <t>1173152009</t>
  </si>
  <si>
    <t>((3,1*1,88+10,4*0,2)*0,85) "85 %"</t>
  </si>
  <si>
    <t>-1710777760</t>
  </si>
  <si>
    <t>((3,1*1,88+10,4*0,2)*0,15) "15 %"</t>
  </si>
  <si>
    <t>270210111</t>
  </si>
  <si>
    <t>Zdivo základové z lomového kamene na hloubku do 5 m, v prostoru zapaženém nebo nezapaženém s odstraněním napadávky, bez úpravy povrchu základové spáry, s dodáním všech hmot výplňové z kamene tříděného nelícované, jakékoliv tloušťky na maltu cementovou MC 10</t>
  </si>
  <si>
    <t>-455300918</t>
  </si>
  <si>
    <t xml:space="preserve">Poznámka k souboru cen:
1. Objem se stanoví v m3 zdiva; objem dutin jednotlivě do 0,20 m3 se od celkového objemu neodečítá.
</t>
  </si>
  <si>
    <t>0,5*0,8*10,4 "základové zdivo"</t>
  </si>
  <si>
    <t>Svislé a kompletní konstrukce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</si>
  <si>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</si>
  <si>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</si>
  <si>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1188339706</t>
  </si>
  <si>
    <t xml:space="preserve">Poznámka k souboru cen:
1. Ceny jsou určeny pro:
a) bednění prováděné v prostorách zapažených nebo nezapažených,
b) bednění ploch vodorovných, svislých nebo skloněných,
c) bednění v prostoru bez výztuže nebo s výztuží jakékoliv hustoty,
d) bednění prováděné taženou lištou, taženým bedněním, prefabrikovaným bedněním apod., kromě betonového prefabrikovaného bednění.
2. Ceny neplatí pro:
a) bednění pohledových betonů. Tyto náklady se oceňují individuálně;
b) bednění konstrukcí spirál a savek. Tyto náklady se oceňují cenami souboru cen 321 35-6111 až -6940 Obednění a odbednění spirál a savek.
c) bednění základových pasů, tyto práce lze ocenit cenami 27.35 katalogu 801-1.
3. V cenách jsou započteny i náklady na:
a) podíl bednění otvorů, kapes, rýh, prostupů, výklenků apod. objemu jednotlivě do 1 m3,
b) bednění v provedení, které nevyžaduje další úpravu betonových a železobetonových konstrukcí.
4. V cenách nejsou započteny náklady na podpěrné konstrukce; tyto se oceňují cenami katalogu 800-3 Lešení.
5. Plocha se stanoví v m2 rozvinuté plochy obedňované konstrukce.
6. Při výpočtu rozvinuté plochy obedňované konstrukce se neberou v úvahu otvory, kapsy, rýhy, prostupy, výklenky apod. objemu jednotlivě do 1 m3 .
</t>
  </si>
  <si>
    <t>0,8*10,4*2 "základové zdivo"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</si>
  <si>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</si>
  <si>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</si>
  <si>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-1215653072</t>
  </si>
  <si>
    <t>16,64 "odbednění základového zdiva"</t>
  </si>
  <si>
    <t>-646885876</t>
  </si>
  <si>
    <t>3,1*6,3 "podkladní beton pod dlažbu"</t>
  </si>
  <si>
    <t>1868305368</t>
  </si>
  <si>
    <t>3,1*6,3</t>
  </si>
  <si>
    <t>1590549939</t>
  </si>
  <si>
    <t>16025-1.4 - SO301.4 Zemní retenční zdrž</t>
  </si>
  <si>
    <t>209988072</t>
  </si>
  <si>
    <t>3,4*1,23+290,0 "sejmutí ornice, tl. 0,3 m"</t>
  </si>
  <si>
    <t>122151104</t>
  </si>
  <si>
    <t>Odkopávky a prokopávky nezapažené strojně v hornině třídy těžitelnosti I skupiny 1 a 2 přes 100 do 500 m3</t>
  </si>
  <si>
    <t>-302253467</t>
  </si>
  <si>
    <t>((2*156,0)*0,85)-91,18 "85 %"</t>
  </si>
  <si>
    <t>242960709</t>
  </si>
  <si>
    <t>((2*156,0)*0,15) "15 %"</t>
  </si>
  <si>
    <t>1884336820</t>
  </si>
  <si>
    <t>174,02 "výkopy v hornině 1 a 2"</t>
  </si>
  <si>
    <t>46,80 "výkopy v hornině 3"</t>
  </si>
  <si>
    <t>-1148882289</t>
  </si>
  <si>
    <t>220,82*2 'Přepočtené koeficientem množství</t>
  </si>
  <si>
    <t>2107017847</t>
  </si>
  <si>
    <t>(91,18-(222,5*0,1))/0,2 "rozhrnutí přebytečné ornice na okolní pozemky, tl 0,2 m"</t>
  </si>
  <si>
    <t>-1680983086</t>
  </si>
  <si>
    <t>317,0-(20,0+63,0+11,5) "ohumusování pod hydroosev"</t>
  </si>
  <si>
    <t>-1479316482</t>
  </si>
  <si>
    <t>317,0-(20,0+63,0+11,5)</t>
  </si>
  <si>
    <t>-1610716597</t>
  </si>
  <si>
    <t>222,5*0,025 'Přepočtené koeficientem množství</t>
  </si>
  <si>
    <t>-1291906499</t>
  </si>
  <si>
    <t>1,0 "vyústění drenáže"</t>
  </si>
  <si>
    <t>Koncová (žabí) klapka DXKLAP160</t>
  </si>
  <si>
    <t>931147367</t>
  </si>
  <si>
    <t>1 "zemní zdrž"</t>
  </si>
  <si>
    <t>463211151</t>
  </si>
  <si>
    <t>Rovnanina z lomového kamene neupraveného pro podélné i příčné objekty objemu přes 3 m3 z kamene tříděného, s urovnáním líce a vyklínováním spár úlomky kamene hmotnost jednotlivých kamenů do 80 kg</t>
  </si>
  <si>
    <t>1167072388</t>
  </si>
  <si>
    <t xml:space="preserve">Poznámka k souboru cen:
1. V cenách -1144, -1145, -1146, -1154, -1155, -1156 a - 1157 jsou započteny i náklady na uložení klestu a na vykopávku hlíny a její přemístění ze vzdálenosti do 20 m.
</t>
  </si>
  <si>
    <t>20,0*0,6+63,0*0,45+11,5*0,3 "zemní zdrž"</t>
  </si>
  <si>
    <t>-1648481437</t>
  </si>
  <si>
    <t>16025-1.5 - SO301.5 Odpadní průleh retenční zdrže</t>
  </si>
  <si>
    <t>-498497771</t>
  </si>
  <si>
    <t>(30,0/3)*(2,4+((2,4*1,45)^0,5)+1,45)/0,3 "odpadní průleh - sejmutí ornice, tl. 0,3 m"</t>
  </si>
  <si>
    <t>1748738802</t>
  </si>
  <si>
    <t>((30,0/3)*(0,98+((0,98*0,49)^0,5)+0,49))*0,85 "odpadní průleh - 85 %"</t>
  </si>
  <si>
    <t>(0,5*0,8*(3,5+11,4)+3,5*10,4*0,45)*0,85 "cestní brod - 85 %"</t>
  </si>
  <si>
    <t>1940355938</t>
  </si>
  <si>
    <t>((30,0/3)*(0,98+((0,98*0,49)^0,5)+0,49))*0,15 "odpadní průleh - 15 %"</t>
  </si>
  <si>
    <t>(0,5*0,8*(3,5+11,4)+3,5*10,4*0,45)*0,15 "cestní brod - 15 %"</t>
  </si>
  <si>
    <t>-463782476</t>
  </si>
  <si>
    <t>37,38 "výkopy v hornině 1 a 2"</t>
  </si>
  <si>
    <t>6,59 "výkopy v hornině 3"</t>
  </si>
  <si>
    <t>2124344987</t>
  </si>
  <si>
    <t>43,97*2 'Přepočtené koeficientem množství</t>
  </si>
  <si>
    <t>268272239</t>
  </si>
  <si>
    <t>(57,15-(240,0*0,1))/0,2 "odpadní průleh - rozhrnutí přebytečné ornice na okolní pozemky, tl 0,2 m"</t>
  </si>
  <si>
    <t>-905156833</t>
  </si>
  <si>
    <t>30,0*8,0 "odpadní průleh - ohumusování pod hydroosev"</t>
  </si>
  <si>
    <t>1266118977</t>
  </si>
  <si>
    <t>30,0*8,0 "odpadní průleh"</t>
  </si>
  <si>
    <t>1064612179</t>
  </si>
  <si>
    <t>240*0,025 'Přepočtené koeficientem množství</t>
  </si>
  <si>
    <t>-1152894428</t>
  </si>
  <si>
    <t>0,5*0,8*(3,5+11,4) "základové zdivo"</t>
  </si>
  <si>
    <t>550168396</t>
  </si>
  <si>
    <t>(0,8*(3,5+11,4))*2 "cestní brod - základové zdivo"</t>
  </si>
  <si>
    <t>-1135994203</t>
  </si>
  <si>
    <t>-1838204995</t>
  </si>
  <si>
    <t>3,5*10,5 "cestní brod - podkladní beton pod dlažbu"</t>
  </si>
  <si>
    <t>-1522727299</t>
  </si>
  <si>
    <t>0,5*0,5*7,4+0,5*0,5*7,4+8,9*0,4+4,3*0,4 "opevnění vyústění"</t>
  </si>
  <si>
    <t>-2032266301</t>
  </si>
  <si>
    <t>3,5*10,5 "cestní brod"</t>
  </si>
  <si>
    <t>-896681149</t>
  </si>
  <si>
    <t>16025-1.6 - SO301.6 Cestní rigol</t>
  </si>
  <si>
    <t>-566569058</t>
  </si>
  <si>
    <t>(0,6*0,15)/2*103,5/0,3</t>
  </si>
  <si>
    <t>182351023</t>
  </si>
  <si>
    <t>Rozprostření a urovnání ornice ve svahu sklonu přes 1:5 strojně při souvislé ploše do 100 m2, tl. vrstvy do 200 mm</t>
  </si>
  <si>
    <t>1684037421</t>
  </si>
  <si>
    <t>0,7*103,5 "ohumusování pod hydroosev"</t>
  </si>
  <si>
    <t>1674427250</t>
  </si>
  <si>
    <t>0,7*103,5 "cestní rigol"</t>
  </si>
  <si>
    <t>120403520</t>
  </si>
  <si>
    <t>72,45*0,025 'Přepočtené koeficientem množství</t>
  </si>
  <si>
    <t>-876083073</t>
  </si>
  <si>
    <t>16025-2 - SO102 Polní cesta Pv52</t>
  </si>
  <si>
    <t>40906988</t>
  </si>
  <si>
    <t>496,0/0,3 "z výkazu výměr - planimetrováno z příčných řezů"</t>
  </si>
  <si>
    <t>2028646861</t>
  </si>
  <si>
    <t>172,12*0,85 "z výkazu výměr - planimetrováno z příčných řezů; 85 %"</t>
  </si>
  <si>
    <t>751807491</t>
  </si>
  <si>
    <t>172,12*0,15 "z výkazu výměr - planimetrováno z příčných řezů; 15 %"</t>
  </si>
  <si>
    <t>-1306162217</t>
  </si>
  <si>
    <t>406,0*0,5*0,85 "drenáž v km 0,054 - 0,456 38; v trase cesty jsou výhybny - celková délka 406,0 m; 85 %"</t>
  </si>
  <si>
    <t>1181035648</t>
  </si>
  <si>
    <t>406,0*0,5*0,15 "drenáž v km 0,054 - 0,456 38; v trase cesty jsou výhybny - celková délka 406,0 m; 15 %"</t>
  </si>
  <si>
    <t>782397500</t>
  </si>
  <si>
    <t>19,63 "odvoz výkopů pro násypy na dočasnou skládku"</t>
  </si>
  <si>
    <t>19,63 "dovoz výkopů z dočasné skládky použitých do násypů"</t>
  </si>
  <si>
    <t>-579804128</t>
  </si>
  <si>
    <t>146,30 "výkopy v hornině 1 a 2"</t>
  </si>
  <si>
    <t>25,82 "výkopy v hornině 3"</t>
  </si>
  <si>
    <t>172,55 "rýhy v hornině 1 a 2"</t>
  </si>
  <si>
    <t>30,45 "rýhy v hornině 3"</t>
  </si>
  <si>
    <t>-19,63 "násypy"</t>
  </si>
  <si>
    <t>-1283839766</t>
  </si>
  <si>
    <t>19,63 "nakládání zeminy do násypů na dočasné skládce"</t>
  </si>
  <si>
    <t>-580270254</t>
  </si>
  <si>
    <t>19,63 "násypy, z výkazu výměr - planimetrováno z příčných řezů"</t>
  </si>
  <si>
    <t>258840662</t>
  </si>
  <si>
    <t>19,63 "dočasné uložení výkopků pro násypy"</t>
  </si>
  <si>
    <t>-445703583</t>
  </si>
  <si>
    <t>355,49*2,2 "uložení na skládce, 2,2 t/m3"</t>
  </si>
  <si>
    <t>2026826223</t>
  </si>
  <si>
    <t>(0,5-0,15)*406,0 "zásyp drenáže v km 0,054 - 0,456 38; 0,15 m3/bm je započítáno v položce 212 752 213"</t>
  </si>
  <si>
    <t>169701458</t>
  </si>
  <si>
    <t>Poznámka k položce:
Zásyp drenáže v km 0,054 - 0,456 38.</t>
  </si>
  <si>
    <t>142,1*2,2 'Přepočtené koeficientem množství</t>
  </si>
  <si>
    <t>-970320880</t>
  </si>
  <si>
    <t>2095,63 "z výkazu výměr - planimetrováno z příčných řezů"</t>
  </si>
  <si>
    <t>-2098695817</t>
  </si>
  <si>
    <t>182151111</t>
  </si>
  <si>
    <t>Svahování trvalých svahů do projektovaných profilů strojně s potřebným přemístěním výkopku při svahování v zářezech v hornině třídy těžitelnosti I, skupiny 1 až 3</t>
  </si>
  <si>
    <t>279047186</t>
  </si>
  <si>
    <t>1,1 "z výkazu výměr - planimetrováno z příčných řezů"</t>
  </si>
  <si>
    <t>1176347066</t>
  </si>
  <si>
    <t>222,28 "z výkazu výměr - planimetrováno z příčných řezů"</t>
  </si>
  <si>
    <t>182351133</t>
  </si>
  <si>
    <t>Rozprostření a urovnání ornice ve svahu sklonu přes 1:5 strojně při souvislé ploše přes 500 m2, tl. vrstvy do 200 mm</t>
  </si>
  <si>
    <t>53480754</t>
  </si>
  <si>
    <t>740,0 "z výkazu výměr - planimetrováno z příčných řezů"</t>
  </si>
  <si>
    <t>1628295765</t>
  </si>
  <si>
    <t>(496,0-(740,0*0,1))/0,2 "rozhrnutí přebytečné ornice na okolní pozemky"</t>
  </si>
  <si>
    <t>-26955773</t>
  </si>
  <si>
    <t>-247960089</t>
  </si>
  <si>
    <t>740*0,025 'Přepočtené koeficientem množství</t>
  </si>
  <si>
    <t>1343880011</t>
  </si>
  <si>
    <t>406,0 "drenáž v km 0,054 - 0,456 38; v trase cesty jsou výhybny - celková délka 406,0 m"</t>
  </si>
  <si>
    <t>-2047179347</t>
  </si>
  <si>
    <t>3 "tůně v km 0,210; 0,310 a 0,410"</t>
  </si>
  <si>
    <t>-1841407226</t>
  </si>
  <si>
    <t>3*2,0 "neperforované drenážní PE potrubí DN160; dl 2,0 m; vyústění drenáží do tůní LBK2 v km 0,210; 0,310 a 0,410"</t>
  </si>
  <si>
    <t>-1970988479</t>
  </si>
  <si>
    <t>1,7*406,0 "drenážní rýha v km 0,054 - 0,456 38"</t>
  </si>
  <si>
    <t>-650702504</t>
  </si>
  <si>
    <t>28</t>
  </si>
  <si>
    <t>304100627</t>
  </si>
  <si>
    <t>2038,0 "planimetrováno z příčných řezů; km 0,000 - 0,456 38"</t>
  </si>
  <si>
    <t>-142965940</t>
  </si>
  <si>
    <t>2038,0*0,4*0,03*1,7 "3,0 % CaO do hloubky 0,4 m; 1,7 t/m3"</t>
  </si>
  <si>
    <t>-1485948521</t>
  </si>
  <si>
    <t>2038,24 "ŠD f 0 - 63, přírodní, z výkazu výměr - planimetrováno z příčných řezů"</t>
  </si>
  <si>
    <t>-1568439436</t>
  </si>
  <si>
    <t>1839,35 "MZK f 0 - 32 mineralbeton - planimetrováno z příčných řezů"</t>
  </si>
  <si>
    <t>291063416</t>
  </si>
  <si>
    <t>16025-2.1 - SO302.1 Cestní rigol</t>
  </si>
  <si>
    <t>-2129985370</t>
  </si>
  <si>
    <t>((54,0*1,1*0,55)*0,85)-17,82 "85 %; 17,82 m3 ornice odstraněná v rámci Pv52"</t>
  </si>
  <si>
    <t>1596821805</t>
  </si>
  <si>
    <t>((54,0*1,1*0,55)*0,15) "15 %"</t>
  </si>
  <si>
    <t>1727807301</t>
  </si>
  <si>
    <t>3,24 "odvoz výkopů pro zpětný dosyp na dočasnou skládku"</t>
  </si>
  <si>
    <t>3,24 "dovoz výkopů z dočasné skládky použitých na zpětný dosyp"</t>
  </si>
  <si>
    <t>-1532484013</t>
  </si>
  <si>
    <t>9,95 "výkopy v hornině 1 a 2"</t>
  </si>
  <si>
    <t>4,90 "výkopy v hornině 3"</t>
  </si>
  <si>
    <t>-3,24 "zpětný dosyp"</t>
  </si>
  <si>
    <t>-1747415297</t>
  </si>
  <si>
    <t>3,24 "nakládání zeminy do zpětných dosypů na dočasné skládce"</t>
  </si>
  <si>
    <t>1680951438</t>
  </si>
  <si>
    <t>11,61*2,2 "uložení na skládce, 2,2 t/m3"</t>
  </si>
  <si>
    <t>-1469117214</t>
  </si>
  <si>
    <t>0,06*54,0 "zpětný dosyp"</t>
  </si>
  <si>
    <t>451315110R</t>
  </si>
  <si>
    <t>Podkladní nebo vyrovnávací vrstva z betonu prostého tř. C 16/20, ve vrstvě do 200 mm</t>
  </si>
  <si>
    <t>324940008</t>
  </si>
  <si>
    <t>54,0*1,0 "podkladní beton pod dlažbu"</t>
  </si>
  <si>
    <t>1278198253</t>
  </si>
  <si>
    <t>54,0*1,0</t>
  </si>
  <si>
    <t>-2078543432</t>
  </si>
  <si>
    <t>16025-2.2 - SO302.2 Cestní brod</t>
  </si>
  <si>
    <t>-1618340488</t>
  </si>
  <si>
    <t>((2,5*2,1+9,6*0,25)*0,85) "85 %"</t>
  </si>
  <si>
    <t>506967397</t>
  </si>
  <si>
    <t>((2,5*2,1+9,6*0,25)*0,15) "15 %"</t>
  </si>
  <si>
    <t>-1722315207</t>
  </si>
  <si>
    <t>6,5 "výkopy v hornině 1 a 2"</t>
  </si>
  <si>
    <t>1,15 "výkopy v hornině 3"</t>
  </si>
  <si>
    <t>1699325619</t>
  </si>
  <si>
    <t>7,65*2,2 "uložení na skládce, 2,2 t/m3"</t>
  </si>
  <si>
    <t>-249142059</t>
  </si>
  <si>
    <t>0,5*0,8*9,6 "základové zdivo"</t>
  </si>
  <si>
    <t>-1237595680</t>
  </si>
  <si>
    <t>0,8*9,6*2 "základové zdivo"</t>
  </si>
  <si>
    <t>-332325923</t>
  </si>
  <si>
    <t>1308082292</t>
  </si>
  <si>
    <t>2,5*6,1 "podkladní beton pod dlažbu"</t>
  </si>
  <si>
    <t>684080490</t>
  </si>
  <si>
    <t>2,5*6,1</t>
  </si>
  <si>
    <t>-389659103</t>
  </si>
  <si>
    <t>16025-2.3 - SO302.3 Cestní příkop</t>
  </si>
  <si>
    <t xml:space="preserve">    9 - Ostatní konstrukce a práce-bourání</t>
  </si>
  <si>
    <t>719497958</t>
  </si>
  <si>
    <t>34,0*0,8/0,3 "sejmutí ornice, tl. 0,3 m"</t>
  </si>
  <si>
    <t>1427875831</t>
  </si>
  <si>
    <t>((34,0*0,63)*0,85) "85 %"</t>
  </si>
  <si>
    <t>1412502501</t>
  </si>
  <si>
    <t>((34,0*0,63)*0,15) "15 %"</t>
  </si>
  <si>
    <t>652479061</t>
  </si>
  <si>
    <t>18,21 "výkopy v hornině 1 a 2"</t>
  </si>
  <si>
    <t>3,21 "výkopy v hornině 3"</t>
  </si>
  <si>
    <t>-572471794</t>
  </si>
  <si>
    <t>21,42 "výkopy v hornině 1 a 2"</t>
  </si>
  <si>
    <t>12,65*2 'Přepočtené koeficientem množství</t>
  </si>
  <si>
    <t>832351513</t>
  </si>
  <si>
    <t>3,64*34,0-(5,5+8,34+31,4) "ohumusování pod hydroosev"</t>
  </si>
  <si>
    <t>-561199463</t>
  </si>
  <si>
    <t>(27,2-(78,52*0,1))/0,2 "rozhrnutí přebytečné ornice na okolní pozemky, tl 0,2 m"</t>
  </si>
  <si>
    <t>-1796522226</t>
  </si>
  <si>
    <t>3,64*34,0-(5,5-8,34+31,4)</t>
  </si>
  <si>
    <t>1539832053</t>
  </si>
  <si>
    <t>95,2*0,025 'Přepočtené koeficientem množství</t>
  </si>
  <si>
    <t>1202222369</t>
  </si>
  <si>
    <t>4,63*0,5*2 "základové zdivo - 2 ks"</t>
  </si>
  <si>
    <t>807325566</t>
  </si>
  <si>
    <t>1,4*3,7*2*2 "základové zdivo - základová pas 2 ks"</t>
  </si>
  <si>
    <t>1241609050</t>
  </si>
  <si>
    <t>-1641680305</t>
  </si>
  <si>
    <t>3,54*0,4+5,5*0,4+8,34*0,4</t>
  </si>
  <si>
    <t>Ostatní konstrukce a práce-bourání</t>
  </si>
  <si>
    <t>919561019R</t>
  </si>
  <si>
    <t>Kompletní dodávka propustku z trub plastových HDPE rýhovaných se spojkami PECOR OPTIMA DN 600, vč. zemních prací, materiálu a čel.</t>
  </si>
  <si>
    <t>komplet</t>
  </si>
  <si>
    <t>-123126581</t>
  </si>
  <si>
    <t>Poznámka k položce:
Kompletní dodávka propustku z trub plastových HDPE rýhovaných se spojkami PECOR OPTIMA DN 600, vč. zemních prací, materiálu, čel, opevnění výtoku a nátoku lemem z dlažby z lomového kamene na MC tl. 0,25 m, š. 0,7 m, rovnaninou z lomového kamene o hmotnosti 80 - 200 kg a výztužných pasů. Spárování bude provedeno průmyslově vyráběnou spárovací hmotou pro přírodní kámen a venkovní použití, která je také součástí dodávky. Součástí dodávky je také osetí břehů hydroosevem.</t>
  </si>
  <si>
    <t>1 "trubní propustek DN600 - SO302.3, dl. 10,5 m"</t>
  </si>
  <si>
    <t>1297951559</t>
  </si>
  <si>
    <t>16025-2.4 - SO302.4 Zemní retenční zdrž</t>
  </si>
  <si>
    <t xml:space="preserve">    8 - Trubní vedení</t>
  </si>
  <si>
    <t>1589447868</t>
  </si>
  <si>
    <t>225,0 "zemní zdrž - sejmutí ornice, tl. 0,3 m"</t>
  </si>
  <si>
    <t>1,0*16,5 "odpadní potrubí - sejmutí ornice, tl. 0,3 m"</t>
  </si>
  <si>
    <t>-965107177</t>
  </si>
  <si>
    <t>((2*130,0)*0,85)-67,5 "zemní zdrž - 85 %"</t>
  </si>
  <si>
    <t>0,7*1,0*16,5*0,85 "odpadní potrubí - 85 %"</t>
  </si>
  <si>
    <t>-494532406</t>
  </si>
  <si>
    <t>((2*130,0)*0,15) "zemní zdrž - 15 %"</t>
  </si>
  <si>
    <t>0,7*1,0*16,5*0,15 "odpadní potrubí - 15 %"</t>
  </si>
  <si>
    <t>1130691658</t>
  </si>
  <si>
    <t>163,32 "výkopy v hornině 1 a 2"</t>
  </si>
  <si>
    <t>40,73 "výkopy v hornině 3"</t>
  </si>
  <si>
    <t>-5,78 "zpětný zásyp"</t>
  </si>
  <si>
    <t>453413376</t>
  </si>
  <si>
    <t>198,27*2 'Přepočtené koeficientem množství</t>
  </si>
  <si>
    <t>1685138780</t>
  </si>
  <si>
    <t>0,35*16,5*1,0 "zpětný zásyp zeminou s kameny max 300 mm"</t>
  </si>
  <si>
    <t>-1723676586</t>
  </si>
  <si>
    <t>(0,55*16,5*1,0) "štěrkopísková vrstva, zrnitost do 40 mm"</t>
  </si>
  <si>
    <t>58331200</t>
  </si>
  <si>
    <t>štěrkopísek netříděný zásypový</t>
  </si>
  <si>
    <t>1973503002</t>
  </si>
  <si>
    <t>9,08*2 'Přepočtené koeficientem množství</t>
  </si>
  <si>
    <t>1788395275</t>
  </si>
  <si>
    <t>260,0-(5,5+5,88+20,46+2,83+1,66+9,23) "zemní zdrž - ohumusování pod hydroosev"</t>
  </si>
  <si>
    <t>16,5*1,0 "odpadní potrubí - ohumusování pod hydroosev"</t>
  </si>
  <si>
    <t>304117780</t>
  </si>
  <si>
    <t>(72,45-(230,94*0,1))/0,2 "rozhrnutí přebytečné ornice na okolní pozemky, tl 0,2 m"</t>
  </si>
  <si>
    <t>1881211362</t>
  </si>
  <si>
    <t>260,0-(5,5+5,88+20,46+2,83+1,66+9,23) "zemní zdrž"</t>
  </si>
  <si>
    <t>16,5*1,0 "odpadní potrubí"</t>
  </si>
  <si>
    <t>-202074600</t>
  </si>
  <si>
    <t>230,94*0,025 'Přepočtené koeficientem množství</t>
  </si>
  <si>
    <t>422837582R</t>
  </si>
  <si>
    <t>klapka zpětná se šikmým talířem PE - HD, DN250</t>
  </si>
  <si>
    <t>721340378</t>
  </si>
  <si>
    <t>Poznámka k položce:
NE PVC!!!
Součástí dodávky je montáž a a veškerý potřebný spojovací materiál.</t>
  </si>
  <si>
    <t>1 "vyústění odpadního potrubí zemní zdrže SO302.4 v km 1,555 Borotínského potoka"</t>
  </si>
  <si>
    <t>451315125</t>
  </si>
  <si>
    <t>Podkladní a výplňové vrstvy z betonu prostého tloušťky do 150 mm, z betonu C 16/20</t>
  </si>
  <si>
    <t>-1219325264</t>
  </si>
  <si>
    <t>Poznámka k položce:
podkladní beton C16/20 XC2, XA1, tl. 150 mm</t>
  </si>
  <si>
    <t>2,4*0,8+(2,0*1,5-1,3*0,8) "opevnění vyústění odpadního potrubí - podklad pod dlažbu"</t>
  </si>
  <si>
    <t>451315117</t>
  </si>
  <si>
    <t>Podkladní a výplňové vrstvy z betonu prostého tloušťky do 100 mm, z betonu C 25/30</t>
  </si>
  <si>
    <t>1720615950</t>
  </si>
  <si>
    <t>1,0*16,5 "odpadní potrubí"</t>
  </si>
  <si>
    <t>462512161</t>
  </si>
  <si>
    <t>Zához z lomového kamene neupraveného provedený ze břehu nebo z lešení, do sucha nebo do vody záhozového, hmotnost jednotlivých kamenů do 200 kg bez výplně mezer</t>
  </si>
  <si>
    <t>-1733242954</t>
  </si>
  <si>
    <t xml:space="preserve">Poznámka k souboru cen:
1. V příplatcích jsou započteny náklady na urovnání líce záhozu do projektovaného profilu.
</t>
  </si>
  <si>
    <t>Poznámka k položce:
60 % o hmotnosti 200 kg</t>
  </si>
  <si>
    <t>1,0*0,5*1,5+1,0*0,6*1,5 "opevnění vyústění odpadního potrubí"</t>
  </si>
  <si>
    <t>462512169</t>
  </si>
  <si>
    <t>Zához z lomového kamene neupraveného provedený ze břehu nebo z lešení, do sucha nebo do vody záhozového, hmotnost jednotlivých kamenů do 200 kg Příplatek k ceně za urovnání líce záhozu</t>
  </si>
  <si>
    <t>1023118859</t>
  </si>
  <si>
    <t>1,0*1,5+1,0*1,5 "opevnění vyústění odpadního potrubí"</t>
  </si>
  <si>
    <t>-2144696075</t>
  </si>
  <si>
    <t>5,5*0,6+5,88*0,4+20,46*0,45+2,83*0,6+1,66*0,4+9,23*0,45 "zemní zdrž"</t>
  </si>
  <si>
    <t>-62381791</t>
  </si>
  <si>
    <t>2,4*0,8+(2,0*1,5-1,3*0,8) "opevnění vyústění odpadního potrubí"</t>
  </si>
  <si>
    <t>Trubní vedení</t>
  </si>
  <si>
    <t>871371150R</t>
  </si>
  <si>
    <t>Montáž potrubí z PVC DN250 SN12 QUANTUM</t>
  </si>
  <si>
    <t>1442868601</t>
  </si>
  <si>
    <t xml:space="preserve">Poznámka k souboru cen:
1. V cenách potrubí nejsou započteny náklady na:
 a) dodání potrubí; potrubí se oceňuje ve specifikaci; ztratné lze dohodnout u trub
 polyetylénových ve výši 1,5 %; u trub z tvrdého PVC ve výši 3 %,
 b) dodání tvarovek; tvarovky se oceňují ve specifikaci.
2. Ceny -2111 jsou určeny i pro plošné kolektory primárních okruhů tepelných čerpadel.
</t>
  </si>
  <si>
    <t>17,0 "potrubí PVC DN250 SN12 QUANTUM"</t>
  </si>
  <si>
    <t>286102201</t>
  </si>
  <si>
    <t>trubka PVC PN 12 DN250</t>
  </si>
  <si>
    <t>1554144303</t>
  </si>
  <si>
    <t>Poznámka k položce:
barva šedá</t>
  </si>
  <si>
    <t>208344014</t>
  </si>
  <si>
    <t>16025-2.5 - SO302.5 Odpadní příkop retenční zdrže</t>
  </si>
  <si>
    <t>491975840</t>
  </si>
  <si>
    <t>7,0*0,41/0,3 "sejmutí ornice, tl. 0,3 m"</t>
  </si>
  <si>
    <t>-1945870974</t>
  </si>
  <si>
    <t>0,12*7,0</t>
  </si>
  <si>
    <t>-470407826</t>
  </si>
  <si>
    <t>0,71 "výkopy v hornině 1 a 2"</t>
  </si>
  <si>
    <t>0,13 "výkopy v hornině 3"</t>
  </si>
  <si>
    <t>724642629</t>
  </si>
  <si>
    <t>0,84*2 'Přepočtené koeficientem množství</t>
  </si>
  <si>
    <t>-1451155491</t>
  </si>
  <si>
    <t>2,1*7,0 "ohumusování pod hydroosev"</t>
  </si>
  <si>
    <t>-956761950</t>
  </si>
  <si>
    <t>(2,87-(14,7*0,1))/0,2 "rozhrnutí přebytečné ornice na okolní pozemky, tl 0,2 m"</t>
  </si>
  <si>
    <t>657883785</t>
  </si>
  <si>
    <t>2,1*7,0</t>
  </si>
  <si>
    <t>988750229</t>
  </si>
  <si>
    <t>14,7*0,025 'Přepočtené koeficientem množství</t>
  </si>
  <si>
    <t>-1160411250</t>
  </si>
  <si>
    <t>1*0,6*3,8+1*0,6*3,8+8,8*0,45+(2,16+1+1)*0,3 "opevnění vyústění"</t>
  </si>
  <si>
    <t>-427379405</t>
  </si>
  <si>
    <t>16025-3 - SO103 Polní cesta Pv53</t>
  </si>
  <si>
    <t>115632311</t>
  </si>
  <si>
    <t>458,8/0,3 "z výkazu výměr - planimetrováno z příčných řezů"</t>
  </si>
  <si>
    <t>-277534723</t>
  </si>
  <si>
    <t>108,42*0,85 "z výkazu výměr - planimetrováno z příčných řezů; 85 %"</t>
  </si>
  <si>
    <t>-1087070542</t>
  </si>
  <si>
    <t>108,42*0,15 "z výkazu výměr - planimetrováno z příčných řezů; 15 %"</t>
  </si>
  <si>
    <t>1701245629</t>
  </si>
  <si>
    <t>515,0*0,5*0,85 "drenáž v km 0,000 - 0,515; celková délka 515,0 m; 85 %"</t>
  </si>
  <si>
    <t>-1899456697</t>
  </si>
  <si>
    <t>515,0*0,5*0,15 "drenáž v km 0,000 - 0,515; celková délka 515,0 m; 15 %"</t>
  </si>
  <si>
    <t>936356587</t>
  </si>
  <si>
    <t>45,09 "odvoz výkopů pro násypy na dočasnou skládku"</t>
  </si>
  <si>
    <t>45,09 "dovoz výkopů z dočasné skládky použitých do násypů"</t>
  </si>
  <si>
    <t>1428113928</t>
  </si>
  <si>
    <t>92,16 "výkopy v hornině 1 a 2"</t>
  </si>
  <si>
    <t>16,26 "výkopy v hornině 3"</t>
  </si>
  <si>
    <t>218,88 "rýhy v hornině 1 a 2"</t>
  </si>
  <si>
    <t>38,63 "rýhy v hornině 3"</t>
  </si>
  <si>
    <t>-45,09 "násypy"</t>
  </si>
  <si>
    <t>1075946269</t>
  </si>
  <si>
    <t>45,09 "nakládání zeminy do násypů na dočasné skládce"</t>
  </si>
  <si>
    <t>-771423076</t>
  </si>
  <si>
    <t>45,09 "násypy, z výkazu výměr - planimetrováno z příčných řezů"</t>
  </si>
  <si>
    <t>627567410</t>
  </si>
  <si>
    <t>45,09 "dočasné uložení výkopků pro násypy"</t>
  </si>
  <si>
    <t>1539173158</t>
  </si>
  <si>
    <t>320,84*2,2 "uložení na skládce, 2,2 t/m3"</t>
  </si>
  <si>
    <t>-1239797766</t>
  </si>
  <si>
    <t>(0,5-0,15)*515,0 "zásyp drenáže v km 0,000 - 0,515; 0,15 m3/bm je započítáno v položce 212 752 213"</t>
  </si>
  <si>
    <t>-2038947318</t>
  </si>
  <si>
    <t>Poznámka k položce:
Zásyp drenáže v km 0,000 - 0,527.</t>
  </si>
  <si>
    <t>180,25*2,2 'Přepočtené koeficientem množství</t>
  </si>
  <si>
    <t>918182783</t>
  </si>
  <si>
    <t>2058,75 "z výkazu výměr - planimetrováno z příčných řezů"</t>
  </si>
  <si>
    <t>-1160269964</t>
  </si>
  <si>
    <t>767295153</t>
  </si>
  <si>
    <t>0,64 "z výkazu výměr - planimetrováno z příčných řezů"</t>
  </si>
  <si>
    <t>832074721</t>
  </si>
  <si>
    <t>331,68 "z výkazu výměr - planimetrováno z příčných řezů"</t>
  </si>
  <si>
    <t>1949091699</t>
  </si>
  <si>
    <t>654,0 "z výkazu výměr - planimetrováno z příčných řezů"</t>
  </si>
  <si>
    <t>-759404499</t>
  </si>
  <si>
    <t>(458,0-(654,0*0,1))/0,2 "rozhrnutí přebytečné ornice na okolní pozemky"</t>
  </si>
  <si>
    <t>1954617029</t>
  </si>
  <si>
    <t>-1528299835</t>
  </si>
  <si>
    <t>654*0,025 'Přepočtené koeficientem množství</t>
  </si>
  <si>
    <t>361086514</t>
  </si>
  <si>
    <t>515,0 "drenáž v km 0,000 - 0,515; celková délka 515,0 m"</t>
  </si>
  <si>
    <t>-1426779441</t>
  </si>
  <si>
    <t>5 "vyústění drenáží do tůní v LBK2 v km 0,050; 0,150; 0,250; 0,390 a 0,515"</t>
  </si>
  <si>
    <t>1572167016</t>
  </si>
  <si>
    <t>2,0*5 "neperforované drenážní PE potrubí DN160; dl 2,0 m; vyústění drenáží do tůní v LBK2 v km 0,050; 0,150; 0,250; 0,390 a 0,515"</t>
  </si>
  <si>
    <t>-598829448</t>
  </si>
  <si>
    <t>1,7*515,0 "drenážní rýha v km 0,000 - 0,515"</t>
  </si>
  <si>
    <t>693111460</t>
  </si>
  <si>
    <t>geotextilie netkaná PP 300 g/m2 do š 8,8 m</t>
  </si>
  <si>
    <t>CS ÚRS 2017 01</t>
  </si>
  <si>
    <t>1809608436</t>
  </si>
  <si>
    <t>1240535084</t>
  </si>
  <si>
    <t>1968,0 "planimetrováno z příčných řezů; km 0,000 - 0,527 04"</t>
  </si>
  <si>
    <t>-2053634762</t>
  </si>
  <si>
    <t>1968,0*0,4*0,03*1,7 "3,0 % CaO do hloubky 0,4 m; 1,7 t/m3"</t>
  </si>
  <si>
    <t>-130000599</t>
  </si>
  <si>
    <t>1968,0 "ŠD f 0 - 63, přírodní, z výkazu výměr - planimetrováno z příčných řezů"</t>
  </si>
  <si>
    <t>-307720551</t>
  </si>
  <si>
    <t>1749,39 "MZK f 0 - 32 mineralbeton - planimetrováno z příčných řezů"</t>
  </si>
  <si>
    <t>1190182051</t>
  </si>
  <si>
    <t>16025-4 - SO104 Polní cesta Pv11</t>
  </si>
  <si>
    <t>1976948787</t>
  </si>
  <si>
    <t>2,4 "z výkazu výměr - planimetrováno z příčných řezů"</t>
  </si>
  <si>
    <t>-1793008015</t>
  </si>
  <si>
    <t>2,4 "odvoz výkopů pro násypy na dočasnou skládku"</t>
  </si>
  <si>
    <t>2,4+70,4 "dovoz výkopů z dočasné skládky použitých do násypů"</t>
  </si>
  <si>
    <t>555180861</t>
  </si>
  <si>
    <t>2,4+70,4 "nakládání zeminy do násypů na dočasné skládce"</t>
  </si>
  <si>
    <t>1092280769</t>
  </si>
  <si>
    <t>70,4 "násypy, z výkazu výměr - planimetrováno z příčných řezů"</t>
  </si>
  <si>
    <t>-1874220333</t>
  </si>
  <si>
    <t>2,4 "dočasné uložení výkopků pro násypy"</t>
  </si>
  <si>
    <t>181152302</t>
  </si>
  <si>
    <t>-2112467025</t>
  </si>
  <si>
    <t>302,23 "z výkazu výměr - planimetrováno z příčných řezů"</t>
  </si>
  <si>
    <t>-1406825318</t>
  </si>
  <si>
    <t>-903025983</t>
  </si>
  <si>
    <t>1,0 "z výkazu výměr - planimetrováno z příčných řezů"</t>
  </si>
  <si>
    <t>-439748155</t>
  </si>
  <si>
    <t>104,73 "z výkazu výměr - planimetrováno z příčných řezů"</t>
  </si>
  <si>
    <t>178383964</t>
  </si>
  <si>
    <t>302,23 "planimetrováno z příčných řezů; km 0,000 - 0,054 67"</t>
  </si>
  <si>
    <t>755222520</t>
  </si>
  <si>
    <t>302,23*0,4*0,03*1,7 "3,0 % CaO do hloubky 0,4 m; 1,7 t/m3"</t>
  </si>
  <si>
    <t>-695507523</t>
  </si>
  <si>
    <t>288,16 "ŠD f 0 - 63, přírodní, z výkazu výměr - planimetrováno z příčných řezů"</t>
  </si>
  <si>
    <t>-279321869</t>
  </si>
  <si>
    <t>260,05 "MZK f 0 - 32 mineralbeton - planimetrováno z příčných řezů"</t>
  </si>
  <si>
    <t>-975821430</t>
  </si>
  <si>
    <t>16025-5.1 - SO801 Interakční prvek IP6 - kácení</t>
  </si>
  <si>
    <t>111203201</t>
  </si>
  <si>
    <t>Odstranění křovin a stromů s ponecháním kořenů průměru kmene do 100 mm, při jakémkoliv sklonu terénu mimo LTM, při celkové ploše do 1 000 m2</t>
  </si>
  <si>
    <t>-1418681793</t>
  </si>
  <si>
    <t xml:space="preserve">Poznámka k souboru cen:
1. Cenu -3201 lze použít i pro LTM při jakékoliv celkové ploše jednotlivě přes 30 m2.
2. Ceny jsou určeny pro případy, kdy se kořeny (pařezy) ponechají v půdě z důvodu stabilizace území.
3. V cenách jsou započteny i náklady na případné nutné odklizení na hromady do vzdálenosti 50 m nebo naložení na dopravní prostředek.
4. V cenách nejsou započteny náklady na další manipulaci s porostem, tyto práce se oceňují cenou souboru cen 162 3.. Vodorovné přemístění smýcených křovin, katalogu 800-1 Zemní práce.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
6. Ponechané pařezy a kořeny nesmějí přesahovat výšku 150 mm nad přilehlým terénem; v této výšce se také měří průměr kmene.
</t>
  </si>
  <si>
    <t>4,0 "segment kácení č. 1"</t>
  </si>
  <si>
    <t>9,0 "segment kácení č. 2"</t>
  </si>
  <si>
    <t>5,0 "segment kácení č. 3"</t>
  </si>
  <si>
    <t>112101102</t>
  </si>
  <si>
    <t>Odstranění stromů s odřezáním kmene a s odvětvením listnatých, průměru kmene přes 300 do 500 mm</t>
  </si>
  <si>
    <t>-1772654628</t>
  </si>
  <si>
    <t xml:space="preserve">Poznámka k souboru cen:
1. Ceny jsou určeny pro odstranění stromů v rámci přípravy staveniště.
2. Ceny lze použít i pro odstranění stromů ze sesuté zeminy, vývratů a polomů.
3. V ceně jsou započteny i náklady na případné nutné odklizení kmene a větví odděleně na vzdálenost do 50 m nebo s naložením na dopravní prostředek.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Ceny nelze užít v případě, kdy je nutné odstraňování stromu po částech; tyto práce lze oceňovat příslušnými cenami katalogu 823-1 Plochy a úprava území.
</t>
  </si>
  <si>
    <t>4 "segment kácení č. 3"</t>
  </si>
  <si>
    <t>112101121</t>
  </si>
  <si>
    <t>Odstranění stromů s odřezáním kmene a s odvětvením jehličnatých bez odkornění, průměru kmene přes 100 do 300 mm</t>
  </si>
  <si>
    <t>-75537107</t>
  </si>
  <si>
    <t>7 "segment kácení č. 1"</t>
  </si>
  <si>
    <t>30 "segment kácení č. 2"</t>
  </si>
  <si>
    <t>5 "segment kácení č. 3"</t>
  </si>
  <si>
    <t>8 "segment kácení č. 4"</t>
  </si>
  <si>
    <t>38 "segment kácení č. 5"</t>
  </si>
  <si>
    <t>15 "segment kácení č. 6"</t>
  </si>
  <si>
    <t>4 "segment kácení č. 7; 8; 9 a 10"</t>
  </si>
  <si>
    <t>15 "segment kácení č. 11"</t>
  </si>
  <si>
    <t>5 "segment kácení č. 12"</t>
  </si>
  <si>
    <t>20 "segment kácení č. 13"</t>
  </si>
  <si>
    <t>112101200</t>
  </si>
  <si>
    <t>Manipulace kmenoviny do určených poloh</t>
  </si>
  <si>
    <t>136174694</t>
  </si>
  <si>
    <t>Poznámka k položce:
Manipulace kmenoviny do určených poloh v rámci LBC 1 (100 až 370 m), jejich stabilizované usazení do mělkého výkopu v délce kontaktu položeného kmene se zemí (hloubka výkopu max 20 cm)</t>
  </si>
  <si>
    <t>R004</t>
  </si>
  <si>
    <t xml:space="preserve">Kompletní likvidace dřevních zbytků, větví a pařezů v souladu se zk. O odpadech č 185/2001 Sb. v platném znění.
</t>
  </si>
  <si>
    <t>512</t>
  </si>
  <si>
    <t>1294726396</t>
  </si>
  <si>
    <t xml:space="preserve">Poznámka k položce:
Obsahuje všechny druhy likvidace dřevin - uložení na skládku, spálení nebo štěpkování. Součástí položky je možná doprava, potřebná manipulace a poplatky za uložení na skládku.
</t>
  </si>
  <si>
    <t>(18+4*4+147*3)*0,1</t>
  </si>
  <si>
    <t>16025-5.2 - SO801 Interakční prvek IP6</t>
  </si>
  <si>
    <t>184004511</t>
  </si>
  <si>
    <t>Výsadba sazenic bez vykopání jamek a bez donesení hlíny stromů nebo keřů s kořenovým balem v rašelinocelulozových kelímcích do jamky o průměru 250 mm, hl. 250 mm, o průměru kelímku do 110 mm</t>
  </si>
  <si>
    <t>-1214897350</t>
  </si>
  <si>
    <t xml:space="preserve">Poznámka k souboru cen:
1. V příplatcích k ceně za donesení hlíny ze vzdálenosti do 10 m (ceny 184 00-4911 až 184 00-4917) jsou započteny i náklady na sloupnutí drnu, odstranění nevyhovující zeminy, nakopání, naložení a donesení hlíny ze vzdálenosti do 10 m.
</t>
  </si>
  <si>
    <t>15 "Výsadba sazenic keřů s balem"</t>
  </si>
  <si>
    <t>184215111</t>
  </si>
  <si>
    <t>Ukotvení dřeviny kůly jedním kůlem, délky do 1 m</t>
  </si>
  <si>
    <t>-1817401509</t>
  </si>
  <si>
    <t xml:space="preserve">Poznámka k souboru cen:
1. V cenách jsou započteny i náklady na ochranu proti poškození kmene v místě vzepření.
2. V cenách nejsou započteny náklady na dodání kůlů, tyto se oceňují ve specifikaci.
3. Ceny jsou určeny pro ukotvení dřevin kůly o průměru do 100 mm.
</t>
  </si>
  <si>
    <t>Poznámka k položce:
Osazení sazenic vyznačovacími kolíky. Zaražení kolíku do hloubky 0,2 m, délka kolíku 1 m.</t>
  </si>
  <si>
    <t>15 "ukotvení sazenic"</t>
  </si>
  <si>
    <t>60591251</t>
  </si>
  <si>
    <t>kůl vyvazovací dřevěný impregnovaný D 8cm dl 1,5m</t>
  </si>
  <si>
    <t>873915916</t>
  </si>
  <si>
    <t>184808211</t>
  </si>
  <si>
    <t>Ochrana sazenic proti škodám zvěří nátěrem nebo postřikem ochranným prostředkem</t>
  </si>
  <si>
    <t>1082253518</t>
  </si>
  <si>
    <t xml:space="preserve">Poznámka k souboru cen:
1. V ceně 184 80-8211 nejsou započteny náklady na ochranný prostředek; tento se oceňuje ve specifikaci. Ztratné lze dohodnout ve výši 5 %.
</t>
  </si>
  <si>
    <t>15 "sazenice keřových vrb"</t>
  </si>
  <si>
    <t>026500000</t>
  </si>
  <si>
    <t>Repelentní přípravek k letní a zimní ochraně lesních i okrasných kultur proti okusu zvěří a proti poškození kmínků hlodavci</t>
  </si>
  <si>
    <t>-845902329</t>
  </si>
  <si>
    <t>Poznámka k položce:
Repelentní přípravek k letní a zimní ochraně lesních i okrasných kultur proti okusu zvěří a proti poškození kmínků hlodavci. Přípravek odpuzuje zvěř pachem, barevným lesklým povrchem natřených částí větviček a mechanicky přítomnou minerální složkou, která skřípe mezi zuby. Aplikace postřikem, nátěrem nebo máčením sazenic před výsadbou.</t>
  </si>
  <si>
    <t>0,5 "ochrana 15 ks sazenic"</t>
  </si>
  <si>
    <t>184808261</t>
  </si>
  <si>
    <t>Ochrana sazenic proti škodám zvěří Ochrana sazenic umělohmotnou spirálou do 1m</t>
  </si>
  <si>
    <t>1276369325</t>
  </si>
  <si>
    <t>184911200</t>
  </si>
  <si>
    <t>Bavlněný úvazek 0,4 m, Materiál k zafixování úvazku na stabilizačním kůlu proti sklouznutí</t>
  </si>
  <si>
    <t>ks</t>
  </si>
  <si>
    <t>43542696</t>
  </si>
  <si>
    <t>103911000</t>
  </si>
  <si>
    <t>kůra mulčovací VL</t>
  </si>
  <si>
    <t>-1800646846</t>
  </si>
  <si>
    <t>15,0*0,016 "k jedné sazenici cca 0,016 m3"</t>
  </si>
  <si>
    <t>026523401</t>
  </si>
  <si>
    <t>krušina olšová - Frangula alnus, kont., 50-80 cm, KK nebo KO</t>
  </si>
  <si>
    <t>-453423975</t>
  </si>
  <si>
    <t>026557600</t>
  </si>
  <si>
    <t>Střemcha hroznovitá (Padus avium), v. 50-80 cm, KK nebo KO</t>
  </si>
  <si>
    <t>-935469225</t>
  </si>
  <si>
    <t>026504055</t>
  </si>
  <si>
    <t>Javor babyka (Acer campestre), v. 50-80 cm, KK nebo KO</t>
  </si>
  <si>
    <t>-846518264</t>
  </si>
  <si>
    <t>026557700</t>
  </si>
  <si>
    <t>Brslen evropský (Euonimus europaea), v. 50-80 cm, KK nebo KO</t>
  </si>
  <si>
    <t>-346991759</t>
  </si>
  <si>
    <t>026557800</t>
  </si>
  <si>
    <t>Ptačí zob obecný (Ligustrum vulgare), v. 50-80 cm, KK nebo KO</t>
  </si>
  <si>
    <t>1241711645</t>
  </si>
  <si>
    <t>184911421</t>
  </si>
  <si>
    <t>Mulčování vysazených rostlin mulčovací kůrou, tl. do 100 mm v rovině nebo na svahu do 1:5</t>
  </si>
  <si>
    <t>1329275363</t>
  </si>
  <si>
    <t xml:space="preserve">Poznámka k souboru cen:
1. V cenách jsou započteny i náklady na naložení odpadu na dopravní prostředek, odvoz do 20 km a
 složení odpadu.
2. V cenách nejsou započteny náklady na:
 a) stabilizaci mulče proti erozi a přísady proti vznícení mulče. Tyto práce se oceňují
 individuálně,
 b) mulčovací kůru, tato se oceňuje ve specifikaci,
 c) uložení odpadu na skládku.
3. Tloušťka mulčovací kůry se měří v nakypřeném stavu.
</t>
  </si>
  <si>
    <t>185851121</t>
  </si>
  <si>
    <t>Dovoz vody pro zálivku rostlin na vzdálenost do 1000 m</t>
  </si>
  <si>
    <t>-1052962166</t>
  </si>
  <si>
    <t xml:space="preserve">Poznámka k souboru cen:
1. Ceny lze použít pouze tehdy, když není voda dostupná z vodovodního řádu.
2. V cenách jsou započteny i náklady na čerpání vody do cisterny.
3. V cenách nejsou započteny náklady na dodání vody. Tyto náklady se oceňují individuálně.
</t>
  </si>
  <si>
    <t>Poznámka k položce:
Zálivka všech vysazovaných sazenic 4x během roku, 10 l/sazenice.</t>
  </si>
  <si>
    <t>4*15*0,01</t>
  </si>
  <si>
    <t>185851129</t>
  </si>
  <si>
    <t>Dovoz vody pro zálivku rostlin Příplatek k ceně za každých dalších i započatých 1000 m</t>
  </si>
  <si>
    <t>630125214</t>
  </si>
  <si>
    <t>2*0,6</t>
  </si>
  <si>
    <t>16025-5.3 - SO801 Interakční prvek IP6 - následná péče 1. rok</t>
  </si>
  <si>
    <t>V rámci tříleté následné péče je pro každý rok počítáno s cca 10% úhynem, tedy celkem 30 %. Na 15 ks sazenic je počítáto v následné péči s nahrazením úhynu 5 ks.</t>
  </si>
  <si>
    <t>1292471903</t>
  </si>
  <si>
    <t>721704245</t>
  </si>
  <si>
    <t>1331071299</t>
  </si>
  <si>
    <t>878725525</t>
  </si>
  <si>
    <t>15 "ošetření všech sazenic"</t>
  </si>
  <si>
    <t>349991351</t>
  </si>
  <si>
    <t>0,3 "ošetření 15 ks sazenic"</t>
  </si>
  <si>
    <t>-1400611875</t>
  </si>
  <si>
    <t>-2141403625</t>
  </si>
  <si>
    <t>-449487544</t>
  </si>
  <si>
    <t>Poznámka k položce:
0,016 m3 na sazenici</t>
  </si>
  <si>
    <t>537609007</t>
  </si>
  <si>
    <t>5,0*0,016 "k jedné sazenici cca 0,016 m3"</t>
  </si>
  <si>
    <t>-1935720564</t>
  </si>
  <si>
    <t>-947904282</t>
  </si>
  <si>
    <t>026502000</t>
  </si>
  <si>
    <t>Sazenice stromových druhů, 51 - 80 cm K3</t>
  </si>
  <si>
    <t>-1500493406</t>
  </si>
  <si>
    <t>16025-5.4 - SO801 Interakční prvek IP6 - následná péče 2. rok</t>
  </si>
  <si>
    <t>16025-5.5 - SO801 Interakční prvek IP6 - následná péče 3. rok</t>
  </si>
  <si>
    <t>16025-6 - Vedlejší a ostatní náklady</t>
  </si>
  <si>
    <t xml:space="preserve">    9 - Ostatní konstrukce a práce, bourání</t>
  </si>
  <si>
    <t>OST - Ostatní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</si>
  <si>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</si>
  <si>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</si>
  <si>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</si>
  <si>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Ostatní konstrukce a práce, bourání</t>
  </si>
  <si>
    <t>938908411</t>
  </si>
  <si>
    <t>Čištění vozovek splachováním vodou povrchu podkladu nebo krytu živičného, betonového nebo dlážděného</t>
  </si>
  <si>
    <t>-953727920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</si>
  <si>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</si>
  <si>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OST</t>
  </si>
  <si>
    <t>Ostatní</t>
  </si>
  <si>
    <t>800800001</t>
  </si>
  <si>
    <t>Náklady spojené se zajištěním a realizací prací</t>
  </si>
  <si>
    <t>soubor</t>
  </si>
  <si>
    <t>1830435333</t>
  </si>
  <si>
    <t>Poznámka k položce:
Uvedení pozemků do původního stavu, údržba vozovek během stavby.</t>
  </si>
  <si>
    <t>800800006</t>
  </si>
  <si>
    <t>Zpracování a předání dokumentace skutečného provedení
 stavby objednateli a zaměření skutečného provedení stavby - geodetická část 
dokumentace v rozsahu 
odpovídajícím příslušným právním předpisům, pořízení fotodokumentace stavby</t>
  </si>
  <si>
    <t>-1849595305</t>
  </si>
  <si>
    <t>Poznámka k položce:
Dokumentace skutečného provedení stavby: 3 paré + 1 v elektronické formě.
Geodetická část dokumentace: 3 paré + 1 v elektronické formě.</t>
  </si>
  <si>
    <t>800800008</t>
  </si>
  <si>
    <t>Protokolární předání stavbou dotčených pozemků a 
komunikací, uvedených do původního stavu, zpět jejich
 vlastníkům</t>
  </si>
  <si>
    <t>1754073225</t>
  </si>
  <si>
    <t>800800015</t>
  </si>
  <si>
    <t>Zajištění a zabezpečení staveniště, zřízení a likvidace zařízení staveniště, včetně případných přípojek, přístupů, 
deponií apod.</t>
  </si>
  <si>
    <t>-1995564871</t>
  </si>
  <si>
    <t>800800018</t>
  </si>
  <si>
    <t>Vytyčení inženýrských sítí a zařízení, včetně zajištění případné aktualizace vyjádření správců sítí, která pozbudou platnosti v období mezi předáním staveniště a vytyčením sítí a případné protokolární zpětné předání jejich správcům.</t>
  </si>
  <si>
    <t>-216359987</t>
  </si>
  <si>
    <t>VRN</t>
  </si>
  <si>
    <t>Vedlejší rozpočtové náklady</t>
  </si>
  <si>
    <t>02 R</t>
  </si>
  <si>
    <t>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</si>
  <si>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386436189</t>
  </si>
  <si>
    <t>Poznámka k položce:
Náklady zhotovitele, související s prováděním zkoušek a revizí předepsaných technickými normami, a které jsou pro provedení díla nezbytné, vč. stanovení receptury pro zvýšení únosnosti podloží.
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</si>
  <si>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03 R</t>
  </si>
  <si>
    <t>Vytyčení stavby (případně pozemků nebo provedení jiných geodetických prací*) odborně způsobilou osobou v oboru zeměměřictví.</t>
  </si>
  <si>
    <t>-1873358736</t>
  </si>
  <si>
    <t>09 R</t>
  </si>
  <si>
    <t>Projednání a zajištění zvláštního užívání komunikací a veřejných ploch, včetně zajištění dopravního značení, a to v rozsahu nezbytném pro řádné a bezpečné provádění stavby.</t>
  </si>
  <si>
    <t>-238406823</t>
  </si>
  <si>
    <t>20 R</t>
  </si>
  <si>
    <t>Zajištění a provedení zkoušek betonu</t>
  </si>
  <si>
    <t>1973037612</t>
  </si>
  <si>
    <t>Poznámka k položce:
Náklady zhotovitele, související s prováděním zkoušek betonu.
Zajištění a provedení zkoušek betonu: 3 zkoušky pevnosti, mrazuvzdornosti a průsaku vody (voděodolnosti).</t>
  </si>
  <si>
    <t>21 R</t>
  </si>
  <si>
    <t xml:space="preserve">Náklady spojené s povinnou publicitou zahrnuje náklady na propagační cedule - dočasné. Na stavbě budou osazeny informační plechové cedule. Každá bude osazena na AL sloupku. Součástí také budou šrouby, objímky a kotvící prvky. </t>
  </si>
  <si>
    <t>1024</t>
  </si>
  <si>
    <t>-761326192</t>
  </si>
  <si>
    <t>Poznámka k položce:
Náklady spojené s povinnou publicitou zahrnuje náklady na propagační cedule - dočasné. Na stavbě budou osazeny informační plechové cedule - dočasné. Každá bude osazena na AL sloupku. Součástí také budou šrouby, objímky a kotvící prvky. Materiál cedule bude voděodolný.
Zajištění umístění štítku o povolení stavby.
Cena včetně grafického zpracování a potisku.</t>
  </si>
  <si>
    <t>29 R</t>
  </si>
  <si>
    <t>Finanční náhrada škody vzniklé na porostu okolních pozemků po dobu výstavby</t>
  </si>
  <si>
    <t>-1339894781</t>
  </si>
  <si>
    <t>30 R</t>
  </si>
  <si>
    <t>Náklady spojené s povinnou publicitou zahrnuje náklady na propagační cedule - trvalé. Na stavbě budou osazeny 2 informační plechové cedule velikosti A3. Každá bude osazena na AL sloupku. Součástí také budou šrouby, objímky a kotvící prvky.</t>
  </si>
  <si>
    <t>936018110</t>
  </si>
  <si>
    <t>Poznámka k položce:
Náklady spojené s povinnou publicitou zahrnuje náklady na propagační cedule - trvalé. Na stavbě budou osazeny 2 informační plechové cedule velikosti A3. Každá bude osazena na AL sloupku. Součástí také budou šrouby, objímky a kotvící prvky. Materiál cedule bude voděodolný. 
Cena včetně grafického zpracování a potisku.</t>
  </si>
  <si>
    <t>VRN1</t>
  </si>
  <si>
    <t>Průzkumné, geodetické a projektové práce</t>
  </si>
  <si>
    <t>011324000</t>
  </si>
  <si>
    <t>Archeologický průzkum</t>
  </si>
  <si>
    <t>…</t>
  </si>
  <si>
    <t>1097926033</t>
  </si>
  <si>
    <t>VRN4</t>
  </si>
  <si>
    <t>Inženýrská činnost</t>
  </si>
  <si>
    <t>041903000</t>
  </si>
  <si>
    <t>Dozor jiné osoby</t>
  </si>
  <si>
    <t>1541990310</t>
  </si>
  <si>
    <t>Poznámka k položce:
Geologický dohled během realizace stavby.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</si>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</sst>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tabSelected="1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33" width="1.7109375" style="1" customWidth="1"/>
    <col min="34" max="34" width="2.140625" style="1" customWidth="1"/>
    <col min="35" max="35" width="21.140625" style="1" customWidth="1"/>
    <col min="36" max="37" width="1.7109375" style="1" customWidth="1"/>
    <col min="38" max="38" width="5.57421875" style="1" customWidth="1"/>
    <col min="39" max="39" width="2.140625" style="1" customWidth="1"/>
    <col min="40" max="40" width="8.8515625" style="1" customWidth="1"/>
    <col min="41" max="41" width="5.00390625" style="1" customWidth="1"/>
    <col min="42" max="42" width="2.7109375" style="1" customWidth="1"/>
    <col min="43" max="43" width="10.421875" style="1" customWidth="1"/>
    <col min="44" max="44" width="9.140625" style="1" customWidth="1"/>
    <col min="45" max="47" width="17.140625" style="1" hidden="1" customWidth="1"/>
    <col min="48" max="49" width="14.421875" style="1" hidden="1" customWidth="1"/>
    <col min="50" max="51" width="16.7109375" style="1" hidden="1" customWidth="1"/>
    <col min="52" max="52" width="14.421875" style="1" hidden="1" customWidth="1"/>
    <col min="53" max="53" width="12.7109375" style="1" hidden="1" customWidth="1"/>
    <col min="54" max="54" width="16.7109375" style="1" hidden="1" customWidth="1"/>
    <col min="55" max="55" width="14.421875" style="1" hidden="1" customWidth="1"/>
    <col min="56" max="56" width="12.7109375" style="1" hidden="1" customWidth="1"/>
    <col min="57" max="57" width="44.28125" style="1" customWidth="1"/>
    <col min="71" max="91" width="8.8515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pans="2:71" s="1" customFormat="1" ht="36.95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18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68.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12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16025-1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15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2020/I Společná zařízení v k. ú. Borotín u Boskovic - cesty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20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Borotín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22</v>
      </c>
      <c r="AJ47" s="41"/>
      <c r="AK47" s="41"/>
      <c r="AL47" s="41"/>
      <c r="AM47" s="73" t="str">
        <f>IF(AN8="","",AN8)</f>
        <v>2. 5. 2017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4.9" customHeight="1">
      <c r="A49" s="39"/>
      <c r="B49" s="40"/>
      <c r="C49" s="33" t="s">
        <v>24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ČR - SPÚ, KPÚ pro JMK, pobočka Blansko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AGERIS s.r.o.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4.9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ROUND(SUM(AG55:AG75),2)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18</v>
      </c>
      <c r="AR54" s="105"/>
      <c r="AS54" s="106">
        <f>ROUND(SUM(AS55:AS75),2)</f>
        <v>0</v>
      </c>
      <c r="AT54" s="107">
        <f>ROUND(SUM(AV54:AW54),2)</f>
        <v>0</v>
      </c>
      <c r="AU54" s="108">
        <f>ROUND(SUM(AU55:AU75),5)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ROUND(SUM(AZ55:AZ75),2)</f>
        <v>0</v>
      </c>
      <c r="BA54" s="107">
        <f>ROUND(SUM(BA55:BA75),2)</f>
        <v>0</v>
      </c>
      <c r="BB54" s="107">
        <f>ROUND(SUM(BB55:BB75),2)</f>
        <v>0</v>
      </c>
      <c r="BC54" s="107">
        <f>ROUND(SUM(BC55:BC75),2)</f>
        <v>0</v>
      </c>
      <c r="BD54" s="109">
        <f>ROUND(SUM(BD55:BD75),2)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18</v>
      </c>
    </row>
    <row r="55" spans="1:91" s="7" customFormat="1" ht="26" customHeight="1">
      <c r="A55" s="112" t="s">
        <v>79</v>
      </c>
      <c r="B55" s="113"/>
      <c r="C55" s="114"/>
      <c r="D55" s="115" t="s">
        <v>13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'16025-1 - SO101 Polní ces...'!J30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'16025-1 - SO101 Polní ces...'!P85</f>
        <v>0</v>
      </c>
      <c r="AV55" s="121">
        <f>'16025-1 - SO101 Polní ces...'!J33</f>
        <v>0</v>
      </c>
      <c r="AW55" s="121">
        <f>'16025-1 - SO101 Polní ces...'!J34</f>
        <v>0</v>
      </c>
      <c r="AX55" s="121">
        <f>'16025-1 - SO101 Polní ces...'!J35</f>
        <v>0</v>
      </c>
      <c r="AY55" s="121">
        <f>'16025-1 - SO101 Polní ces...'!J36</f>
        <v>0</v>
      </c>
      <c r="AZ55" s="121">
        <f>'16025-1 - SO101 Polní ces...'!F33</f>
        <v>0</v>
      </c>
      <c r="BA55" s="121">
        <f>'16025-1 - SO101 Polní ces...'!F34</f>
        <v>0</v>
      </c>
      <c r="BB55" s="121">
        <f>'16025-1 - SO101 Polní ces...'!F35</f>
        <v>0</v>
      </c>
      <c r="BC55" s="121">
        <f>'16025-1 - SO101 Polní ces...'!F36</f>
        <v>0</v>
      </c>
      <c r="BD55" s="123">
        <f>'16025-1 - SO101 Polní ces...'!F37</f>
        <v>0</v>
      </c>
      <c r="BE55" s="7"/>
      <c r="BT55" s="124" t="s">
        <v>82</v>
      </c>
      <c r="BV55" s="124" t="s">
        <v>77</v>
      </c>
      <c r="BW55" s="124" t="s">
        <v>83</v>
      </c>
      <c r="BX55" s="124" t="s">
        <v>5</v>
      </c>
      <c r="CL55" s="124" t="s">
        <v>18</v>
      </c>
      <c r="CM55" s="124" t="s">
        <v>84</v>
      </c>
    </row>
    <row r="56" spans="1:91" s="7" customFormat="1" ht="26" customHeight="1">
      <c r="A56" s="112" t="s">
        <v>79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'16025-1.1 - SO301.1 Cestn...'!J30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'16025-1.1 - SO301.1 Cestn...'!P83</f>
        <v>0</v>
      </c>
      <c r="AV56" s="121">
        <f>'16025-1.1 - SO301.1 Cestn...'!J33</f>
        <v>0</v>
      </c>
      <c r="AW56" s="121">
        <f>'16025-1.1 - SO301.1 Cestn...'!J34</f>
        <v>0</v>
      </c>
      <c r="AX56" s="121">
        <f>'16025-1.1 - SO301.1 Cestn...'!J35</f>
        <v>0</v>
      </c>
      <c r="AY56" s="121">
        <f>'16025-1.1 - SO301.1 Cestn...'!J36</f>
        <v>0</v>
      </c>
      <c r="AZ56" s="121">
        <f>'16025-1.1 - SO301.1 Cestn...'!F33</f>
        <v>0</v>
      </c>
      <c r="BA56" s="121">
        <f>'16025-1.1 - SO301.1 Cestn...'!F34</f>
        <v>0</v>
      </c>
      <c r="BB56" s="121">
        <f>'16025-1.1 - SO301.1 Cestn...'!F35</f>
        <v>0</v>
      </c>
      <c r="BC56" s="121">
        <f>'16025-1.1 - SO301.1 Cestn...'!F36</f>
        <v>0</v>
      </c>
      <c r="BD56" s="123">
        <f>'16025-1.1 - SO301.1 Cestn...'!F37</f>
        <v>0</v>
      </c>
      <c r="BE56" s="7"/>
      <c r="BT56" s="124" t="s">
        <v>82</v>
      </c>
      <c r="BV56" s="124" t="s">
        <v>77</v>
      </c>
      <c r="BW56" s="124" t="s">
        <v>87</v>
      </c>
      <c r="BX56" s="124" t="s">
        <v>5</v>
      </c>
      <c r="CL56" s="124" t="s">
        <v>18</v>
      </c>
      <c r="CM56" s="124" t="s">
        <v>84</v>
      </c>
    </row>
    <row r="57" spans="1:91" s="7" customFormat="1" ht="26" customHeight="1">
      <c r="A57" s="112" t="s">
        <v>79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'16025-1.2 - SO301.2 Záchy...'!J30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v>0</v>
      </c>
      <c r="AT57" s="121">
        <f>ROUND(SUM(AV57:AW57),2)</f>
        <v>0</v>
      </c>
      <c r="AU57" s="122">
        <f>'16025-1.2 - SO301.2 Záchy...'!P83</f>
        <v>0</v>
      </c>
      <c r="AV57" s="121">
        <f>'16025-1.2 - SO301.2 Záchy...'!J33</f>
        <v>0</v>
      </c>
      <c r="AW57" s="121">
        <f>'16025-1.2 - SO301.2 Záchy...'!J34</f>
        <v>0</v>
      </c>
      <c r="AX57" s="121">
        <f>'16025-1.2 - SO301.2 Záchy...'!J35</f>
        <v>0</v>
      </c>
      <c r="AY57" s="121">
        <f>'16025-1.2 - SO301.2 Záchy...'!J36</f>
        <v>0</v>
      </c>
      <c r="AZ57" s="121">
        <f>'16025-1.2 - SO301.2 Záchy...'!F33</f>
        <v>0</v>
      </c>
      <c r="BA57" s="121">
        <f>'16025-1.2 - SO301.2 Záchy...'!F34</f>
        <v>0</v>
      </c>
      <c r="BB57" s="121">
        <f>'16025-1.2 - SO301.2 Záchy...'!F35</f>
        <v>0</v>
      </c>
      <c r="BC57" s="121">
        <f>'16025-1.2 - SO301.2 Záchy...'!F36</f>
        <v>0</v>
      </c>
      <c r="BD57" s="123">
        <f>'16025-1.2 - SO301.2 Záchy...'!F37</f>
        <v>0</v>
      </c>
      <c r="BE57" s="7"/>
      <c r="BT57" s="124" t="s">
        <v>82</v>
      </c>
      <c r="BV57" s="124" t="s">
        <v>77</v>
      </c>
      <c r="BW57" s="124" t="s">
        <v>90</v>
      </c>
      <c r="BX57" s="124" t="s">
        <v>5</v>
      </c>
      <c r="CL57" s="124" t="s">
        <v>18</v>
      </c>
      <c r="CM57" s="124" t="s">
        <v>84</v>
      </c>
    </row>
    <row r="58" spans="1:91" s="7" customFormat="1" ht="26" customHeight="1">
      <c r="A58" s="112" t="s">
        <v>79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'16025-1.3 - SO301.3 - Ces...'!J30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81</v>
      </c>
      <c r="AR58" s="119"/>
      <c r="AS58" s="120">
        <v>0</v>
      </c>
      <c r="AT58" s="121">
        <f>ROUND(SUM(AV58:AW58),2)</f>
        <v>0</v>
      </c>
      <c r="AU58" s="122">
        <f>'16025-1.3 - SO301.3 - Ces...'!P85</f>
        <v>0</v>
      </c>
      <c r="AV58" s="121">
        <f>'16025-1.3 - SO301.3 - Ces...'!J33</f>
        <v>0</v>
      </c>
      <c r="AW58" s="121">
        <f>'16025-1.3 - SO301.3 - Ces...'!J34</f>
        <v>0</v>
      </c>
      <c r="AX58" s="121">
        <f>'16025-1.3 - SO301.3 - Ces...'!J35</f>
        <v>0</v>
      </c>
      <c r="AY58" s="121">
        <f>'16025-1.3 - SO301.3 - Ces...'!J36</f>
        <v>0</v>
      </c>
      <c r="AZ58" s="121">
        <f>'16025-1.3 - SO301.3 - Ces...'!F33</f>
        <v>0</v>
      </c>
      <c r="BA58" s="121">
        <f>'16025-1.3 - SO301.3 - Ces...'!F34</f>
        <v>0</v>
      </c>
      <c r="BB58" s="121">
        <f>'16025-1.3 - SO301.3 - Ces...'!F35</f>
        <v>0</v>
      </c>
      <c r="BC58" s="121">
        <f>'16025-1.3 - SO301.3 - Ces...'!F36</f>
        <v>0</v>
      </c>
      <c r="BD58" s="123">
        <f>'16025-1.3 - SO301.3 - Ces...'!F37</f>
        <v>0</v>
      </c>
      <c r="BE58" s="7"/>
      <c r="BT58" s="124" t="s">
        <v>82</v>
      </c>
      <c r="BV58" s="124" t="s">
        <v>77</v>
      </c>
      <c r="BW58" s="124" t="s">
        <v>93</v>
      </c>
      <c r="BX58" s="124" t="s">
        <v>5</v>
      </c>
      <c r="CL58" s="124" t="s">
        <v>18</v>
      </c>
      <c r="CM58" s="124" t="s">
        <v>84</v>
      </c>
    </row>
    <row r="59" spans="1:91" s="7" customFormat="1" ht="26" customHeight="1">
      <c r="A59" s="112" t="s">
        <v>79</v>
      </c>
      <c r="B59" s="113"/>
      <c r="C59" s="114"/>
      <c r="D59" s="115" t="s">
        <v>94</v>
      </c>
      <c r="E59" s="115"/>
      <c r="F59" s="115"/>
      <c r="G59" s="115"/>
      <c r="H59" s="115"/>
      <c r="I59" s="116"/>
      <c r="J59" s="115" t="s">
        <v>95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'16025-1.4 - SO301.4 Zemní...'!J30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81</v>
      </c>
      <c r="AR59" s="119"/>
      <c r="AS59" s="120">
        <v>0</v>
      </c>
      <c r="AT59" s="121">
        <f>ROUND(SUM(AV59:AW59),2)</f>
        <v>0</v>
      </c>
      <c r="AU59" s="122">
        <f>'16025-1.4 - SO301.4 Zemní...'!P84</f>
        <v>0</v>
      </c>
      <c r="AV59" s="121">
        <f>'16025-1.4 - SO301.4 Zemní...'!J33</f>
        <v>0</v>
      </c>
      <c r="AW59" s="121">
        <f>'16025-1.4 - SO301.4 Zemní...'!J34</f>
        <v>0</v>
      </c>
      <c r="AX59" s="121">
        <f>'16025-1.4 - SO301.4 Zemní...'!J35</f>
        <v>0</v>
      </c>
      <c r="AY59" s="121">
        <f>'16025-1.4 - SO301.4 Zemní...'!J36</f>
        <v>0</v>
      </c>
      <c r="AZ59" s="121">
        <f>'16025-1.4 - SO301.4 Zemní...'!F33</f>
        <v>0</v>
      </c>
      <c r="BA59" s="121">
        <f>'16025-1.4 - SO301.4 Zemní...'!F34</f>
        <v>0</v>
      </c>
      <c r="BB59" s="121">
        <f>'16025-1.4 - SO301.4 Zemní...'!F35</f>
        <v>0</v>
      </c>
      <c r="BC59" s="121">
        <f>'16025-1.4 - SO301.4 Zemní...'!F36</f>
        <v>0</v>
      </c>
      <c r="BD59" s="123">
        <f>'16025-1.4 - SO301.4 Zemní...'!F37</f>
        <v>0</v>
      </c>
      <c r="BE59" s="7"/>
      <c r="BT59" s="124" t="s">
        <v>82</v>
      </c>
      <c r="BV59" s="124" t="s">
        <v>77</v>
      </c>
      <c r="BW59" s="124" t="s">
        <v>96</v>
      </c>
      <c r="BX59" s="124" t="s">
        <v>5</v>
      </c>
      <c r="CL59" s="124" t="s">
        <v>18</v>
      </c>
      <c r="CM59" s="124" t="s">
        <v>84</v>
      </c>
    </row>
    <row r="60" spans="1:91" s="7" customFormat="1" ht="26" customHeight="1">
      <c r="A60" s="112" t="s">
        <v>79</v>
      </c>
      <c r="B60" s="113"/>
      <c r="C60" s="114"/>
      <c r="D60" s="115" t="s">
        <v>97</v>
      </c>
      <c r="E60" s="115"/>
      <c r="F60" s="115"/>
      <c r="G60" s="115"/>
      <c r="H60" s="115"/>
      <c r="I60" s="116"/>
      <c r="J60" s="115" t="s">
        <v>98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'16025-1.5 - SO301.5 Odpad...'!J30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81</v>
      </c>
      <c r="AR60" s="119"/>
      <c r="AS60" s="120">
        <v>0</v>
      </c>
      <c r="AT60" s="121">
        <f>ROUND(SUM(AV60:AW60),2)</f>
        <v>0</v>
      </c>
      <c r="AU60" s="122">
        <f>'16025-1.5 - SO301.5 Odpad...'!P85</f>
        <v>0</v>
      </c>
      <c r="AV60" s="121">
        <f>'16025-1.5 - SO301.5 Odpad...'!J33</f>
        <v>0</v>
      </c>
      <c r="AW60" s="121">
        <f>'16025-1.5 - SO301.5 Odpad...'!J34</f>
        <v>0</v>
      </c>
      <c r="AX60" s="121">
        <f>'16025-1.5 - SO301.5 Odpad...'!J35</f>
        <v>0</v>
      </c>
      <c r="AY60" s="121">
        <f>'16025-1.5 - SO301.5 Odpad...'!J36</f>
        <v>0</v>
      </c>
      <c r="AZ60" s="121">
        <f>'16025-1.5 - SO301.5 Odpad...'!F33</f>
        <v>0</v>
      </c>
      <c r="BA60" s="121">
        <f>'16025-1.5 - SO301.5 Odpad...'!F34</f>
        <v>0</v>
      </c>
      <c r="BB60" s="121">
        <f>'16025-1.5 - SO301.5 Odpad...'!F35</f>
        <v>0</v>
      </c>
      <c r="BC60" s="121">
        <f>'16025-1.5 - SO301.5 Odpad...'!F36</f>
        <v>0</v>
      </c>
      <c r="BD60" s="123">
        <f>'16025-1.5 - SO301.5 Odpad...'!F37</f>
        <v>0</v>
      </c>
      <c r="BE60" s="7"/>
      <c r="BT60" s="124" t="s">
        <v>82</v>
      </c>
      <c r="BV60" s="124" t="s">
        <v>77</v>
      </c>
      <c r="BW60" s="124" t="s">
        <v>99</v>
      </c>
      <c r="BX60" s="124" t="s">
        <v>5</v>
      </c>
      <c r="CL60" s="124" t="s">
        <v>18</v>
      </c>
      <c r="CM60" s="124" t="s">
        <v>84</v>
      </c>
    </row>
    <row r="61" spans="1:91" s="7" customFormat="1" ht="26" customHeight="1">
      <c r="A61" s="112" t="s">
        <v>79</v>
      </c>
      <c r="B61" s="113"/>
      <c r="C61" s="114"/>
      <c r="D61" s="115" t="s">
        <v>100</v>
      </c>
      <c r="E61" s="115"/>
      <c r="F61" s="115"/>
      <c r="G61" s="115"/>
      <c r="H61" s="115"/>
      <c r="I61" s="116"/>
      <c r="J61" s="115" t="s">
        <v>101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'16025-1.6 - SO301.6 Cestn...'!J30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81</v>
      </c>
      <c r="AR61" s="119"/>
      <c r="AS61" s="120">
        <v>0</v>
      </c>
      <c r="AT61" s="121">
        <f>ROUND(SUM(AV61:AW61),2)</f>
        <v>0</v>
      </c>
      <c r="AU61" s="122">
        <f>'16025-1.6 - SO301.6 Cestn...'!P82</f>
        <v>0</v>
      </c>
      <c r="AV61" s="121">
        <f>'16025-1.6 - SO301.6 Cestn...'!J33</f>
        <v>0</v>
      </c>
      <c r="AW61" s="121">
        <f>'16025-1.6 - SO301.6 Cestn...'!J34</f>
        <v>0</v>
      </c>
      <c r="AX61" s="121">
        <f>'16025-1.6 - SO301.6 Cestn...'!J35</f>
        <v>0</v>
      </c>
      <c r="AY61" s="121">
        <f>'16025-1.6 - SO301.6 Cestn...'!J36</f>
        <v>0</v>
      </c>
      <c r="AZ61" s="121">
        <f>'16025-1.6 - SO301.6 Cestn...'!F33</f>
        <v>0</v>
      </c>
      <c r="BA61" s="121">
        <f>'16025-1.6 - SO301.6 Cestn...'!F34</f>
        <v>0</v>
      </c>
      <c r="BB61" s="121">
        <f>'16025-1.6 - SO301.6 Cestn...'!F35</f>
        <v>0</v>
      </c>
      <c r="BC61" s="121">
        <f>'16025-1.6 - SO301.6 Cestn...'!F36</f>
        <v>0</v>
      </c>
      <c r="BD61" s="123">
        <f>'16025-1.6 - SO301.6 Cestn...'!F37</f>
        <v>0</v>
      </c>
      <c r="BE61" s="7"/>
      <c r="BT61" s="124" t="s">
        <v>82</v>
      </c>
      <c r="BV61" s="124" t="s">
        <v>77</v>
      </c>
      <c r="BW61" s="124" t="s">
        <v>102</v>
      </c>
      <c r="BX61" s="124" t="s">
        <v>5</v>
      </c>
      <c r="CL61" s="124" t="s">
        <v>18</v>
      </c>
      <c r="CM61" s="124" t="s">
        <v>84</v>
      </c>
    </row>
    <row r="62" spans="1:91" s="7" customFormat="1" ht="26" customHeight="1">
      <c r="A62" s="112" t="s">
        <v>79</v>
      </c>
      <c r="B62" s="113"/>
      <c r="C62" s="114"/>
      <c r="D62" s="115" t="s">
        <v>103</v>
      </c>
      <c r="E62" s="115"/>
      <c r="F62" s="115"/>
      <c r="G62" s="115"/>
      <c r="H62" s="115"/>
      <c r="I62" s="116"/>
      <c r="J62" s="115" t="s">
        <v>104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'16025-2 - SO102 Polní ces...'!J30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81</v>
      </c>
      <c r="AR62" s="119"/>
      <c r="AS62" s="120">
        <v>0</v>
      </c>
      <c r="AT62" s="121">
        <f>ROUND(SUM(AV62:AW62),2)</f>
        <v>0</v>
      </c>
      <c r="AU62" s="122">
        <f>'16025-2 - SO102 Polní ces...'!P85</f>
        <v>0</v>
      </c>
      <c r="AV62" s="121">
        <f>'16025-2 - SO102 Polní ces...'!J33</f>
        <v>0</v>
      </c>
      <c r="AW62" s="121">
        <f>'16025-2 - SO102 Polní ces...'!J34</f>
        <v>0</v>
      </c>
      <c r="AX62" s="121">
        <f>'16025-2 - SO102 Polní ces...'!J35</f>
        <v>0</v>
      </c>
      <c r="AY62" s="121">
        <f>'16025-2 - SO102 Polní ces...'!J36</f>
        <v>0</v>
      </c>
      <c r="AZ62" s="121">
        <f>'16025-2 - SO102 Polní ces...'!F33</f>
        <v>0</v>
      </c>
      <c r="BA62" s="121">
        <f>'16025-2 - SO102 Polní ces...'!F34</f>
        <v>0</v>
      </c>
      <c r="BB62" s="121">
        <f>'16025-2 - SO102 Polní ces...'!F35</f>
        <v>0</v>
      </c>
      <c r="BC62" s="121">
        <f>'16025-2 - SO102 Polní ces...'!F36</f>
        <v>0</v>
      </c>
      <c r="BD62" s="123">
        <f>'16025-2 - SO102 Polní ces...'!F37</f>
        <v>0</v>
      </c>
      <c r="BE62" s="7"/>
      <c r="BT62" s="124" t="s">
        <v>82</v>
      </c>
      <c r="BV62" s="124" t="s">
        <v>77</v>
      </c>
      <c r="BW62" s="124" t="s">
        <v>105</v>
      </c>
      <c r="BX62" s="124" t="s">
        <v>5</v>
      </c>
      <c r="CL62" s="124" t="s">
        <v>18</v>
      </c>
      <c r="CM62" s="124" t="s">
        <v>84</v>
      </c>
    </row>
    <row r="63" spans="1:91" s="7" customFormat="1" ht="26" customHeight="1">
      <c r="A63" s="112" t="s">
        <v>79</v>
      </c>
      <c r="B63" s="113"/>
      <c r="C63" s="114"/>
      <c r="D63" s="115" t="s">
        <v>106</v>
      </c>
      <c r="E63" s="115"/>
      <c r="F63" s="115"/>
      <c r="G63" s="115"/>
      <c r="H63" s="115"/>
      <c r="I63" s="116"/>
      <c r="J63" s="115" t="s">
        <v>107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'16025-2.1 - SO302.1 Cestn...'!J30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81</v>
      </c>
      <c r="AR63" s="119"/>
      <c r="AS63" s="120">
        <v>0</v>
      </c>
      <c r="AT63" s="121">
        <f>ROUND(SUM(AV63:AW63),2)</f>
        <v>0</v>
      </c>
      <c r="AU63" s="122">
        <f>'16025-2.1 - SO302.1 Cestn...'!P83</f>
        <v>0</v>
      </c>
      <c r="AV63" s="121">
        <f>'16025-2.1 - SO302.1 Cestn...'!J33</f>
        <v>0</v>
      </c>
      <c r="AW63" s="121">
        <f>'16025-2.1 - SO302.1 Cestn...'!J34</f>
        <v>0</v>
      </c>
      <c r="AX63" s="121">
        <f>'16025-2.1 - SO302.1 Cestn...'!J35</f>
        <v>0</v>
      </c>
      <c r="AY63" s="121">
        <f>'16025-2.1 - SO302.1 Cestn...'!J36</f>
        <v>0</v>
      </c>
      <c r="AZ63" s="121">
        <f>'16025-2.1 - SO302.1 Cestn...'!F33</f>
        <v>0</v>
      </c>
      <c r="BA63" s="121">
        <f>'16025-2.1 - SO302.1 Cestn...'!F34</f>
        <v>0</v>
      </c>
      <c r="BB63" s="121">
        <f>'16025-2.1 - SO302.1 Cestn...'!F35</f>
        <v>0</v>
      </c>
      <c r="BC63" s="121">
        <f>'16025-2.1 - SO302.1 Cestn...'!F36</f>
        <v>0</v>
      </c>
      <c r="BD63" s="123">
        <f>'16025-2.1 - SO302.1 Cestn...'!F37</f>
        <v>0</v>
      </c>
      <c r="BE63" s="7"/>
      <c r="BT63" s="124" t="s">
        <v>82</v>
      </c>
      <c r="BV63" s="124" t="s">
        <v>77</v>
      </c>
      <c r="BW63" s="124" t="s">
        <v>108</v>
      </c>
      <c r="BX63" s="124" t="s">
        <v>5</v>
      </c>
      <c r="CL63" s="124" t="s">
        <v>18</v>
      </c>
      <c r="CM63" s="124" t="s">
        <v>84</v>
      </c>
    </row>
    <row r="64" spans="1:91" s="7" customFormat="1" ht="26" customHeight="1">
      <c r="A64" s="112" t="s">
        <v>79</v>
      </c>
      <c r="B64" s="113"/>
      <c r="C64" s="114"/>
      <c r="D64" s="115" t="s">
        <v>109</v>
      </c>
      <c r="E64" s="115"/>
      <c r="F64" s="115"/>
      <c r="G64" s="115"/>
      <c r="H64" s="115"/>
      <c r="I64" s="116"/>
      <c r="J64" s="115" t="s">
        <v>110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'16025-2.2 - SO302.2 Cestn...'!J30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81</v>
      </c>
      <c r="AR64" s="119"/>
      <c r="AS64" s="120">
        <v>0</v>
      </c>
      <c r="AT64" s="121">
        <f>ROUND(SUM(AV64:AW64),2)</f>
        <v>0</v>
      </c>
      <c r="AU64" s="122">
        <f>'16025-2.2 - SO302.2 Cestn...'!P85</f>
        <v>0</v>
      </c>
      <c r="AV64" s="121">
        <f>'16025-2.2 - SO302.2 Cestn...'!J33</f>
        <v>0</v>
      </c>
      <c r="AW64" s="121">
        <f>'16025-2.2 - SO302.2 Cestn...'!J34</f>
        <v>0</v>
      </c>
      <c r="AX64" s="121">
        <f>'16025-2.2 - SO302.2 Cestn...'!J35</f>
        <v>0</v>
      </c>
      <c r="AY64" s="121">
        <f>'16025-2.2 - SO302.2 Cestn...'!J36</f>
        <v>0</v>
      </c>
      <c r="AZ64" s="121">
        <f>'16025-2.2 - SO302.2 Cestn...'!F33</f>
        <v>0</v>
      </c>
      <c r="BA64" s="121">
        <f>'16025-2.2 - SO302.2 Cestn...'!F34</f>
        <v>0</v>
      </c>
      <c r="BB64" s="121">
        <f>'16025-2.2 - SO302.2 Cestn...'!F35</f>
        <v>0</v>
      </c>
      <c r="BC64" s="121">
        <f>'16025-2.2 - SO302.2 Cestn...'!F36</f>
        <v>0</v>
      </c>
      <c r="BD64" s="123">
        <f>'16025-2.2 - SO302.2 Cestn...'!F37</f>
        <v>0</v>
      </c>
      <c r="BE64" s="7"/>
      <c r="BT64" s="124" t="s">
        <v>82</v>
      </c>
      <c r="BV64" s="124" t="s">
        <v>77</v>
      </c>
      <c r="BW64" s="124" t="s">
        <v>111</v>
      </c>
      <c r="BX64" s="124" t="s">
        <v>5</v>
      </c>
      <c r="CL64" s="124" t="s">
        <v>18</v>
      </c>
      <c r="CM64" s="124" t="s">
        <v>84</v>
      </c>
    </row>
    <row r="65" spans="1:91" s="7" customFormat="1" ht="26" customHeight="1">
      <c r="A65" s="112" t="s">
        <v>79</v>
      </c>
      <c r="B65" s="113"/>
      <c r="C65" s="114"/>
      <c r="D65" s="115" t="s">
        <v>112</v>
      </c>
      <c r="E65" s="115"/>
      <c r="F65" s="115"/>
      <c r="G65" s="115"/>
      <c r="H65" s="115"/>
      <c r="I65" s="116"/>
      <c r="J65" s="115" t="s">
        <v>113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'16025-2.3 - SO302.3 Cestn...'!J30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81</v>
      </c>
      <c r="AR65" s="119"/>
      <c r="AS65" s="120">
        <v>0</v>
      </c>
      <c r="AT65" s="121">
        <f>ROUND(SUM(AV65:AW65),2)</f>
        <v>0</v>
      </c>
      <c r="AU65" s="122">
        <f>'16025-2.3 - SO302.3 Cestn...'!P86</f>
        <v>0</v>
      </c>
      <c r="AV65" s="121">
        <f>'16025-2.3 - SO302.3 Cestn...'!J33</f>
        <v>0</v>
      </c>
      <c r="AW65" s="121">
        <f>'16025-2.3 - SO302.3 Cestn...'!J34</f>
        <v>0</v>
      </c>
      <c r="AX65" s="121">
        <f>'16025-2.3 - SO302.3 Cestn...'!J35</f>
        <v>0</v>
      </c>
      <c r="AY65" s="121">
        <f>'16025-2.3 - SO302.3 Cestn...'!J36</f>
        <v>0</v>
      </c>
      <c r="AZ65" s="121">
        <f>'16025-2.3 - SO302.3 Cestn...'!F33</f>
        <v>0</v>
      </c>
      <c r="BA65" s="121">
        <f>'16025-2.3 - SO302.3 Cestn...'!F34</f>
        <v>0</v>
      </c>
      <c r="BB65" s="121">
        <f>'16025-2.3 - SO302.3 Cestn...'!F35</f>
        <v>0</v>
      </c>
      <c r="BC65" s="121">
        <f>'16025-2.3 - SO302.3 Cestn...'!F36</f>
        <v>0</v>
      </c>
      <c r="BD65" s="123">
        <f>'16025-2.3 - SO302.3 Cestn...'!F37</f>
        <v>0</v>
      </c>
      <c r="BE65" s="7"/>
      <c r="BT65" s="124" t="s">
        <v>82</v>
      </c>
      <c r="BV65" s="124" t="s">
        <v>77</v>
      </c>
      <c r="BW65" s="124" t="s">
        <v>114</v>
      </c>
      <c r="BX65" s="124" t="s">
        <v>5</v>
      </c>
      <c r="CL65" s="124" t="s">
        <v>18</v>
      </c>
      <c r="CM65" s="124" t="s">
        <v>84</v>
      </c>
    </row>
    <row r="66" spans="1:91" s="7" customFormat="1" ht="26" customHeight="1">
      <c r="A66" s="112" t="s">
        <v>79</v>
      </c>
      <c r="B66" s="113"/>
      <c r="C66" s="114"/>
      <c r="D66" s="115" t="s">
        <v>115</v>
      </c>
      <c r="E66" s="115"/>
      <c r="F66" s="115"/>
      <c r="G66" s="115"/>
      <c r="H66" s="115"/>
      <c r="I66" s="116"/>
      <c r="J66" s="115" t="s">
        <v>116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'16025-2.4 - SO302.4 Zemní...'!J30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81</v>
      </c>
      <c r="AR66" s="119"/>
      <c r="AS66" s="120">
        <v>0</v>
      </c>
      <c r="AT66" s="121">
        <f>ROUND(SUM(AV66:AW66),2)</f>
        <v>0</v>
      </c>
      <c r="AU66" s="122">
        <f>'16025-2.4 - SO302.4 Zemní...'!P85</f>
        <v>0</v>
      </c>
      <c r="AV66" s="121">
        <f>'16025-2.4 - SO302.4 Zemní...'!J33</f>
        <v>0</v>
      </c>
      <c r="AW66" s="121">
        <f>'16025-2.4 - SO302.4 Zemní...'!J34</f>
        <v>0</v>
      </c>
      <c r="AX66" s="121">
        <f>'16025-2.4 - SO302.4 Zemní...'!J35</f>
        <v>0</v>
      </c>
      <c r="AY66" s="121">
        <f>'16025-2.4 - SO302.4 Zemní...'!J36</f>
        <v>0</v>
      </c>
      <c r="AZ66" s="121">
        <f>'16025-2.4 - SO302.4 Zemní...'!F33</f>
        <v>0</v>
      </c>
      <c r="BA66" s="121">
        <f>'16025-2.4 - SO302.4 Zemní...'!F34</f>
        <v>0</v>
      </c>
      <c r="BB66" s="121">
        <f>'16025-2.4 - SO302.4 Zemní...'!F35</f>
        <v>0</v>
      </c>
      <c r="BC66" s="121">
        <f>'16025-2.4 - SO302.4 Zemní...'!F36</f>
        <v>0</v>
      </c>
      <c r="BD66" s="123">
        <f>'16025-2.4 - SO302.4 Zemní...'!F37</f>
        <v>0</v>
      </c>
      <c r="BE66" s="7"/>
      <c r="BT66" s="124" t="s">
        <v>82</v>
      </c>
      <c r="BV66" s="124" t="s">
        <v>77</v>
      </c>
      <c r="BW66" s="124" t="s">
        <v>117</v>
      </c>
      <c r="BX66" s="124" t="s">
        <v>5</v>
      </c>
      <c r="CL66" s="124" t="s">
        <v>18</v>
      </c>
      <c r="CM66" s="124" t="s">
        <v>84</v>
      </c>
    </row>
    <row r="67" spans="1:91" s="7" customFormat="1" ht="26" customHeight="1">
      <c r="A67" s="112" t="s">
        <v>79</v>
      </c>
      <c r="B67" s="113"/>
      <c r="C67" s="114"/>
      <c r="D67" s="115" t="s">
        <v>118</v>
      </c>
      <c r="E67" s="115"/>
      <c r="F67" s="115"/>
      <c r="G67" s="115"/>
      <c r="H67" s="115"/>
      <c r="I67" s="116"/>
      <c r="J67" s="115" t="s">
        <v>119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'16025-2.5 - SO302.5 Odpad...'!J30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81</v>
      </c>
      <c r="AR67" s="119"/>
      <c r="AS67" s="120">
        <v>0</v>
      </c>
      <c r="AT67" s="121">
        <f>ROUND(SUM(AV67:AW67),2)</f>
        <v>0</v>
      </c>
      <c r="AU67" s="122">
        <f>'16025-2.5 - SO302.5 Odpad...'!P83</f>
        <v>0</v>
      </c>
      <c r="AV67" s="121">
        <f>'16025-2.5 - SO302.5 Odpad...'!J33</f>
        <v>0</v>
      </c>
      <c r="AW67" s="121">
        <f>'16025-2.5 - SO302.5 Odpad...'!J34</f>
        <v>0</v>
      </c>
      <c r="AX67" s="121">
        <f>'16025-2.5 - SO302.5 Odpad...'!J35</f>
        <v>0</v>
      </c>
      <c r="AY67" s="121">
        <f>'16025-2.5 - SO302.5 Odpad...'!J36</f>
        <v>0</v>
      </c>
      <c r="AZ67" s="121">
        <f>'16025-2.5 - SO302.5 Odpad...'!F33</f>
        <v>0</v>
      </c>
      <c r="BA67" s="121">
        <f>'16025-2.5 - SO302.5 Odpad...'!F34</f>
        <v>0</v>
      </c>
      <c r="BB67" s="121">
        <f>'16025-2.5 - SO302.5 Odpad...'!F35</f>
        <v>0</v>
      </c>
      <c r="BC67" s="121">
        <f>'16025-2.5 - SO302.5 Odpad...'!F36</f>
        <v>0</v>
      </c>
      <c r="BD67" s="123">
        <f>'16025-2.5 - SO302.5 Odpad...'!F37</f>
        <v>0</v>
      </c>
      <c r="BE67" s="7"/>
      <c r="BT67" s="124" t="s">
        <v>82</v>
      </c>
      <c r="BV67" s="124" t="s">
        <v>77</v>
      </c>
      <c r="BW67" s="124" t="s">
        <v>120</v>
      </c>
      <c r="BX67" s="124" t="s">
        <v>5</v>
      </c>
      <c r="CL67" s="124" t="s">
        <v>18</v>
      </c>
      <c r="CM67" s="124" t="s">
        <v>84</v>
      </c>
    </row>
    <row r="68" spans="1:91" s="7" customFormat="1" ht="26" customHeight="1">
      <c r="A68" s="112" t="s">
        <v>79</v>
      </c>
      <c r="B68" s="113"/>
      <c r="C68" s="114"/>
      <c r="D68" s="115" t="s">
        <v>121</v>
      </c>
      <c r="E68" s="115"/>
      <c r="F68" s="115"/>
      <c r="G68" s="115"/>
      <c r="H68" s="115"/>
      <c r="I68" s="116"/>
      <c r="J68" s="115" t="s">
        <v>122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'16025-3 - SO103 Polní ces...'!J30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81</v>
      </c>
      <c r="AR68" s="119"/>
      <c r="AS68" s="120">
        <v>0</v>
      </c>
      <c r="AT68" s="121">
        <f>ROUND(SUM(AV68:AW68),2)</f>
        <v>0</v>
      </c>
      <c r="AU68" s="122">
        <f>'16025-3 - SO103 Polní ces...'!P85</f>
        <v>0</v>
      </c>
      <c r="AV68" s="121">
        <f>'16025-3 - SO103 Polní ces...'!J33</f>
        <v>0</v>
      </c>
      <c r="AW68" s="121">
        <f>'16025-3 - SO103 Polní ces...'!J34</f>
        <v>0</v>
      </c>
      <c r="AX68" s="121">
        <f>'16025-3 - SO103 Polní ces...'!J35</f>
        <v>0</v>
      </c>
      <c r="AY68" s="121">
        <f>'16025-3 - SO103 Polní ces...'!J36</f>
        <v>0</v>
      </c>
      <c r="AZ68" s="121">
        <f>'16025-3 - SO103 Polní ces...'!F33</f>
        <v>0</v>
      </c>
      <c r="BA68" s="121">
        <f>'16025-3 - SO103 Polní ces...'!F34</f>
        <v>0</v>
      </c>
      <c r="BB68" s="121">
        <f>'16025-3 - SO103 Polní ces...'!F35</f>
        <v>0</v>
      </c>
      <c r="BC68" s="121">
        <f>'16025-3 - SO103 Polní ces...'!F36</f>
        <v>0</v>
      </c>
      <c r="BD68" s="123">
        <f>'16025-3 - SO103 Polní ces...'!F37</f>
        <v>0</v>
      </c>
      <c r="BE68" s="7"/>
      <c r="BT68" s="124" t="s">
        <v>82</v>
      </c>
      <c r="BV68" s="124" t="s">
        <v>77</v>
      </c>
      <c r="BW68" s="124" t="s">
        <v>123</v>
      </c>
      <c r="BX68" s="124" t="s">
        <v>5</v>
      </c>
      <c r="CL68" s="124" t="s">
        <v>18</v>
      </c>
      <c r="CM68" s="124" t="s">
        <v>84</v>
      </c>
    </row>
    <row r="69" spans="1:91" s="7" customFormat="1" ht="26" customHeight="1">
      <c r="A69" s="112" t="s">
        <v>79</v>
      </c>
      <c r="B69" s="113"/>
      <c r="C69" s="114"/>
      <c r="D69" s="115" t="s">
        <v>124</v>
      </c>
      <c r="E69" s="115"/>
      <c r="F69" s="115"/>
      <c r="G69" s="115"/>
      <c r="H69" s="115"/>
      <c r="I69" s="116"/>
      <c r="J69" s="115" t="s">
        <v>125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7">
        <f>'16025-4 - SO104 Polní ces...'!J30</f>
        <v>0</v>
      </c>
      <c r="AH69" s="116"/>
      <c r="AI69" s="116"/>
      <c r="AJ69" s="116"/>
      <c r="AK69" s="116"/>
      <c r="AL69" s="116"/>
      <c r="AM69" s="116"/>
      <c r="AN69" s="117">
        <f>SUM(AG69,AT69)</f>
        <v>0</v>
      </c>
      <c r="AO69" s="116"/>
      <c r="AP69" s="116"/>
      <c r="AQ69" s="118" t="s">
        <v>81</v>
      </c>
      <c r="AR69" s="119"/>
      <c r="AS69" s="120">
        <v>0</v>
      </c>
      <c r="AT69" s="121">
        <f>ROUND(SUM(AV69:AW69),2)</f>
        <v>0</v>
      </c>
      <c r="AU69" s="122">
        <f>'16025-4 - SO104 Polní ces...'!P83</f>
        <v>0</v>
      </c>
      <c r="AV69" s="121">
        <f>'16025-4 - SO104 Polní ces...'!J33</f>
        <v>0</v>
      </c>
      <c r="AW69" s="121">
        <f>'16025-4 - SO104 Polní ces...'!J34</f>
        <v>0</v>
      </c>
      <c r="AX69" s="121">
        <f>'16025-4 - SO104 Polní ces...'!J35</f>
        <v>0</v>
      </c>
      <c r="AY69" s="121">
        <f>'16025-4 - SO104 Polní ces...'!J36</f>
        <v>0</v>
      </c>
      <c r="AZ69" s="121">
        <f>'16025-4 - SO104 Polní ces...'!F33</f>
        <v>0</v>
      </c>
      <c r="BA69" s="121">
        <f>'16025-4 - SO104 Polní ces...'!F34</f>
        <v>0</v>
      </c>
      <c r="BB69" s="121">
        <f>'16025-4 - SO104 Polní ces...'!F35</f>
        <v>0</v>
      </c>
      <c r="BC69" s="121">
        <f>'16025-4 - SO104 Polní ces...'!F36</f>
        <v>0</v>
      </c>
      <c r="BD69" s="123">
        <f>'16025-4 - SO104 Polní ces...'!F37</f>
        <v>0</v>
      </c>
      <c r="BE69" s="7"/>
      <c r="BT69" s="124" t="s">
        <v>82</v>
      </c>
      <c r="BV69" s="124" t="s">
        <v>77</v>
      </c>
      <c r="BW69" s="124" t="s">
        <v>126</v>
      </c>
      <c r="BX69" s="124" t="s">
        <v>5</v>
      </c>
      <c r="CL69" s="124" t="s">
        <v>18</v>
      </c>
      <c r="CM69" s="124" t="s">
        <v>84</v>
      </c>
    </row>
    <row r="70" spans="1:91" s="7" customFormat="1" ht="26" customHeight="1">
      <c r="A70" s="112" t="s">
        <v>79</v>
      </c>
      <c r="B70" s="113"/>
      <c r="C70" s="114"/>
      <c r="D70" s="115" t="s">
        <v>127</v>
      </c>
      <c r="E70" s="115"/>
      <c r="F70" s="115"/>
      <c r="G70" s="115"/>
      <c r="H70" s="115"/>
      <c r="I70" s="116"/>
      <c r="J70" s="115" t="s">
        <v>128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7">
        <f>'16025-5.1 - SO801 Interak...'!J30</f>
        <v>0</v>
      </c>
      <c r="AH70" s="116"/>
      <c r="AI70" s="116"/>
      <c r="AJ70" s="116"/>
      <c r="AK70" s="116"/>
      <c r="AL70" s="116"/>
      <c r="AM70" s="116"/>
      <c r="AN70" s="117">
        <f>SUM(AG70,AT70)</f>
        <v>0</v>
      </c>
      <c r="AO70" s="116"/>
      <c r="AP70" s="116"/>
      <c r="AQ70" s="118" t="s">
        <v>81</v>
      </c>
      <c r="AR70" s="119"/>
      <c r="AS70" s="120">
        <v>0</v>
      </c>
      <c r="AT70" s="121">
        <f>ROUND(SUM(AV70:AW70),2)</f>
        <v>0</v>
      </c>
      <c r="AU70" s="122">
        <f>'16025-5.1 - SO801 Interak...'!P81</f>
        <v>0</v>
      </c>
      <c r="AV70" s="121">
        <f>'16025-5.1 - SO801 Interak...'!J33</f>
        <v>0</v>
      </c>
      <c r="AW70" s="121">
        <f>'16025-5.1 - SO801 Interak...'!J34</f>
        <v>0</v>
      </c>
      <c r="AX70" s="121">
        <f>'16025-5.1 - SO801 Interak...'!J35</f>
        <v>0</v>
      </c>
      <c r="AY70" s="121">
        <f>'16025-5.1 - SO801 Interak...'!J36</f>
        <v>0</v>
      </c>
      <c r="AZ70" s="121">
        <f>'16025-5.1 - SO801 Interak...'!F33</f>
        <v>0</v>
      </c>
      <c r="BA70" s="121">
        <f>'16025-5.1 - SO801 Interak...'!F34</f>
        <v>0</v>
      </c>
      <c r="BB70" s="121">
        <f>'16025-5.1 - SO801 Interak...'!F35</f>
        <v>0</v>
      </c>
      <c r="BC70" s="121">
        <f>'16025-5.1 - SO801 Interak...'!F36</f>
        <v>0</v>
      </c>
      <c r="BD70" s="123">
        <f>'16025-5.1 - SO801 Interak...'!F37</f>
        <v>0</v>
      </c>
      <c r="BE70" s="7"/>
      <c r="BT70" s="124" t="s">
        <v>82</v>
      </c>
      <c r="BV70" s="124" t="s">
        <v>77</v>
      </c>
      <c r="BW70" s="124" t="s">
        <v>129</v>
      </c>
      <c r="BX70" s="124" t="s">
        <v>5</v>
      </c>
      <c r="CL70" s="124" t="s">
        <v>18</v>
      </c>
      <c r="CM70" s="124" t="s">
        <v>84</v>
      </c>
    </row>
    <row r="71" spans="1:91" s="7" customFormat="1" ht="26" customHeight="1">
      <c r="A71" s="112" t="s">
        <v>79</v>
      </c>
      <c r="B71" s="113"/>
      <c r="C71" s="114"/>
      <c r="D71" s="115" t="s">
        <v>130</v>
      </c>
      <c r="E71" s="115"/>
      <c r="F71" s="115"/>
      <c r="G71" s="115"/>
      <c r="H71" s="115"/>
      <c r="I71" s="116"/>
      <c r="J71" s="115" t="s">
        <v>131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7">
        <f>'16025-5.2 - SO801 Interak...'!J30</f>
        <v>0</v>
      </c>
      <c r="AH71" s="116"/>
      <c r="AI71" s="116"/>
      <c r="AJ71" s="116"/>
      <c r="AK71" s="116"/>
      <c r="AL71" s="116"/>
      <c r="AM71" s="116"/>
      <c r="AN71" s="117">
        <f>SUM(AG71,AT71)</f>
        <v>0</v>
      </c>
      <c r="AO71" s="116"/>
      <c r="AP71" s="116"/>
      <c r="AQ71" s="118" t="s">
        <v>81</v>
      </c>
      <c r="AR71" s="119"/>
      <c r="AS71" s="120">
        <v>0</v>
      </c>
      <c r="AT71" s="121">
        <f>ROUND(SUM(AV71:AW71),2)</f>
        <v>0</v>
      </c>
      <c r="AU71" s="122">
        <f>'16025-5.2 - SO801 Interak...'!P81</f>
        <v>0</v>
      </c>
      <c r="AV71" s="121">
        <f>'16025-5.2 - SO801 Interak...'!J33</f>
        <v>0</v>
      </c>
      <c r="AW71" s="121">
        <f>'16025-5.2 - SO801 Interak...'!J34</f>
        <v>0</v>
      </c>
      <c r="AX71" s="121">
        <f>'16025-5.2 - SO801 Interak...'!J35</f>
        <v>0</v>
      </c>
      <c r="AY71" s="121">
        <f>'16025-5.2 - SO801 Interak...'!J36</f>
        <v>0</v>
      </c>
      <c r="AZ71" s="121">
        <f>'16025-5.2 - SO801 Interak...'!F33</f>
        <v>0</v>
      </c>
      <c r="BA71" s="121">
        <f>'16025-5.2 - SO801 Interak...'!F34</f>
        <v>0</v>
      </c>
      <c r="BB71" s="121">
        <f>'16025-5.2 - SO801 Interak...'!F35</f>
        <v>0</v>
      </c>
      <c r="BC71" s="121">
        <f>'16025-5.2 - SO801 Interak...'!F36</f>
        <v>0</v>
      </c>
      <c r="BD71" s="123">
        <f>'16025-5.2 - SO801 Interak...'!F37</f>
        <v>0</v>
      </c>
      <c r="BE71" s="7"/>
      <c r="BT71" s="124" t="s">
        <v>82</v>
      </c>
      <c r="BV71" s="124" t="s">
        <v>77</v>
      </c>
      <c r="BW71" s="124" t="s">
        <v>132</v>
      </c>
      <c r="BX71" s="124" t="s">
        <v>5</v>
      </c>
      <c r="CL71" s="124" t="s">
        <v>18</v>
      </c>
      <c r="CM71" s="124" t="s">
        <v>84</v>
      </c>
    </row>
    <row r="72" spans="1:91" s="7" customFormat="1" ht="39" customHeight="1">
      <c r="A72" s="112" t="s">
        <v>79</v>
      </c>
      <c r="B72" s="113"/>
      <c r="C72" s="114"/>
      <c r="D72" s="115" t="s">
        <v>133</v>
      </c>
      <c r="E72" s="115"/>
      <c r="F72" s="115"/>
      <c r="G72" s="115"/>
      <c r="H72" s="115"/>
      <c r="I72" s="116"/>
      <c r="J72" s="115" t="s">
        <v>134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7">
        <f>'16025-5.3 - SO801 Interak...'!J30</f>
        <v>0</v>
      </c>
      <c r="AH72" s="116"/>
      <c r="AI72" s="116"/>
      <c r="AJ72" s="116"/>
      <c r="AK72" s="116"/>
      <c r="AL72" s="116"/>
      <c r="AM72" s="116"/>
      <c r="AN72" s="117">
        <f>SUM(AG72,AT72)</f>
        <v>0</v>
      </c>
      <c r="AO72" s="116"/>
      <c r="AP72" s="116"/>
      <c r="AQ72" s="118" t="s">
        <v>81</v>
      </c>
      <c r="AR72" s="119"/>
      <c r="AS72" s="120">
        <v>0</v>
      </c>
      <c r="AT72" s="121">
        <f>ROUND(SUM(AV72:AW72),2)</f>
        <v>0</v>
      </c>
      <c r="AU72" s="122">
        <f>'16025-5.3 - SO801 Interak...'!P81</f>
        <v>0</v>
      </c>
      <c r="AV72" s="121">
        <f>'16025-5.3 - SO801 Interak...'!J33</f>
        <v>0</v>
      </c>
      <c r="AW72" s="121">
        <f>'16025-5.3 - SO801 Interak...'!J34</f>
        <v>0</v>
      </c>
      <c r="AX72" s="121">
        <f>'16025-5.3 - SO801 Interak...'!J35</f>
        <v>0</v>
      </c>
      <c r="AY72" s="121">
        <f>'16025-5.3 - SO801 Interak...'!J36</f>
        <v>0</v>
      </c>
      <c r="AZ72" s="121">
        <f>'16025-5.3 - SO801 Interak...'!F33</f>
        <v>0</v>
      </c>
      <c r="BA72" s="121">
        <f>'16025-5.3 - SO801 Interak...'!F34</f>
        <v>0</v>
      </c>
      <c r="BB72" s="121">
        <f>'16025-5.3 - SO801 Interak...'!F35</f>
        <v>0</v>
      </c>
      <c r="BC72" s="121">
        <f>'16025-5.3 - SO801 Interak...'!F36</f>
        <v>0</v>
      </c>
      <c r="BD72" s="123">
        <f>'16025-5.3 - SO801 Interak...'!F37</f>
        <v>0</v>
      </c>
      <c r="BE72" s="7"/>
      <c r="BT72" s="124" t="s">
        <v>82</v>
      </c>
      <c r="BV72" s="124" t="s">
        <v>77</v>
      </c>
      <c r="BW72" s="124" t="s">
        <v>135</v>
      </c>
      <c r="BX72" s="124" t="s">
        <v>5</v>
      </c>
      <c r="CL72" s="124" t="s">
        <v>18</v>
      </c>
      <c r="CM72" s="124" t="s">
        <v>84</v>
      </c>
    </row>
    <row r="73" spans="1:91" s="7" customFormat="1" ht="39" customHeight="1">
      <c r="A73" s="112" t="s">
        <v>79</v>
      </c>
      <c r="B73" s="113"/>
      <c r="C73" s="114"/>
      <c r="D73" s="115" t="s">
        <v>136</v>
      </c>
      <c r="E73" s="115"/>
      <c r="F73" s="115"/>
      <c r="G73" s="115"/>
      <c r="H73" s="115"/>
      <c r="I73" s="116"/>
      <c r="J73" s="115" t="s">
        <v>137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7">
        <f>'16025-5.4 - SO801 Interak...'!J30</f>
        <v>0</v>
      </c>
      <c r="AH73" s="116"/>
      <c r="AI73" s="116"/>
      <c r="AJ73" s="116"/>
      <c r="AK73" s="116"/>
      <c r="AL73" s="116"/>
      <c r="AM73" s="116"/>
      <c r="AN73" s="117">
        <f>SUM(AG73,AT73)</f>
        <v>0</v>
      </c>
      <c r="AO73" s="116"/>
      <c r="AP73" s="116"/>
      <c r="AQ73" s="118" t="s">
        <v>81</v>
      </c>
      <c r="AR73" s="119"/>
      <c r="AS73" s="120">
        <v>0</v>
      </c>
      <c r="AT73" s="121">
        <f>ROUND(SUM(AV73:AW73),2)</f>
        <v>0</v>
      </c>
      <c r="AU73" s="122">
        <f>'16025-5.4 - SO801 Interak...'!P81</f>
        <v>0</v>
      </c>
      <c r="AV73" s="121">
        <f>'16025-5.4 - SO801 Interak...'!J33</f>
        <v>0</v>
      </c>
      <c r="AW73" s="121">
        <f>'16025-5.4 - SO801 Interak...'!J34</f>
        <v>0</v>
      </c>
      <c r="AX73" s="121">
        <f>'16025-5.4 - SO801 Interak...'!J35</f>
        <v>0</v>
      </c>
      <c r="AY73" s="121">
        <f>'16025-5.4 - SO801 Interak...'!J36</f>
        <v>0</v>
      </c>
      <c r="AZ73" s="121">
        <f>'16025-5.4 - SO801 Interak...'!F33</f>
        <v>0</v>
      </c>
      <c r="BA73" s="121">
        <f>'16025-5.4 - SO801 Interak...'!F34</f>
        <v>0</v>
      </c>
      <c r="BB73" s="121">
        <f>'16025-5.4 - SO801 Interak...'!F35</f>
        <v>0</v>
      </c>
      <c r="BC73" s="121">
        <f>'16025-5.4 - SO801 Interak...'!F36</f>
        <v>0</v>
      </c>
      <c r="BD73" s="123">
        <f>'16025-5.4 - SO801 Interak...'!F37</f>
        <v>0</v>
      </c>
      <c r="BE73" s="7"/>
      <c r="BT73" s="124" t="s">
        <v>82</v>
      </c>
      <c r="BV73" s="124" t="s">
        <v>77</v>
      </c>
      <c r="BW73" s="124" t="s">
        <v>138</v>
      </c>
      <c r="BX73" s="124" t="s">
        <v>5</v>
      </c>
      <c r="CL73" s="124" t="s">
        <v>18</v>
      </c>
      <c r="CM73" s="124" t="s">
        <v>84</v>
      </c>
    </row>
    <row r="74" spans="1:91" s="7" customFormat="1" ht="39" customHeight="1">
      <c r="A74" s="112" t="s">
        <v>79</v>
      </c>
      <c r="B74" s="113"/>
      <c r="C74" s="114"/>
      <c r="D74" s="115" t="s">
        <v>139</v>
      </c>
      <c r="E74" s="115"/>
      <c r="F74" s="115"/>
      <c r="G74" s="115"/>
      <c r="H74" s="115"/>
      <c r="I74" s="116"/>
      <c r="J74" s="115" t="s">
        <v>140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7">
        <f>'16025-5.5 - SO801 Interak...'!J30</f>
        <v>0</v>
      </c>
      <c r="AH74" s="116"/>
      <c r="AI74" s="116"/>
      <c r="AJ74" s="116"/>
      <c r="AK74" s="116"/>
      <c r="AL74" s="116"/>
      <c r="AM74" s="116"/>
      <c r="AN74" s="117">
        <f>SUM(AG74,AT74)</f>
        <v>0</v>
      </c>
      <c r="AO74" s="116"/>
      <c r="AP74" s="116"/>
      <c r="AQ74" s="118" t="s">
        <v>81</v>
      </c>
      <c r="AR74" s="119"/>
      <c r="AS74" s="120">
        <v>0</v>
      </c>
      <c r="AT74" s="121">
        <f>ROUND(SUM(AV74:AW74),2)</f>
        <v>0</v>
      </c>
      <c r="AU74" s="122">
        <f>'16025-5.5 - SO801 Interak...'!P81</f>
        <v>0</v>
      </c>
      <c r="AV74" s="121">
        <f>'16025-5.5 - SO801 Interak...'!J33</f>
        <v>0</v>
      </c>
      <c r="AW74" s="121">
        <f>'16025-5.5 - SO801 Interak...'!J34</f>
        <v>0</v>
      </c>
      <c r="AX74" s="121">
        <f>'16025-5.5 - SO801 Interak...'!J35</f>
        <v>0</v>
      </c>
      <c r="AY74" s="121">
        <f>'16025-5.5 - SO801 Interak...'!J36</f>
        <v>0</v>
      </c>
      <c r="AZ74" s="121">
        <f>'16025-5.5 - SO801 Interak...'!F33</f>
        <v>0</v>
      </c>
      <c r="BA74" s="121">
        <f>'16025-5.5 - SO801 Interak...'!F34</f>
        <v>0</v>
      </c>
      <c r="BB74" s="121">
        <f>'16025-5.5 - SO801 Interak...'!F35</f>
        <v>0</v>
      </c>
      <c r="BC74" s="121">
        <f>'16025-5.5 - SO801 Interak...'!F36</f>
        <v>0</v>
      </c>
      <c r="BD74" s="123">
        <f>'16025-5.5 - SO801 Interak...'!F37</f>
        <v>0</v>
      </c>
      <c r="BE74" s="7"/>
      <c r="BT74" s="124" t="s">
        <v>82</v>
      </c>
      <c r="BV74" s="124" t="s">
        <v>77</v>
      </c>
      <c r="BW74" s="124" t="s">
        <v>141</v>
      </c>
      <c r="BX74" s="124" t="s">
        <v>5</v>
      </c>
      <c r="CL74" s="124" t="s">
        <v>18</v>
      </c>
      <c r="CM74" s="124" t="s">
        <v>84</v>
      </c>
    </row>
    <row r="75" spans="1:91" s="7" customFormat="1" ht="26" customHeight="1">
      <c r="A75" s="112" t="s">
        <v>79</v>
      </c>
      <c r="B75" s="113"/>
      <c r="C75" s="114"/>
      <c r="D75" s="115" t="s">
        <v>142</v>
      </c>
      <c r="E75" s="115"/>
      <c r="F75" s="115"/>
      <c r="G75" s="115"/>
      <c r="H75" s="115"/>
      <c r="I75" s="116"/>
      <c r="J75" s="115" t="s">
        <v>143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7">
        <f>'16025-6 - Vedlejší a osta...'!J30</f>
        <v>0</v>
      </c>
      <c r="AH75" s="116"/>
      <c r="AI75" s="116"/>
      <c r="AJ75" s="116"/>
      <c r="AK75" s="116"/>
      <c r="AL75" s="116"/>
      <c r="AM75" s="116"/>
      <c r="AN75" s="117">
        <f>SUM(AG75,AT75)</f>
        <v>0</v>
      </c>
      <c r="AO75" s="116"/>
      <c r="AP75" s="116"/>
      <c r="AQ75" s="118" t="s">
        <v>81</v>
      </c>
      <c r="AR75" s="119"/>
      <c r="AS75" s="125">
        <v>0</v>
      </c>
      <c r="AT75" s="126">
        <f>ROUND(SUM(AV75:AW75),2)</f>
        <v>0</v>
      </c>
      <c r="AU75" s="127">
        <f>'16025-6 - Vedlejší a osta...'!P85</f>
        <v>0</v>
      </c>
      <c r="AV75" s="126">
        <f>'16025-6 - Vedlejší a osta...'!J33</f>
        <v>0</v>
      </c>
      <c r="AW75" s="126">
        <f>'16025-6 - Vedlejší a osta...'!J34</f>
        <v>0</v>
      </c>
      <c r="AX75" s="126">
        <f>'16025-6 - Vedlejší a osta...'!J35</f>
        <v>0</v>
      </c>
      <c r="AY75" s="126">
        <f>'16025-6 - Vedlejší a osta...'!J36</f>
        <v>0</v>
      </c>
      <c r="AZ75" s="126">
        <f>'16025-6 - Vedlejší a osta...'!F33</f>
        <v>0</v>
      </c>
      <c r="BA75" s="126">
        <f>'16025-6 - Vedlejší a osta...'!F34</f>
        <v>0</v>
      </c>
      <c r="BB75" s="126">
        <f>'16025-6 - Vedlejší a osta...'!F35</f>
        <v>0</v>
      </c>
      <c r="BC75" s="126">
        <f>'16025-6 - Vedlejší a osta...'!F36</f>
        <v>0</v>
      </c>
      <c r="BD75" s="128">
        <f>'16025-6 - Vedlejší a osta...'!F37</f>
        <v>0</v>
      </c>
      <c r="BE75" s="7"/>
      <c r="BT75" s="124" t="s">
        <v>82</v>
      </c>
      <c r="BV75" s="124" t="s">
        <v>77</v>
      </c>
      <c r="BW75" s="124" t="s">
        <v>144</v>
      </c>
      <c r="BX75" s="124" t="s">
        <v>5</v>
      </c>
      <c r="CL75" s="124" t="s">
        <v>18</v>
      </c>
      <c r="CM75" s="124" t="s">
        <v>84</v>
      </c>
    </row>
    <row r="76" spans="1:57" s="2" customFormat="1" ht="30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5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</sheetData>
  <sheetProtection password="CC35" sheet="1" objects="1" scenarios="1" formatColumns="0" formatRows="0"/>
  <mergeCells count="12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D74:H74"/>
    <mergeCell ref="J74:AF74"/>
    <mergeCell ref="D75:H75"/>
    <mergeCell ref="J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  <mergeCell ref="AN54:AP54"/>
  </mergeCells>
  <hyperlinks>
    <hyperlink ref="A55" location="'16025-1 - SO101 Polní ces...'!C2" display="/"/>
    <hyperlink ref="A56" location="'16025-1.1 - SO301.1 Cestn...'!C2" display="/"/>
    <hyperlink ref="A57" location="'16025-1.2 - SO301.2 Záchy...'!C2" display="/"/>
    <hyperlink ref="A58" location="'16025-1.3 - SO301.3 - Ces...'!C2" display="/"/>
    <hyperlink ref="A59" location="'16025-1.4 - SO301.4 Zemní...'!C2" display="/"/>
    <hyperlink ref="A60" location="'16025-1.5 - SO301.5 Odpad...'!C2" display="/"/>
    <hyperlink ref="A61" location="'16025-1.6 - SO301.6 Cestn...'!C2" display="/"/>
    <hyperlink ref="A62" location="'16025-2 - SO102 Polní ces...'!C2" display="/"/>
    <hyperlink ref="A63" location="'16025-2.1 - SO302.1 Cestn...'!C2" display="/"/>
    <hyperlink ref="A64" location="'16025-2.2 - SO302.2 Cestn...'!C2" display="/"/>
    <hyperlink ref="A65" location="'16025-2.3 - SO302.3 Cestn...'!C2" display="/"/>
    <hyperlink ref="A66" location="'16025-2.4 - SO302.4 Zemní...'!C2" display="/"/>
    <hyperlink ref="A67" location="'16025-2.5 - SO302.5 Odpad...'!C2" display="/"/>
    <hyperlink ref="A68" location="'16025-3 - SO103 Polní ces...'!C2" display="/"/>
    <hyperlink ref="A69" location="'16025-4 - SO104 Polní ces...'!C2" display="/"/>
    <hyperlink ref="A70" location="'16025-5.1 - SO801 Interak...'!C2" display="/"/>
    <hyperlink ref="A71" location="'16025-5.2 - SO801 Interak...'!C2" display="/"/>
    <hyperlink ref="A72" location="'16025-5.3 - SO801 Interak...'!C2" display="/"/>
    <hyperlink ref="A73" location="'16025-5.4 - SO801 Interak...'!C2" display="/"/>
    <hyperlink ref="A74" location="'16025-5.5 - SO801 Interak...'!C2" display="/"/>
    <hyperlink ref="A75" location="'16025-6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683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ROUND((SUM(BE83:BE125)),2)</f>
        <v>0</v>
      </c>
      <c r="G33" s="39"/>
      <c r="H33" s="39"/>
      <c r="I33" s="156">
        <v>0.21</v>
      </c>
      <c r="J33" s="155">
        <f>ROUND(((SUM(BE83:BE125))*I33),2)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ROUND((SUM(BF83:BF125)),2)</f>
        <v>0</v>
      </c>
      <c r="G34" s="39"/>
      <c r="H34" s="39"/>
      <c r="I34" s="156">
        <v>0.15</v>
      </c>
      <c r="J34" s="155">
        <f>ROUND(((SUM(BF83:BF125))*I34),2)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ROUND((SUM(BG83:BG125)),2)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ROUND((SUM(BH83:BH125)),2)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ROUND((SUM(BI83:BI125)),2)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16025-2.1 - SO302.1 Cestní rigol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155</v>
      </c>
      <c r="E62" s="187"/>
      <c r="F62" s="187"/>
      <c r="G62" s="187"/>
      <c r="H62" s="187"/>
      <c r="I62" s="188"/>
      <c r="J62" s="189">
        <f>J116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J123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16025-2.1 - SO302.1 Cestní rigol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58.822428959999996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P85+P116+P123</f>
        <v>0</v>
      </c>
      <c r="Q84" s="211"/>
      <c r="R84" s="212">
        <f>R85+R116+R123</f>
        <v>58.822428959999996</v>
      </c>
      <c r="S84" s="211"/>
      <c r="T84" s="213">
        <f>T85+T116+T123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BK85+BK116+BK123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SUM(P86:P115)</f>
        <v>0</v>
      </c>
      <c r="Q85" s="211"/>
      <c r="R85" s="212">
        <f>SUM(R86:R115)</f>
        <v>0</v>
      </c>
      <c r="S85" s="211"/>
      <c r="T85" s="213">
        <f>SUM(T86:T115)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SUM(BK86:BK115)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508</v>
      </c>
      <c r="F86" s="221" t="s">
        <v>509</v>
      </c>
      <c r="G86" s="222" t="s">
        <v>188</v>
      </c>
      <c r="H86" s="223">
        <v>9.95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684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190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685</v>
      </c>
      <c r="G88" s="236"/>
      <c r="H88" s="239">
        <v>9.95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20.5" customHeight="1">
      <c r="A89" s="39"/>
      <c r="B89" s="40"/>
      <c r="C89" s="219" t="s">
        <v>84</v>
      </c>
      <c r="D89" s="219" t="s">
        <v>175</v>
      </c>
      <c r="E89" s="220" t="s">
        <v>469</v>
      </c>
      <c r="F89" s="221" t="s">
        <v>470</v>
      </c>
      <c r="G89" s="222" t="s">
        <v>188</v>
      </c>
      <c r="H89" s="223">
        <v>4.9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686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190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687</v>
      </c>
      <c r="G91" s="236"/>
      <c r="H91" s="239">
        <v>4.9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41.5" customHeight="1">
      <c r="A92" s="39"/>
      <c r="B92" s="40"/>
      <c r="C92" s="219" t="s">
        <v>180</v>
      </c>
      <c r="D92" s="219" t="s">
        <v>175</v>
      </c>
      <c r="E92" s="220" t="s">
        <v>227</v>
      </c>
      <c r="F92" s="221" t="s">
        <v>228</v>
      </c>
      <c r="G92" s="222" t="s">
        <v>188</v>
      </c>
      <c r="H92" s="223">
        <v>6.48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688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230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689</v>
      </c>
      <c r="G94" s="236"/>
      <c r="H94" s="239">
        <v>3.24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75</v>
      </c>
      <c r="AY94" s="245" t="s">
        <v>173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690</v>
      </c>
      <c r="G95" s="236"/>
      <c r="H95" s="239">
        <v>3.24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75</v>
      </c>
      <c r="AY95" s="245" t="s">
        <v>173</v>
      </c>
    </row>
    <row r="96" spans="1:51" s="14" customFormat="1" ht="12">
      <c r="A96" s="14"/>
      <c r="B96" s="246"/>
      <c r="C96" s="247"/>
      <c r="D96" s="231" t="s">
        <v>184</v>
      </c>
      <c r="E96" s="248" t="s">
        <v>18</v>
      </c>
      <c r="F96" s="249" t="s">
        <v>205</v>
      </c>
      <c r="G96" s="247"/>
      <c r="H96" s="250">
        <v>6.48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6" t="s">
        <v>184</v>
      </c>
      <c r="AU96" s="256" t="s">
        <v>84</v>
      </c>
      <c r="AV96" s="14" t="s">
        <v>180</v>
      </c>
      <c r="AW96" s="14" t="s">
        <v>36</v>
      </c>
      <c r="AX96" s="14" t="s">
        <v>82</v>
      </c>
      <c r="AY96" s="256" t="s">
        <v>173</v>
      </c>
    </row>
    <row r="97" spans="1:65" s="2" customFormat="1" ht="41.5" customHeight="1">
      <c r="A97" s="39"/>
      <c r="B97" s="40"/>
      <c r="C97" s="219" t="s">
        <v>197</v>
      </c>
      <c r="D97" s="219" t="s">
        <v>175</v>
      </c>
      <c r="E97" s="220" t="s">
        <v>236</v>
      </c>
      <c r="F97" s="221" t="s">
        <v>237</v>
      </c>
      <c r="G97" s="222" t="s">
        <v>188</v>
      </c>
      <c r="H97" s="223">
        <v>11.61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691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230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47" s="2" customFormat="1" ht="12">
      <c r="A99" s="39"/>
      <c r="B99" s="40"/>
      <c r="C99" s="41"/>
      <c r="D99" s="231" t="s">
        <v>239</v>
      </c>
      <c r="E99" s="41"/>
      <c r="F99" s="232" t="s">
        <v>240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239</v>
      </c>
      <c r="AU99" s="18" t="s">
        <v>84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692</v>
      </c>
      <c r="G100" s="236"/>
      <c r="H100" s="239">
        <v>9.95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693</v>
      </c>
      <c r="G101" s="236"/>
      <c r="H101" s="239">
        <v>4.9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694</v>
      </c>
      <c r="G102" s="236"/>
      <c r="H102" s="239">
        <v>-3.24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173</v>
      </c>
    </row>
    <row r="103" spans="1:51" s="14" customFormat="1" ht="12">
      <c r="A103" s="14"/>
      <c r="B103" s="246"/>
      <c r="C103" s="247"/>
      <c r="D103" s="231" t="s">
        <v>184</v>
      </c>
      <c r="E103" s="248" t="s">
        <v>18</v>
      </c>
      <c r="F103" s="249" t="s">
        <v>205</v>
      </c>
      <c r="G103" s="247"/>
      <c r="H103" s="250">
        <v>11.61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184</v>
      </c>
      <c r="AU103" s="256" t="s">
        <v>84</v>
      </c>
      <c r="AV103" s="14" t="s">
        <v>180</v>
      </c>
      <c r="AW103" s="14" t="s">
        <v>36</v>
      </c>
      <c r="AX103" s="14" t="s">
        <v>82</v>
      </c>
      <c r="AY103" s="256" t="s">
        <v>173</v>
      </c>
    </row>
    <row r="104" spans="1:65" s="2" customFormat="1" ht="31" customHeight="1">
      <c r="A104" s="39"/>
      <c r="B104" s="40"/>
      <c r="C104" s="219" t="s">
        <v>206</v>
      </c>
      <c r="D104" s="219" t="s">
        <v>175</v>
      </c>
      <c r="E104" s="220" t="s">
        <v>250</v>
      </c>
      <c r="F104" s="221" t="s">
        <v>251</v>
      </c>
      <c r="G104" s="222" t="s">
        <v>188</v>
      </c>
      <c r="H104" s="223">
        <v>3.24</v>
      </c>
      <c r="I104" s="224"/>
      <c r="J104" s="223">
        <f>ROUND(I104*H104,2)</f>
        <v>0</v>
      </c>
      <c r="K104" s="221" t="s">
        <v>179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695</v>
      </c>
    </row>
    <row r="105" spans="1:47" s="2" customFormat="1" ht="12">
      <c r="A105" s="39"/>
      <c r="B105" s="40"/>
      <c r="C105" s="41"/>
      <c r="D105" s="231" t="s">
        <v>182</v>
      </c>
      <c r="E105" s="41"/>
      <c r="F105" s="232" t="s">
        <v>253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696</v>
      </c>
      <c r="G106" s="236"/>
      <c r="H106" s="239">
        <v>3.24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82</v>
      </c>
      <c r="AY106" s="245" t="s">
        <v>173</v>
      </c>
    </row>
    <row r="107" spans="1:65" s="2" customFormat="1" ht="14.5" customHeight="1">
      <c r="A107" s="39"/>
      <c r="B107" s="40"/>
      <c r="C107" s="219" t="s">
        <v>426</v>
      </c>
      <c r="D107" s="219" t="s">
        <v>175</v>
      </c>
      <c r="E107" s="220" t="s">
        <v>270</v>
      </c>
      <c r="F107" s="221" t="s">
        <v>271</v>
      </c>
      <c r="G107" s="222" t="s">
        <v>272</v>
      </c>
      <c r="H107" s="223">
        <v>25.54</v>
      </c>
      <c r="I107" s="224"/>
      <c r="J107" s="223">
        <f>ROUND(I107*H107,2)</f>
        <v>0</v>
      </c>
      <c r="K107" s="221" t="s">
        <v>18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697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692</v>
      </c>
      <c r="G108" s="236"/>
      <c r="H108" s="239">
        <v>9.95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75</v>
      </c>
      <c r="AY108" s="245" t="s">
        <v>173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693</v>
      </c>
      <c r="G109" s="236"/>
      <c r="H109" s="239">
        <v>4.9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75</v>
      </c>
      <c r="AY109" s="245" t="s">
        <v>173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694</v>
      </c>
      <c r="G110" s="236"/>
      <c r="H110" s="239">
        <v>-3.24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75</v>
      </c>
      <c r="AY110" s="245" t="s">
        <v>173</v>
      </c>
    </row>
    <row r="111" spans="1:51" s="15" customFormat="1" ht="12">
      <c r="A111" s="15"/>
      <c r="B111" s="257"/>
      <c r="C111" s="258"/>
      <c r="D111" s="231" t="s">
        <v>184</v>
      </c>
      <c r="E111" s="259" t="s">
        <v>18</v>
      </c>
      <c r="F111" s="260" t="s">
        <v>274</v>
      </c>
      <c r="G111" s="258"/>
      <c r="H111" s="261">
        <v>11.61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7" t="s">
        <v>184</v>
      </c>
      <c r="AU111" s="267" t="s">
        <v>84</v>
      </c>
      <c r="AV111" s="15" t="s">
        <v>192</v>
      </c>
      <c r="AW111" s="15" t="s">
        <v>36</v>
      </c>
      <c r="AX111" s="15" t="s">
        <v>75</v>
      </c>
      <c r="AY111" s="267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698</v>
      </c>
      <c r="G112" s="236"/>
      <c r="H112" s="239">
        <v>25.54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5" s="2" customFormat="1" ht="31" customHeight="1">
      <c r="A113" s="39"/>
      <c r="B113" s="40"/>
      <c r="C113" s="219" t="s">
        <v>213</v>
      </c>
      <c r="D113" s="219" t="s">
        <v>175</v>
      </c>
      <c r="E113" s="220" t="s">
        <v>431</v>
      </c>
      <c r="F113" s="221" t="s">
        <v>432</v>
      </c>
      <c r="G113" s="222" t="s">
        <v>188</v>
      </c>
      <c r="H113" s="223">
        <v>3.24</v>
      </c>
      <c r="I113" s="224"/>
      <c r="J113" s="223">
        <f>ROUND(I113*H113,2)</f>
        <v>0</v>
      </c>
      <c r="K113" s="221" t="s">
        <v>179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180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180</v>
      </c>
      <c r="BM113" s="229" t="s">
        <v>699</v>
      </c>
    </row>
    <row r="114" spans="1:47" s="2" customFormat="1" ht="12">
      <c r="A114" s="39"/>
      <c r="B114" s="40"/>
      <c r="C114" s="41"/>
      <c r="D114" s="231" t="s">
        <v>182</v>
      </c>
      <c r="E114" s="41"/>
      <c r="F114" s="232" t="s">
        <v>434</v>
      </c>
      <c r="G114" s="41"/>
      <c r="H114" s="41"/>
      <c r="I114" s="137"/>
      <c r="J114" s="41"/>
      <c r="K114" s="41"/>
      <c r="L114" s="45"/>
      <c r="M114" s="233"/>
      <c r="N114" s="234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182</v>
      </c>
      <c r="AU114" s="18" t="s">
        <v>84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700</v>
      </c>
      <c r="G115" s="236"/>
      <c r="H115" s="239">
        <v>3.24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82</v>
      </c>
      <c r="AY115" s="245" t="s">
        <v>173</v>
      </c>
    </row>
    <row r="116" spans="1:63" s="12" customFormat="1" ht="22.8" customHeight="1">
      <c r="A116" s="12"/>
      <c r="B116" s="203"/>
      <c r="C116" s="204"/>
      <c r="D116" s="205" t="s">
        <v>74</v>
      </c>
      <c r="E116" s="217" t="s">
        <v>180</v>
      </c>
      <c r="F116" s="217" t="s">
        <v>352</v>
      </c>
      <c r="G116" s="204"/>
      <c r="H116" s="204"/>
      <c r="I116" s="207"/>
      <c r="J116" s="218">
        <f>BK116</f>
        <v>0</v>
      </c>
      <c r="K116" s="204"/>
      <c r="L116" s="209"/>
      <c r="M116" s="210"/>
      <c r="N116" s="211"/>
      <c r="O116" s="211"/>
      <c r="P116" s="212">
        <f>SUM(P117:P122)</f>
        <v>0</v>
      </c>
      <c r="Q116" s="211"/>
      <c r="R116" s="212">
        <f>SUM(R117:R122)</f>
        <v>58.822428959999996</v>
      </c>
      <c r="S116" s="211"/>
      <c r="T116" s="213">
        <f>SUM(T117:T122)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4" t="s">
        <v>82</v>
      </c>
      <c r="AT116" s="215" t="s">
        <v>74</v>
      </c>
      <c r="AU116" s="215" t="s">
        <v>82</v>
      </c>
      <c r="AY116" s="214" t="s">
        <v>173</v>
      </c>
      <c r="BK116" s="216">
        <f>SUM(BK117:BK122)</f>
        <v>0</v>
      </c>
    </row>
    <row r="117" spans="1:65" s="2" customFormat="1" ht="20.5" customHeight="1">
      <c r="A117" s="39"/>
      <c r="B117" s="40"/>
      <c r="C117" s="219" t="s">
        <v>220</v>
      </c>
      <c r="D117" s="219" t="s">
        <v>175</v>
      </c>
      <c r="E117" s="220" t="s">
        <v>701</v>
      </c>
      <c r="F117" s="221" t="s">
        <v>702</v>
      </c>
      <c r="G117" s="222" t="s">
        <v>178</v>
      </c>
      <c r="H117" s="223">
        <v>54</v>
      </c>
      <c r="I117" s="224"/>
      <c r="J117" s="223">
        <f>ROUND(I117*H117,2)</f>
        <v>0</v>
      </c>
      <c r="K117" s="221" t="s">
        <v>18</v>
      </c>
      <c r="L117" s="45"/>
      <c r="M117" s="225" t="s">
        <v>18</v>
      </c>
      <c r="N117" s="226" t="s">
        <v>46</v>
      </c>
      <c r="O117" s="85"/>
      <c r="P117" s="227">
        <f>O117*H117</f>
        <v>0</v>
      </c>
      <c r="Q117" s="227">
        <v>0.1873</v>
      </c>
      <c r="R117" s="227">
        <f>Q117*H117</f>
        <v>10.1142</v>
      </c>
      <c r="S117" s="227">
        <v>0</v>
      </c>
      <c r="T117" s="22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9" t="s">
        <v>180</v>
      </c>
      <c r="AT117" s="229" t="s">
        <v>175</v>
      </c>
      <c r="AU117" s="229" t="s">
        <v>84</v>
      </c>
      <c r="AY117" s="18" t="s">
        <v>173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8" t="s">
        <v>82</v>
      </c>
      <c r="BK117" s="230">
        <f>ROUND(I117*H117,2)</f>
        <v>0</v>
      </c>
      <c r="BL117" s="18" t="s">
        <v>180</v>
      </c>
      <c r="BM117" s="229" t="s">
        <v>703</v>
      </c>
    </row>
    <row r="118" spans="1:47" s="2" customFormat="1" ht="12">
      <c r="A118" s="39"/>
      <c r="B118" s="40"/>
      <c r="C118" s="41"/>
      <c r="D118" s="231" t="s">
        <v>239</v>
      </c>
      <c r="E118" s="41"/>
      <c r="F118" s="232" t="s">
        <v>449</v>
      </c>
      <c r="G118" s="41"/>
      <c r="H118" s="41"/>
      <c r="I118" s="137"/>
      <c r="J118" s="41"/>
      <c r="K118" s="41"/>
      <c r="L118" s="45"/>
      <c r="M118" s="233"/>
      <c r="N118" s="23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239</v>
      </c>
      <c r="AU118" s="18" t="s">
        <v>84</v>
      </c>
    </row>
    <row r="119" spans="1:51" s="13" customFormat="1" ht="12">
      <c r="A119" s="13"/>
      <c r="B119" s="235"/>
      <c r="C119" s="236"/>
      <c r="D119" s="231" t="s">
        <v>184</v>
      </c>
      <c r="E119" s="237" t="s">
        <v>18</v>
      </c>
      <c r="F119" s="238" t="s">
        <v>704</v>
      </c>
      <c r="G119" s="236"/>
      <c r="H119" s="239">
        <v>54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36</v>
      </c>
      <c r="AX119" s="13" t="s">
        <v>82</v>
      </c>
      <c r="AY119" s="245" t="s">
        <v>173</v>
      </c>
    </row>
    <row r="120" spans="1:65" s="2" customFormat="1" ht="31" customHeight="1">
      <c r="A120" s="39"/>
      <c r="B120" s="40"/>
      <c r="C120" s="219" t="s">
        <v>440</v>
      </c>
      <c r="D120" s="219" t="s">
        <v>175</v>
      </c>
      <c r="E120" s="220" t="s">
        <v>371</v>
      </c>
      <c r="F120" s="221" t="s">
        <v>372</v>
      </c>
      <c r="G120" s="222" t="s">
        <v>178</v>
      </c>
      <c r="H120" s="223">
        <v>54</v>
      </c>
      <c r="I120" s="224"/>
      <c r="J120" s="223">
        <f>ROUND(I120*H120,2)</f>
        <v>0</v>
      </c>
      <c r="K120" s="221" t="s">
        <v>179</v>
      </c>
      <c r="L120" s="45"/>
      <c r="M120" s="225" t="s">
        <v>18</v>
      </c>
      <c r="N120" s="226" t="s">
        <v>46</v>
      </c>
      <c r="O120" s="85"/>
      <c r="P120" s="227">
        <f>O120*H120</f>
        <v>0</v>
      </c>
      <c r="Q120" s="227">
        <v>0.90200424</v>
      </c>
      <c r="R120" s="227">
        <f>Q120*H120</f>
        <v>48.70822896</v>
      </c>
      <c r="S120" s="227">
        <v>0</v>
      </c>
      <c r="T120" s="22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9" t="s">
        <v>180</v>
      </c>
      <c r="AT120" s="229" t="s">
        <v>175</v>
      </c>
      <c r="AU120" s="229" t="s">
        <v>84</v>
      </c>
      <c r="AY120" s="18" t="s">
        <v>173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82</v>
      </c>
      <c r="BK120" s="230">
        <f>ROUND(I120*H120,2)</f>
        <v>0</v>
      </c>
      <c r="BL120" s="18" t="s">
        <v>180</v>
      </c>
      <c r="BM120" s="229" t="s">
        <v>705</v>
      </c>
    </row>
    <row r="121" spans="1:47" s="2" customFormat="1" ht="12">
      <c r="A121" s="39"/>
      <c r="B121" s="40"/>
      <c r="C121" s="41"/>
      <c r="D121" s="231" t="s">
        <v>239</v>
      </c>
      <c r="E121" s="41"/>
      <c r="F121" s="232" t="s">
        <v>374</v>
      </c>
      <c r="G121" s="41"/>
      <c r="H121" s="41"/>
      <c r="I121" s="137"/>
      <c r="J121" s="41"/>
      <c r="K121" s="41"/>
      <c r="L121" s="45"/>
      <c r="M121" s="233"/>
      <c r="N121" s="23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239</v>
      </c>
      <c r="AU121" s="18" t="s">
        <v>84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706</v>
      </c>
      <c r="G122" s="236"/>
      <c r="H122" s="239">
        <v>54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3" s="12" customFormat="1" ht="22.8" customHeight="1">
      <c r="A123" s="12"/>
      <c r="B123" s="203"/>
      <c r="C123" s="204"/>
      <c r="D123" s="205" t="s">
        <v>74</v>
      </c>
      <c r="E123" s="217" t="s">
        <v>399</v>
      </c>
      <c r="F123" s="217" t="s">
        <v>400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SUM(P124:P125)</f>
        <v>0</v>
      </c>
      <c r="Q123" s="211"/>
      <c r="R123" s="212">
        <f>SUM(R124:R125)</f>
        <v>0</v>
      </c>
      <c r="S123" s="211"/>
      <c r="T123" s="213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82</v>
      </c>
      <c r="AT123" s="215" t="s">
        <v>74</v>
      </c>
      <c r="AU123" s="215" t="s">
        <v>82</v>
      </c>
      <c r="AY123" s="214" t="s">
        <v>173</v>
      </c>
      <c r="BK123" s="216">
        <f>SUM(BK124:BK125)</f>
        <v>0</v>
      </c>
    </row>
    <row r="124" spans="1:65" s="2" customFormat="1" ht="20.5" customHeight="1">
      <c r="A124" s="39"/>
      <c r="B124" s="40"/>
      <c r="C124" s="219" t="s">
        <v>226</v>
      </c>
      <c r="D124" s="219" t="s">
        <v>175</v>
      </c>
      <c r="E124" s="220" t="s">
        <v>456</v>
      </c>
      <c r="F124" s="221" t="s">
        <v>457</v>
      </c>
      <c r="G124" s="222" t="s">
        <v>272</v>
      </c>
      <c r="H124" s="223">
        <v>58.82</v>
      </c>
      <c r="I124" s="224"/>
      <c r="J124" s="223">
        <f>ROUND(I124*H124,2)</f>
        <v>0</v>
      </c>
      <c r="K124" s="221" t="s">
        <v>179</v>
      </c>
      <c r="L124" s="45"/>
      <c r="M124" s="225" t="s">
        <v>18</v>
      </c>
      <c r="N124" s="226" t="s">
        <v>46</v>
      </c>
      <c r="O124" s="85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9" t="s">
        <v>180</v>
      </c>
      <c r="AT124" s="229" t="s">
        <v>175</v>
      </c>
      <c r="AU124" s="229" t="s">
        <v>84</v>
      </c>
      <c r="AY124" s="18" t="s">
        <v>173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82</v>
      </c>
      <c r="BK124" s="230">
        <f>ROUND(I124*H124,2)</f>
        <v>0</v>
      </c>
      <c r="BL124" s="18" t="s">
        <v>180</v>
      </c>
      <c r="BM124" s="229" t="s">
        <v>707</v>
      </c>
    </row>
    <row r="125" spans="1:47" s="2" customFormat="1" ht="12">
      <c r="A125" s="39"/>
      <c r="B125" s="40"/>
      <c r="C125" s="41"/>
      <c r="D125" s="231" t="s">
        <v>182</v>
      </c>
      <c r="E125" s="41"/>
      <c r="F125" s="232" t="s">
        <v>459</v>
      </c>
      <c r="G125" s="41"/>
      <c r="H125" s="41"/>
      <c r="I125" s="137"/>
      <c r="J125" s="41"/>
      <c r="K125" s="41"/>
      <c r="L125" s="45"/>
      <c r="M125" s="277"/>
      <c r="N125" s="278"/>
      <c r="O125" s="279"/>
      <c r="P125" s="279"/>
      <c r="Q125" s="279"/>
      <c r="R125" s="279"/>
      <c r="S125" s="279"/>
      <c r="T125" s="280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31" s="2" customFormat="1" ht="6.95" customHeight="1">
      <c r="A126" s="39"/>
      <c r="B126" s="60"/>
      <c r="C126" s="61"/>
      <c r="D126" s="61"/>
      <c r="E126" s="61"/>
      <c r="F126" s="61"/>
      <c r="G126" s="61"/>
      <c r="H126" s="61"/>
      <c r="I126" s="167"/>
      <c r="J126" s="61"/>
      <c r="K126" s="61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password="CC35" sheet="1" objects="1" scenarios="1" formatColumns="0" formatRows="0" autoFilter="0"/>
  <autoFilter ref="C82:K12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708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ROUND((SUM(BE85:BE124)),2)</f>
        <v>0</v>
      </c>
      <c r="G33" s="39"/>
      <c r="H33" s="39"/>
      <c r="I33" s="156">
        <v>0.21</v>
      </c>
      <c r="J33" s="155">
        <f>ROUND(((SUM(BE85:BE124))*I33),2)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ROUND((SUM(BF85:BF124)),2)</f>
        <v>0</v>
      </c>
      <c r="G34" s="39"/>
      <c r="H34" s="39"/>
      <c r="I34" s="156">
        <v>0.15</v>
      </c>
      <c r="J34" s="155">
        <f>ROUND(((SUM(BF85:BF124))*I34),2)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ROUND((SUM(BG85:BG124)),2)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ROUND((SUM(BH85:BH124)),2)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ROUND((SUM(BI85:BI124)),2)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16025-2.2 - SO302.2 Cestní brod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J105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507</v>
      </c>
      <c r="E63" s="187"/>
      <c r="F63" s="187"/>
      <c r="G63" s="187"/>
      <c r="H63" s="187"/>
      <c r="I63" s="188"/>
      <c r="J63" s="189">
        <f>J109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155</v>
      </c>
      <c r="E64" s="187"/>
      <c r="F64" s="187"/>
      <c r="G64" s="187"/>
      <c r="H64" s="187"/>
      <c r="I64" s="188"/>
      <c r="J64" s="189">
        <f>J115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J122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16025-2.2 - SO302.2 Cestní brod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27.074583123040004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P87+P105+P109+P115+P122</f>
        <v>0</v>
      </c>
      <c r="Q86" s="211"/>
      <c r="R86" s="212">
        <f>R87+R105+R109+R115+R122</f>
        <v>27.074583123040004</v>
      </c>
      <c r="S86" s="211"/>
      <c r="T86" s="213">
        <f>T87+T105+T109+T115+T122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BK87+BK105+BK109+BK115+BK122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SUM(P88:P104)</f>
        <v>0</v>
      </c>
      <c r="Q87" s="211"/>
      <c r="R87" s="212">
        <f>SUM(R88:R104)</f>
        <v>0</v>
      </c>
      <c r="S87" s="211"/>
      <c r="T87" s="213">
        <f>SUM(T88:T104)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SUM(BK88:BK104)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508</v>
      </c>
      <c r="F88" s="221" t="s">
        <v>509</v>
      </c>
      <c r="G88" s="222" t="s">
        <v>188</v>
      </c>
      <c r="H88" s="223">
        <v>6.5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709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190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710</v>
      </c>
      <c r="G90" s="236"/>
      <c r="H90" s="239">
        <v>6.5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469</v>
      </c>
      <c r="F91" s="221" t="s">
        <v>470</v>
      </c>
      <c r="G91" s="222" t="s">
        <v>188</v>
      </c>
      <c r="H91" s="223">
        <v>1.15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711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712</v>
      </c>
      <c r="G93" s="236"/>
      <c r="H93" s="239">
        <v>1.15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5" s="2" customFormat="1" ht="41.5" customHeight="1">
      <c r="A94" s="39"/>
      <c r="B94" s="40"/>
      <c r="C94" s="219" t="s">
        <v>180</v>
      </c>
      <c r="D94" s="219" t="s">
        <v>175</v>
      </c>
      <c r="E94" s="220" t="s">
        <v>236</v>
      </c>
      <c r="F94" s="221" t="s">
        <v>237</v>
      </c>
      <c r="G94" s="222" t="s">
        <v>188</v>
      </c>
      <c r="H94" s="223">
        <v>7.65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713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230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47" s="2" customFormat="1" ht="12">
      <c r="A96" s="39"/>
      <c r="B96" s="40"/>
      <c r="C96" s="41"/>
      <c r="D96" s="231" t="s">
        <v>239</v>
      </c>
      <c r="E96" s="41"/>
      <c r="F96" s="232" t="s">
        <v>240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239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714</v>
      </c>
      <c r="G97" s="236"/>
      <c r="H97" s="239">
        <v>6.5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75</v>
      </c>
      <c r="AY97" s="245" t="s">
        <v>173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715</v>
      </c>
      <c r="G98" s="236"/>
      <c r="H98" s="239">
        <v>1.15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4" customFormat="1" ht="12">
      <c r="A99" s="14"/>
      <c r="B99" s="246"/>
      <c r="C99" s="247"/>
      <c r="D99" s="231" t="s">
        <v>184</v>
      </c>
      <c r="E99" s="248" t="s">
        <v>18</v>
      </c>
      <c r="F99" s="249" t="s">
        <v>205</v>
      </c>
      <c r="G99" s="247"/>
      <c r="H99" s="250">
        <v>7.65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184</v>
      </c>
      <c r="AU99" s="256" t="s">
        <v>84</v>
      </c>
      <c r="AV99" s="14" t="s">
        <v>180</v>
      </c>
      <c r="AW99" s="14" t="s">
        <v>36</v>
      </c>
      <c r="AX99" s="14" t="s">
        <v>82</v>
      </c>
      <c r="AY99" s="256" t="s">
        <v>173</v>
      </c>
    </row>
    <row r="100" spans="1:65" s="2" customFormat="1" ht="14.5" customHeight="1">
      <c r="A100" s="39"/>
      <c r="B100" s="40"/>
      <c r="C100" s="219" t="s">
        <v>197</v>
      </c>
      <c r="D100" s="219" t="s">
        <v>175</v>
      </c>
      <c r="E100" s="220" t="s">
        <v>270</v>
      </c>
      <c r="F100" s="221" t="s">
        <v>271</v>
      </c>
      <c r="G100" s="222" t="s">
        <v>272</v>
      </c>
      <c r="H100" s="223">
        <v>16.83</v>
      </c>
      <c r="I100" s="224"/>
      <c r="J100" s="223">
        <f>ROUND(I100*H100,2)</f>
        <v>0</v>
      </c>
      <c r="K100" s="221" t="s">
        <v>18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716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714</v>
      </c>
      <c r="G101" s="236"/>
      <c r="H101" s="239">
        <v>6.5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715</v>
      </c>
      <c r="G102" s="236"/>
      <c r="H102" s="239">
        <v>1.15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173</v>
      </c>
    </row>
    <row r="103" spans="1:51" s="15" customFormat="1" ht="12">
      <c r="A103" s="15"/>
      <c r="B103" s="257"/>
      <c r="C103" s="258"/>
      <c r="D103" s="231" t="s">
        <v>184</v>
      </c>
      <c r="E103" s="259" t="s">
        <v>18</v>
      </c>
      <c r="F103" s="260" t="s">
        <v>274</v>
      </c>
      <c r="G103" s="258"/>
      <c r="H103" s="261">
        <v>7.65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7" t="s">
        <v>184</v>
      </c>
      <c r="AU103" s="267" t="s">
        <v>84</v>
      </c>
      <c r="AV103" s="15" t="s">
        <v>192</v>
      </c>
      <c r="AW103" s="15" t="s">
        <v>36</v>
      </c>
      <c r="AX103" s="15" t="s">
        <v>75</v>
      </c>
      <c r="AY103" s="267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717</v>
      </c>
      <c r="G104" s="236"/>
      <c r="H104" s="239">
        <v>16.83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82</v>
      </c>
      <c r="AY104" s="245" t="s">
        <v>173</v>
      </c>
    </row>
    <row r="105" spans="1:63" s="12" customFormat="1" ht="22.8" customHeight="1">
      <c r="A105" s="12"/>
      <c r="B105" s="203"/>
      <c r="C105" s="204"/>
      <c r="D105" s="205" t="s">
        <v>74</v>
      </c>
      <c r="E105" s="217" t="s">
        <v>84</v>
      </c>
      <c r="F105" s="217" t="s">
        <v>324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SUM(P106:P108)</f>
        <v>0</v>
      </c>
      <c r="Q105" s="211"/>
      <c r="R105" s="212">
        <f>SUM(R106:R108)</f>
        <v>10.338048</v>
      </c>
      <c r="S105" s="211"/>
      <c r="T105" s="213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4" t="s">
        <v>82</v>
      </c>
      <c r="AT105" s="215" t="s">
        <v>74</v>
      </c>
      <c r="AU105" s="215" t="s">
        <v>82</v>
      </c>
      <c r="AY105" s="214" t="s">
        <v>173</v>
      </c>
      <c r="BK105" s="216">
        <f>SUM(BK106:BK108)</f>
        <v>0</v>
      </c>
    </row>
    <row r="106" spans="1:65" s="2" customFormat="1" ht="41.5" customHeight="1">
      <c r="A106" s="39"/>
      <c r="B106" s="40"/>
      <c r="C106" s="219" t="s">
        <v>206</v>
      </c>
      <c r="D106" s="219" t="s">
        <v>175</v>
      </c>
      <c r="E106" s="220" t="s">
        <v>514</v>
      </c>
      <c r="F106" s="221" t="s">
        <v>515</v>
      </c>
      <c r="G106" s="222" t="s">
        <v>188</v>
      </c>
      <c r="H106" s="223">
        <v>3.84</v>
      </c>
      <c r="I106" s="224"/>
      <c r="J106" s="223">
        <f>ROUND(I106*H106,2)</f>
        <v>0</v>
      </c>
      <c r="K106" s="221" t="s">
        <v>179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2.6922</v>
      </c>
      <c r="R106" s="227">
        <f>Q106*H106</f>
        <v>10.338048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718</v>
      </c>
    </row>
    <row r="107" spans="1:47" s="2" customFormat="1" ht="12">
      <c r="A107" s="39"/>
      <c r="B107" s="40"/>
      <c r="C107" s="41"/>
      <c r="D107" s="231" t="s">
        <v>182</v>
      </c>
      <c r="E107" s="41"/>
      <c r="F107" s="232" t="s">
        <v>517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719</v>
      </c>
      <c r="G108" s="236"/>
      <c r="H108" s="239">
        <v>3.84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82</v>
      </c>
      <c r="AY108" s="245" t="s">
        <v>173</v>
      </c>
    </row>
    <row r="109" spans="1:63" s="12" customFormat="1" ht="22.8" customHeight="1">
      <c r="A109" s="12"/>
      <c r="B109" s="203"/>
      <c r="C109" s="204"/>
      <c r="D109" s="205" t="s">
        <v>74</v>
      </c>
      <c r="E109" s="217" t="s">
        <v>192</v>
      </c>
      <c r="F109" s="217" t="s">
        <v>519</v>
      </c>
      <c r="G109" s="204"/>
      <c r="H109" s="204"/>
      <c r="I109" s="207"/>
      <c r="J109" s="218">
        <f>BK109</f>
        <v>0</v>
      </c>
      <c r="K109" s="204"/>
      <c r="L109" s="209"/>
      <c r="M109" s="210"/>
      <c r="N109" s="211"/>
      <c r="O109" s="211"/>
      <c r="P109" s="212">
        <f>SUM(P110:P114)</f>
        <v>0</v>
      </c>
      <c r="Q109" s="211"/>
      <c r="R109" s="212">
        <f>SUM(R110:R114)</f>
        <v>0.12464546304</v>
      </c>
      <c r="S109" s="211"/>
      <c r="T109" s="213">
        <f>SUM(T110:T114)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4" t="s">
        <v>82</v>
      </c>
      <c r="AT109" s="215" t="s">
        <v>74</v>
      </c>
      <c r="AU109" s="215" t="s">
        <v>82</v>
      </c>
      <c r="AY109" s="214" t="s">
        <v>173</v>
      </c>
      <c r="BK109" s="216">
        <f>SUM(BK110:BK114)</f>
        <v>0</v>
      </c>
    </row>
    <row r="110" spans="1:65" s="2" customFormat="1" ht="41.5" customHeight="1">
      <c r="A110" s="39"/>
      <c r="B110" s="40"/>
      <c r="C110" s="219" t="s">
        <v>426</v>
      </c>
      <c r="D110" s="219" t="s">
        <v>175</v>
      </c>
      <c r="E110" s="220" t="s">
        <v>520</v>
      </c>
      <c r="F110" s="221" t="s">
        <v>521</v>
      </c>
      <c r="G110" s="222" t="s">
        <v>178</v>
      </c>
      <c r="H110" s="223">
        <v>15.36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0.007258004</v>
      </c>
      <c r="R110" s="227">
        <f>Q110*H110</f>
        <v>0.11148294144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720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523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721</v>
      </c>
      <c r="G112" s="236"/>
      <c r="H112" s="239">
        <v>15.36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5" s="2" customFormat="1" ht="41.5" customHeight="1">
      <c r="A113" s="39"/>
      <c r="B113" s="40"/>
      <c r="C113" s="219" t="s">
        <v>213</v>
      </c>
      <c r="D113" s="219" t="s">
        <v>175</v>
      </c>
      <c r="E113" s="220" t="s">
        <v>525</v>
      </c>
      <c r="F113" s="221" t="s">
        <v>526</v>
      </c>
      <c r="G113" s="222" t="s">
        <v>178</v>
      </c>
      <c r="H113" s="223">
        <v>15.36</v>
      </c>
      <c r="I113" s="224"/>
      <c r="J113" s="223">
        <f>ROUND(I113*H113,2)</f>
        <v>0</v>
      </c>
      <c r="K113" s="221" t="s">
        <v>179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0.000856935</v>
      </c>
      <c r="R113" s="227">
        <f>Q113*H113</f>
        <v>0.0131625216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180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180</v>
      </c>
      <c r="BM113" s="229" t="s">
        <v>722</v>
      </c>
    </row>
    <row r="114" spans="1:47" s="2" customFormat="1" ht="12">
      <c r="A114" s="39"/>
      <c r="B114" s="40"/>
      <c r="C114" s="41"/>
      <c r="D114" s="231" t="s">
        <v>182</v>
      </c>
      <c r="E114" s="41"/>
      <c r="F114" s="232" t="s">
        <v>523</v>
      </c>
      <c r="G114" s="41"/>
      <c r="H114" s="41"/>
      <c r="I114" s="137"/>
      <c r="J114" s="41"/>
      <c r="K114" s="41"/>
      <c r="L114" s="45"/>
      <c r="M114" s="233"/>
      <c r="N114" s="234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182</v>
      </c>
      <c r="AU114" s="18" t="s">
        <v>84</v>
      </c>
    </row>
    <row r="115" spans="1:63" s="12" customFormat="1" ht="22.8" customHeight="1">
      <c r="A115" s="12"/>
      <c r="B115" s="203"/>
      <c r="C115" s="204"/>
      <c r="D115" s="205" t="s">
        <v>74</v>
      </c>
      <c r="E115" s="217" t="s">
        <v>180</v>
      </c>
      <c r="F115" s="217" t="s">
        <v>352</v>
      </c>
      <c r="G115" s="204"/>
      <c r="H115" s="204"/>
      <c r="I115" s="207"/>
      <c r="J115" s="218">
        <f>BK115</f>
        <v>0</v>
      </c>
      <c r="K115" s="204"/>
      <c r="L115" s="209"/>
      <c r="M115" s="210"/>
      <c r="N115" s="211"/>
      <c r="O115" s="211"/>
      <c r="P115" s="212">
        <f>SUM(P116:P121)</f>
        <v>0</v>
      </c>
      <c r="Q115" s="211"/>
      <c r="R115" s="212">
        <f>SUM(R116:R121)</f>
        <v>16.611889660000003</v>
      </c>
      <c r="S115" s="211"/>
      <c r="T115" s="213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4" t="s">
        <v>82</v>
      </c>
      <c r="AT115" s="215" t="s">
        <v>74</v>
      </c>
      <c r="AU115" s="215" t="s">
        <v>82</v>
      </c>
      <c r="AY115" s="214" t="s">
        <v>173</v>
      </c>
      <c r="BK115" s="216">
        <f>SUM(BK116:BK121)</f>
        <v>0</v>
      </c>
    </row>
    <row r="116" spans="1:65" s="2" customFormat="1" ht="20.5" customHeight="1">
      <c r="A116" s="39"/>
      <c r="B116" s="40"/>
      <c r="C116" s="219" t="s">
        <v>220</v>
      </c>
      <c r="D116" s="219" t="s">
        <v>175</v>
      </c>
      <c r="E116" s="220" t="s">
        <v>701</v>
      </c>
      <c r="F116" s="221" t="s">
        <v>702</v>
      </c>
      <c r="G116" s="222" t="s">
        <v>178</v>
      </c>
      <c r="H116" s="223">
        <v>15.25</v>
      </c>
      <c r="I116" s="224"/>
      <c r="J116" s="223">
        <f>ROUND(I116*H116,2)</f>
        <v>0</v>
      </c>
      <c r="K116" s="221" t="s">
        <v>18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0.1873</v>
      </c>
      <c r="R116" s="227">
        <f>Q116*H116</f>
        <v>2.856325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723</v>
      </c>
    </row>
    <row r="117" spans="1:47" s="2" customFormat="1" ht="12">
      <c r="A117" s="39"/>
      <c r="B117" s="40"/>
      <c r="C117" s="41"/>
      <c r="D117" s="231" t="s">
        <v>239</v>
      </c>
      <c r="E117" s="41"/>
      <c r="F117" s="232" t="s">
        <v>449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239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724</v>
      </c>
      <c r="G118" s="236"/>
      <c r="H118" s="239">
        <v>15.25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31" customHeight="1">
      <c r="A119" s="39"/>
      <c r="B119" s="40"/>
      <c r="C119" s="219" t="s">
        <v>440</v>
      </c>
      <c r="D119" s="219" t="s">
        <v>175</v>
      </c>
      <c r="E119" s="220" t="s">
        <v>371</v>
      </c>
      <c r="F119" s="221" t="s">
        <v>372</v>
      </c>
      <c r="G119" s="222" t="s">
        <v>178</v>
      </c>
      <c r="H119" s="223">
        <v>15.25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0.90200424</v>
      </c>
      <c r="R119" s="227">
        <f>Q119*H119</f>
        <v>13.755564660000001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725</v>
      </c>
    </row>
    <row r="120" spans="1:47" s="2" customFormat="1" ht="12">
      <c r="A120" s="39"/>
      <c r="B120" s="40"/>
      <c r="C120" s="41"/>
      <c r="D120" s="231" t="s">
        <v>239</v>
      </c>
      <c r="E120" s="41"/>
      <c r="F120" s="232" t="s">
        <v>374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239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726</v>
      </c>
      <c r="G121" s="236"/>
      <c r="H121" s="239">
        <v>15.25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82</v>
      </c>
      <c r="AY121" s="245" t="s">
        <v>173</v>
      </c>
    </row>
    <row r="122" spans="1:63" s="12" customFormat="1" ht="22.8" customHeight="1">
      <c r="A122" s="12"/>
      <c r="B122" s="203"/>
      <c r="C122" s="204"/>
      <c r="D122" s="205" t="s">
        <v>74</v>
      </c>
      <c r="E122" s="217" t="s">
        <v>399</v>
      </c>
      <c r="F122" s="217" t="s">
        <v>400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SUM(P123:P124)</f>
        <v>0</v>
      </c>
      <c r="Q122" s="211"/>
      <c r="R122" s="212">
        <f>SUM(R123:R124)</f>
        <v>0</v>
      </c>
      <c r="S122" s="211"/>
      <c r="T122" s="213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82</v>
      </c>
      <c r="AT122" s="215" t="s">
        <v>74</v>
      </c>
      <c r="AU122" s="215" t="s">
        <v>82</v>
      </c>
      <c r="AY122" s="214" t="s">
        <v>173</v>
      </c>
      <c r="BK122" s="216">
        <f>SUM(BK123:BK124)</f>
        <v>0</v>
      </c>
    </row>
    <row r="123" spans="1:65" s="2" customFormat="1" ht="20.5" customHeight="1">
      <c r="A123" s="39"/>
      <c r="B123" s="40"/>
      <c r="C123" s="219" t="s">
        <v>226</v>
      </c>
      <c r="D123" s="219" t="s">
        <v>175</v>
      </c>
      <c r="E123" s="220" t="s">
        <v>456</v>
      </c>
      <c r="F123" s="221" t="s">
        <v>457</v>
      </c>
      <c r="G123" s="222" t="s">
        <v>272</v>
      </c>
      <c r="H123" s="223">
        <v>27.07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727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459</v>
      </c>
      <c r="G124" s="41"/>
      <c r="H124" s="41"/>
      <c r="I124" s="137"/>
      <c r="J124" s="41"/>
      <c r="K124" s="41"/>
      <c r="L124" s="45"/>
      <c r="M124" s="277"/>
      <c r="N124" s="278"/>
      <c r="O124" s="279"/>
      <c r="P124" s="279"/>
      <c r="Q124" s="279"/>
      <c r="R124" s="279"/>
      <c r="S124" s="279"/>
      <c r="T124" s="280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31" s="2" customFormat="1" ht="6.95" customHeight="1">
      <c r="A125" s="39"/>
      <c r="B125" s="60"/>
      <c r="C125" s="61"/>
      <c r="D125" s="61"/>
      <c r="E125" s="61"/>
      <c r="F125" s="61"/>
      <c r="G125" s="61"/>
      <c r="H125" s="61"/>
      <c r="I125" s="167"/>
      <c r="J125" s="61"/>
      <c r="K125" s="61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password="CC35" sheet="1" objects="1" scenarios="1" formatColumns="0" formatRows="0" autoFilter="0"/>
  <autoFilter ref="C84:K12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728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ROUND(J86,2)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ROUND((SUM(BE86:BE143)),2)</f>
        <v>0</v>
      </c>
      <c r="G33" s="39"/>
      <c r="H33" s="39"/>
      <c r="I33" s="156">
        <v>0.21</v>
      </c>
      <c r="J33" s="155">
        <f>ROUND(((SUM(BE86:BE143))*I33),2)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ROUND((SUM(BF86:BF143)),2)</f>
        <v>0</v>
      </c>
      <c r="G34" s="39"/>
      <c r="H34" s="39"/>
      <c r="I34" s="156">
        <v>0.15</v>
      </c>
      <c r="J34" s="155">
        <f>ROUND(((SUM(BF86:BF143))*I34),2)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ROUND((SUM(BG86:BG143)),2)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ROUND((SUM(BH86:BH143)),2)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ROUND((SUM(BI86:BI143)),2)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16025-2.3 - SO302.3 Cestní příkop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J88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J123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507</v>
      </c>
      <c r="E63" s="187"/>
      <c r="F63" s="187"/>
      <c r="G63" s="187"/>
      <c r="H63" s="187"/>
      <c r="I63" s="188"/>
      <c r="J63" s="189">
        <f>J127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155</v>
      </c>
      <c r="E64" s="187"/>
      <c r="F64" s="187"/>
      <c r="G64" s="187"/>
      <c r="H64" s="187"/>
      <c r="I64" s="188"/>
      <c r="J64" s="189">
        <f>J133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729</v>
      </c>
      <c r="E65" s="187"/>
      <c r="F65" s="187"/>
      <c r="G65" s="187"/>
      <c r="H65" s="187"/>
      <c r="I65" s="188"/>
      <c r="J65" s="189">
        <f>J137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157</v>
      </c>
      <c r="E66" s="187"/>
      <c r="F66" s="187"/>
      <c r="G66" s="187"/>
      <c r="H66" s="187"/>
      <c r="I66" s="188"/>
      <c r="J66" s="189">
        <f>J141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167"/>
      <c r="J68" s="61"/>
      <c r="K68" s="6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170"/>
      <c r="J72" s="63"/>
      <c r="K72" s="63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158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15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5" customHeight="1">
      <c r="A76" s="39"/>
      <c r="B76" s="40"/>
      <c r="C76" s="41"/>
      <c r="D76" s="41"/>
      <c r="E76" s="171" t="str">
        <f>E7</f>
        <v>2020/I Společná zařízení v k. ú. Borotín u Boskovic - cesty</v>
      </c>
      <c r="F76" s="33"/>
      <c r="G76" s="33"/>
      <c r="H76" s="33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146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5" customHeight="1">
      <c r="A78" s="39"/>
      <c r="B78" s="40"/>
      <c r="C78" s="41"/>
      <c r="D78" s="41"/>
      <c r="E78" s="70" t="str">
        <f>E9</f>
        <v>16025-2.3 - SO302.3 Cestní příkop</v>
      </c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20</v>
      </c>
      <c r="D80" s="41"/>
      <c r="E80" s="41"/>
      <c r="F80" s="28" t="str">
        <f>F12</f>
        <v>Borotín</v>
      </c>
      <c r="G80" s="41"/>
      <c r="H80" s="41"/>
      <c r="I80" s="141" t="s">
        <v>22</v>
      </c>
      <c r="J80" s="73" t="str">
        <f>IF(J12="","",J12)</f>
        <v>2. 5. 2017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" customHeight="1">
      <c r="A82" s="39"/>
      <c r="B82" s="40"/>
      <c r="C82" s="33" t="s">
        <v>24</v>
      </c>
      <c r="D82" s="41"/>
      <c r="E82" s="41"/>
      <c r="F82" s="28" t="str">
        <f>E15</f>
        <v>ČR - SPÚ, KPÚ pro JMK, pobočka Blansko</v>
      </c>
      <c r="G82" s="41"/>
      <c r="H82" s="41"/>
      <c r="I82" s="141" t="s">
        <v>32</v>
      </c>
      <c r="J82" s="37" t="str">
        <f>E21</f>
        <v>AGERIS s.r.o.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4.9" customHeight="1">
      <c r="A83" s="39"/>
      <c r="B83" s="40"/>
      <c r="C83" s="33" t="s">
        <v>30</v>
      </c>
      <c r="D83" s="41"/>
      <c r="E83" s="41"/>
      <c r="F83" s="28" t="str">
        <f>IF(E18="","",E18)</f>
        <v>Vyplň údaj</v>
      </c>
      <c r="G83" s="41"/>
      <c r="H83" s="41"/>
      <c r="I83" s="141" t="s">
        <v>37</v>
      </c>
      <c r="J83" s="37" t="str">
        <f>E24</f>
        <v xml:space="preserve"> 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91"/>
      <c r="B85" s="192"/>
      <c r="C85" s="193" t="s">
        <v>159</v>
      </c>
      <c r="D85" s="194" t="s">
        <v>60</v>
      </c>
      <c r="E85" s="194" t="s">
        <v>56</v>
      </c>
      <c r="F85" s="194" t="s">
        <v>57</v>
      </c>
      <c r="G85" s="194" t="s">
        <v>160</v>
      </c>
      <c r="H85" s="194" t="s">
        <v>161</v>
      </c>
      <c r="I85" s="195" t="s">
        <v>162</v>
      </c>
      <c r="J85" s="194" t="s">
        <v>150</v>
      </c>
      <c r="K85" s="196" t="s">
        <v>163</v>
      </c>
      <c r="L85" s="197"/>
      <c r="M85" s="93" t="s">
        <v>18</v>
      </c>
      <c r="N85" s="94" t="s">
        <v>45</v>
      </c>
      <c r="O85" s="94" t="s">
        <v>164</v>
      </c>
      <c r="P85" s="94" t="s">
        <v>165</v>
      </c>
      <c r="Q85" s="94" t="s">
        <v>166</v>
      </c>
      <c r="R85" s="94" t="s">
        <v>167</v>
      </c>
      <c r="S85" s="94" t="s">
        <v>168</v>
      </c>
      <c r="T85" s="95" t="s">
        <v>169</v>
      </c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63" s="2" customFormat="1" ht="22.8" customHeight="1">
      <c r="A86" s="39"/>
      <c r="B86" s="40"/>
      <c r="C86" s="100" t="s">
        <v>170</v>
      </c>
      <c r="D86" s="41"/>
      <c r="E86" s="41"/>
      <c r="F86" s="41"/>
      <c r="G86" s="41"/>
      <c r="H86" s="41"/>
      <c r="I86" s="137"/>
      <c r="J86" s="198">
        <f>BK86</f>
        <v>0</v>
      </c>
      <c r="K86" s="41"/>
      <c r="L86" s="45"/>
      <c r="M86" s="96"/>
      <c r="N86" s="199"/>
      <c r="O86" s="97"/>
      <c r="P86" s="200">
        <f>P87</f>
        <v>0</v>
      </c>
      <c r="Q86" s="97"/>
      <c r="R86" s="200">
        <f>R87</f>
        <v>25.60016857608</v>
      </c>
      <c r="S86" s="97"/>
      <c r="T86" s="201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74</v>
      </c>
      <c r="AU86" s="18" t="s">
        <v>151</v>
      </c>
      <c r="BK86" s="202">
        <f>BK87</f>
        <v>0</v>
      </c>
    </row>
    <row r="87" spans="1:63" s="12" customFormat="1" ht="25.9" customHeight="1">
      <c r="A87" s="12"/>
      <c r="B87" s="203"/>
      <c r="C87" s="204"/>
      <c r="D87" s="205" t="s">
        <v>74</v>
      </c>
      <c r="E87" s="206" t="s">
        <v>171</v>
      </c>
      <c r="F87" s="206" t="s">
        <v>172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P88+P123+P127+P133+P137+P141</f>
        <v>0</v>
      </c>
      <c r="Q87" s="211"/>
      <c r="R87" s="212">
        <f>R88+R123+R127+R133+R137+R141</f>
        <v>25.60016857608</v>
      </c>
      <c r="S87" s="211"/>
      <c r="T87" s="213">
        <f>T88+T123+T127+T133+T137+T141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75</v>
      </c>
      <c r="AY87" s="214" t="s">
        <v>173</v>
      </c>
      <c r="BK87" s="216">
        <f>BK88+BK123+BK127+BK133+BK137+BK141</f>
        <v>0</v>
      </c>
    </row>
    <row r="88" spans="1:63" s="12" customFormat="1" ht="22.8" customHeight="1">
      <c r="A88" s="12"/>
      <c r="B88" s="203"/>
      <c r="C88" s="204"/>
      <c r="D88" s="205" t="s">
        <v>74</v>
      </c>
      <c r="E88" s="217" t="s">
        <v>82</v>
      </c>
      <c r="F88" s="217" t="s">
        <v>174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SUM(P89:P122)</f>
        <v>0</v>
      </c>
      <c r="Q88" s="211"/>
      <c r="R88" s="212">
        <f>SUM(R89:R122)</f>
        <v>0.12354104</v>
      </c>
      <c r="S88" s="211"/>
      <c r="T88" s="213">
        <f>SUM(T89:T122)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4" t="s">
        <v>82</v>
      </c>
      <c r="AT88" s="215" t="s">
        <v>74</v>
      </c>
      <c r="AU88" s="215" t="s">
        <v>82</v>
      </c>
      <c r="AY88" s="214" t="s">
        <v>173</v>
      </c>
      <c r="BK88" s="216">
        <f>SUM(BK89:BK122)</f>
        <v>0</v>
      </c>
    </row>
    <row r="89" spans="1:65" s="2" customFormat="1" ht="20.5" customHeight="1">
      <c r="A89" s="39"/>
      <c r="B89" s="40"/>
      <c r="C89" s="219" t="s">
        <v>82</v>
      </c>
      <c r="D89" s="219" t="s">
        <v>175</v>
      </c>
      <c r="E89" s="220" t="s">
        <v>176</v>
      </c>
      <c r="F89" s="221" t="s">
        <v>177</v>
      </c>
      <c r="G89" s="222" t="s">
        <v>178</v>
      </c>
      <c r="H89" s="223">
        <v>90.67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730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183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731</v>
      </c>
      <c r="G91" s="236"/>
      <c r="H91" s="239">
        <v>90.67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20.5" customHeight="1">
      <c r="A92" s="39"/>
      <c r="B92" s="40"/>
      <c r="C92" s="219" t="s">
        <v>84</v>
      </c>
      <c r="D92" s="219" t="s">
        <v>175</v>
      </c>
      <c r="E92" s="220" t="s">
        <v>508</v>
      </c>
      <c r="F92" s="221" t="s">
        <v>509</v>
      </c>
      <c r="G92" s="222" t="s">
        <v>188</v>
      </c>
      <c r="H92" s="223">
        <v>18.21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732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190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733</v>
      </c>
      <c r="G94" s="236"/>
      <c r="H94" s="239">
        <v>18.21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20.5" customHeight="1">
      <c r="A95" s="39"/>
      <c r="B95" s="40"/>
      <c r="C95" s="219" t="s">
        <v>192</v>
      </c>
      <c r="D95" s="219" t="s">
        <v>175</v>
      </c>
      <c r="E95" s="220" t="s">
        <v>469</v>
      </c>
      <c r="F95" s="221" t="s">
        <v>470</v>
      </c>
      <c r="G95" s="222" t="s">
        <v>188</v>
      </c>
      <c r="H95" s="223">
        <v>3.21</v>
      </c>
      <c r="I95" s="224"/>
      <c r="J95" s="223">
        <f>ROUND(I95*H95,2)</f>
        <v>0</v>
      </c>
      <c r="K95" s="221" t="s">
        <v>179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180</v>
      </c>
      <c r="AT95" s="229" t="s">
        <v>175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734</v>
      </c>
    </row>
    <row r="96" spans="1:47" s="2" customFormat="1" ht="12">
      <c r="A96" s="39"/>
      <c r="B96" s="40"/>
      <c r="C96" s="41"/>
      <c r="D96" s="231" t="s">
        <v>182</v>
      </c>
      <c r="E96" s="41"/>
      <c r="F96" s="232" t="s">
        <v>190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735</v>
      </c>
      <c r="G97" s="236"/>
      <c r="H97" s="239">
        <v>3.21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82</v>
      </c>
      <c r="AY97" s="245" t="s">
        <v>173</v>
      </c>
    </row>
    <row r="98" spans="1:65" s="2" customFormat="1" ht="41.5" customHeight="1">
      <c r="A98" s="39"/>
      <c r="B98" s="40"/>
      <c r="C98" s="219" t="s">
        <v>197</v>
      </c>
      <c r="D98" s="219" t="s">
        <v>175</v>
      </c>
      <c r="E98" s="220" t="s">
        <v>236</v>
      </c>
      <c r="F98" s="221" t="s">
        <v>237</v>
      </c>
      <c r="G98" s="222" t="s">
        <v>188</v>
      </c>
      <c r="H98" s="223">
        <v>21.42</v>
      </c>
      <c r="I98" s="224"/>
      <c r="J98" s="223">
        <f>ROUND(I98*H98,2)</f>
        <v>0</v>
      </c>
      <c r="K98" s="221" t="s">
        <v>179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736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230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240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737</v>
      </c>
      <c r="G101" s="236"/>
      <c r="H101" s="239">
        <v>18.21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738</v>
      </c>
      <c r="G102" s="236"/>
      <c r="H102" s="239">
        <v>3.21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173</v>
      </c>
    </row>
    <row r="103" spans="1:51" s="14" customFormat="1" ht="12">
      <c r="A103" s="14"/>
      <c r="B103" s="246"/>
      <c r="C103" s="247"/>
      <c r="D103" s="231" t="s">
        <v>184</v>
      </c>
      <c r="E103" s="248" t="s">
        <v>18</v>
      </c>
      <c r="F103" s="249" t="s">
        <v>205</v>
      </c>
      <c r="G103" s="247"/>
      <c r="H103" s="250">
        <v>21.42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184</v>
      </c>
      <c r="AU103" s="256" t="s">
        <v>84</v>
      </c>
      <c r="AV103" s="14" t="s">
        <v>180</v>
      </c>
      <c r="AW103" s="14" t="s">
        <v>36</v>
      </c>
      <c r="AX103" s="14" t="s">
        <v>82</v>
      </c>
      <c r="AY103" s="256" t="s">
        <v>173</v>
      </c>
    </row>
    <row r="104" spans="1:65" s="2" customFormat="1" ht="14.5" customHeight="1">
      <c r="A104" s="39"/>
      <c r="B104" s="40"/>
      <c r="C104" s="219" t="s">
        <v>206</v>
      </c>
      <c r="D104" s="219" t="s">
        <v>175</v>
      </c>
      <c r="E104" s="220" t="s">
        <v>270</v>
      </c>
      <c r="F104" s="221" t="s">
        <v>271</v>
      </c>
      <c r="G104" s="222" t="s">
        <v>272</v>
      </c>
      <c r="H104" s="223">
        <v>25.3</v>
      </c>
      <c r="I104" s="224"/>
      <c r="J104" s="223">
        <f>ROUND(I104*H104,2)</f>
        <v>0</v>
      </c>
      <c r="K104" s="221" t="s">
        <v>18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739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740</v>
      </c>
      <c r="G105" s="236"/>
      <c r="H105" s="239">
        <v>21.42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478</v>
      </c>
      <c r="G106" s="236"/>
      <c r="H106" s="239">
        <v>11.48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485</v>
      </c>
      <c r="G107" s="236"/>
      <c r="H107" s="239">
        <v>-20.25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75</v>
      </c>
      <c r="AY107" s="245" t="s">
        <v>173</v>
      </c>
    </row>
    <row r="108" spans="1:51" s="14" customFormat="1" ht="12">
      <c r="A108" s="14"/>
      <c r="B108" s="246"/>
      <c r="C108" s="247"/>
      <c r="D108" s="231" t="s">
        <v>184</v>
      </c>
      <c r="E108" s="248" t="s">
        <v>18</v>
      </c>
      <c r="F108" s="249" t="s">
        <v>205</v>
      </c>
      <c r="G108" s="247"/>
      <c r="H108" s="250">
        <v>12.650000000000006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184</v>
      </c>
      <c r="AU108" s="256" t="s">
        <v>84</v>
      </c>
      <c r="AV108" s="14" t="s">
        <v>180</v>
      </c>
      <c r="AW108" s="14" t="s">
        <v>36</v>
      </c>
      <c r="AX108" s="14" t="s">
        <v>82</v>
      </c>
      <c r="AY108" s="256" t="s">
        <v>173</v>
      </c>
    </row>
    <row r="109" spans="1:51" s="13" customFormat="1" ht="12">
      <c r="A109" s="13"/>
      <c r="B109" s="235"/>
      <c r="C109" s="236"/>
      <c r="D109" s="231" t="s">
        <v>184</v>
      </c>
      <c r="E109" s="236"/>
      <c r="F109" s="238" t="s">
        <v>741</v>
      </c>
      <c r="G109" s="236"/>
      <c r="H109" s="239">
        <v>25.3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4</v>
      </c>
      <c r="AX109" s="13" t="s">
        <v>82</v>
      </c>
      <c r="AY109" s="245" t="s">
        <v>173</v>
      </c>
    </row>
    <row r="110" spans="1:65" s="2" customFormat="1" ht="20.5" customHeight="1">
      <c r="A110" s="39"/>
      <c r="B110" s="40"/>
      <c r="C110" s="219" t="s">
        <v>426</v>
      </c>
      <c r="D110" s="219" t="s">
        <v>175</v>
      </c>
      <c r="E110" s="220" t="s">
        <v>604</v>
      </c>
      <c r="F110" s="221" t="s">
        <v>605</v>
      </c>
      <c r="G110" s="222" t="s">
        <v>178</v>
      </c>
      <c r="H110" s="223">
        <v>78.52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742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310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47" s="2" customFormat="1" ht="12">
      <c r="A112" s="39"/>
      <c r="B112" s="40"/>
      <c r="C112" s="41"/>
      <c r="D112" s="231" t="s">
        <v>239</v>
      </c>
      <c r="E112" s="41"/>
      <c r="F112" s="232" t="s">
        <v>444</v>
      </c>
      <c r="G112" s="41"/>
      <c r="H112" s="41"/>
      <c r="I112" s="137"/>
      <c r="J112" s="41"/>
      <c r="K112" s="41"/>
      <c r="L112" s="45"/>
      <c r="M112" s="233"/>
      <c r="N112" s="23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239</v>
      </c>
      <c r="AU112" s="18" t="s">
        <v>84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743</v>
      </c>
      <c r="G113" s="236"/>
      <c r="H113" s="239">
        <v>78.52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82</v>
      </c>
      <c r="AY113" s="245" t="s">
        <v>173</v>
      </c>
    </row>
    <row r="114" spans="1:65" s="2" customFormat="1" ht="20.5" customHeight="1">
      <c r="A114" s="39"/>
      <c r="B114" s="40"/>
      <c r="C114" s="219" t="s">
        <v>213</v>
      </c>
      <c r="D114" s="219" t="s">
        <v>175</v>
      </c>
      <c r="E114" s="220" t="s">
        <v>487</v>
      </c>
      <c r="F114" s="221" t="s">
        <v>488</v>
      </c>
      <c r="G114" s="222" t="s">
        <v>178</v>
      </c>
      <c r="H114" s="223">
        <v>96.74</v>
      </c>
      <c r="I114" s="224"/>
      <c r="J114" s="223">
        <f>ROUND(I114*H114,2)</f>
        <v>0</v>
      </c>
      <c r="K114" s="221" t="s">
        <v>179</v>
      </c>
      <c r="L114" s="45"/>
      <c r="M114" s="225" t="s">
        <v>18</v>
      </c>
      <c r="N114" s="226" t="s">
        <v>46</v>
      </c>
      <c r="O114" s="8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180</v>
      </c>
      <c r="AT114" s="229" t="s">
        <v>175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744</v>
      </c>
    </row>
    <row r="115" spans="1:47" s="2" customFormat="1" ht="12">
      <c r="A115" s="39"/>
      <c r="B115" s="40"/>
      <c r="C115" s="41"/>
      <c r="D115" s="231" t="s">
        <v>182</v>
      </c>
      <c r="E115" s="41"/>
      <c r="F115" s="232" t="s">
        <v>310</v>
      </c>
      <c r="G115" s="41"/>
      <c r="H115" s="41"/>
      <c r="I115" s="137"/>
      <c r="J115" s="41"/>
      <c r="K115" s="41"/>
      <c r="L115" s="45"/>
      <c r="M115" s="233"/>
      <c r="N115" s="23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47" s="2" customFormat="1" ht="12">
      <c r="A116" s="39"/>
      <c r="B116" s="40"/>
      <c r="C116" s="41"/>
      <c r="D116" s="231" t="s">
        <v>239</v>
      </c>
      <c r="E116" s="41"/>
      <c r="F116" s="232" t="s">
        <v>444</v>
      </c>
      <c r="G116" s="41"/>
      <c r="H116" s="41"/>
      <c r="I116" s="137"/>
      <c r="J116" s="41"/>
      <c r="K116" s="41"/>
      <c r="L116" s="45"/>
      <c r="M116" s="233"/>
      <c r="N116" s="234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239</v>
      </c>
      <c r="AU116" s="18" t="s">
        <v>84</v>
      </c>
    </row>
    <row r="117" spans="1:51" s="13" customFormat="1" ht="12">
      <c r="A117" s="13"/>
      <c r="B117" s="235"/>
      <c r="C117" s="236"/>
      <c r="D117" s="231" t="s">
        <v>184</v>
      </c>
      <c r="E117" s="237" t="s">
        <v>18</v>
      </c>
      <c r="F117" s="238" t="s">
        <v>745</v>
      </c>
      <c r="G117" s="236"/>
      <c r="H117" s="239">
        <v>96.74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184</v>
      </c>
      <c r="AU117" s="245" t="s">
        <v>84</v>
      </c>
      <c r="AV117" s="13" t="s">
        <v>84</v>
      </c>
      <c r="AW117" s="13" t="s">
        <v>36</v>
      </c>
      <c r="AX117" s="13" t="s">
        <v>82</v>
      </c>
      <c r="AY117" s="245" t="s">
        <v>173</v>
      </c>
    </row>
    <row r="118" spans="1:65" s="2" customFormat="1" ht="20.5" customHeight="1">
      <c r="A118" s="39"/>
      <c r="B118" s="40"/>
      <c r="C118" s="219" t="s">
        <v>220</v>
      </c>
      <c r="D118" s="219" t="s">
        <v>175</v>
      </c>
      <c r="E118" s="220" t="s">
        <v>313</v>
      </c>
      <c r="F118" s="221" t="s">
        <v>314</v>
      </c>
      <c r="G118" s="222" t="s">
        <v>178</v>
      </c>
      <c r="H118" s="223">
        <v>95.2</v>
      </c>
      <c r="I118" s="224"/>
      <c r="J118" s="223">
        <f>ROUND(I118*H118,2)</f>
        <v>0</v>
      </c>
      <c r="K118" s="221" t="s">
        <v>179</v>
      </c>
      <c r="L118" s="45"/>
      <c r="M118" s="225" t="s">
        <v>18</v>
      </c>
      <c r="N118" s="226" t="s">
        <v>46</v>
      </c>
      <c r="O118" s="85"/>
      <c r="P118" s="227">
        <f>O118*H118</f>
        <v>0</v>
      </c>
      <c r="Q118" s="227">
        <v>0.0012727</v>
      </c>
      <c r="R118" s="227">
        <f>Q118*H118</f>
        <v>0.12116104000000001</v>
      </c>
      <c r="S118" s="227">
        <v>0</v>
      </c>
      <c r="T118" s="22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9" t="s">
        <v>180</v>
      </c>
      <c r="AT118" s="229" t="s">
        <v>175</v>
      </c>
      <c r="AU118" s="229" t="s">
        <v>84</v>
      </c>
      <c r="AY118" s="18" t="s">
        <v>173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8" t="s">
        <v>82</v>
      </c>
      <c r="BK118" s="230">
        <f>ROUND(I118*H118,2)</f>
        <v>0</v>
      </c>
      <c r="BL118" s="18" t="s">
        <v>180</v>
      </c>
      <c r="BM118" s="229" t="s">
        <v>746</v>
      </c>
    </row>
    <row r="119" spans="1:47" s="2" customFormat="1" ht="12">
      <c r="A119" s="39"/>
      <c r="B119" s="40"/>
      <c r="C119" s="41"/>
      <c r="D119" s="231" t="s">
        <v>182</v>
      </c>
      <c r="E119" s="41"/>
      <c r="F119" s="232" t="s">
        <v>316</v>
      </c>
      <c r="G119" s="41"/>
      <c r="H119" s="41"/>
      <c r="I119" s="137"/>
      <c r="J119" s="41"/>
      <c r="K119" s="41"/>
      <c r="L119" s="45"/>
      <c r="M119" s="233"/>
      <c r="N119" s="234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182</v>
      </c>
      <c r="AU119" s="18" t="s">
        <v>84</v>
      </c>
    </row>
    <row r="120" spans="1:51" s="13" customFormat="1" ht="12">
      <c r="A120" s="13"/>
      <c r="B120" s="235"/>
      <c r="C120" s="236"/>
      <c r="D120" s="231" t="s">
        <v>184</v>
      </c>
      <c r="E120" s="237" t="s">
        <v>18</v>
      </c>
      <c r="F120" s="238" t="s">
        <v>747</v>
      </c>
      <c r="G120" s="236"/>
      <c r="H120" s="239">
        <v>95.2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184</v>
      </c>
      <c r="AU120" s="245" t="s">
        <v>84</v>
      </c>
      <c r="AV120" s="13" t="s">
        <v>84</v>
      </c>
      <c r="AW120" s="13" t="s">
        <v>36</v>
      </c>
      <c r="AX120" s="13" t="s">
        <v>82</v>
      </c>
      <c r="AY120" s="245" t="s">
        <v>173</v>
      </c>
    </row>
    <row r="121" spans="1:65" s="2" customFormat="1" ht="20.5" customHeight="1">
      <c r="A121" s="39"/>
      <c r="B121" s="40"/>
      <c r="C121" s="268" t="s">
        <v>440</v>
      </c>
      <c r="D121" s="268" t="s">
        <v>283</v>
      </c>
      <c r="E121" s="269" t="s">
        <v>319</v>
      </c>
      <c r="F121" s="270" t="s">
        <v>320</v>
      </c>
      <c r="G121" s="271" t="s">
        <v>321</v>
      </c>
      <c r="H121" s="272">
        <v>2.38</v>
      </c>
      <c r="I121" s="273"/>
      <c r="J121" s="272">
        <f>ROUND(I121*H121,2)</f>
        <v>0</v>
      </c>
      <c r="K121" s="270" t="s">
        <v>179</v>
      </c>
      <c r="L121" s="274"/>
      <c r="M121" s="275" t="s">
        <v>18</v>
      </c>
      <c r="N121" s="276" t="s">
        <v>46</v>
      </c>
      <c r="O121" s="85"/>
      <c r="P121" s="227">
        <f>O121*H121</f>
        <v>0</v>
      </c>
      <c r="Q121" s="227">
        <v>0.001</v>
      </c>
      <c r="R121" s="227">
        <f>Q121*H121</f>
        <v>0.0023799999999999997</v>
      </c>
      <c r="S121" s="227">
        <v>0</v>
      </c>
      <c r="T121" s="22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9" t="s">
        <v>213</v>
      </c>
      <c r="AT121" s="229" t="s">
        <v>283</v>
      </c>
      <c r="AU121" s="229" t="s">
        <v>84</v>
      </c>
      <c r="AY121" s="18" t="s">
        <v>173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82</v>
      </c>
      <c r="BK121" s="230">
        <f>ROUND(I121*H121,2)</f>
        <v>0</v>
      </c>
      <c r="BL121" s="18" t="s">
        <v>180</v>
      </c>
      <c r="BM121" s="229" t="s">
        <v>748</v>
      </c>
    </row>
    <row r="122" spans="1:51" s="13" customFormat="1" ht="12">
      <c r="A122" s="13"/>
      <c r="B122" s="235"/>
      <c r="C122" s="236"/>
      <c r="D122" s="231" t="s">
        <v>184</v>
      </c>
      <c r="E122" s="236"/>
      <c r="F122" s="238" t="s">
        <v>749</v>
      </c>
      <c r="G122" s="236"/>
      <c r="H122" s="239">
        <v>2.38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4</v>
      </c>
      <c r="AX122" s="13" t="s">
        <v>82</v>
      </c>
      <c r="AY122" s="245" t="s">
        <v>173</v>
      </c>
    </row>
    <row r="123" spans="1:63" s="12" customFormat="1" ht="22.8" customHeight="1">
      <c r="A123" s="12"/>
      <c r="B123" s="203"/>
      <c r="C123" s="204"/>
      <c r="D123" s="205" t="s">
        <v>74</v>
      </c>
      <c r="E123" s="217" t="s">
        <v>84</v>
      </c>
      <c r="F123" s="217" t="s">
        <v>324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12.464886</v>
      </c>
      <c r="S123" s="211"/>
      <c r="T123" s="213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82</v>
      </c>
      <c r="AT123" s="215" t="s">
        <v>74</v>
      </c>
      <c r="AU123" s="215" t="s">
        <v>82</v>
      </c>
      <c r="AY123" s="214" t="s">
        <v>173</v>
      </c>
      <c r="BK123" s="216">
        <f>SUM(BK124:BK126)</f>
        <v>0</v>
      </c>
    </row>
    <row r="124" spans="1:65" s="2" customFormat="1" ht="41.5" customHeight="1">
      <c r="A124" s="39"/>
      <c r="B124" s="40"/>
      <c r="C124" s="219" t="s">
        <v>226</v>
      </c>
      <c r="D124" s="219" t="s">
        <v>175</v>
      </c>
      <c r="E124" s="220" t="s">
        <v>514</v>
      </c>
      <c r="F124" s="221" t="s">
        <v>515</v>
      </c>
      <c r="G124" s="222" t="s">
        <v>188</v>
      </c>
      <c r="H124" s="223">
        <v>4.63</v>
      </c>
      <c r="I124" s="224"/>
      <c r="J124" s="223">
        <f>ROUND(I124*H124,2)</f>
        <v>0</v>
      </c>
      <c r="K124" s="221" t="s">
        <v>179</v>
      </c>
      <c r="L124" s="45"/>
      <c r="M124" s="225" t="s">
        <v>18</v>
      </c>
      <c r="N124" s="226" t="s">
        <v>46</v>
      </c>
      <c r="O124" s="85"/>
      <c r="P124" s="227">
        <f>O124*H124</f>
        <v>0</v>
      </c>
      <c r="Q124" s="227">
        <v>2.6922</v>
      </c>
      <c r="R124" s="227">
        <f>Q124*H124</f>
        <v>12.464886</v>
      </c>
      <c r="S124" s="227">
        <v>0</v>
      </c>
      <c r="T124" s="22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9" t="s">
        <v>180</v>
      </c>
      <c r="AT124" s="229" t="s">
        <v>175</v>
      </c>
      <c r="AU124" s="229" t="s">
        <v>84</v>
      </c>
      <c r="AY124" s="18" t="s">
        <v>173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82</v>
      </c>
      <c r="BK124" s="230">
        <f>ROUND(I124*H124,2)</f>
        <v>0</v>
      </c>
      <c r="BL124" s="18" t="s">
        <v>180</v>
      </c>
      <c r="BM124" s="229" t="s">
        <v>750</v>
      </c>
    </row>
    <row r="125" spans="1:47" s="2" customFormat="1" ht="12">
      <c r="A125" s="39"/>
      <c r="B125" s="40"/>
      <c r="C125" s="41"/>
      <c r="D125" s="231" t="s">
        <v>182</v>
      </c>
      <c r="E125" s="41"/>
      <c r="F125" s="232" t="s">
        <v>517</v>
      </c>
      <c r="G125" s="41"/>
      <c r="H125" s="41"/>
      <c r="I125" s="137"/>
      <c r="J125" s="41"/>
      <c r="K125" s="41"/>
      <c r="L125" s="45"/>
      <c r="M125" s="233"/>
      <c r="N125" s="234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51" s="13" customFormat="1" ht="12">
      <c r="A126" s="13"/>
      <c r="B126" s="235"/>
      <c r="C126" s="236"/>
      <c r="D126" s="231" t="s">
        <v>184</v>
      </c>
      <c r="E126" s="237" t="s">
        <v>18</v>
      </c>
      <c r="F126" s="238" t="s">
        <v>751</v>
      </c>
      <c r="G126" s="236"/>
      <c r="H126" s="239">
        <v>4.63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184</v>
      </c>
      <c r="AU126" s="245" t="s">
        <v>84</v>
      </c>
      <c r="AV126" s="13" t="s">
        <v>84</v>
      </c>
      <c r="AW126" s="13" t="s">
        <v>36</v>
      </c>
      <c r="AX126" s="13" t="s">
        <v>82</v>
      </c>
      <c r="AY126" s="245" t="s">
        <v>173</v>
      </c>
    </row>
    <row r="127" spans="1:63" s="12" customFormat="1" ht="22.8" customHeight="1">
      <c r="A127" s="12"/>
      <c r="B127" s="203"/>
      <c r="C127" s="204"/>
      <c r="D127" s="205" t="s">
        <v>74</v>
      </c>
      <c r="E127" s="217" t="s">
        <v>192</v>
      </c>
      <c r="F127" s="217" t="s">
        <v>519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SUM(P128:P132)</f>
        <v>0</v>
      </c>
      <c r="Q127" s="211"/>
      <c r="R127" s="212">
        <f>SUM(R128:R132)</f>
        <v>0.16814153608000001</v>
      </c>
      <c r="S127" s="211"/>
      <c r="T127" s="21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82</v>
      </c>
      <c r="AT127" s="215" t="s">
        <v>74</v>
      </c>
      <c r="AU127" s="215" t="s">
        <v>82</v>
      </c>
      <c r="AY127" s="214" t="s">
        <v>173</v>
      </c>
      <c r="BK127" s="216">
        <f>SUM(BK128:BK132)</f>
        <v>0</v>
      </c>
    </row>
    <row r="128" spans="1:65" s="2" customFormat="1" ht="41.5" customHeight="1">
      <c r="A128" s="39"/>
      <c r="B128" s="40"/>
      <c r="C128" s="219" t="s">
        <v>235</v>
      </c>
      <c r="D128" s="219" t="s">
        <v>175</v>
      </c>
      <c r="E128" s="220" t="s">
        <v>520</v>
      </c>
      <c r="F128" s="221" t="s">
        <v>521</v>
      </c>
      <c r="G128" s="222" t="s">
        <v>178</v>
      </c>
      <c r="H128" s="223">
        <v>20.72</v>
      </c>
      <c r="I128" s="224"/>
      <c r="J128" s="223">
        <f>ROUND(I128*H128,2)</f>
        <v>0</v>
      </c>
      <c r="K128" s="221" t="s">
        <v>179</v>
      </c>
      <c r="L128" s="45"/>
      <c r="M128" s="225" t="s">
        <v>18</v>
      </c>
      <c r="N128" s="226" t="s">
        <v>46</v>
      </c>
      <c r="O128" s="85"/>
      <c r="P128" s="227">
        <f>O128*H128</f>
        <v>0</v>
      </c>
      <c r="Q128" s="227">
        <v>0.007258004</v>
      </c>
      <c r="R128" s="227">
        <f>Q128*H128</f>
        <v>0.15038584288</v>
      </c>
      <c r="S128" s="227">
        <v>0</v>
      </c>
      <c r="T128" s="22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9" t="s">
        <v>180</v>
      </c>
      <c r="AT128" s="229" t="s">
        <v>175</v>
      </c>
      <c r="AU128" s="229" t="s">
        <v>84</v>
      </c>
      <c r="AY128" s="18" t="s">
        <v>173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82</v>
      </c>
      <c r="BK128" s="230">
        <f>ROUND(I128*H128,2)</f>
        <v>0</v>
      </c>
      <c r="BL128" s="18" t="s">
        <v>180</v>
      </c>
      <c r="BM128" s="229" t="s">
        <v>752</v>
      </c>
    </row>
    <row r="129" spans="1:47" s="2" customFormat="1" ht="12">
      <c r="A129" s="39"/>
      <c r="B129" s="40"/>
      <c r="C129" s="41"/>
      <c r="D129" s="231" t="s">
        <v>182</v>
      </c>
      <c r="E129" s="41"/>
      <c r="F129" s="232" t="s">
        <v>523</v>
      </c>
      <c r="G129" s="41"/>
      <c r="H129" s="41"/>
      <c r="I129" s="137"/>
      <c r="J129" s="41"/>
      <c r="K129" s="41"/>
      <c r="L129" s="45"/>
      <c r="M129" s="233"/>
      <c r="N129" s="23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84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753</v>
      </c>
      <c r="G130" s="236"/>
      <c r="H130" s="239">
        <v>20.72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82</v>
      </c>
      <c r="AY130" s="245" t="s">
        <v>173</v>
      </c>
    </row>
    <row r="131" spans="1:65" s="2" customFormat="1" ht="41.5" customHeight="1">
      <c r="A131" s="39"/>
      <c r="B131" s="40"/>
      <c r="C131" s="219" t="s">
        <v>249</v>
      </c>
      <c r="D131" s="219" t="s">
        <v>175</v>
      </c>
      <c r="E131" s="220" t="s">
        <v>525</v>
      </c>
      <c r="F131" s="221" t="s">
        <v>526</v>
      </c>
      <c r="G131" s="222" t="s">
        <v>178</v>
      </c>
      <c r="H131" s="223">
        <v>20.72</v>
      </c>
      <c r="I131" s="224"/>
      <c r="J131" s="223">
        <f>ROUND(I131*H131,2)</f>
        <v>0</v>
      </c>
      <c r="K131" s="221" t="s">
        <v>179</v>
      </c>
      <c r="L131" s="45"/>
      <c r="M131" s="225" t="s">
        <v>18</v>
      </c>
      <c r="N131" s="226" t="s">
        <v>46</v>
      </c>
      <c r="O131" s="85"/>
      <c r="P131" s="227">
        <f>O131*H131</f>
        <v>0</v>
      </c>
      <c r="Q131" s="227">
        <v>0.000856935</v>
      </c>
      <c r="R131" s="227">
        <f>Q131*H131</f>
        <v>0.0177556932</v>
      </c>
      <c r="S131" s="227">
        <v>0</v>
      </c>
      <c r="T131" s="22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9" t="s">
        <v>180</v>
      </c>
      <c r="AT131" s="229" t="s">
        <v>175</v>
      </c>
      <c r="AU131" s="229" t="s">
        <v>84</v>
      </c>
      <c r="AY131" s="18" t="s">
        <v>173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8" t="s">
        <v>82</v>
      </c>
      <c r="BK131" s="230">
        <f>ROUND(I131*H131,2)</f>
        <v>0</v>
      </c>
      <c r="BL131" s="18" t="s">
        <v>180</v>
      </c>
      <c r="BM131" s="229" t="s">
        <v>754</v>
      </c>
    </row>
    <row r="132" spans="1:47" s="2" customFormat="1" ht="12">
      <c r="A132" s="39"/>
      <c r="B132" s="40"/>
      <c r="C132" s="41"/>
      <c r="D132" s="231" t="s">
        <v>182</v>
      </c>
      <c r="E132" s="41"/>
      <c r="F132" s="232" t="s">
        <v>523</v>
      </c>
      <c r="G132" s="41"/>
      <c r="H132" s="41"/>
      <c r="I132" s="137"/>
      <c r="J132" s="41"/>
      <c r="K132" s="41"/>
      <c r="L132" s="45"/>
      <c r="M132" s="233"/>
      <c r="N132" s="23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182</v>
      </c>
      <c r="AU132" s="18" t="s">
        <v>84</v>
      </c>
    </row>
    <row r="133" spans="1:63" s="12" customFormat="1" ht="22.8" customHeight="1">
      <c r="A133" s="12"/>
      <c r="B133" s="203"/>
      <c r="C133" s="204"/>
      <c r="D133" s="205" t="s">
        <v>74</v>
      </c>
      <c r="E133" s="217" t="s">
        <v>180</v>
      </c>
      <c r="F133" s="217" t="s">
        <v>352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SUM(P134:P136)</f>
        <v>0</v>
      </c>
      <c r="Q133" s="211"/>
      <c r="R133" s="212">
        <f>SUM(R134:R136)</f>
        <v>12.8436</v>
      </c>
      <c r="S133" s="211"/>
      <c r="T133" s="213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82</v>
      </c>
      <c r="AT133" s="215" t="s">
        <v>74</v>
      </c>
      <c r="AU133" s="215" t="s">
        <v>82</v>
      </c>
      <c r="AY133" s="214" t="s">
        <v>173</v>
      </c>
      <c r="BK133" s="216">
        <f>SUM(BK134:BK136)</f>
        <v>0</v>
      </c>
    </row>
    <row r="134" spans="1:65" s="2" customFormat="1" ht="31" customHeight="1">
      <c r="A134" s="39"/>
      <c r="B134" s="40"/>
      <c r="C134" s="219" t="s">
        <v>256</v>
      </c>
      <c r="D134" s="219" t="s">
        <v>175</v>
      </c>
      <c r="E134" s="220" t="s">
        <v>561</v>
      </c>
      <c r="F134" s="221" t="s">
        <v>562</v>
      </c>
      <c r="G134" s="222" t="s">
        <v>188</v>
      </c>
      <c r="H134" s="223">
        <v>6.95</v>
      </c>
      <c r="I134" s="224"/>
      <c r="J134" s="223">
        <f>ROUND(I134*H134,2)</f>
        <v>0</v>
      </c>
      <c r="K134" s="221" t="s">
        <v>179</v>
      </c>
      <c r="L134" s="45"/>
      <c r="M134" s="225" t="s">
        <v>18</v>
      </c>
      <c r="N134" s="226" t="s">
        <v>46</v>
      </c>
      <c r="O134" s="85"/>
      <c r="P134" s="227">
        <f>O134*H134</f>
        <v>0</v>
      </c>
      <c r="Q134" s="227">
        <v>1.848</v>
      </c>
      <c r="R134" s="227">
        <f>Q134*H134</f>
        <v>12.8436</v>
      </c>
      <c r="S134" s="227">
        <v>0</v>
      </c>
      <c r="T134" s="22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9" t="s">
        <v>180</v>
      </c>
      <c r="AT134" s="229" t="s">
        <v>175</v>
      </c>
      <c r="AU134" s="229" t="s">
        <v>84</v>
      </c>
      <c r="AY134" s="18" t="s">
        <v>173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82</v>
      </c>
      <c r="BK134" s="230">
        <f>ROUND(I134*H134,2)</f>
        <v>0</v>
      </c>
      <c r="BL134" s="18" t="s">
        <v>180</v>
      </c>
      <c r="BM134" s="229" t="s">
        <v>755</v>
      </c>
    </row>
    <row r="135" spans="1:47" s="2" customFormat="1" ht="12">
      <c r="A135" s="39"/>
      <c r="B135" s="40"/>
      <c r="C135" s="41"/>
      <c r="D135" s="231" t="s">
        <v>182</v>
      </c>
      <c r="E135" s="41"/>
      <c r="F135" s="232" t="s">
        <v>564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756</v>
      </c>
      <c r="G136" s="236"/>
      <c r="H136" s="239">
        <v>6.95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82</v>
      </c>
      <c r="AY136" s="245" t="s">
        <v>173</v>
      </c>
    </row>
    <row r="137" spans="1:63" s="12" customFormat="1" ht="22.8" customHeight="1">
      <c r="A137" s="12"/>
      <c r="B137" s="203"/>
      <c r="C137" s="204"/>
      <c r="D137" s="205" t="s">
        <v>74</v>
      </c>
      <c r="E137" s="217" t="s">
        <v>220</v>
      </c>
      <c r="F137" s="217" t="s">
        <v>757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SUM(P138:P140)</f>
        <v>0</v>
      </c>
      <c r="Q137" s="211"/>
      <c r="R137" s="212">
        <f>SUM(R138:R140)</f>
        <v>0</v>
      </c>
      <c r="S137" s="211"/>
      <c r="T137" s="213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82</v>
      </c>
      <c r="AT137" s="215" t="s">
        <v>74</v>
      </c>
      <c r="AU137" s="215" t="s">
        <v>82</v>
      </c>
      <c r="AY137" s="214" t="s">
        <v>173</v>
      </c>
      <c r="BK137" s="216">
        <f>SUM(BK138:BK140)</f>
        <v>0</v>
      </c>
    </row>
    <row r="138" spans="1:65" s="2" customFormat="1" ht="20.5" customHeight="1">
      <c r="A138" s="39"/>
      <c r="B138" s="40"/>
      <c r="C138" s="219" t="s">
        <v>8</v>
      </c>
      <c r="D138" s="219" t="s">
        <v>175</v>
      </c>
      <c r="E138" s="220" t="s">
        <v>758</v>
      </c>
      <c r="F138" s="221" t="s">
        <v>759</v>
      </c>
      <c r="G138" s="222" t="s">
        <v>760</v>
      </c>
      <c r="H138" s="223">
        <v>1</v>
      </c>
      <c r="I138" s="224"/>
      <c r="J138" s="223">
        <f>ROUND(I138*H138,2)</f>
        <v>0</v>
      </c>
      <c r="K138" s="221" t="s">
        <v>18</v>
      </c>
      <c r="L138" s="45"/>
      <c r="M138" s="225" t="s">
        <v>18</v>
      </c>
      <c r="N138" s="226" t="s">
        <v>46</v>
      </c>
      <c r="O138" s="85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9" t="s">
        <v>180</v>
      </c>
      <c r="AT138" s="229" t="s">
        <v>175</v>
      </c>
      <c r="AU138" s="229" t="s">
        <v>84</v>
      </c>
      <c r="AY138" s="18" t="s">
        <v>173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82</v>
      </c>
      <c r="BK138" s="230">
        <f>ROUND(I138*H138,2)</f>
        <v>0</v>
      </c>
      <c r="BL138" s="18" t="s">
        <v>180</v>
      </c>
      <c r="BM138" s="229" t="s">
        <v>761</v>
      </c>
    </row>
    <row r="139" spans="1:47" s="2" customFormat="1" ht="12">
      <c r="A139" s="39"/>
      <c r="B139" s="40"/>
      <c r="C139" s="41"/>
      <c r="D139" s="231" t="s">
        <v>239</v>
      </c>
      <c r="E139" s="41"/>
      <c r="F139" s="232" t="s">
        <v>762</v>
      </c>
      <c r="G139" s="41"/>
      <c r="H139" s="41"/>
      <c r="I139" s="137"/>
      <c r="J139" s="41"/>
      <c r="K139" s="41"/>
      <c r="L139" s="45"/>
      <c r="M139" s="233"/>
      <c r="N139" s="234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239</v>
      </c>
      <c r="AU139" s="18" t="s">
        <v>84</v>
      </c>
    </row>
    <row r="140" spans="1:51" s="13" customFormat="1" ht="12">
      <c r="A140" s="13"/>
      <c r="B140" s="235"/>
      <c r="C140" s="236"/>
      <c r="D140" s="231" t="s">
        <v>184</v>
      </c>
      <c r="E140" s="237" t="s">
        <v>18</v>
      </c>
      <c r="F140" s="238" t="s">
        <v>763</v>
      </c>
      <c r="G140" s="236"/>
      <c r="H140" s="239">
        <v>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184</v>
      </c>
      <c r="AU140" s="245" t="s">
        <v>84</v>
      </c>
      <c r="AV140" s="13" t="s">
        <v>84</v>
      </c>
      <c r="AW140" s="13" t="s">
        <v>36</v>
      </c>
      <c r="AX140" s="13" t="s">
        <v>82</v>
      </c>
      <c r="AY140" s="245" t="s">
        <v>173</v>
      </c>
    </row>
    <row r="141" spans="1:63" s="12" customFormat="1" ht="22.8" customHeight="1">
      <c r="A141" s="12"/>
      <c r="B141" s="203"/>
      <c r="C141" s="204"/>
      <c r="D141" s="205" t="s">
        <v>74</v>
      </c>
      <c r="E141" s="217" t="s">
        <v>399</v>
      </c>
      <c r="F141" s="217" t="s">
        <v>400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SUM(P142:P143)</f>
        <v>0</v>
      </c>
      <c r="Q141" s="211"/>
      <c r="R141" s="212">
        <f>SUM(R142:R143)</f>
        <v>0</v>
      </c>
      <c r="S141" s="211"/>
      <c r="T141" s="213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82</v>
      </c>
      <c r="AT141" s="215" t="s">
        <v>74</v>
      </c>
      <c r="AU141" s="215" t="s">
        <v>82</v>
      </c>
      <c r="AY141" s="214" t="s">
        <v>173</v>
      </c>
      <c r="BK141" s="216">
        <f>SUM(BK142:BK143)</f>
        <v>0</v>
      </c>
    </row>
    <row r="142" spans="1:65" s="2" customFormat="1" ht="20.5" customHeight="1">
      <c r="A142" s="39"/>
      <c r="B142" s="40"/>
      <c r="C142" s="219" t="s">
        <v>269</v>
      </c>
      <c r="D142" s="219" t="s">
        <v>175</v>
      </c>
      <c r="E142" s="220" t="s">
        <v>456</v>
      </c>
      <c r="F142" s="221" t="s">
        <v>457</v>
      </c>
      <c r="G142" s="222" t="s">
        <v>272</v>
      </c>
      <c r="H142" s="223">
        <v>25.6</v>
      </c>
      <c r="I142" s="224"/>
      <c r="J142" s="223">
        <f>ROUND(I142*H142,2)</f>
        <v>0</v>
      </c>
      <c r="K142" s="221" t="s">
        <v>179</v>
      </c>
      <c r="L142" s="45"/>
      <c r="M142" s="225" t="s">
        <v>18</v>
      </c>
      <c r="N142" s="226" t="s">
        <v>46</v>
      </c>
      <c r="O142" s="85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9" t="s">
        <v>180</v>
      </c>
      <c r="AT142" s="229" t="s">
        <v>175</v>
      </c>
      <c r="AU142" s="229" t="s">
        <v>84</v>
      </c>
      <c r="AY142" s="18" t="s">
        <v>173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82</v>
      </c>
      <c r="BK142" s="230">
        <f>ROUND(I142*H142,2)</f>
        <v>0</v>
      </c>
      <c r="BL142" s="18" t="s">
        <v>180</v>
      </c>
      <c r="BM142" s="229" t="s">
        <v>764</v>
      </c>
    </row>
    <row r="143" spans="1:47" s="2" customFormat="1" ht="12">
      <c r="A143" s="39"/>
      <c r="B143" s="40"/>
      <c r="C143" s="41"/>
      <c r="D143" s="231" t="s">
        <v>182</v>
      </c>
      <c r="E143" s="41"/>
      <c r="F143" s="232" t="s">
        <v>459</v>
      </c>
      <c r="G143" s="41"/>
      <c r="H143" s="41"/>
      <c r="I143" s="137"/>
      <c r="J143" s="41"/>
      <c r="K143" s="41"/>
      <c r="L143" s="45"/>
      <c r="M143" s="277"/>
      <c r="N143" s="278"/>
      <c r="O143" s="279"/>
      <c r="P143" s="279"/>
      <c r="Q143" s="279"/>
      <c r="R143" s="279"/>
      <c r="S143" s="279"/>
      <c r="T143" s="280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182</v>
      </c>
      <c r="AU143" s="18" t="s">
        <v>84</v>
      </c>
    </row>
    <row r="144" spans="1:31" s="2" customFormat="1" ht="6.95" customHeight="1">
      <c r="A144" s="39"/>
      <c r="B144" s="60"/>
      <c r="C144" s="61"/>
      <c r="D144" s="61"/>
      <c r="E144" s="61"/>
      <c r="F144" s="61"/>
      <c r="G144" s="61"/>
      <c r="H144" s="61"/>
      <c r="I144" s="167"/>
      <c r="J144" s="61"/>
      <c r="K144" s="61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85:K14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765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ROUND((SUM(BE85:BE174)),2)</f>
        <v>0</v>
      </c>
      <c r="G33" s="39"/>
      <c r="H33" s="39"/>
      <c r="I33" s="156">
        <v>0.21</v>
      </c>
      <c r="J33" s="155">
        <f>ROUND(((SUM(BE85:BE174))*I33),2)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ROUND((SUM(BF85:BF174)),2)</f>
        <v>0</v>
      </c>
      <c r="G34" s="39"/>
      <c r="H34" s="39"/>
      <c r="I34" s="156">
        <v>0.15</v>
      </c>
      <c r="J34" s="155">
        <f>ROUND(((SUM(BF85:BF174))*I34),2)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ROUND((SUM(BG85:BG174)),2)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ROUND((SUM(BH85:BH174)),2)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ROUND((SUM(BI85:BI174)),2)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16025-2.4 - SO302.4 Zemní retenční zdrž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J141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J145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766</v>
      </c>
      <c r="E64" s="187"/>
      <c r="F64" s="187"/>
      <c r="G64" s="187"/>
      <c r="H64" s="187"/>
      <c r="I64" s="188"/>
      <c r="J64" s="189">
        <f>J166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J172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16025-2.4 - SO302.4 Zemní retenční zdrž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71.2715365892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P87+P141+P145+P166+P172</f>
        <v>0</v>
      </c>
      <c r="Q86" s="211"/>
      <c r="R86" s="212">
        <f>R87+R141+R145+R166+R172</f>
        <v>71.2715365892</v>
      </c>
      <c r="S86" s="211"/>
      <c r="T86" s="213">
        <f>T87+T141+T145+T166+T172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BK87+BK141+BK145+BK166+BK172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SUM(P88:P140)</f>
        <v>0</v>
      </c>
      <c r="Q87" s="211"/>
      <c r="R87" s="212">
        <f>SUM(R88:R140)</f>
        <v>18.459687338</v>
      </c>
      <c r="S87" s="211"/>
      <c r="T87" s="213">
        <f>SUM(T88:T140)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SUM(BK88:BK140)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461</v>
      </c>
      <c r="F88" s="221" t="s">
        <v>462</v>
      </c>
      <c r="G88" s="222" t="s">
        <v>178</v>
      </c>
      <c r="H88" s="223">
        <v>241.5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767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768</v>
      </c>
      <c r="G90" s="236"/>
      <c r="H90" s="239">
        <v>225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75</v>
      </c>
      <c r="AY90" s="245" t="s">
        <v>173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769</v>
      </c>
      <c r="G91" s="236"/>
      <c r="H91" s="239">
        <v>16.5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75</v>
      </c>
      <c r="AY91" s="245" t="s">
        <v>173</v>
      </c>
    </row>
    <row r="92" spans="1:51" s="14" customFormat="1" ht="12">
      <c r="A92" s="14"/>
      <c r="B92" s="246"/>
      <c r="C92" s="247"/>
      <c r="D92" s="231" t="s">
        <v>184</v>
      </c>
      <c r="E92" s="248" t="s">
        <v>18</v>
      </c>
      <c r="F92" s="249" t="s">
        <v>205</v>
      </c>
      <c r="G92" s="247"/>
      <c r="H92" s="250">
        <v>241.5</v>
      </c>
      <c r="I92" s="251"/>
      <c r="J92" s="247"/>
      <c r="K92" s="247"/>
      <c r="L92" s="252"/>
      <c r="M92" s="253"/>
      <c r="N92" s="254"/>
      <c r="O92" s="254"/>
      <c r="P92" s="254"/>
      <c r="Q92" s="254"/>
      <c r="R92" s="254"/>
      <c r="S92" s="254"/>
      <c r="T92" s="25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6" t="s">
        <v>184</v>
      </c>
      <c r="AU92" s="256" t="s">
        <v>84</v>
      </c>
      <c r="AV92" s="14" t="s">
        <v>180</v>
      </c>
      <c r="AW92" s="14" t="s">
        <v>36</v>
      </c>
      <c r="AX92" s="14" t="s">
        <v>82</v>
      </c>
      <c r="AY92" s="256" t="s">
        <v>173</v>
      </c>
    </row>
    <row r="93" spans="1:65" s="2" customFormat="1" ht="20.5" customHeight="1">
      <c r="A93" s="39"/>
      <c r="B93" s="40"/>
      <c r="C93" s="219" t="s">
        <v>84</v>
      </c>
      <c r="D93" s="219" t="s">
        <v>175</v>
      </c>
      <c r="E93" s="220" t="s">
        <v>537</v>
      </c>
      <c r="F93" s="221" t="s">
        <v>538</v>
      </c>
      <c r="G93" s="222" t="s">
        <v>188</v>
      </c>
      <c r="H93" s="223">
        <v>163.32</v>
      </c>
      <c r="I93" s="224"/>
      <c r="J93" s="223">
        <f>ROUND(I93*H93,2)</f>
        <v>0</v>
      </c>
      <c r="K93" s="221" t="s">
        <v>179</v>
      </c>
      <c r="L93" s="45"/>
      <c r="M93" s="225" t="s">
        <v>18</v>
      </c>
      <c r="N93" s="22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180</v>
      </c>
      <c r="AT93" s="229" t="s">
        <v>175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770</v>
      </c>
    </row>
    <row r="94" spans="1:47" s="2" customFormat="1" ht="12">
      <c r="A94" s="39"/>
      <c r="B94" s="40"/>
      <c r="C94" s="41"/>
      <c r="D94" s="231" t="s">
        <v>182</v>
      </c>
      <c r="E94" s="41"/>
      <c r="F94" s="232" t="s">
        <v>190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182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771</v>
      </c>
      <c r="G95" s="236"/>
      <c r="H95" s="239">
        <v>153.5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75</v>
      </c>
      <c r="AY95" s="245" t="s">
        <v>173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772</v>
      </c>
      <c r="G96" s="236"/>
      <c r="H96" s="239">
        <v>9.82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75</v>
      </c>
      <c r="AY96" s="245" t="s">
        <v>173</v>
      </c>
    </row>
    <row r="97" spans="1:51" s="14" customFormat="1" ht="12">
      <c r="A97" s="14"/>
      <c r="B97" s="246"/>
      <c r="C97" s="247"/>
      <c r="D97" s="231" t="s">
        <v>184</v>
      </c>
      <c r="E97" s="248" t="s">
        <v>18</v>
      </c>
      <c r="F97" s="249" t="s">
        <v>205</v>
      </c>
      <c r="G97" s="247"/>
      <c r="H97" s="250">
        <v>163.32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184</v>
      </c>
      <c r="AU97" s="256" t="s">
        <v>84</v>
      </c>
      <c r="AV97" s="14" t="s">
        <v>180</v>
      </c>
      <c r="AW97" s="14" t="s">
        <v>36</v>
      </c>
      <c r="AX97" s="14" t="s">
        <v>82</v>
      </c>
      <c r="AY97" s="256" t="s">
        <v>173</v>
      </c>
    </row>
    <row r="98" spans="1:65" s="2" customFormat="1" ht="20.5" customHeight="1">
      <c r="A98" s="39"/>
      <c r="B98" s="40"/>
      <c r="C98" s="219" t="s">
        <v>192</v>
      </c>
      <c r="D98" s="219" t="s">
        <v>175</v>
      </c>
      <c r="E98" s="220" t="s">
        <v>415</v>
      </c>
      <c r="F98" s="221" t="s">
        <v>416</v>
      </c>
      <c r="G98" s="222" t="s">
        <v>188</v>
      </c>
      <c r="H98" s="223">
        <v>40.73</v>
      </c>
      <c r="I98" s="224"/>
      <c r="J98" s="223">
        <f>ROUND(I98*H98,2)</f>
        <v>0</v>
      </c>
      <c r="K98" s="221" t="s">
        <v>179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773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190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774</v>
      </c>
      <c r="G100" s="236"/>
      <c r="H100" s="239">
        <v>39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775</v>
      </c>
      <c r="G101" s="236"/>
      <c r="H101" s="239">
        <v>1.73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4" customFormat="1" ht="12">
      <c r="A102" s="14"/>
      <c r="B102" s="246"/>
      <c r="C102" s="247"/>
      <c r="D102" s="231" t="s">
        <v>184</v>
      </c>
      <c r="E102" s="248" t="s">
        <v>18</v>
      </c>
      <c r="F102" s="249" t="s">
        <v>205</v>
      </c>
      <c r="G102" s="247"/>
      <c r="H102" s="250">
        <v>40.73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184</v>
      </c>
      <c r="AU102" s="256" t="s">
        <v>84</v>
      </c>
      <c r="AV102" s="14" t="s">
        <v>180</v>
      </c>
      <c r="AW102" s="14" t="s">
        <v>36</v>
      </c>
      <c r="AX102" s="14" t="s">
        <v>82</v>
      </c>
      <c r="AY102" s="256" t="s">
        <v>173</v>
      </c>
    </row>
    <row r="103" spans="1:65" s="2" customFormat="1" ht="41.5" customHeight="1">
      <c r="A103" s="39"/>
      <c r="B103" s="40"/>
      <c r="C103" s="219" t="s">
        <v>197</v>
      </c>
      <c r="D103" s="219" t="s">
        <v>175</v>
      </c>
      <c r="E103" s="220" t="s">
        <v>236</v>
      </c>
      <c r="F103" s="221" t="s">
        <v>237</v>
      </c>
      <c r="G103" s="222" t="s">
        <v>188</v>
      </c>
      <c r="H103" s="223">
        <v>198.27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776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230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47" s="2" customFormat="1" ht="12">
      <c r="A105" s="39"/>
      <c r="B105" s="40"/>
      <c r="C105" s="41"/>
      <c r="D105" s="231" t="s">
        <v>239</v>
      </c>
      <c r="E105" s="41"/>
      <c r="F105" s="232" t="s">
        <v>240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239</v>
      </c>
      <c r="AU105" s="18" t="s">
        <v>84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777</v>
      </c>
      <c r="G106" s="236"/>
      <c r="H106" s="239">
        <v>163.32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778</v>
      </c>
      <c r="G107" s="236"/>
      <c r="H107" s="239">
        <v>40.73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75</v>
      </c>
      <c r="AY107" s="245" t="s">
        <v>173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779</v>
      </c>
      <c r="G108" s="236"/>
      <c r="H108" s="239">
        <v>-5.78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75</v>
      </c>
      <c r="AY108" s="245" t="s">
        <v>173</v>
      </c>
    </row>
    <row r="109" spans="1:51" s="14" customFormat="1" ht="12">
      <c r="A109" s="14"/>
      <c r="B109" s="246"/>
      <c r="C109" s="247"/>
      <c r="D109" s="231" t="s">
        <v>184</v>
      </c>
      <c r="E109" s="248" t="s">
        <v>18</v>
      </c>
      <c r="F109" s="249" t="s">
        <v>205</v>
      </c>
      <c r="G109" s="247"/>
      <c r="H109" s="250">
        <v>198.27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184</v>
      </c>
      <c r="AU109" s="256" t="s">
        <v>84</v>
      </c>
      <c r="AV109" s="14" t="s">
        <v>180</v>
      </c>
      <c r="AW109" s="14" t="s">
        <v>36</v>
      </c>
      <c r="AX109" s="14" t="s">
        <v>82</v>
      </c>
      <c r="AY109" s="256" t="s">
        <v>173</v>
      </c>
    </row>
    <row r="110" spans="1:65" s="2" customFormat="1" ht="14.5" customHeight="1">
      <c r="A110" s="39"/>
      <c r="B110" s="40"/>
      <c r="C110" s="219" t="s">
        <v>312</v>
      </c>
      <c r="D110" s="219" t="s">
        <v>175</v>
      </c>
      <c r="E110" s="220" t="s">
        <v>270</v>
      </c>
      <c r="F110" s="221" t="s">
        <v>271</v>
      </c>
      <c r="G110" s="222" t="s">
        <v>272</v>
      </c>
      <c r="H110" s="223">
        <v>396.54</v>
      </c>
      <c r="I110" s="224"/>
      <c r="J110" s="223">
        <f>ROUND(I110*H110,2)</f>
        <v>0</v>
      </c>
      <c r="K110" s="221" t="s">
        <v>18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780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777</v>
      </c>
      <c r="G111" s="236"/>
      <c r="H111" s="239">
        <v>163.32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778</v>
      </c>
      <c r="G112" s="236"/>
      <c r="H112" s="239">
        <v>40.73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779</v>
      </c>
      <c r="G113" s="236"/>
      <c r="H113" s="239">
        <v>-5.78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4" customFormat="1" ht="12">
      <c r="A114" s="14"/>
      <c r="B114" s="246"/>
      <c r="C114" s="247"/>
      <c r="D114" s="231" t="s">
        <v>184</v>
      </c>
      <c r="E114" s="248" t="s">
        <v>18</v>
      </c>
      <c r="F114" s="249" t="s">
        <v>205</v>
      </c>
      <c r="G114" s="247"/>
      <c r="H114" s="250">
        <v>198.27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184</v>
      </c>
      <c r="AU114" s="256" t="s">
        <v>84</v>
      </c>
      <c r="AV114" s="14" t="s">
        <v>180</v>
      </c>
      <c r="AW114" s="14" t="s">
        <v>36</v>
      </c>
      <c r="AX114" s="14" t="s">
        <v>82</v>
      </c>
      <c r="AY114" s="256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6"/>
      <c r="F115" s="238" t="s">
        <v>781</v>
      </c>
      <c r="G115" s="236"/>
      <c r="H115" s="239">
        <v>396.54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4</v>
      </c>
      <c r="AX115" s="13" t="s">
        <v>82</v>
      </c>
      <c r="AY115" s="245" t="s">
        <v>173</v>
      </c>
    </row>
    <row r="116" spans="1:65" s="2" customFormat="1" ht="31" customHeight="1">
      <c r="A116" s="39"/>
      <c r="B116" s="40"/>
      <c r="C116" s="219" t="s">
        <v>206</v>
      </c>
      <c r="D116" s="219" t="s">
        <v>175</v>
      </c>
      <c r="E116" s="220" t="s">
        <v>431</v>
      </c>
      <c r="F116" s="221" t="s">
        <v>432</v>
      </c>
      <c r="G116" s="222" t="s">
        <v>188</v>
      </c>
      <c r="H116" s="223">
        <v>5.78</v>
      </c>
      <c r="I116" s="224"/>
      <c r="J116" s="223">
        <f>ROUND(I116*H116,2)</f>
        <v>0</v>
      </c>
      <c r="K116" s="221" t="s">
        <v>179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782</v>
      </c>
    </row>
    <row r="117" spans="1:47" s="2" customFormat="1" ht="12">
      <c r="A117" s="39"/>
      <c r="B117" s="40"/>
      <c r="C117" s="41"/>
      <c r="D117" s="231" t="s">
        <v>182</v>
      </c>
      <c r="E117" s="41"/>
      <c r="F117" s="232" t="s">
        <v>434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783</v>
      </c>
      <c r="G118" s="236"/>
      <c r="H118" s="239">
        <v>5.78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41.5" customHeight="1">
      <c r="A119" s="39"/>
      <c r="B119" s="40"/>
      <c r="C119" s="219" t="s">
        <v>426</v>
      </c>
      <c r="D119" s="219" t="s">
        <v>175</v>
      </c>
      <c r="E119" s="220" t="s">
        <v>277</v>
      </c>
      <c r="F119" s="221" t="s">
        <v>278</v>
      </c>
      <c r="G119" s="222" t="s">
        <v>188</v>
      </c>
      <c r="H119" s="223">
        <v>9.08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784</v>
      </c>
    </row>
    <row r="120" spans="1:47" s="2" customFormat="1" ht="12">
      <c r="A120" s="39"/>
      <c r="B120" s="40"/>
      <c r="C120" s="41"/>
      <c r="D120" s="231" t="s">
        <v>182</v>
      </c>
      <c r="E120" s="41"/>
      <c r="F120" s="232" t="s">
        <v>280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182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785</v>
      </c>
      <c r="G121" s="236"/>
      <c r="H121" s="239">
        <v>9.08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82</v>
      </c>
      <c r="AY121" s="245" t="s">
        <v>173</v>
      </c>
    </row>
    <row r="122" spans="1:65" s="2" customFormat="1" ht="20.5" customHeight="1">
      <c r="A122" s="39"/>
      <c r="B122" s="40"/>
      <c r="C122" s="268" t="s">
        <v>213</v>
      </c>
      <c r="D122" s="268" t="s">
        <v>283</v>
      </c>
      <c r="E122" s="269" t="s">
        <v>786</v>
      </c>
      <c r="F122" s="270" t="s">
        <v>787</v>
      </c>
      <c r="G122" s="271" t="s">
        <v>272</v>
      </c>
      <c r="H122" s="272">
        <v>18.16</v>
      </c>
      <c r="I122" s="273"/>
      <c r="J122" s="272">
        <f>ROUND(I122*H122,2)</f>
        <v>0</v>
      </c>
      <c r="K122" s="270" t="s">
        <v>179</v>
      </c>
      <c r="L122" s="274"/>
      <c r="M122" s="275" t="s">
        <v>18</v>
      </c>
      <c r="N122" s="276" t="s">
        <v>46</v>
      </c>
      <c r="O122" s="85"/>
      <c r="P122" s="227">
        <f>O122*H122</f>
        <v>0</v>
      </c>
      <c r="Q122" s="227">
        <v>1</v>
      </c>
      <c r="R122" s="227">
        <f>Q122*H122</f>
        <v>18.16</v>
      </c>
      <c r="S122" s="227">
        <v>0</v>
      </c>
      <c r="T122" s="22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9" t="s">
        <v>213</v>
      </c>
      <c r="AT122" s="229" t="s">
        <v>283</v>
      </c>
      <c r="AU122" s="229" t="s">
        <v>84</v>
      </c>
      <c r="AY122" s="18" t="s">
        <v>173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82</v>
      </c>
      <c r="BK122" s="230">
        <f>ROUND(I122*H122,2)</f>
        <v>0</v>
      </c>
      <c r="BL122" s="18" t="s">
        <v>180</v>
      </c>
      <c r="BM122" s="229" t="s">
        <v>788</v>
      </c>
    </row>
    <row r="123" spans="1:51" s="13" customFormat="1" ht="12">
      <c r="A123" s="13"/>
      <c r="B123" s="235"/>
      <c r="C123" s="236"/>
      <c r="D123" s="231" t="s">
        <v>184</v>
      </c>
      <c r="E123" s="236"/>
      <c r="F123" s="238" t="s">
        <v>789</v>
      </c>
      <c r="G123" s="236"/>
      <c r="H123" s="239">
        <v>18.16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184</v>
      </c>
      <c r="AU123" s="245" t="s">
        <v>84</v>
      </c>
      <c r="AV123" s="13" t="s">
        <v>84</v>
      </c>
      <c r="AW123" s="13" t="s">
        <v>4</v>
      </c>
      <c r="AX123" s="13" t="s">
        <v>82</v>
      </c>
      <c r="AY123" s="245" t="s">
        <v>173</v>
      </c>
    </row>
    <row r="124" spans="1:65" s="2" customFormat="1" ht="20.5" customHeight="1">
      <c r="A124" s="39"/>
      <c r="B124" s="40"/>
      <c r="C124" s="219" t="s">
        <v>220</v>
      </c>
      <c r="D124" s="219" t="s">
        <v>175</v>
      </c>
      <c r="E124" s="220" t="s">
        <v>307</v>
      </c>
      <c r="F124" s="221" t="s">
        <v>308</v>
      </c>
      <c r="G124" s="222" t="s">
        <v>178</v>
      </c>
      <c r="H124" s="223">
        <v>230.94</v>
      </c>
      <c r="I124" s="224"/>
      <c r="J124" s="223">
        <f>ROUND(I124*H124,2)</f>
        <v>0</v>
      </c>
      <c r="K124" s="221" t="s">
        <v>179</v>
      </c>
      <c r="L124" s="45"/>
      <c r="M124" s="225" t="s">
        <v>18</v>
      </c>
      <c r="N124" s="226" t="s">
        <v>46</v>
      </c>
      <c r="O124" s="85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9" t="s">
        <v>180</v>
      </c>
      <c r="AT124" s="229" t="s">
        <v>175</v>
      </c>
      <c r="AU124" s="229" t="s">
        <v>84</v>
      </c>
      <c r="AY124" s="18" t="s">
        <v>173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82</v>
      </c>
      <c r="BK124" s="230">
        <f>ROUND(I124*H124,2)</f>
        <v>0</v>
      </c>
      <c r="BL124" s="18" t="s">
        <v>180</v>
      </c>
      <c r="BM124" s="229" t="s">
        <v>790</v>
      </c>
    </row>
    <row r="125" spans="1:47" s="2" customFormat="1" ht="12">
      <c r="A125" s="39"/>
      <c r="B125" s="40"/>
      <c r="C125" s="41"/>
      <c r="D125" s="231" t="s">
        <v>182</v>
      </c>
      <c r="E125" s="41"/>
      <c r="F125" s="232" t="s">
        <v>310</v>
      </c>
      <c r="G125" s="41"/>
      <c r="H125" s="41"/>
      <c r="I125" s="137"/>
      <c r="J125" s="41"/>
      <c r="K125" s="41"/>
      <c r="L125" s="45"/>
      <c r="M125" s="233"/>
      <c r="N125" s="234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47" s="2" customFormat="1" ht="12">
      <c r="A126" s="39"/>
      <c r="B126" s="40"/>
      <c r="C126" s="41"/>
      <c r="D126" s="231" t="s">
        <v>239</v>
      </c>
      <c r="E126" s="41"/>
      <c r="F126" s="232" t="s">
        <v>444</v>
      </c>
      <c r="G126" s="41"/>
      <c r="H126" s="41"/>
      <c r="I126" s="137"/>
      <c r="J126" s="41"/>
      <c r="K126" s="41"/>
      <c r="L126" s="45"/>
      <c r="M126" s="233"/>
      <c r="N126" s="234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239</v>
      </c>
      <c r="AU126" s="18" t="s">
        <v>84</v>
      </c>
    </row>
    <row r="127" spans="1:51" s="13" customFormat="1" ht="12">
      <c r="A127" s="13"/>
      <c r="B127" s="235"/>
      <c r="C127" s="236"/>
      <c r="D127" s="231" t="s">
        <v>184</v>
      </c>
      <c r="E127" s="237" t="s">
        <v>18</v>
      </c>
      <c r="F127" s="238" t="s">
        <v>791</v>
      </c>
      <c r="G127" s="236"/>
      <c r="H127" s="239">
        <v>214.44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184</v>
      </c>
      <c r="AU127" s="245" t="s">
        <v>84</v>
      </c>
      <c r="AV127" s="13" t="s">
        <v>84</v>
      </c>
      <c r="AW127" s="13" t="s">
        <v>36</v>
      </c>
      <c r="AX127" s="13" t="s">
        <v>75</v>
      </c>
      <c r="AY127" s="245" t="s">
        <v>173</v>
      </c>
    </row>
    <row r="128" spans="1:51" s="13" customFormat="1" ht="12">
      <c r="A128" s="13"/>
      <c r="B128" s="235"/>
      <c r="C128" s="236"/>
      <c r="D128" s="231" t="s">
        <v>184</v>
      </c>
      <c r="E128" s="237" t="s">
        <v>18</v>
      </c>
      <c r="F128" s="238" t="s">
        <v>792</v>
      </c>
      <c r="G128" s="236"/>
      <c r="H128" s="239">
        <v>16.5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184</v>
      </c>
      <c r="AU128" s="245" t="s">
        <v>84</v>
      </c>
      <c r="AV128" s="13" t="s">
        <v>84</v>
      </c>
      <c r="AW128" s="13" t="s">
        <v>36</v>
      </c>
      <c r="AX128" s="13" t="s">
        <v>75</v>
      </c>
      <c r="AY128" s="245" t="s">
        <v>173</v>
      </c>
    </row>
    <row r="129" spans="1:51" s="14" customFormat="1" ht="12">
      <c r="A129" s="14"/>
      <c r="B129" s="246"/>
      <c r="C129" s="247"/>
      <c r="D129" s="231" t="s">
        <v>184</v>
      </c>
      <c r="E129" s="248" t="s">
        <v>18</v>
      </c>
      <c r="F129" s="249" t="s">
        <v>205</v>
      </c>
      <c r="G129" s="247"/>
      <c r="H129" s="250">
        <v>230.94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184</v>
      </c>
      <c r="AU129" s="256" t="s">
        <v>84</v>
      </c>
      <c r="AV129" s="14" t="s">
        <v>180</v>
      </c>
      <c r="AW129" s="14" t="s">
        <v>36</v>
      </c>
      <c r="AX129" s="14" t="s">
        <v>82</v>
      </c>
      <c r="AY129" s="256" t="s">
        <v>173</v>
      </c>
    </row>
    <row r="130" spans="1:65" s="2" customFormat="1" ht="20.5" customHeight="1">
      <c r="A130" s="39"/>
      <c r="B130" s="40"/>
      <c r="C130" s="219" t="s">
        <v>440</v>
      </c>
      <c r="D130" s="219" t="s">
        <v>175</v>
      </c>
      <c r="E130" s="220" t="s">
        <v>436</v>
      </c>
      <c r="F130" s="221" t="s">
        <v>437</v>
      </c>
      <c r="G130" s="222" t="s">
        <v>178</v>
      </c>
      <c r="H130" s="223">
        <v>246.78</v>
      </c>
      <c r="I130" s="224"/>
      <c r="J130" s="223">
        <f>ROUND(I130*H130,2)</f>
        <v>0</v>
      </c>
      <c r="K130" s="221" t="s">
        <v>179</v>
      </c>
      <c r="L130" s="45"/>
      <c r="M130" s="225" t="s">
        <v>18</v>
      </c>
      <c r="N130" s="226" t="s">
        <v>46</v>
      </c>
      <c r="O130" s="85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9" t="s">
        <v>180</v>
      </c>
      <c r="AT130" s="229" t="s">
        <v>175</v>
      </c>
      <c r="AU130" s="229" t="s">
        <v>84</v>
      </c>
      <c r="AY130" s="18" t="s">
        <v>173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82</v>
      </c>
      <c r="BK130" s="230">
        <f>ROUND(I130*H130,2)</f>
        <v>0</v>
      </c>
      <c r="BL130" s="18" t="s">
        <v>180</v>
      </c>
      <c r="BM130" s="229" t="s">
        <v>793</v>
      </c>
    </row>
    <row r="131" spans="1:47" s="2" customFormat="1" ht="12">
      <c r="A131" s="39"/>
      <c r="B131" s="40"/>
      <c r="C131" s="41"/>
      <c r="D131" s="231" t="s">
        <v>182</v>
      </c>
      <c r="E131" s="41"/>
      <c r="F131" s="232" t="s">
        <v>310</v>
      </c>
      <c r="G131" s="41"/>
      <c r="H131" s="41"/>
      <c r="I131" s="137"/>
      <c r="J131" s="41"/>
      <c r="K131" s="41"/>
      <c r="L131" s="45"/>
      <c r="M131" s="233"/>
      <c r="N131" s="234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182</v>
      </c>
      <c r="AU131" s="18" t="s">
        <v>84</v>
      </c>
    </row>
    <row r="132" spans="1:47" s="2" customFormat="1" ht="12">
      <c r="A132" s="39"/>
      <c r="B132" s="40"/>
      <c r="C132" s="41"/>
      <c r="D132" s="231" t="s">
        <v>239</v>
      </c>
      <c r="E132" s="41"/>
      <c r="F132" s="232" t="s">
        <v>444</v>
      </c>
      <c r="G132" s="41"/>
      <c r="H132" s="41"/>
      <c r="I132" s="137"/>
      <c r="J132" s="41"/>
      <c r="K132" s="41"/>
      <c r="L132" s="45"/>
      <c r="M132" s="233"/>
      <c r="N132" s="23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239</v>
      </c>
      <c r="AU132" s="18" t="s">
        <v>84</v>
      </c>
    </row>
    <row r="133" spans="1:51" s="13" customFormat="1" ht="12">
      <c r="A133" s="13"/>
      <c r="B133" s="235"/>
      <c r="C133" s="236"/>
      <c r="D133" s="231" t="s">
        <v>184</v>
      </c>
      <c r="E133" s="237" t="s">
        <v>18</v>
      </c>
      <c r="F133" s="238" t="s">
        <v>794</v>
      </c>
      <c r="G133" s="236"/>
      <c r="H133" s="239">
        <v>246.78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184</v>
      </c>
      <c r="AU133" s="245" t="s">
        <v>84</v>
      </c>
      <c r="AV133" s="13" t="s">
        <v>84</v>
      </c>
      <c r="AW133" s="13" t="s">
        <v>36</v>
      </c>
      <c r="AX133" s="13" t="s">
        <v>82</v>
      </c>
      <c r="AY133" s="245" t="s">
        <v>173</v>
      </c>
    </row>
    <row r="134" spans="1:65" s="2" customFormat="1" ht="20.5" customHeight="1">
      <c r="A134" s="39"/>
      <c r="B134" s="40"/>
      <c r="C134" s="219" t="s">
        <v>226</v>
      </c>
      <c r="D134" s="219" t="s">
        <v>175</v>
      </c>
      <c r="E134" s="220" t="s">
        <v>313</v>
      </c>
      <c r="F134" s="221" t="s">
        <v>314</v>
      </c>
      <c r="G134" s="222" t="s">
        <v>178</v>
      </c>
      <c r="H134" s="223">
        <v>230.94</v>
      </c>
      <c r="I134" s="224"/>
      <c r="J134" s="223">
        <f>ROUND(I134*H134,2)</f>
        <v>0</v>
      </c>
      <c r="K134" s="221" t="s">
        <v>179</v>
      </c>
      <c r="L134" s="45"/>
      <c r="M134" s="225" t="s">
        <v>18</v>
      </c>
      <c r="N134" s="226" t="s">
        <v>46</v>
      </c>
      <c r="O134" s="85"/>
      <c r="P134" s="227">
        <f>O134*H134</f>
        <v>0</v>
      </c>
      <c r="Q134" s="227">
        <v>0.0012727</v>
      </c>
      <c r="R134" s="227">
        <f>Q134*H134</f>
        <v>0.29391733800000003</v>
      </c>
      <c r="S134" s="227">
        <v>0</v>
      </c>
      <c r="T134" s="22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9" t="s">
        <v>180</v>
      </c>
      <c r="AT134" s="229" t="s">
        <v>175</v>
      </c>
      <c r="AU134" s="229" t="s">
        <v>84</v>
      </c>
      <c r="AY134" s="18" t="s">
        <v>173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82</v>
      </c>
      <c r="BK134" s="230">
        <f>ROUND(I134*H134,2)</f>
        <v>0</v>
      </c>
      <c r="BL134" s="18" t="s">
        <v>180</v>
      </c>
      <c r="BM134" s="229" t="s">
        <v>795</v>
      </c>
    </row>
    <row r="135" spans="1:47" s="2" customFormat="1" ht="12">
      <c r="A135" s="39"/>
      <c r="B135" s="40"/>
      <c r="C135" s="41"/>
      <c r="D135" s="231" t="s">
        <v>182</v>
      </c>
      <c r="E135" s="41"/>
      <c r="F135" s="232" t="s">
        <v>316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796</v>
      </c>
      <c r="G136" s="236"/>
      <c r="H136" s="239">
        <v>214.44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75</v>
      </c>
      <c r="AY136" s="245" t="s">
        <v>173</v>
      </c>
    </row>
    <row r="137" spans="1:51" s="13" customFormat="1" ht="12">
      <c r="A137" s="13"/>
      <c r="B137" s="235"/>
      <c r="C137" s="236"/>
      <c r="D137" s="231" t="s">
        <v>184</v>
      </c>
      <c r="E137" s="237" t="s">
        <v>18</v>
      </c>
      <c r="F137" s="238" t="s">
        <v>797</v>
      </c>
      <c r="G137" s="236"/>
      <c r="H137" s="239">
        <v>16.5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184</v>
      </c>
      <c r="AU137" s="245" t="s">
        <v>84</v>
      </c>
      <c r="AV137" s="13" t="s">
        <v>84</v>
      </c>
      <c r="AW137" s="13" t="s">
        <v>36</v>
      </c>
      <c r="AX137" s="13" t="s">
        <v>75</v>
      </c>
      <c r="AY137" s="245" t="s">
        <v>173</v>
      </c>
    </row>
    <row r="138" spans="1:51" s="14" customFormat="1" ht="12">
      <c r="A138" s="14"/>
      <c r="B138" s="246"/>
      <c r="C138" s="247"/>
      <c r="D138" s="231" t="s">
        <v>184</v>
      </c>
      <c r="E138" s="248" t="s">
        <v>18</v>
      </c>
      <c r="F138" s="249" t="s">
        <v>205</v>
      </c>
      <c r="G138" s="247"/>
      <c r="H138" s="250">
        <v>230.94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184</v>
      </c>
      <c r="AU138" s="256" t="s">
        <v>84</v>
      </c>
      <c r="AV138" s="14" t="s">
        <v>180</v>
      </c>
      <c r="AW138" s="14" t="s">
        <v>36</v>
      </c>
      <c r="AX138" s="14" t="s">
        <v>82</v>
      </c>
      <c r="AY138" s="256" t="s">
        <v>173</v>
      </c>
    </row>
    <row r="139" spans="1:65" s="2" customFormat="1" ht="20.5" customHeight="1">
      <c r="A139" s="39"/>
      <c r="B139" s="40"/>
      <c r="C139" s="268" t="s">
        <v>235</v>
      </c>
      <c r="D139" s="268" t="s">
        <v>283</v>
      </c>
      <c r="E139" s="269" t="s">
        <v>319</v>
      </c>
      <c r="F139" s="270" t="s">
        <v>320</v>
      </c>
      <c r="G139" s="271" t="s">
        <v>321</v>
      </c>
      <c r="H139" s="272">
        <v>5.77</v>
      </c>
      <c r="I139" s="273"/>
      <c r="J139" s="272">
        <f>ROUND(I139*H139,2)</f>
        <v>0</v>
      </c>
      <c r="K139" s="270" t="s">
        <v>179</v>
      </c>
      <c r="L139" s="274"/>
      <c r="M139" s="275" t="s">
        <v>18</v>
      </c>
      <c r="N139" s="276" t="s">
        <v>46</v>
      </c>
      <c r="O139" s="85"/>
      <c r="P139" s="227">
        <f>O139*H139</f>
        <v>0</v>
      </c>
      <c r="Q139" s="227">
        <v>0.001</v>
      </c>
      <c r="R139" s="227">
        <f>Q139*H139</f>
        <v>0.00577</v>
      </c>
      <c r="S139" s="227">
        <v>0</v>
      </c>
      <c r="T139" s="22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9" t="s">
        <v>213</v>
      </c>
      <c r="AT139" s="229" t="s">
        <v>283</v>
      </c>
      <c r="AU139" s="229" t="s">
        <v>84</v>
      </c>
      <c r="AY139" s="18" t="s">
        <v>173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8" t="s">
        <v>82</v>
      </c>
      <c r="BK139" s="230">
        <f>ROUND(I139*H139,2)</f>
        <v>0</v>
      </c>
      <c r="BL139" s="18" t="s">
        <v>180</v>
      </c>
      <c r="BM139" s="229" t="s">
        <v>798</v>
      </c>
    </row>
    <row r="140" spans="1:51" s="13" customFormat="1" ht="12">
      <c r="A140" s="13"/>
      <c r="B140" s="235"/>
      <c r="C140" s="236"/>
      <c r="D140" s="231" t="s">
        <v>184</v>
      </c>
      <c r="E140" s="236"/>
      <c r="F140" s="238" t="s">
        <v>799</v>
      </c>
      <c r="G140" s="236"/>
      <c r="H140" s="239">
        <v>5.77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184</v>
      </c>
      <c r="AU140" s="245" t="s">
        <v>84</v>
      </c>
      <c r="AV140" s="13" t="s">
        <v>84</v>
      </c>
      <c r="AW140" s="13" t="s">
        <v>4</v>
      </c>
      <c r="AX140" s="13" t="s">
        <v>82</v>
      </c>
      <c r="AY140" s="245" t="s">
        <v>173</v>
      </c>
    </row>
    <row r="141" spans="1:63" s="12" customFormat="1" ht="22.8" customHeight="1">
      <c r="A141" s="12"/>
      <c r="B141" s="203"/>
      <c r="C141" s="204"/>
      <c r="D141" s="205" t="s">
        <v>74</v>
      </c>
      <c r="E141" s="217" t="s">
        <v>84</v>
      </c>
      <c r="F141" s="217" t="s">
        <v>324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SUM(P142:P144)</f>
        <v>0</v>
      </c>
      <c r="Q141" s="211"/>
      <c r="R141" s="212">
        <f>SUM(R142:R144)</f>
        <v>0.082</v>
      </c>
      <c r="S141" s="211"/>
      <c r="T141" s="213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82</v>
      </c>
      <c r="AT141" s="215" t="s">
        <v>74</v>
      </c>
      <c r="AU141" s="215" t="s">
        <v>82</v>
      </c>
      <c r="AY141" s="214" t="s">
        <v>173</v>
      </c>
      <c r="BK141" s="216">
        <f>SUM(BK142:BK144)</f>
        <v>0</v>
      </c>
    </row>
    <row r="142" spans="1:65" s="2" customFormat="1" ht="14.5" customHeight="1">
      <c r="A142" s="39"/>
      <c r="B142" s="40"/>
      <c r="C142" s="268" t="s">
        <v>249</v>
      </c>
      <c r="D142" s="268" t="s">
        <v>283</v>
      </c>
      <c r="E142" s="269" t="s">
        <v>800</v>
      </c>
      <c r="F142" s="270" t="s">
        <v>801</v>
      </c>
      <c r="G142" s="271" t="s">
        <v>348</v>
      </c>
      <c r="H142" s="272">
        <v>1</v>
      </c>
      <c r="I142" s="273"/>
      <c r="J142" s="272">
        <f>ROUND(I142*H142,2)</f>
        <v>0</v>
      </c>
      <c r="K142" s="270" t="s">
        <v>18</v>
      </c>
      <c r="L142" s="274"/>
      <c r="M142" s="275" t="s">
        <v>18</v>
      </c>
      <c r="N142" s="276" t="s">
        <v>46</v>
      </c>
      <c r="O142" s="85"/>
      <c r="P142" s="227">
        <f>O142*H142</f>
        <v>0</v>
      </c>
      <c r="Q142" s="227">
        <v>0.082</v>
      </c>
      <c r="R142" s="227">
        <f>Q142*H142</f>
        <v>0.082</v>
      </c>
      <c r="S142" s="227">
        <v>0</v>
      </c>
      <c r="T142" s="22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9" t="s">
        <v>213</v>
      </c>
      <c r="AT142" s="229" t="s">
        <v>283</v>
      </c>
      <c r="AU142" s="229" t="s">
        <v>84</v>
      </c>
      <c r="AY142" s="18" t="s">
        <v>173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8" t="s">
        <v>82</v>
      </c>
      <c r="BK142" s="230">
        <f>ROUND(I142*H142,2)</f>
        <v>0</v>
      </c>
      <c r="BL142" s="18" t="s">
        <v>180</v>
      </c>
      <c r="BM142" s="229" t="s">
        <v>802</v>
      </c>
    </row>
    <row r="143" spans="1:47" s="2" customFormat="1" ht="12">
      <c r="A143" s="39"/>
      <c r="B143" s="40"/>
      <c r="C143" s="41"/>
      <c r="D143" s="231" t="s">
        <v>239</v>
      </c>
      <c r="E143" s="41"/>
      <c r="F143" s="232" t="s">
        <v>803</v>
      </c>
      <c r="G143" s="41"/>
      <c r="H143" s="41"/>
      <c r="I143" s="137"/>
      <c r="J143" s="41"/>
      <c r="K143" s="41"/>
      <c r="L143" s="45"/>
      <c r="M143" s="233"/>
      <c r="N143" s="234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239</v>
      </c>
      <c r="AU143" s="18" t="s">
        <v>84</v>
      </c>
    </row>
    <row r="144" spans="1:51" s="13" customFormat="1" ht="12">
      <c r="A144" s="13"/>
      <c r="B144" s="235"/>
      <c r="C144" s="236"/>
      <c r="D144" s="231" t="s">
        <v>184</v>
      </c>
      <c r="E144" s="237" t="s">
        <v>18</v>
      </c>
      <c r="F144" s="238" t="s">
        <v>804</v>
      </c>
      <c r="G144" s="236"/>
      <c r="H144" s="239">
        <v>1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184</v>
      </c>
      <c r="AU144" s="245" t="s">
        <v>84</v>
      </c>
      <c r="AV144" s="13" t="s">
        <v>84</v>
      </c>
      <c r="AW144" s="13" t="s">
        <v>36</v>
      </c>
      <c r="AX144" s="13" t="s">
        <v>82</v>
      </c>
      <c r="AY144" s="245" t="s">
        <v>173</v>
      </c>
    </row>
    <row r="145" spans="1:63" s="12" customFormat="1" ht="22.8" customHeight="1">
      <c r="A145" s="12"/>
      <c r="B145" s="203"/>
      <c r="C145" s="204"/>
      <c r="D145" s="205" t="s">
        <v>74</v>
      </c>
      <c r="E145" s="217" t="s">
        <v>180</v>
      </c>
      <c r="F145" s="217" t="s">
        <v>352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SUM(P146:P165)</f>
        <v>0</v>
      </c>
      <c r="Q145" s="211"/>
      <c r="R145" s="212">
        <f>SUM(R146:R165)</f>
        <v>51.713249251200004</v>
      </c>
      <c r="S145" s="211"/>
      <c r="T145" s="213">
        <f>SUM(T146:T165)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82</v>
      </c>
      <c r="AT145" s="215" t="s">
        <v>74</v>
      </c>
      <c r="AU145" s="215" t="s">
        <v>82</v>
      </c>
      <c r="AY145" s="214" t="s">
        <v>173</v>
      </c>
      <c r="BK145" s="216">
        <f>SUM(BK146:BK165)</f>
        <v>0</v>
      </c>
    </row>
    <row r="146" spans="1:65" s="2" customFormat="1" ht="20.5" customHeight="1">
      <c r="A146" s="39"/>
      <c r="B146" s="40"/>
      <c r="C146" s="219" t="s">
        <v>256</v>
      </c>
      <c r="D146" s="219" t="s">
        <v>175</v>
      </c>
      <c r="E146" s="220" t="s">
        <v>805</v>
      </c>
      <c r="F146" s="221" t="s">
        <v>806</v>
      </c>
      <c r="G146" s="222" t="s">
        <v>178</v>
      </c>
      <c r="H146" s="223">
        <v>3.88</v>
      </c>
      <c r="I146" s="224"/>
      <c r="J146" s="223">
        <f>ROUND(I146*H146,2)</f>
        <v>0</v>
      </c>
      <c r="K146" s="221" t="s">
        <v>179</v>
      </c>
      <c r="L146" s="45"/>
      <c r="M146" s="225" t="s">
        <v>18</v>
      </c>
      <c r="N146" s="226" t="s">
        <v>46</v>
      </c>
      <c r="O146" s="85"/>
      <c r="P146" s="227">
        <f>O146*H146</f>
        <v>0</v>
      </c>
      <c r="Q146" s="227">
        <v>0.34191</v>
      </c>
      <c r="R146" s="227">
        <f>Q146*H146</f>
        <v>1.3266107999999999</v>
      </c>
      <c r="S146" s="227">
        <v>0</v>
      </c>
      <c r="T146" s="22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9" t="s">
        <v>180</v>
      </c>
      <c r="AT146" s="229" t="s">
        <v>175</v>
      </c>
      <c r="AU146" s="229" t="s">
        <v>84</v>
      </c>
      <c r="AY146" s="18" t="s">
        <v>173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82</v>
      </c>
      <c r="BK146" s="230">
        <f>ROUND(I146*H146,2)</f>
        <v>0</v>
      </c>
      <c r="BL146" s="18" t="s">
        <v>180</v>
      </c>
      <c r="BM146" s="229" t="s">
        <v>807</v>
      </c>
    </row>
    <row r="147" spans="1:47" s="2" customFormat="1" ht="12">
      <c r="A147" s="39"/>
      <c r="B147" s="40"/>
      <c r="C147" s="41"/>
      <c r="D147" s="231" t="s">
        <v>182</v>
      </c>
      <c r="E147" s="41"/>
      <c r="F147" s="232" t="s">
        <v>448</v>
      </c>
      <c r="G147" s="41"/>
      <c r="H147" s="41"/>
      <c r="I147" s="137"/>
      <c r="J147" s="41"/>
      <c r="K147" s="41"/>
      <c r="L147" s="45"/>
      <c r="M147" s="233"/>
      <c r="N147" s="23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182</v>
      </c>
      <c r="AU147" s="18" t="s">
        <v>84</v>
      </c>
    </row>
    <row r="148" spans="1:47" s="2" customFormat="1" ht="12">
      <c r="A148" s="39"/>
      <c r="B148" s="40"/>
      <c r="C148" s="41"/>
      <c r="D148" s="231" t="s">
        <v>239</v>
      </c>
      <c r="E148" s="41"/>
      <c r="F148" s="232" t="s">
        <v>808</v>
      </c>
      <c r="G148" s="41"/>
      <c r="H148" s="41"/>
      <c r="I148" s="137"/>
      <c r="J148" s="41"/>
      <c r="K148" s="41"/>
      <c r="L148" s="45"/>
      <c r="M148" s="233"/>
      <c r="N148" s="234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239</v>
      </c>
      <c r="AU148" s="18" t="s">
        <v>84</v>
      </c>
    </row>
    <row r="149" spans="1:51" s="13" customFormat="1" ht="12">
      <c r="A149" s="13"/>
      <c r="B149" s="235"/>
      <c r="C149" s="236"/>
      <c r="D149" s="231" t="s">
        <v>184</v>
      </c>
      <c r="E149" s="237" t="s">
        <v>18</v>
      </c>
      <c r="F149" s="238" t="s">
        <v>809</v>
      </c>
      <c r="G149" s="236"/>
      <c r="H149" s="239">
        <v>3.88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184</v>
      </c>
      <c r="AU149" s="245" t="s">
        <v>84</v>
      </c>
      <c r="AV149" s="13" t="s">
        <v>84</v>
      </c>
      <c r="AW149" s="13" t="s">
        <v>36</v>
      </c>
      <c r="AX149" s="13" t="s">
        <v>82</v>
      </c>
      <c r="AY149" s="245" t="s">
        <v>173</v>
      </c>
    </row>
    <row r="150" spans="1:65" s="2" customFormat="1" ht="20.5" customHeight="1">
      <c r="A150" s="39"/>
      <c r="B150" s="40"/>
      <c r="C150" s="219" t="s">
        <v>8</v>
      </c>
      <c r="D150" s="219" t="s">
        <v>175</v>
      </c>
      <c r="E150" s="220" t="s">
        <v>810</v>
      </c>
      <c r="F150" s="221" t="s">
        <v>811</v>
      </c>
      <c r="G150" s="222" t="s">
        <v>178</v>
      </c>
      <c r="H150" s="223">
        <v>16.5</v>
      </c>
      <c r="I150" s="224"/>
      <c r="J150" s="223">
        <f>ROUND(I150*H150,2)</f>
        <v>0</v>
      </c>
      <c r="K150" s="221" t="s">
        <v>179</v>
      </c>
      <c r="L150" s="45"/>
      <c r="M150" s="225" t="s">
        <v>18</v>
      </c>
      <c r="N150" s="226" t="s">
        <v>46</v>
      </c>
      <c r="O150" s="85"/>
      <c r="P150" s="227">
        <f>O150*H150</f>
        <v>0</v>
      </c>
      <c r="Q150" s="227">
        <v>0.247866</v>
      </c>
      <c r="R150" s="227">
        <f>Q150*H150</f>
        <v>4.089789</v>
      </c>
      <c r="S150" s="227">
        <v>0</v>
      </c>
      <c r="T150" s="22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9" t="s">
        <v>180</v>
      </c>
      <c r="AT150" s="229" t="s">
        <v>175</v>
      </c>
      <c r="AU150" s="229" t="s">
        <v>84</v>
      </c>
      <c r="AY150" s="18" t="s">
        <v>173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8" t="s">
        <v>82</v>
      </c>
      <c r="BK150" s="230">
        <f>ROUND(I150*H150,2)</f>
        <v>0</v>
      </c>
      <c r="BL150" s="18" t="s">
        <v>180</v>
      </c>
      <c r="BM150" s="229" t="s">
        <v>812</v>
      </c>
    </row>
    <row r="151" spans="1:47" s="2" customFormat="1" ht="12">
      <c r="A151" s="39"/>
      <c r="B151" s="40"/>
      <c r="C151" s="41"/>
      <c r="D151" s="231" t="s">
        <v>182</v>
      </c>
      <c r="E151" s="41"/>
      <c r="F151" s="232" t="s">
        <v>448</v>
      </c>
      <c r="G151" s="41"/>
      <c r="H151" s="41"/>
      <c r="I151" s="137"/>
      <c r="J151" s="41"/>
      <c r="K151" s="41"/>
      <c r="L151" s="45"/>
      <c r="M151" s="233"/>
      <c r="N151" s="234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182</v>
      </c>
      <c r="AU151" s="18" t="s">
        <v>84</v>
      </c>
    </row>
    <row r="152" spans="1:51" s="13" customFormat="1" ht="12">
      <c r="A152" s="13"/>
      <c r="B152" s="235"/>
      <c r="C152" s="236"/>
      <c r="D152" s="231" t="s">
        <v>184</v>
      </c>
      <c r="E152" s="237" t="s">
        <v>18</v>
      </c>
      <c r="F152" s="238" t="s">
        <v>813</v>
      </c>
      <c r="G152" s="236"/>
      <c r="H152" s="239">
        <v>16.5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184</v>
      </c>
      <c r="AU152" s="245" t="s">
        <v>84</v>
      </c>
      <c r="AV152" s="13" t="s">
        <v>84</v>
      </c>
      <c r="AW152" s="13" t="s">
        <v>36</v>
      </c>
      <c r="AX152" s="13" t="s">
        <v>82</v>
      </c>
      <c r="AY152" s="245" t="s">
        <v>173</v>
      </c>
    </row>
    <row r="153" spans="1:65" s="2" customFormat="1" ht="31" customHeight="1">
      <c r="A153" s="39"/>
      <c r="B153" s="40"/>
      <c r="C153" s="219" t="s">
        <v>269</v>
      </c>
      <c r="D153" s="219" t="s">
        <v>175</v>
      </c>
      <c r="E153" s="220" t="s">
        <v>814</v>
      </c>
      <c r="F153" s="221" t="s">
        <v>815</v>
      </c>
      <c r="G153" s="222" t="s">
        <v>188</v>
      </c>
      <c r="H153" s="223">
        <v>1.65</v>
      </c>
      <c r="I153" s="224"/>
      <c r="J153" s="223">
        <f>ROUND(I153*H153,2)</f>
        <v>0</v>
      </c>
      <c r="K153" s="221" t="s">
        <v>179</v>
      </c>
      <c r="L153" s="45"/>
      <c r="M153" s="225" t="s">
        <v>18</v>
      </c>
      <c r="N153" s="226" t="s">
        <v>46</v>
      </c>
      <c r="O153" s="85"/>
      <c r="P153" s="227">
        <f>O153*H153</f>
        <v>0</v>
      </c>
      <c r="Q153" s="227">
        <v>2.00322</v>
      </c>
      <c r="R153" s="227">
        <f>Q153*H153</f>
        <v>3.3053129999999995</v>
      </c>
      <c r="S153" s="227">
        <v>0</v>
      </c>
      <c r="T153" s="22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9" t="s">
        <v>180</v>
      </c>
      <c r="AT153" s="229" t="s">
        <v>175</v>
      </c>
      <c r="AU153" s="229" t="s">
        <v>84</v>
      </c>
      <c r="AY153" s="18" t="s">
        <v>173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82</v>
      </c>
      <c r="BK153" s="230">
        <f>ROUND(I153*H153,2)</f>
        <v>0</v>
      </c>
      <c r="BL153" s="18" t="s">
        <v>180</v>
      </c>
      <c r="BM153" s="229" t="s">
        <v>816</v>
      </c>
    </row>
    <row r="154" spans="1:47" s="2" customFormat="1" ht="12">
      <c r="A154" s="39"/>
      <c r="B154" s="40"/>
      <c r="C154" s="41"/>
      <c r="D154" s="231" t="s">
        <v>182</v>
      </c>
      <c r="E154" s="41"/>
      <c r="F154" s="232" t="s">
        <v>817</v>
      </c>
      <c r="G154" s="41"/>
      <c r="H154" s="41"/>
      <c r="I154" s="137"/>
      <c r="J154" s="41"/>
      <c r="K154" s="41"/>
      <c r="L154" s="45"/>
      <c r="M154" s="233"/>
      <c r="N154" s="23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182</v>
      </c>
      <c r="AU154" s="18" t="s">
        <v>84</v>
      </c>
    </row>
    <row r="155" spans="1:47" s="2" customFormat="1" ht="12">
      <c r="A155" s="39"/>
      <c r="B155" s="40"/>
      <c r="C155" s="41"/>
      <c r="D155" s="231" t="s">
        <v>239</v>
      </c>
      <c r="E155" s="41"/>
      <c r="F155" s="232" t="s">
        <v>818</v>
      </c>
      <c r="G155" s="41"/>
      <c r="H155" s="41"/>
      <c r="I155" s="137"/>
      <c r="J155" s="41"/>
      <c r="K155" s="41"/>
      <c r="L155" s="45"/>
      <c r="M155" s="233"/>
      <c r="N155" s="234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239</v>
      </c>
      <c r="AU155" s="18" t="s">
        <v>84</v>
      </c>
    </row>
    <row r="156" spans="1:51" s="13" customFormat="1" ht="12">
      <c r="A156" s="13"/>
      <c r="B156" s="235"/>
      <c r="C156" s="236"/>
      <c r="D156" s="231" t="s">
        <v>184</v>
      </c>
      <c r="E156" s="237" t="s">
        <v>18</v>
      </c>
      <c r="F156" s="238" t="s">
        <v>819</v>
      </c>
      <c r="G156" s="236"/>
      <c r="H156" s="239">
        <v>1.65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184</v>
      </c>
      <c r="AU156" s="245" t="s">
        <v>84</v>
      </c>
      <c r="AV156" s="13" t="s">
        <v>84</v>
      </c>
      <c r="AW156" s="13" t="s">
        <v>36</v>
      </c>
      <c r="AX156" s="13" t="s">
        <v>82</v>
      </c>
      <c r="AY156" s="245" t="s">
        <v>173</v>
      </c>
    </row>
    <row r="157" spans="1:65" s="2" customFormat="1" ht="31" customHeight="1">
      <c r="A157" s="39"/>
      <c r="B157" s="40"/>
      <c r="C157" s="219" t="s">
        <v>276</v>
      </c>
      <c r="D157" s="219" t="s">
        <v>175</v>
      </c>
      <c r="E157" s="220" t="s">
        <v>820</v>
      </c>
      <c r="F157" s="221" t="s">
        <v>821</v>
      </c>
      <c r="G157" s="222" t="s">
        <v>178</v>
      </c>
      <c r="H157" s="223">
        <v>3</v>
      </c>
      <c r="I157" s="224"/>
      <c r="J157" s="223">
        <f>ROUND(I157*H157,2)</f>
        <v>0</v>
      </c>
      <c r="K157" s="221" t="s">
        <v>179</v>
      </c>
      <c r="L157" s="45"/>
      <c r="M157" s="225" t="s">
        <v>18</v>
      </c>
      <c r="N157" s="226" t="s">
        <v>46</v>
      </c>
      <c r="O157" s="85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9" t="s">
        <v>180</v>
      </c>
      <c r="AT157" s="229" t="s">
        <v>175</v>
      </c>
      <c r="AU157" s="229" t="s">
        <v>84</v>
      </c>
      <c r="AY157" s="18" t="s">
        <v>173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8" t="s">
        <v>82</v>
      </c>
      <c r="BK157" s="230">
        <f>ROUND(I157*H157,2)</f>
        <v>0</v>
      </c>
      <c r="BL157" s="18" t="s">
        <v>180</v>
      </c>
      <c r="BM157" s="229" t="s">
        <v>822</v>
      </c>
    </row>
    <row r="158" spans="1:47" s="2" customFormat="1" ht="12">
      <c r="A158" s="39"/>
      <c r="B158" s="40"/>
      <c r="C158" s="41"/>
      <c r="D158" s="231" t="s">
        <v>182</v>
      </c>
      <c r="E158" s="41"/>
      <c r="F158" s="232" t="s">
        <v>817</v>
      </c>
      <c r="G158" s="41"/>
      <c r="H158" s="41"/>
      <c r="I158" s="137"/>
      <c r="J158" s="41"/>
      <c r="K158" s="41"/>
      <c r="L158" s="45"/>
      <c r="M158" s="233"/>
      <c r="N158" s="234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182</v>
      </c>
      <c r="AU158" s="18" t="s">
        <v>84</v>
      </c>
    </row>
    <row r="159" spans="1:51" s="13" customFormat="1" ht="12">
      <c r="A159" s="13"/>
      <c r="B159" s="235"/>
      <c r="C159" s="236"/>
      <c r="D159" s="231" t="s">
        <v>184</v>
      </c>
      <c r="E159" s="237" t="s">
        <v>18</v>
      </c>
      <c r="F159" s="238" t="s">
        <v>823</v>
      </c>
      <c r="G159" s="236"/>
      <c r="H159" s="239">
        <v>3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184</v>
      </c>
      <c r="AU159" s="245" t="s">
        <v>84</v>
      </c>
      <c r="AV159" s="13" t="s">
        <v>84</v>
      </c>
      <c r="AW159" s="13" t="s">
        <v>36</v>
      </c>
      <c r="AX159" s="13" t="s">
        <v>82</v>
      </c>
      <c r="AY159" s="245" t="s">
        <v>173</v>
      </c>
    </row>
    <row r="160" spans="1:65" s="2" customFormat="1" ht="31" customHeight="1">
      <c r="A160" s="39"/>
      <c r="B160" s="40"/>
      <c r="C160" s="219" t="s">
        <v>282</v>
      </c>
      <c r="D160" s="219" t="s">
        <v>175</v>
      </c>
      <c r="E160" s="220" t="s">
        <v>561</v>
      </c>
      <c r="F160" s="221" t="s">
        <v>562</v>
      </c>
      <c r="G160" s="222" t="s">
        <v>188</v>
      </c>
      <c r="H160" s="223">
        <v>21.37</v>
      </c>
      <c r="I160" s="224"/>
      <c r="J160" s="223">
        <f>ROUND(I160*H160,2)</f>
        <v>0</v>
      </c>
      <c r="K160" s="221" t="s">
        <v>179</v>
      </c>
      <c r="L160" s="45"/>
      <c r="M160" s="225" t="s">
        <v>18</v>
      </c>
      <c r="N160" s="226" t="s">
        <v>46</v>
      </c>
      <c r="O160" s="85"/>
      <c r="P160" s="227">
        <f>O160*H160</f>
        <v>0</v>
      </c>
      <c r="Q160" s="227">
        <v>1.848</v>
      </c>
      <c r="R160" s="227">
        <f>Q160*H160</f>
        <v>39.491760000000006</v>
      </c>
      <c r="S160" s="227">
        <v>0</v>
      </c>
      <c r="T160" s="22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9" t="s">
        <v>180</v>
      </c>
      <c r="AT160" s="229" t="s">
        <v>175</v>
      </c>
      <c r="AU160" s="229" t="s">
        <v>84</v>
      </c>
      <c r="AY160" s="18" t="s">
        <v>173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8" t="s">
        <v>82</v>
      </c>
      <c r="BK160" s="230">
        <f>ROUND(I160*H160,2)</f>
        <v>0</v>
      </c>
      <c r="BL160" s="18" t="s">
        <v>180</v>
      </c>
      <c r="BM160" s="229" t="s">
        <v>824</v>
      </c>
    </row>
    <row r="161" spans="1:47" s="2" customFormat="1" ht="12">
      <c r="A161" s="39"/>
      <c r="B161" s="40"/>
      <c r="C161" s="41"/>
      <c r="D161" s="231" t="s">
        <v>182</v>
      </c>
      <c r="E161" s="41"/>
      <c r="F161" s="232" t="s">
        <v>564</v>
      </c>
      <c r="G161" s="41"/>
      <c r="H161" s="41"/>
      <c r="I161" s="137"/>
      <c r="J161" s="41"/>
      <c r="K161" s="41"/>
      <c r="L161" s="45"/>
      <c r="M161" s="233"/>
      <c r="N161" s="234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182</v>
      </c>
      <c r="AU161" s="18" t="s">
        <v>84</v>
      </c>
    </row>
    <row r="162" spans="1:51" s="13" customFormat="1" ht="12">
      <c r="A162" s="13"/>
      <c r="B162" s="235"/>
      <c r="C162" s="236"/>
      <c r="D162" s="231" t="s">
        <v>184</v>
      </c>
      <c r="E162" s="237" t="s">
        <v>18</v>
      </c>
      <c r="F162" s="238" t="s">
        <v>825</v>
      </c>
      <c r="G162" s="236"/>
      <c r="H162" s="239">
        <v>21.37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184</v>
      </c>
      <c r="AU162" s="245" t="s">
        <v>84</v>
      </c>
      <c r="AV162" s="13" t="s">
        <v>84</v>
      </c>
      <c r="AW162" s="13" t="s">
        <v>36</v>
      </c>
      <c r="AX162" s="13" t="s">
        <v>82</v>
      </c>
      <c r="AY162" s="245" t="s">
        <v>173</v>
      </c>
    </row>
    <row r="163" spans="1:65" s="2" customFormat="1" ht="31" customHeight="1">
      <c r="A163" s="39"/>
      <c r="B163" s="40"/>
      <c r="C163" s="219" t="s">
        <v>289</v>
      </c>
      <c r="D163" s="219" t="s">
        <v>175</v>
      </c>
      <c r="E163" s="220" t="s">
        <v>371</v>
      </c>
      <c r="F163" s="221" t="s">
        <v>372</v>
      </c>
      <c r="G163" s="222" t="s">
        <v>178</v>
      </c>
      <c r="H163" s="223">
        <v>3.88</v>
      </c>
      <c r="I163" s="224"/>
      <c r="J163" s="223">
        <f>ROUND(I163*H163,2)</f>
        <v>0</v>
      </c>
      <c r="K163" s="221" t="s">
        <v>179</v>
      </c>
      <c r="L163" s="45"/>
      <c r="M163" s="225" t="s">
        <v>18</v>
      </c>
      <c r="N163" s="226" t="s">
        <v>46</v>
      </c>
      <c r="O163" s="85"/>
      <c r="P163" s="227">
        <f>O163*H163</f>
        <v>0</v>
      </c>
      <c r="Q163" s="227">
        <v>0.90200424</v>
      </c>
      <c r="R163" s="227">
        <f>Q163*H163</f>
        <v>3.4997764512</v>
      </c>
      <c r="S163" s="227">
        <v>0</v>
      </c>
      <c r="T163" s="22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9" t="s">
        <v>180</v>
      </c>
      <c r="AT163" s="229" t="s">
        <v>175</v>
      </c>
      <c r="AU163" s="229" t="s">
        <v>84</v>
      </c>
      <c r="AY163" s="18" t="s">
        <v>173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8" t="s">
        <v>82</v>
      </c>
      <c r="BK163" s="230">
        <f>ROUND(I163*H163,2)</f>
        <v>0</v>
      </c>
      <c r="BL163" s="18" t="s">
        <v>180</v>
      </c>
      <c r="BM163" s="229" t="s">
        <v>826</v>
      </c>
    </row>
    <row r="164" spans="1:47" s="2" customFormat="1" ht="12">
      <c r="A164" s="39"/>
      <c r="B164" s="40"/>
      <c r="C164" s="41"/>
      <c r="D164" s="231" t="s">
        <v>239</v>
      </c>
      <c r="E164" s="41"/>
      <c r="F164" s="232" t="s">
        <v>374</v>
      </c>
      <c r="G164" s="41"/>
      <c r="H164" s="41"/>
      <c r="I164" s="137"/>
      <c r="J164" s="41"/>
      <c r="K164" s="41"/>
      <c r="L164" s="45"/>
      <c r="M164" s="233"/>
      <c r="N164" s="234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239</v>
      </c>
      <c r="AU164" s="18" t="s">
        <v>84</v>
      </c>
    </row>
    <row r="165" spans="1:51" s="13" customFormat="1" ht="12">
      <c r="A165" s="13"/>
      <c r="B165" s="235"/>
      <c r="C165" s="236"/>
      <c r="D165" s="231" t="s">
        <v>184</v>
      </c>
      <c r="E165" s="237" t="s">
        <v>18</v>
      </c>
      <c r="F165" s="238" t="s">
        <v>827</v>
      </c>
      <c r="G165" s="236"/>
      <c r="H165" s="239">
        <v>3.88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184</v>
      </c>
      <c r="AU165" s="245" t="s">
        <v>84</v>
      </c>
      <c r="AV165" s="13" t="s">
        <v>84</v>
      </c>
      <c r="AW165" s="13" t="s">
        <v>36</v>
      </c>
      <c r="AX165" s="13" t="s">
        <v>82</v>
      </c>
      <c r="AY165" s="245" t="s">
        <v>173</v>
      </c>
    </row>
    <row r="166" spans="1:63" s="12" customFormat="1" ht="22.8" customHeight="1">
      <c r="A166" s="12"/>
      <c r="B166" s="203"/>
      <c r="C166" s="204"/>
      <c r="D166" s="205" t="s">
        <v>74</v>
      </c>
      <c r="E166" s="217" t="s">
        <v>213</v>
      </c>
      <c r="F166" s="217" t="s">
        <v>828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SUM(P167:P171)</f>
        <v>0</v>
      </c>
      <c r="Q166" s="211"/>
      <c r="R166" s="212">
        <f>SUM(R167:R171)</f>
        <v>1.0166</v>
      </c>
      <c r="S166" s="211"/>
      <c r="T166" s="213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82</v>
      </c>
      <c r="AT166" s="215" t="s">
        <v>74</v>
      </c>
      <c r="AU166" s="215" t="s">
        <v>82</v>
      </c>
      <c r="AY166" s="214" t="s">
        <v>173</v>
      </c>
      <c r="BK166" s="216">
        <f>SUM(BK167:BK171)</f>
        <v>0</v>
      </c>
    </row>
    <row r="167" spans="1:65" s="2" customFormat="1" ht="14.5" customHeight="1">
      <c r="A167" s="39"/>
      <c r="B167" s="40"/>
      <c r="C167" s="219" t="s">
        <v>295</v>
      </c>
      <c r="D167" s="219" t="s">
        <v>175</v>
      </c>
      <c r="E167" s="220" t="s">
        <v>829</v>
      </c>
      <c r="F167" s="221" t="s">
        <v>830</v>
      </c>
      <c r="G167" s="222" t="s">
        <v>334</v>
      </c>
      <c r="H167" s="223">
        <v>17</v>
      </c>
      <c r="I167" s="224"/>
      <c r="J167" s="223">
        <f>ROUND(I167*H167,2)</f>
        <v>0</v>
      </c>
      <c r="K167" s="221" t="s">
        <v>18</v>
      </c>
      <c r="L167" s="45"/>
      <c r="M167" s="225" t="s">
        <v>18</v>
      </c>
      <c r="N167" s="226" t="s">
        <v>46</v>
      </c>
      <c r="O167" s="85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9" t="s">
        <v>180</v>
      </c>
      <c r="AT167" s="229" t="s">
        <v>175</v>
      </c>
      <c r="AU167" s="229" t="s">
        <v>84</v>
      </c>
      <c r="AY167" s="18" t="s">
        <v>173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8" t="s">
        <v>82</v>
      </c>
      <c r="BK167" s="230">
        <f>ROUND(I167*H167,2)</f>
        <v>0</v>
      </c>
      <c r="BL167" s="18" t="s">
        <v>180</v>
      </c>
      <c r="BM167" s="229" t="s">
        <v>831</v>
      </c>
    </row>
    <row r="168" spans="1:47" s="2" customFormat="1" ht="12">
      <c r="A168" s="39"/>
      <c r="B168" s="40"/>
      <c r="C168" s="41"/>
      <c r="D168" s="231" t="s">
        <v>182</v>
      </c>
      <c r="E168" s="41"/>
      <c r="F168" s="232" t="s">
        <v>832</v>
      </c>
      <c r="G168" s="41"/>
      <c r="H168" s="41"/>
      <c r="I168" s="137"/>
      <c r="J168" s="41"/>
      <c r="K168" s="41"/>
      <c r="L168" s="45"/>
      <c r="M168" s="233"/>
      <c r="N168" s="234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182</v>
      </c>
      <c r="AU168" s="18" t="s">
        <v>84</v>
      </c>
    </row>
    <row r="169" spans="1:51" s="13" customFormat="1" ht="12">
      <c r="A169" s="13"/>
      <c r="B169" s="235"/>
      <c r="C169" s="236"/>
      <c r="D169" s="231" t="s">
        <v>184</v>
      </c>
      <c r="E169" s="237" t="s">
        <v>18</v>
      </c>
      <c r="F169" s="238" t="s">
        <v>833</v>
      </c>
      <c r="G169" s="236"/>
      <c r="H169" s="239">
        <v>17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184</v>
      </c>
      <c r="AU169" s="245" t="s">
        <v>84</v>
      </c>
      <c r="AV169" s="13" t="s">
        <v>84</v>
      </c>
      <c r="AW169" s="13" t="s">
        <v>36</v>
      </c>
      <c r="AX169" s="13" t="s">
        <v>82</v>
      </c>
      <c r="AY169" s="245" t="s">
        <v>173</v>
      </c>
    </row>
    <row r="170" spans="1:65" s="2" customFormat="1" ht="14.5" customHeight="1">
      <c r="A170" s="39"/>
      <c r="B170" s="40"/>
      <c r="C170" s="268" t="s">
        <v>7</v>
      </c>
      <c r="D170" s="268" t="s">
        <v>283</v>
      </c>
      <c r="E170" s="269" t="s">
        <v>834</v>
      </c>
      <c r="F170" s="270" t="s">
        <v>835</v>
      </c>
      <c r="G170" s="271" t="s">
        <v>334</v>
      </c>
      <c r="H170" s="272">
        <v>17</v>
      </c>
      <c r="I170" s="273"/>
      <c r="J170" s="272">
        <f>ROUND(I170*H170,2)</f>
        <v>0</v>
      </c>
      <c r="K170" s="270" t="s">
        <v>18</v>
      </c>
      <c r="L170" s="274"/>
      <c r="M170" s="275" t="s">
        <v>18</v>
      </c>
      <c r="N170" s="276" t="s">
        <v>46</v>
      </c>
      <c r="O170" s="85"/>
      <c r="P170" s="227">
        <f>O170*H170</f>
        <v>0</v>
      </c>
      <c r="Q170" s="227">
        <v>0.0598</v>
      </c>
      <c r="R170" s="227">
        <f>Q170*H170</f>
        <v>1.0166</v>
      </c>
      <c r="S170" s="227">
        <v>0</v>
      </c>
      <c r="T170" s="22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9" t="s">
        <v>213</v>
      </c>
      <c r="AT170" s="229" t="s">
        <v>283</v>
      </c>
      <c r="AU170" s="229" t="s">
        <v>84</v>
      </c>
      <c r="AY170" s="18" t="s">
        <v>173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8" t="s">
        <v>82</v>
      </c>
      <c r="BK170" s="230">
        <f>ROUND(I170*H170,2)</f>
        <v>0</v>
      </c>
      <c r="BL170" s="18" t="s">
        <v>180</v>
      </c>
      <c r="BM170" s="229" t="s">
        <v>836</v>
      </c>
    </row>
    <row r="171" spans="1:47" s="2" customFormat="1" ht="12">
      <c r="A171" s="39"/>
      <c r="B171" s="40"/>
      <c r="C171" s="41"/>
      <c r="D171" s="231" t="s">
        <v>239</v>
      </c>
      <c r="E171" s="41"/>
      <c r="F171" s="232" t="s">
        <v>837</v>
      </c>
      <c r="G171" s="41"/>
      <c r="H171" s="41"/>
      <c r="I171" s="137"/>
      <c r="J171" s="41"/>
      <c r="K171" s="41"/>
      <c r="L171" s="45"/>
      <c r="M171" s="233"/>
      <c r="N171" s="234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239</v>
      </c>
      <c r="AU171" s="18" t="s">
        <v>84</v>
      </c>
    </row>
    <row r="172" spans="1:63" s="12" customFormat="1" ht="22.8" customHeight="1">
      <c r="A172" s="12"/>
      <c r="B172" s="203"/>
      <c r="C172" s="204"/>
      <c r="D172" s="205" t="s">
        <v>74</v>
      </c>
      <c r="E172" s="217" t="s">
        <v>399</v>
      </c>
      <c r="F172" s="217" t="s">
        <v>400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SUM(P173:P174)</f>
        <v>0</v>
      </c>
      <c r="Q172" s="211"/>
      <c r="R172" s="212">
        <f>SUM(R173:R174)</f>
        <v>0</v>
      </c>
      <c r="S172" s="211"/>
      <c r="T172" s="213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82</v>
      </c>
      <c r="AT172" s="215" t="s">
        <v>74</v>
      </c>
      <c r="AU172" s="215" t="s">
        <v>82</v>
      </c>
      <c r="AY172" s="214" t="s">
        <v>173</v>
      </c>
      <c r="BK172" s="216">
        <f>SUM(BK173:BK174)</f>
        <v>0</v>
      </c>
    </row>
    <row r="173" spans="1:65" s="2" customFormat="1" ht="20.5" customHeight="1">
      <c r="A173" s="39"/>
      <c r="B173" s="40"/>
      <c r="C173" s="219" t="s">
        <v>306</v>
      </c>
      <c r="D173" s="219" t="s">
        <v>175</v>
      </c>
      <c r="E173" s="220" t="s">
        <v>456</v>
      </c>
      <c r="F173" s="221" t="s">
        <v>457</v>
      </c>
      <c r="G173" s="222" t="s">
        <v>272</v>
      </c>
      <c r="H173" s="223">
        <v>71.27</v>
      </c>
      <c r="I173" s="224"/>
      <c r="J173" s="223">
        <f>ROUND(I173*H173,2)</f>
        <v>0</v>
      </c>
      <c r="K173" s="221" t="s">
        <v>179</v>
      </c>
      <c r="L173" s="45"/>
      <c r="M173" s="225" t="s">
        <v>18</v>
      </c>
      <c r="N173" s="226" t="s">
        <v>46</v>
      </c>
      <c r="O173" s="85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9" t="s">
        <v>180</v>
      </c>
      <c r="AT173" s="229" t="s">
        <v>175</v>
      </c>
      <c r="AU173" s="229" t="s">
        <v>84</v>
      </c>
      <c r="AY173" s="18" t="s">
        <v>173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8" t="s">
        <v>82</v>
      </c>
      <c r="BK173" s="230">
        <f>ROUND(I173*H173,2)</f>
        <v>0</v>
      </c>
      <c r="BL173" s="18" t="s">
        <v>180</v>
      </c>
      <c r="BM173" s="229" t="s">
        <v>838</v>
      </c>
    </row>
    <row r="174" spans="1:47" s="2" customFormat="1" ht="12">
      <c r="A174" s="39"/>
      <c r="B174" s="40"/>
      <c r="C174" s="41"/>
      <c r="D174" s="231" t="s">
        <v>182</v>
      </c>
      <c r="E174" s="41"/>
      <c r="F174" s="232" t="s">
        <v>459</v>
      </c>
      <c r="G174" s="41"/>
      <c r="H174" s="41"/>
      <c r="I174" s="137"/>
      <c r="J174" s="41"/>
      <c r="K174" s="41"/>
      <c r="L174" s="45"/>
      <c r="M174" s="277"/>
      <c r="N174" s="278"/>
      <c r="O174" s="279"/>
      <c r="P174" s="279"/>
      <c r="Q174" s="279"/>
      <c r="R174" s="279"/>
      <c r="S174" s="279"/>
      <c r="T174" s="280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182</v>
      </c>
      <c r="AU174" s="18" t="s">
        <v>84</v>
      </c>
    </row>
    <row r="175" spans="1:31" s="2" customFormat="1" ht="6.95" customHeight="1">
      <c r="A175" s="39"/>
      <c r="B175" s="60"/>
      <c r="C175" s="61"/>
      <c r="D175" s="61"/>
      <c r="E175" s="61"/>
      <c r="F175" s="61"/>
      <c r="G175" s="61"/>
      <c r="H175" s="61"/>
      <c r="I175" s="167"/>
      <c r="J175" s="61"/>
      <c r="K175" s="61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84:K17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839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ROUND((SUM(BE83:BE122)),2)</f>
        <v>0</v>
      </c>
      <c r="G33" s="39"/>
      <c r="H33" s="39"/>
      <c r="I33" s="156">
        <v>0.21</v>
      </c>
      <c r="J33" s="155">
        <f>ROUND(((SUM(BE83:BE122))*I33),2)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ROUND((SUM(BF83:BF122)),2)</f>
        <v>0</v>
      </c>
      <c r="G34" s="39"/>
      <c r="H34" s="39"/>
      <c r="I34" s="156">
        <v>0.15</v>
      </c>
      <c r="J34" s="155">
        <f>ROUND(((SUM(BF83:BF122))*I34),2)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ROUND((SUM(BG83:BG122)),2)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ROUND((SUM(BH83:BH122)),2)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ROUND((SUM(BI83:BI122)),2)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16025-2.5 - SO302.5 Odpadní příkop retenční zdrže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155</v>
      </c>
      <c r="E62" s="187"/>
      <c r="F62" s="187"/>
      <c r="G62" s="187"/>
      <c r="H62" s="187"/>
      <c r="I62" s="188"/>
      <c r="J62" s="189">
        <f>J116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J120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16025-2.5 - SO302.5 Odpadní příkop retenční zdrže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18.074038690000002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P85+P116+P120</f>
        <v>0</v>
      </c>
      <c r="Q84" s="211"/>
      <c r="R84" s="212">
        <f>R85+R116+R120</f>
        <v>18.074038690000002</v>
      </c>
      <c r="S84" s="211"/>
      <c r="T84" s="213">
        <f>T85+T116+T120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BK85+BK116+BK120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SUM(P86:P115)</f>
        <v>0</v>
      </c>
      <c r="Q85" s="211"/>
      <c r="R85" s="212">
        <f>SUM(R86:R115)</f>
        <v>0.01907869</v>
      </c>
      <c r="S85" s="211"/>
      <c r="T85" s="213">
        <f>SUM(T86:T115)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SUM(BK86:BK115)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176</v>
      </c>
      <c r="F86" s="221" t="s">
        <v>177</v>
      </c>
      <c r="G86" s="222" t="s">
        <v>178</v>
      </c>
      <c r="H86" s="223">
        <v>9.57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840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183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841</v>
      </c>
      <c r="G88" s="236"/>
      <c r="H88" s="239">
        <v>9.57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20.5" customHeight="1">
      <c r="A89" s="39"/>
      <c r="B89" s="40"/>
      <c r="C89" s="219" t="s">
        <v>84</v>
      </c>
      <c r="D89" s="219" t="s">
        <v>175</v>
      </c>
      <c r="E89" s="220" t="s">
        <v>508</v>
      </c>
      <c r="F89" s="221" t="s">
        <v>509</v>
      </c>
      <c r="G89" s="222" t="s">
        <v>188</v>
      </c>
      <c r="H89" s="223">
        <v>0.84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842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190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843</v>
      </c>
      <c r="G91" s="236"/>
      <c r="H91" s="239">
        <v>0.84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41.5" customHeight="1">
      <c r="A92" s="39"/>
      <c r="B92" s="40"/>
      <c r="C92" s="219" t="s">
        <v>197</v>
      </c>
      <c r="D92" s="219" t="s">
        <v>175</v>
      </c>
      <c r="E92" s="220" t="s">
        <v>236</v>
      </c>
      <c r="F92" s="221" t="s">
        <v>237</v>
      </c>
      <c r="G92" s="222" t="s">
        <v>188</v>
      </c>
      <c r="H92" s="223">
        <v>0.84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844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230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240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845</v>
      </c>
      <c r="G95" s="236"/>
      <c r="H95" s="239">
        <v>0.71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75</v>
      </c>
      <c r="AY95" s="245" t="s">
        <v>173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846</v>
      </c>
      <c r="G96" s="236"/>
      <c r="H96" s="239">
        <v>0.13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75</v>
      </c>
      <c r="AY96" s="245" t="s">
        <v>173</v>
      </c>
    </row>
    <row r="97" spans="1:51" s="14" customFormat="1" ht="12">
      <c r="A97" s="14"/>
      <c r="B97" s="246"/>
      <c r="C97" s="247"/>
      <c r="D97" s="231" t="s">
        <v>184</v>
      </c>
      <c r="E97" s="248" t="s">
        <v>18</v>
      </c>
      <c r="F97" s="249" t="s">
        <v>205</v>
      </c>
      <c r="G97" s="247"/>
      <c r="H97" s="250">
        <v>0.84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184</v>
      </c>
      <c r="AU97" s="256" t="s">
        <v>84</v>
      </c>
      <c r="AV97" s="14" t="s">
        <v>180</v>
      </c>
      <c r="AW97" s="14" t="s">
        <v>36</v>
      </c>
      <c r="AX97" s="14" t="s">
        <v>82</v>
      </c>
      <c r="AY97" s="256" t="s">
        <v>173</v>
      </c>
    </row>
    <row r="98" spans="1:65" s="2" customFormat="1" ht="14.5" customHeight="1">
      <c r="A98" s="39"/>
      <c r="B98" s="40"/>
      <c r="C98" s="219" t="s">
        <v>235</v>
      </c>
      <c r="D98" s="219" t="s">
        <v>175</v>
      </c>
      <c r="E98" s="220" t="s">
        <v>270</v>
      </c>
      <c r="F98" s="221" t="s">
        <v>271</v>
      </c>
      <c r="G98" s="222" t="s">
        <v>272</v>
      </c>
      <c r="H98" s="223">
        <v>1.68</v>
      </c>
      <c r="I98" s="224"/>
      <c r="J98" s="223">
        <f>ROUND(I98*H98,2)</f>
        <v>0</v>
      </c>
      <c r="K98" s="221" t="s">
        <v>18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847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845</v>
      </c>
      <c r="G99" s="236"/>
      <c r="H99" s="239">
        <v>0.71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846</v>
      </c>
      <c r="G100" s="236"/>
      <c r="H100" s="239">
        <v>0.13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4" customFormat="1" ht="12">
      <c r="A101" s="14"/>
      <c r="B101" s="246"/>
      <c r="C101" s="247"/>
      <c r="D101" s="231" t="s">
        <v>184</v>
      </c>
      <c r="E101" s="248" t="s">
        <v>18</v>
      </c>
      <c r="F101" s="249" t="s">
        <v>205</v>
      </c>
      <c r="G101" s="247"/>
      <c r="H101" s="250">
        <v>0.84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6" t="s">
        <v>184</v>
      </c>
      <c r="AU101" s="256" t="s">
        <v>84</v>
      </c>
      <c r="AV101" s="14" t="s">
        <v>180</v>
      </c>
      <c r="AW101" s="14" t="s">
        <v>36</v>
      </c>
      <c r="AX101" s="14" t="s">
        <v>82</v>
      </c>
      <c r="AY101" s="256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6"/>
      <c r="F102" s="238" t="s">
        <v>848</v>
      </c>
      <c r="G102" s="236"/>
      <c r="H102" s="239">
        <v>1.68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4</v>
      </c>
      <c r="AX102" s="13" t="s">
        <v>82</v>
      </c>
      <c r="AY102" s="245" t="s">
        <v>173</v>
      </c>
    </row>
    <row r="103" spans="1:65" s="2" customFormat="1" ht="20.5" customHeight="1">
      <c r="A103" s="39"/>
      <c r="B103" s="40"/>
      <c r="C103" s="219" t="s">
        <v>206</v>
      </c>
      <c r="D103" s="219" t="s">
        <v>175</v>
      </c>
      <c r="E103" s="220" t="s">
        <v>604</v>
      </c>
      <c r="F103" s="221" t="s">
        <v>605</v>
      </c>
      <c r="G103" s="222" t="s">
        <v>178</v>
      </c>
      <c r="H103" s="223">
        <v>14.7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849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310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47" s="2" customFormat="1" ht="12">
      <c r="A105" s="39"/>
      <c r="B105" s="40"/>
      <c r="C105" s="41"/>
      <c r="D105" s="231" t="s">
        <v>239</v>
      </c>
      <c r="E105" s="41"/>
      <c r="F105" s="232" t="s">
        <v>444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239</v>
      </c>
      <c r="AU105" s="18" t="s">
        <v>84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850</v>
      </c>
      <c r="G106" s="236"/>
      <c r="H106" s="239">
        <v>14.7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82</v>
      </c>
      <c r="AY106" s="245" t="s">
        <v>173</v>
      </c>
    </row>
    <row r="107" spans="1:65" s="2" customFormat="1" ht="20.5" customHeight="1">
      <c r="A107" s="39"/>
      <c r="B107" s="40"/>
      <c r="C107" s="219" t="s">
        <v>426</v>
      </c>
      <c r="D107" s="219" t="s">
        <v>175</v>
      </c>
      <c r="E107" s="220" t="s">
        <v>487</v>
      </c>
      <c r="F107" s="221" t="s">
        <v>488</v>
      </c>
      <c r="G107" s="222" t="s">
        <v>178</v>
      </c>
      <c r="H107" s="223">
        <v>7</v>
      </c>
      <c r="I107" s="224"/>
      <c r="J107" s="223">
        <f>ROUND(I107*H107,2)</f>
        <v>0</v>
      </c>
      <c r="K107" s="221" t="s">
        <v>179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851</v>
      </c>
    </row>
    <row r="108" spans="1:47" s="2" customFormat="1" ht="12">
      <c r="A108" s="39"/>
      <c r="B108" s="40"/>
      <c r="C108" s="41"/>
      <c r="D108" s="231" t="s">
        <v>182</v>
      </c>
      <c r="E108" s="41"/>
      <c r="F108" s="232" t="s">
        <v>310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84</v>
      </c>
    </row>
    <row r="109" spans="1:47" s="2" customFormat="1" ht="12">
      <c r="A109" s="39"/>
      <c r="B109" s="40"/>
      <c r="C109" s="41"/>
      <c r="D109" s="231" t="s">
        <v>239</v>
      </c>
      <c r="E109" s="41"/>
      <c r="F109" s="232" t="s">
        <v>444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239</v>
      </c>
      <c r="AU109" s="18" t="s">
        <v>84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852</v>
      </c>
      <c r="G110" s="236"/>
      <c r="H110" s="239">
        <v>7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82</v>
      </c>
      <c r="AY110" s="245" t="s">
        <v>173</v>
      </c>
    </row>
    <row r="111" spans="1:65" s="2" customFormat="1" ht="20.5" customHeight="1">
      <c r="A111" s="39"/>
      <c r="B111" s="40"/>
      <c r="C111" s="219" t="s">
        <v>213</v>
      </c>
      <c r="D111" s="219" t="s">
        <v>175</v>
      </c>
      <c r="E111" s="220" t="s">
        <v>313</v>
      </c>
      <c r="F111" s="221" t="s">
        <v>314</v>
      </c>
      <c r="G111" s="222" t="s">
        <v>178</v>
      </c>
      <c r="H111" s="223">
        <v>14.7</v>
      </c>
      <c r="I111" s="224"/>
      <c r="J111" s="223">
        <f>ROUND(I111*H111,2)</f>
        <v>0</v>
      </c>
      <c r="K111" s="221" t="s">
        <v>179</v>
      </c>
      <c r="L111" s="45"/>
      <c r="M111" s="225" t="s">
        <v>18</v>
      </c>
      <c r="N111" s="226" t="s">
        <v>46</v>
      </c>
      <c r="O111" s="85"/>
      <c r="P111" s="227">
        <f>O111*H111</f>
        <v>0</v>
      </c>
      <c r="Q111" s="227">
        <v>0.0012727</v>
      </c>
      <c r="R111" s="227">
        <f>Q111*H111</f>
        <v>0.01870869</v>
      </c>
      <c r="S111" s="227">
        <v>0</v>
      </c>
      <c r="T111" s="228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180</v>
      </c>
      <c r="AT111" s="229" t="s">
        <v>175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180</v>
      </c>
      <c r="BM111" s="229" t="s">
        <v>853</v>
      </c>
    </row>
    <row r="112" spans="1:47" s="2" customFormat="1" ht="12">
      <c r="A112" s="39"/>
      <c r="B112" s="40"/>
      <c r="C112" s="41"/>
      <c r="D112" s="231" t="s">
        <v>182</v>
      </c>
      <c r="E112" s="41"/>
      <c r="F112" s="232" t="s">
        <v>316</v>
      </c>
      <c r="G112" s="41"/>
      <c r="H112" s="41"/>
      <c r="I112" s="137"/>
      <c r="J112" s="41"/>
      <c r="K112" s="41"/>
      <c r="L112" s="45"/>
      <c r="M112" s="233"/>
      <c r="N112" s="23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182</v>
      </c>
      <c r="AU112" s="18" t="s">
        <v>84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854</v>
      </c>
      <c r="G113" s="236"/>
      <c r="H113" s="239">
        <v>14.7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82</v>
      </c>
      <c r="AY113" s="245" t="s">
        <v>173</v>
      </c>
    </row>
    <row r="114" spans="1:65" s="2" customFormat="1" ht="20.5" customHeight="1">
      <c r="A114" s="39"/>
      <c r="B114" s="40"/>
      <c r="C114" s="268" t="s">
        <v>220</v>
      </c>
      <c r="D114" s="268" t="s">
        <v>283</v>
      </c>
      <c r="E114" s="269" t="s">
        <v>319</v>
      </c>
      <c r="F114" s="270" t="s">
        <v>320</v>
      </c>
      <c r="G114" s="271" t="s">
        <v>321</v>
      </c>
      <c r="H114" s="272">
        <v>0.37</v>
      </c>
      <c r="I114" s="273"/>
      <c r="J114" s="272">
        <f>ROUND(I114*H114,2)</f>
        <v>0</v>
      </c>
      <c r="K114" s="270" t="s">
        <v>179</v>
      </c>
      <c r="L114" s="274"/>
      <c r="M114" s="275" t="s">
        <v>18</v>
      </c>
      <c r="N114" s="276" t="s">
        <v>46</v>
      </c>
      <c r="O114" s="85"/>
      <c r="P114" s="227">
        <f>O114*H114</f>
        <v>0</v>
      </c>
      <c r="Q114" s="227">
        <v>0.001</v>
      </c>
      <c r="R114" s="227">
        <f>Q114*H114</f>
        <v>0.00037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213</v>
      </c>
      <c r="AT114" s="229" t="s">
        <v>283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855</v>
      </c>
    </row>
    <row r="115" spans="1:51" s="13" customFormat="1" ht="12">
      <c r="A115" s="13"/>
      <c r="B115" s="235"/>
      <c r="C115" s="236"/>
      <c r="D115" s="231" t="s">
        <v>184</v>
      </c>
      <c r="E115" s="236"/>
      <c r="F115" s="238" t="s">
        <v>856</v>
      </c>
      <c r="G115" s="236"/>
      <c r="H115" s="239">
        <v>0.37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4</v>
      </c>
      <c r="AX115" s="13" t="s">
        <v>82</v>
      </c>
      <c r="AY115" s="245" t="s">
        <v>173</v>
      </c>
    </row>
    <row r="116" spans="1:63" s="12" customFormat="1" ht="22.8" customHeight="1">
      <c r="A116" s="12"/>
      <c r="B116" s="203"/>
      <c r="C116" s="204"/>
      <c r="D116" s="205" t="s">
        <v>74</v>
      </c>
      <c r="E116" s="217" t="s">
        <v>180</v>
      </c>
      <c r="F116" s="217" t="s">
        <v>352</v>
      </c>
      <c r="G116" s="204"/>
      <c r="H116" s="204"/>
      <c r="I116" s="207"/>
      <c r="J116" s="218">
        <f>BK116</f>
        <v>0</v>
      </c>
      <c r="K116" s="204"/>
      <c r="L116" s="209"/>
      <c r="M116" s="210"/>
      <c r="N116" s="211"/>
      <c r="O116" s="211"/>
      <c r="P116" s="212">
        <f>SUM(P117:P119)</f>
        <v>0</v>
      </c>
      <c r="Q116" s="211"/>
      <c r="R116" s="212">
        <f>SUM(R117:R119)</f>
        <v>18.05496</v>
      </c>
      <c r="S116" s="211"/>
      <c r="T116" s="213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4" t="s">
        <v>82</v>
      </c>
      <c r="AT116" s="215" t="s">
        <v>74</v>
      </c>
      <c r="AU116" s="215" t="s">
        <v>82</v>
      </c>
      <c r="AY116" s="214" t="s">
        <v>173</v>
      </c>
      <c r="BK116" s="216">
        <f>SUM(BK117:BK119)</f>
        <v>0</v>
      </c>
    </row>
    <row r="117" spans="1:65" s="2" customFormat="1" ht="31" customHeight="1">
      <c r="A117" s="39"/>
      <c r="B117" s="40"/>
      <c r="C117" s="219" t="s">
        <v>440</v>
      </c>
      <c r="D117" s="219" t="s">
        <v>175</v>
      </c>
      <c r="E117" s="220" t="s">
        <v>561</v>
      </c>
      <c r="F117" s="221" t="s">
        <v>562</v>
      </c>
      <c r="G117" s="222" t="s">
        <v>188</v>
      </c>
      <c r="H117" s="223">
        <v>9.77</v>
      </c>
      <c r="I117" s="224"/>
      <c r="J117" s="223">
        <f>ROUND(I117*H117,2)</f>
        <v>0</v>
      </c>
      <c r="K117" s="221" t="s">
        <v>179</v>
      </c>
      <c r="L117" s="45"/>
      <c r="M117" s="225" t="s">
        <v>18</v>
      </c>
      <c r="N117" s="226" t="s">
        <v>46</v>
      </c>
      <c r="O117" s="85"/>
      <c r="P117" s="227">
        <f>O117*H117</f>
        <v>0</v>
      </c>
      <c r="Q117" s="227">
        <v>1.848</v>
      </c>
      <c r="R117" s="227">
        <f>Q117*H117</f>
        <v>18.05496</v>
      </c>
      <c r="S117" s="227">
        <v>0</v>
      </c>
      <c r="T117" s="22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9" t="s">
        <v>180</v>
      </c>
      <c r="AT117" s="229" t="s">
        <v>175</v>
      </c>
      <c r="AU117" s="229" t="s">
        <v>84</v>
      </c>
      <c r="AY117" s="18" t="s">
        <v>173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8" t="s">
        <v>82</v>
      </c>
      <c r="BK117" s="230">
        <f>ROUND(I117*H117,2)</f>
        <v>0</v>
      </c>
      <c r="BL117" s="18" t="s">
        <v>180</v>
      </c>
      <c r="BM117" s="229" t="s">
        <v>857</v>
      </c>
    </row>
    <row r="118" spans="1:47" s="2" customFormat="1" ht="12">
      <c r="A118" s="39"/>
      <c r="B118" s="40"/>
      <c r="C118" s="41"/>
      <c r="D118" s="231" t="s">
        <v>182</v>
      </c>
      <c r="E118" s="41"/>
      <c r="F118" s="232" t="s">
        <v>564</v>
      </c>
      <c r="G118" s="41"/>
      <c r="H118" s="41"/>
      <c r="I118" s="137"/>
      <c r="J118" s="41"/>
      <c r="K118" s="41"/>
      <c r="L118" s="45"/>
      <c r="M118" s="233"/>
      <c r="N118" s="23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84</v>
      </c>
    </row>
    <row r="119" spans="1:51" s="13" customFormat="1" ht="12">
      <c r="A119" s="13"/>
      <c r="B119" s="235"/>
      <c r="C119" s="236"/>
      <c r="D119" s="231" t="s">
        <v>184</v>
      </c>
      <c r="E119" s="237" t="s">
        <v>18</v>
      </c>
      <c r="F119" s="238" t="s">
        <v>858</v>
      </c>
      <c r="G119" s="236"/>
      <c r="H119" s="239">
        <v>9.77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36</v>
      </c>
      <c r="AX119" s="13" t="s">
        <v>82</v>
      </c>
      <c r="AY119" s="245" t="s">
        <v>173</v>
      </c>
    </row>
    <row r="120" spans="1:63" s="12" customFormat="1" ht="22.8" customHeight="1">
      <c r="A120" s="12"/>
      <c r="B120" s="203"/>
      <c r="C120" s="204"/>
      <c r="D120" s="205" t="s">
        <v>74</v>
      </c>
      <c r="E120" s="217" t="s">
        <v>399</v>
      </c>
      <c r="F120" s="217" t="s">
        <v>400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SUM(P121:P122)</f>
        <v>0</v>
      </c>
      <c r="Q120" s="211"/>
      <c r="R120" s="212">
        <f>SUM(R121:R122)</f>
        <v>0</v>
      </c>
      <c r="S120" s="211"/>
      <c r="T120" s="213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82</v>
      </c>
      <c r="AT120" s="215" t="s">
        <v>74</v>
      </c>
      <c r="AU120" s="215" t="s">
        <v>82</v>
      </c>
      <c r="AY120" s="214" t="s">
        <v>173</v>
      </c>
      <c r="BK120" s="216">
        <f>SUM(BK121:BK122)</f>
        <v>0</v>
      </c>
    </row>
    <row r="121" spans="1:65" s="2" customFormat="1" ht="20.5" customHeight="1">
      <c r="A121" s="39"/>
      <c r="B121" s="40"/>
      <c r="C121" s="219" t="s">
        <v>226</v>
      </c>
      <c r="D121" s="219" t="s">
        <v>175</v>
      </c>
      <c r="E121" s="220" t="s">
        <v>456</v>
      </c>
      <c r="F121" s="221" t="s">
        <v>457</v>
      </c>
      <c r="G121" s="222" t="s">
        <v>272</v>
      </c>
      <c r="H121" s="223">
        <v>18.07</v>
      </c>
      <c r="I121" s="224"/>
      <c r="J121" s="223">
        <f>ROUND(I121*H121,2)</f>
        <v>0</v>
      </c>
      <c r="K121" s="221" t="s">
        <v>179</v>
      </c>
      <c r="L121" s="45"/>
      <c r="M121" s="225" t="s">
        <v>18</v>
      </c>
      <c r="N121" s="226" t="s">
        <v>46</v>
      </c>
      <c r="O121" s="85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9" t="s">
        <v>180</v>
      </c>
      <c r="AT121" s="229" t="s">
        <v>175</v>
      </c>
      <c r="AU121" s="229" t="s">
        <v>84</v>
      </c>
      <c r="AY121" s="18" t="s">
        <v>173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82</v>
      </c>
      <c r="BK121" s="230">
        <f>ROUND(I121*H121,2)</f>
        <v>0</v>
      </c>
      <c r="BL121" s="18" t="s">
        <v>180</v>
      </c>
      <c r="BM121" s="229" t="s">
        <v>859</v>
      </c>
    </row>
    <row r="122" spans="1:47" s="2" customFormat="1" ht="12">
      <c r="A122" s="39"/>
      <c r="B122" s="40"/>
      <c r="C122" s="41"/>
      <c r="D122" s="231" t="s">
        <v>182</v>
      </c>
      <c r="E122" s="41"/>
      <c r="F122" s="232" t="s">
        <v>459</v>
      </c>
      <c r="G122" s="41"/>
      <c r="H122" s="41"/>
      <c r="I122" s="137"/>
      <c r="J122" s="41"/>
      <c r="K122" s="41"/>
      <c r="L122" s="45"/>
      <c r="M122" s="277"/>
      <c r="N122" s="278"/>
      <c r="O122" s="279"/>
      <c r="P122" s="279"/>
      <c r="Q122" s="279"/>
      <c r="R122" s="279"/>
      <c r="S122" s="279"/>
      <c r="T122" s="280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182</v>
      </c>
      <c r="AU122" s="18" t="s">
        <v>84</v>
      </c>
    </row>
    <row r="123" spans="1:31" s="2" customFormat="1" ht="6.95" customHeight="1">
      <c r="A123" s="39"/>
      <c r="B123" s="60"/>
      <c r="C123" s="61"/>
      <c r="D123" s="61"/>
      <c r="E123" s="61"/>
      <c r="F123" s="61"/>
      <c r="G123" s="61"/>
      <c r="H123" s="61"/>
      <c r="I123" s="167"/>
      <c r="J123" s="61"/>
      <c r="K123" s="61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password="CC35" sheet="1" objects="1" scenarios="1" formatColumns="0" formatRows="0" autoFilter="0"/>
  <autoFilter ref="C82:K12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860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ROUND((SUM(BE85:BE193)),2)</f>
        <v>0</v>
      </c>
      <c r="G33" s="39"/>
      <c r="H33" s="39"/>
      <c r="I33" s="156">
        <v>0.21</v>
      </c>
      <c r="J33" s="155">
        <f>ROUND(((SUM(BE85:BE193))*I33),2)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ROUND((SUM(BF85:BF193)),2)</f>
        <v>0</v>
      </c>
      <c r="G34" s="39"/>
      <c r="H34" s="39"/>
      <c r="I34" s="156">
        <v>0.15</v>
      </c>
      <c r="J34" s="155">
        <f>ROUND(((SUM(BF85:BF193))*I34),2)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ROUND((SUM(BG85:BG193)),2)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ROUND((SUM(BH85:BH193)),2)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ROUND((SUM(BI85:BI193)),2)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16025-3 - SO103 Polní cesta Pv53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J165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J175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156</v>
      </c>
      <c r="E64" s="187"/>
      <c r="F64" s="187"/>
      <c r="G64" s="187"/>
      <c r="H64" s="187"/>
      <c r="I64" s="188"/>
      <c r="J64" s="189">
        <f>J180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J191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16025-3 - SO103 Polní cesta Pv53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2363.889961015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P87+P165+P175+P180+P191</f>
        <v>0</v>
      </c>
      <c r="Q86" s="211"/>
      <c r="R86" s="212">
        <f>R87+R165+R175+R180+R191</f>
        <v>2363.889961015</v>
      </c>
      <c r="S86" s="211"/>
      <c r="T86" s="213">
        <f>T87+T165+T175+T180+T191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BK87+BK165+BK175+BK180+BK191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SUM(P88:P164)</f>
        <v>0</v>
      </c>
      <c r="Q87" s="211"/>
      <c r="R87" s="212">
        <f>SUM(R88:R164)</f>
        <v>397.3986958</v>
      </c>
      <c r="S87" s="211"/>
      <c r="T87" s="213">
        <f>SUM(T88:T164)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SUM(BK88:BK164)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407</v>
      </c>
      <c r="F88" s="221" t="s">
        <v>408</v>
      </c>
      <c r="G88" s="222" t="s">
        <v>178</v>
      </c>
      <c r="H88" s="223">
        <v>1529.33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861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862</v>
      </c>
      <c r="G90" s="236"/>
      <c r="H90" s="239">
        <v>1529.33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411</v>
      </c>
      <c r="F91" s="221" t="s">
        <v>412</v>
      </c>
      <c r="G91" s="222" t="s">
        <v>188</v>
      </c>
      <c r="H91" s="223">
        <v>92.16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863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864</v>
      </c>
      <c r="G93" s="236"/>
      <c r="H93" s="239">
        <v>92.16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5" s="2" customFormat="1" ht="20.5" customHeight="1">
      <c r="A94" s="39"/>
      <c r="B94" s="40"/>
      <c r="C94" s="219" t="s">
        <v>192</v>
      </c>
      <c r="D94" s="219" t="s">
        <v>175</v>
      </c>
      <c r="E94" s="220" t="s">
        <v>469</v>
      </c>
      <c r="F94" s="221" t="s">
        <v>470</v>
      </c>
      <c r="G94" s="222" t="s">
        <v>188</v>
      </c>
      <c r="H94" s="223">
        <v>16.26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865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190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866</v>
      </c>
      <c r="G96" s="236"/>
      <c r="H96" s="239">
        <v>16.26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82</v>
      </c>
      <c r="AY96" s="245" t="s">
        <v>173</v>
      </c>
    </row>
    <row r="97" spans="1:65" s="2" customFormat="1" ht="31" customHeight="1">
      <c r="A97" s="39"/>
      <c r="B97" s="40"/>
      <c r="C97" s="219" t="s">
        <v>197</v>
      </c>
      <c r="D97" s="219" t="s">
        <v>175</v>
      </c>
      <c r="E97" s="220" t="s">
        <v>214</v>
      </c>
      <c r="F97" s="221" t="s">
        <v>215</v>
      </c>
      <c r="G97" s="222" t="s">
        <v>188</v>
      </c>
      <c r="H97" s="223">
        <v>218.88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867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217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868</v>
      </c>
      <c r="G99" s="236"/>
      <c r="H99" s="239">
        <v>218.88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82</v>
      </c>
      <c r="AY99" s="245" t="s">
        <v>173</v>
      </c>
    </row>
    <row r="100" spans="1:65" s="2" customFormat="1" ht="31" customHeight="1">
      <c r="A100" s="39"/>
      <c r="B100" s="40"/>
      <c r="C100" s="219" t="s">
        <v>206</v>
      </c>
      <c r="D100" s="219" t="s">
        <v>175</v>
      </c>
      <c r="E100" s="220" t="s">
        <v>221</v>
      </c>
      <c r="F100" s="221" t="s">
        <v>222</v>
      </c>
      <c r="G100" s="222" t="s">
        <v>188</v>
      </c>
      <c r="H100" s="223">
        <v>38.63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869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217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870</v>
      </c>
      <c r="G102" s="236"/>
      <c r="H102" s="239">
        <v>38.63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82</v>
      </c>
      <c r="AY102" s="245" t="s">
        <v>173</v>
      </c>
    </row>
    <row r="103" spans="1:65" s="2" customFormat="1" ht="41.5" customHeight="1">
      <c r="A103" s="39"/>
      <c r="B103" s="40"/>
      <c r="C103" s="219" t="s">
        <v>213</v>
      </c>
      <c r="D103" s="219" t="s">
        <v>175</v>
      </c>
      <c r="E103" s="220" t="s">
        <v>227</v>
      </c>
      <c r="F103" s="221" t="s">
        <v>228</v>
      </c>
      <c r="G103" s="222" t="s">
        <v>188</v>
      </c>
      <c r="H103" s="223">
        <v>90.18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871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230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872</v>
      </c>
      <c r="G105" s="236"/>
      <c r="H105" s="239">
        <v>45.09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873</v>
      </c>
      <c r="G106" s="236"/>
      <c r="H106" s="239">
        <v>45.09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4" customFormat="1" ht="12">
      <c r="A107" s="14"/>
      <c r="B107" s="246"/>
      <c r="C107" s="247"/>
      <c r="D107" s="231" t="s">
        <v>184</v>
      </c>
      <c r="E107" s="248" t="s">
        <v>18</v>
      </c>
      <c r="F107" s="249" t="s">
        <v>205</v>
      </c>
      <c r="G107" s="247"/>
      <c r="H107" s="250">
        <v>90.18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184</v>
      </c>
      <c r="AU107" s="256" t="s">
        <v>84</v>
      </c>
      <c r="AV107" s="14" t="s">
        <v>180</v>
      </c>
      <c r="AW107" s="14" t="s">
        <v>36</v>
      </c>
      <c r="AX107" s="14" t="s">
        <v>82</v>
      </c>
      <c r="AY107" s="256" t="s">
        <v>173</v>
      </c>
    </row>
    <row r="108" spans="1:65" s="2" customFormat="1" ht="41.5" customHeight="1">
      <c r="A108" s="39"/>
      <c r="B108" s="40"/>
      <c r="C108" s="219" t="s">
        <v>220</v>
      </c>
      <c r="D108" s="219" t="s">
        <v>175</v>
      </c>
      <c r="E108" s="220" t="s">
        <v>236</v>
      </c>
      <c r="F108" s="221" t="s">
        <v>237</v>
      </c>
      <c r="G108" s="222" t="s">
        <v>188</v>
      </c>
      <c r="H108" s="223">
        <v>320.84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874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230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47" s="2" customFormat="1" ht="12">
      <c r="A110" s="39"/>
      <c r="B110" s="40"/>
      <c r="C110" s="41"/>
      <c r="D110" s="231" t="s">
        <v>239</v>
      </c>
      <c r="E110" s="41"/>
      <c r="F110" s="232" t="s">
        <v>240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239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875</v>
      </c>
      <c r="G111" s="236"/>
      <c r="H111" s="239">
        <v>92.16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876</v>
      </c>
      <c r="G112" s="236"/>
      <c r="H112" s="239">
        <v>16.26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877</v>
      </c>
      <c r="G113" s="236"/>
      <c r="H113" s="239">
        <v>218.88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878</v>
      </c>
      <c r="G114" s="236"/>
      <c r="H114" s="239">
        <v>38.63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75</v>
      </c>
      <c r="AY114" s="245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879</v>
      </c>
      <c r="G115" s="236"/>
      <c r="H115" s="239">
        <v>-45.09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75</v>
      </c>
      <c r="AY115" s="245" t="s">
        <v>173</v>
      </c>
    </row>
    <row r="116" spans="1:51" s="14" customFormat="1" ht="12">
      <c r="A116" s="14"/>
      <c r="B116" s="246"/>
      <c r="C116" s="247"/>
      <c r="D116" s="231" t="s">
        <v>184</v>
      </c>
      <c r="E116" s="248" t="s">
        <v>18</v>
      </c>
      <c r="F116" s="249" t="s">
        <v>205</v>
      </c>
      <c r="G116" s="247"/>
      <c r="H116" s="250">
        <v>320.84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184</v>
      </c>
      <c r="AU116" s="256" t="s">
        <v>84</v>
      </c>
      <c r="AV116" s="14" t="s">
        <v>180</v>
      </c>
      <c r="AW116" s="14" t="s">
        <v>36</v>
      </c>
      <c r="AX116" s="14" t="s">
        <v>82</v>
      </c>
      <c r="AY116" s="256" t="s">
        <v>173</v>
      </c>
    </row>
    <row r="117" spans="1:65" s="2" customFormat="1" ht="31" customHeight="1">
      <c r="A117" s="39"/>
      <c r="B117" s="40"/>
      <c r="C117" s="219" t="s">
        <v>440</v>
      </c>
      <c r="D117" s="219" t="s">
        <v>175</v>
      </c>
      <c r="E117" s="220" t="s">
        <v>250</v>
      </c>
      <c r="F117" s="221" t="s">
        <v>251</v>
      </c>
      <c r="G117" s="222" t="s">
        <v>188</v>
      </c>
      <c r="H117" s="223">
        <v>45.09</v>
      </c>
      <c r="I117" s="224"/>
      <c r="J117" s="223">
        <f>ROUND(I117*H117,2)</f>
        <v>0</v>
      </c>
      <c r="K117" s="221" t="s">
        <v>179</v>
      </c>
      <c r="L117" s="45"/>
      <c r="M117" s="225" t="s">
        <v>18</v>
      </c>
      <c r="N117" s="226" t="s">
        <v>46</v>
      </c>
      <c r="O117" s="85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9" t="s">
        <v>180</v>
      </c>
      <c r="AT117" s="229" t="s">
        <v>175</v>
      </c>
      <c r="AU117" s="229" t="s">
        <v>84</v>
      </c>
      <c r="AY117" s="18" t="s">
        <v>173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8" t="s">
        <v>82</v>
      </c>
      <c r="BK117" s="230">
        <f>ROUND(I117*H117,2)</f>
        <v>0</v>
      </c>
      <c r="BL117" s="18" t="s">
        <v>180</v>
      </c>
      <c r="BM117" s="229" t="s">
        <v>880</v>
      </c>
    </row>
    <row r="118" spans="1:47" s="2" customFormat="1" ht="12">
      <c r="A118" s="39"/>
      <c r="B118" s="40"/>
      <c r="C118" s="41"/>
      <c r="D118" s="231" t="s">
        <v>182</v>
      </c>
      <c r="E118" s="41"/>
      <c r="F118" s="232" t="s">
        <v>253</v>
      </c>
      <c r="G118" s="41"/>
      <c r="H118" s="41"/>
      <c r="I118" s="137"/>
      <c r="J118" s="41"/>
      <c r="K118" s="41"/>
      <c r="L118" s="45"/>
      <c r="M118" s="233"/>
      <c r="N118" s="23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84</v>
      </c>
    </row>
    <row r="119" spans="1:51" s="13" customFormat="1" ht="12">
      <c r="A119" s="13"/>
      <c r="B119" s="235"/>
      <c r="C119" s="236"/>
      <c r="D119" s="231" t="s">
        <v>184</v>
      </c>
      <c r="E119" s="237" t="s">
        <v>18</v>
      </c>
      <c r="F119" s="238" t="s">
        <v>881</v>
      </c>
      <c r="G119" s="236"/>
      <c r="H119" s="239">
        <v>45.09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36</v>
      </c>
      <c r="AX119" s="13" t="s">
        <v>82</v>
      </c>
      <c r="AY119" s="245" t="s">
        <v>173</v>
      </c>
    </row>
    <row r="120" spans="1:65" s="2" customFormat="1" ht="31" customHeight="1">
      <c r="A120" s="39"/>
      <c r="B120" s="40"/>
      <c r="C120" s="219" t="s">
        <v>226</v>
      </c>
      <c r="D120" s="219" t="s">
        <v>175</v>
      </c>
      <c r="E120" s="220" t="s">
        <v>257</v>
      </c>
      <c r="F120" s="221" t="s">
        <v>258</v>
      </c>
      <c r="G120" s="222" t="s">
        <v>188</v>
      </c>
      <c r="H120" s="223">
        <v>45.09</v>
      </c>
      <c r="I120" s="224"/>
      <c r="J120" s="223">
        <f>ROUND(I120*H120,2)</f>
        <v>0</v>
      </c>
      <c r="K120" s="221" t="s">
        <v>179</v>
      </c>
      <c r="L120" s="45"/>
      <c r="M120" s="225" t="s">
        <v>18</v>
      </c>
      <c r="N120" s="226" t="s">
        <v>46</v>
      </c>
      <c r="O120" s="85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9" t="s">
        <v>180</v>
      </c>
      <c r="AT120" s="229" t="s">
        <v>175</v>
      </c>
      <c r="AU120" s="229" t="s">
        <v>84</v>
      </c>
      <c r="AY120" s="18" t="s">
        <v>173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82</v>
      </c>
      <c r="BK120" s="230">
        <f>ROUND(I120*H120,2)</f>
        <v>0</v>
      </c>
      <c r="BL120" s="18" t="s">
        <v>180</v>
      </c>
      <c r="BM120" s="229" t="s">
        <v>882</v>
      </c>
    </row>
    <row r="121" spans="1:47" s="2" customFormat="1" ht="12">
      <c r="A121" s="39"/>
      <c r="B121" s="40"/>
      <c r="C121" s="41"/>
      <c r="D121" s="231" t="s">
        <v>182</v>
      </c>
      <c r="E121" s="41"/>
      <c r="F121" s="232" t="s">
        <v>260</v>
      </c>
      <c r="G121" s="41"/>
      <c r="H121" s="41"/>
      <c r="I121" s="137"/>
      <c r="J121" s="41"/>
      <c r="K121" s="41"/>
      <c r="L121" s="45"/>
      <c r="M121" s="233"/>
      <c r="N121" s="23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182</v>
      </c>
      <c r="AU121" s="18" t="s">
        <v>84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883</v>
      </c>
      <c r="G122" s="236"/>
      <c r="H122" s="239">
        <v>45.09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5" s="2" customFormat="1" ht="20.5" customHeight="1">
      <c r="A123" s="39"/>
      <c r="B123" s="40"/>
      <c r="C123" s="219" t="s">
        <v>235</v>
      </c>
      <c r="D123" s="219" t="s">
        <v>175</v>
      </c>
      <c r="E123" s="220" t="s">
        <v>263</v>
      </c>
      <c r="F123" s="221" t="s">
        <v>264</v>
      </c>
      <c r="G123" s="222" t="s">
        <v>188</v>
      </c>
      <c r="H123" s="223">
        <v>45.09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884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266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885</v>
      </c>
      <c r="G125" s="236"/>
      <c r="H125" s="239">
        <v>45.09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82</v>
      </c>
      <c r="AY125" s="245" t="s">
        <v>173</v>
      </c>
    </row>
    <row r="126" spans="1:65" s="2" customFormat="1" ht="14.5" customHeight="1">
      <c r="A126" s="39"/>
      <c r="B126" s="40"/>
      <c r="C126" s="219" t="s">
        <v>249</v>
      </c>
      <c r="D126" s="219" t="s">
        <v>175</v>
      </c>
      <c r="E126" s="220" t="s">
        <v>270</v>
      </c>
      <c r="F126" s="221" t="s">
        <v>271</v>
      </c>
      <c r="G126" s="222" t="s">
        <v>272</v>
      </c>
      <c r="H126" s="223">
        <v>705.85</v>
      </c>
      <c r="I126" s="224"/>
      <c r="J126" s="223">
        <f>ROUND(I126*H126,2)</f>
        <v>0</v>
      </c>
      <c r="K126" s="221" t="s">
        <v>18</v>
      </c>
      <c r="L126" s="45"/>
      <c r="M126" s="225" t="s">
        <v>18</v>
      </c>
      <c r="N126" s="226" t="s">
        <v>46</v>
      </c>
      <c r="O126" s="85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9" t="s">
        <v>180</v>
      </c>
      <c r="AT126" s="229" t="s">
        <v>175</v>
      </c>
      <c r="AU126" s="229" t="s">
        <v>84</v>
      </c>
      <c r="AY126" s="18" t="s">
        <v>173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82</v>
      </c>
      <c r="BK126" s="230">
        <f>ROUND(I126*H126,2)</f>
        <v>0</v>
      </c>
      <c r="BL126" s="18" t="s">
        <v>180</v>
      </c>
      <c r="BM126" s="229" t="s">
        <v>886</v>
      </c>
    </row>
    <row r="127" spans="1:51" s="13" customFormat="1" ht="12">
      <c r="A127" s="13"/>
      <c r="B127" s="235"/>
      <c r="C127" s="236"/>
      <c r="D127" s="231" t="s">
        <v>184</v>
      </c>
      <c r="E127" s="237" t="s">
        <v>18</v>
      </c>
      <c r="F127" s="238" t="s">
        <v>875</v>
      </c>
      <c r="G127" s="236"/>
      <c r="H127" s="239">
        <v>92.16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184</v>
      </c>
      <c r="AU127" s="245" t="s">
        <v>84</v>
      </c>
      <c r="AV127" s="13" t="s">
        <v>84</v>
      </c>
      <c r="AW127" s="13" t="s">
        <v>36</v>
      </c>
      <c r="AX127" s="13" t="s">
        <v>75</v>
      </c>
      <c r="AY127" s="245" t="s">
        <v>173</v>
      </c>
    </row>
    <row r="128" spans="1:51" s="13" customFormat="1" ht="12">
      <c r="A128" s="13"/>
      <c r="B128" s="235"/>
      <c r="C128" s="236"/>
      <c r="D128" s="231" t="s">
        <v>184</v>
      </c>
      <c r="E128" s="237" t="s">
        <v>18</v>
      </c>
      <c r="F128" s="238" t="s">
        <v>876</v>
      </c>
      <c r="G128" s="236"/>
      <c r="H128" s="239">
        <v>16.26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184</v>
      </c>
      <c r="AU128" s="245" t="s">
        <v>84</v>
      </c>
      <c r="AV128" s="13" t="s">
        <v>84</v>
      </c>
      <c r="AW128" s="13" t="s">
        <v>36</v>
      </c>
      <c r="AX128" s="13" t="s">
        <v>75</v>
      </c>
      <c r="AY128" s="245" t="s">
        <v>173</v>
      </c>
    </row>
    <row r="129" spans="1:51" s="13" customFormat="1" ht="12">
      <c r="A129" s="13"/>
      <c r="B129" s="235"/>
      <c r="C129" s="236"/>
      <c r="D129" s="231" t="s">
        <v>184</v>
      </c>
      <c r="E129" s="237" t="s">
        <v>18</v>
      </c>
      <c r="F129" s="238" t="s">
        <v>877</v>
      </c>
      <c r="G129" s="236"/>
      <c r="H129" s="239">
        <v>218.88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184</v>
      </c>
      <c r="AU129" s="245" t="s">
        <v>84</v>
      </c>
      <c r="AV129" s="13" t="s">
        <v>84</v>
      </c>
      <c r="AW129" s="13" t="s">
        <v>36</v>
      </c>
      <c r="AX129" s="13" t="s">
        <v>75</v>
      </c>
      <c r="AY129" s="245" t="s">
        <v>173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878</v>
      </c>
      <c r="G130" s="236"/>
      <c r="H130" s="239">
        <v>38.63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75</v>
      </c>
      <c r="AY130" s="245" t="s">
        <v>173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879</v>
      </c>
      <c r="G131" s="236"/>
      <c r="H131" s="239">
        <v>-45.09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75</v>
      </c>
      <c r="AY131" s="245" t="s">
        <v>173</v>
      </c>
    </row>
    <row r="132" spans="1:51" s="15" customFormat="1" ht="12">
      <c r="A132" s="15"/>
      <c r="B132" s="257"/>
      <c r="C132" s="258"/>
      <c r="D132" s="231" t="s">
        <v>184</v>
      </c>
      <c r="E132" s="259" t="s">
        <v>18</v>
      </c>
      <c r="F132" s="260" t="s">
        <v>274</v>
      </c>
      <c r="G132" s="258"/>
      <c r="H132" s="261">
        <v>320.84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7" t="s">
        <v>184</v>
      </c>
      <c r="AU132" s="267" t="s">
        <v>84</v>
      </c>
      <c r="AV132" s="15" t="s">
        <v>192</v>
      </c>
      <c r="AW132" s="15" t="s">
        <v>36</v>
      </c>
      <c r="AX132" s="15" t="s">
        <v>75</v>
      </c>
      <c r="AY132" s="267" t="s">
        <v>173</v>
      </c>
    </row>
    <row r="133" spans="1:51" s="13" customFormat="1" ht="12">
      <c r="A133" s="13"/>
      <c r="B133" s="235"/>
      <c r="C133" s="236"/>
      <c r="D133" s="231" t="s">
        <v>184</v>
      </c>
      <c r="E133" s="237" t="s">
        <v>18</v>
      </c>
      <c r="F133" s="238" t="s">
        <v>887</v>
      </c>
      <c r="G133" s="236"/>
      <c r="H133" s="239">
        <v>705.85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184</v>
      </c>
      <c r="AU133" s="245" t="s">
        <v>84</v>
      </c>
      <c r="AV133" s="13" t="s">
        <v>84</v>
      </c>
      <c r="AW133" s="13" t="s">
        <v>36</v>
      </c>
      <c r="AX133" s="13" t="s">
        <v>82</v>
      </c>
      <c r="AY133" s="245" t="s">
        <v>173</v>
      </c>
    </row>
    <row r="134" spans="1:65" s="2" customFormat="1" ht="41.5" customHeight="1">
      <c r="A134" s="39"/>
      <c r="B134" s="40"/>
      <c r="C134" s="219" t="s">
        <v>256</v>
      </c>
      <c r="D134" s="219" t="s">
        <v>175</v>
      </c>
      <c r="E134" s="220" t="s">
        <v>277</v>
      </c>
      <c r="F134" s="221" t="s">
        <v>278</v>
      </c>
      <c r="G134" s="222" t="s">
        <v>188</v>
      </c>
      <c r="H134" s="223">
        <v>180.25</v>
      </c>
      <c r="I134" s="224"/>
      <c r="J134" s="223">
        <f>ROUND(I134*H134,2)</f>
        <v>0</v>
      </c>
      <c r="K134" s="221" t="s">
        <v>179</v>
      </c>
      <c r="L134" s="45"/>
      <c r="M134" s="225" t="s">
        <v>18</v>
      </c>
      <c r="N134" s="226" t="s">
        <v>46</v>
      </c>
      <c r="O134" s="85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9" t="s">
        <v>180</v>
      </c>
      <c r="AT134" s="229" t="s">
        <v>175</v>
      </c>
      <c r="AU134" s="229" t="s">
        <v>84</v>
      </c>
      <c r="AY134" s="18" t="s">
        <v>173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82</v>
      </c>
      <c r="BK134" s="230">
        <f>ROUND(I134*H134,2)</f>
        <v>0</v>
      </c>
      <c r="BL134" s="18" t="s">
        <v>180</v>
      </c>
      <c r="BM134" s="229" t="s">
        <v>888</v>
      </c>
    </row>
    <row r="135" spans="1:47" s="2" customFormat="1" ht="12">
      <c r="A135" s="39"/>
      <c r="B135" s="40"/>
      <c r="C135" s="41"/>
      <c r="D135" s="231" t="s">
        <v>182</v>
      </c>
      <c r="E135" s="41"/>
      <c r="F135" s="232" t="s">
        <v>280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889</v>
      </c>
      <c r="G136" s="236"/>
      <c r="H136" s="239">
        <v>180.25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82</v>
      </c>
      <c r="AY136" s="245" t="s">
        <v>173</v>
      </c>
    </row>
    <row r="137" spans="1:65" s="2" customFormat="1" ht="20.5" customHeight="1">
      <c r="A137" s="39"/>
      <c r="B137" s="40"/>
      <c r="C137" s="268" t="s">
        <v>8</v>
      </c>
      <c r="D137" s="268" t="s">
        <v>283</v>
      </c>
      <c r="E137" s="269" t="s">
        <v>284</v>
      </c>
      <c r="F137" s="270" t="s">
        <v>285</v>
      </c>
      <c r="G137" s="271" t="s">
        <v>272</v>
      </c>
      <c r="H137" s="272">
        <v>396.55</v>
      </c>
      <c r="I137" s="273"/>
      <c r="J137" s="272">
        <f>ROUND(I137*H137,2)</f>
        <v>0</v>
      </c>
      <c r="K137" s="270" t="s">
        <v>179</v>
      </c>
      <c r="L137" s="274"/>
      <c r="M137" s="275" t="s">
        <v>18</v>
      </c>
      <c r="N137" s="276" t="s">
        <v>46</v>
      </c>
      <c r="O137" s="85"/>
      <c r="P137" s="227">
        <f>O137*H137</f>
        <v>0</v>
      </c>
      <c r="Q137" s="227">
        <v>1</v>
      </c>
      <c r="R137" s="227">
        <f>Q137*H137</f>
        <v>396.55</v>
      </c>
      <c r="S137" s="227">
        <v>0</v>
      </c>
      <c r="T137" s="22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9" t="s">
        <v>213</v>
      </c>
      <c r="AT137" s="229" t="s">
        <v>283</v>
      </c>
      <c r="AU137" s="229" t="s">
        <v>84</v>
      </c>
      <c r="AY137" s="18" t="s">
        <v>173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82</v>
      </c>
      <c r="BK137" s="230">
        <f>ROUND(I137*H137,2)</f>
        <v>0</v>
      </c>
      <c r="BL137" s="18" t="s">
        <v>180</v>
      </c>
      <c r="BM137" s="229" t="s">
        <v>890</v>
      </c>
    </row>
    <row r="138" spans="1:47" s="2" customFormat="1" ht="12">
      <c r="A138" s="39"/>
      <c r="B138" s="40"/>
      <c r="C138" s="41"/>
      <c r="D138" s="231" t="s">
        <v>239</v>
      </c>
      <c r="E138" s="41"/>
      <c r="F138" s="232" t="s">
        <v>891</v>
      </c>
      <c r="G138" s="41"/>
      <c r="H138" s="41"/>
      <c r="I138" s="137"/>
      <c r="J138" s="41"/>
      <c r="K138" s="41"/>
      <c r="L138" s="45"/>
      <c r="M138" s="233"/>
      <c r="N138" s="23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239</v>
      </c>
      <c r="AU138" s="18" t="s">
        <v>84</v>
      </c>
    </row>
    <row r="139" spans="1:51" s="13" customFormat="1" ht="12">
      <c r="A139" s="13"/>
      <c r="B139" s="235"/>
      <c r="C139" s="236"/>
      <c r="D139" s="231" t="s">
        <v>184</v>
      </c>
      <c r="E139" s="236"/>
      <c r="F139" s="238" t="s">
        <v>892</v>
      </c>
      <c r="G139" s="236"/>
      <c r="H139" s="239">
        <v>396.55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184</v>
      </c>
      <c r="AU139" s="245" t="s">
        <v>84</v>
      </c>
      <c r="AV139" s="13" t="s">
        <v>84</v>
      </c>
      <c r="AW139" s="13" t="s">
        <v>4</v>
      </c>
      <c r="AX139" s="13" t="s">
        <v>82</v>
      </c>
      <c r="AY139" s="245" t="s">
        <v>173</v>
      </c>
    </row>
    <row r="140" spans="1:65" s="2" customFormat="1" ht="20.5" customHeight="1">
      <c r="A140" s="39"/>
      <c r="B140" s="40"/>
      <c r="C140" s="219" t="s">
        <v>269</v>
      </c>
      <c r="D140" s="219" t="s">
        <v>175</v>
      </c>
      <c r="E140" s="220" t="s">
        <v>290</v>
      </c>
      <c r="F140" s="221" t="s">
        <v>291</v>
      </c>
      <c r="G140" s="222" t="s">
        <v>178</v>
      </c>
      <c r="H140" s="223">
        <v>2058.75</v>
      </c>
      <c r="I140" s="224"/>
      <c r="J140" s="223">
        <f>ROUND(I140*H140,2)</f>
        <v>0</v>
      </c>
      <c r="K140" s="221" t="s">
        <v>179</v>
      </c>
      <c r="L140" s="45"/>
      <c r="M140" s="225" t="s">
        <v>18</v>
      </c>
      <c r="N140" s="226" t="s">
        <v>46</v>
      </c>
      <c r="O140" s="85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9" t="s">
        <v>180</v>
      </c>
      <c r="AT140" s="229" t="s">
        <v>175</v>
      </c>
      <c r="AU140" s="229" t="s">
        <v>84</v>
      </c>
      <c r="AY140" s="18" t="s">
        <v>173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82</v>
      </c>
      <c r="BK140" s="230">
        <f>ROUND(I140*H140,2)</f>
        <v>0</v>
      </c>
      <c r="BL140" s="18" t="s">
        <v>180</v>
      </c>
      <c r="BM140" s="229" t="s">
        <v>893</v>
      </c>
    </row>
    <row r="141" spans="1:47" s="2" customFormat="1" ht="12">
      <c r="A141" s="39"/>
      <c r="B141" s="40"/>
      <c r="C141" s="41"/>
      <c r="D141" s="231" t="s">
        <v>182</v>
      </c>
      <c r="E141" s="41"/>
      <c r="F141" s="232" t="s">
        <v>293</v>
      </c>
      <c r="G141" s="41"/>
      <c r="H141" s="41"/>
      <c r="I141" s="137"/>
      <c r="J141" s="41"/>
      <c r="K141" s="41"/>
      <c r="L141" s="45"/>
      <c r="M141" s="233"/>
      <c r="N141" s="23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182</v>
      </c>
      <c r="AU141" s="18" t="s">
        <v>84</v>
      </c>
    </row>
    <row r="142" spans="1:51" s="13" customFormat="1" ht="12">
      <c r="A142" s="13"/>
      <c r="B142" s="235"/>
      <c r="C142" s="236"/>
      <c r="D142" s="231" t="s">
        <v>184</v>
      </c>
      <c r="E142" s="237" t="s">
        <v>18</v>
      </c>
      <c r="F142" s="238" t="s">
        <v>894</v>
      </c>
      <c r="G142" s="236"/>
      <c r="H142" s="239">
        <v>2058.75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184</v>
      </c>
      <c r="AU142" s="245" t="s">
        <v>84</v>
      </c>
      <c r="AV142" s="13" t="s">
        <v>84</v>
      </c>
      <c r="AW142" s="13" t="s">
        <v>36</v>
      </c>
      <c r="AX142" s="13" t="s">
        <v>82</v>
      </c>
      <c r="AY142" s="245" t="s">
        <v>173</v>
      </c>
    </row>
    <row r="143" spans="1:65" s="2" customFormat="1" ht="31" customHeight="1">
      <c r="A143" s="39"/>
      <c r="B143" s="40"/>
      <c r="C143" s="219" t="s">
        <v>276</v>
      </c>
      <c r="D143" s="219" t="s">
        <v>175</v>
      </c>
      <c r="E143" s="220" t="s">
        <v>296</v>
      </c>
      <c r="F143" s="221" t="s">
        <v>297</v>
      </c>
      <c r="G143" s="222" t="s">
        <v>178</v>
      </c>
      <c r="H143" s="223">
        <v>2000</v>
      </c>
      <c r="I143" s="224"/>
      <c r="J143" s="223">
        <f>ROUND(I143*H143,2)</f>
        <v>0</v>
      </c>
      <c r="K143" s="221" t="s">
        <v>179</v>
      </c>
      <c r="L143" s="45"/>
      <c r="M143" s="225" t="s">
        <v>18</v>
      </c>
      <c r="N143" s="226" t="s">
        <v>46</v>
      </c>
      <c r="O143" s="85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9" t="s">
        <v>180</v>
      </c>
      <c r="AT143" s="229" t="s">
        <v>175</v>
      </c>
      <c r="AU143" s="229" t="s">
        <v>84</v>
      </c>
      <c r="AY143" s="18" t="s">
        <v>173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82</v>
      </c>
      <c r="BK143" s="230">
        <f>ROUND(I143*H143,2)</f>
        <v>0</v>
      </c>
      <c r="BL143" s="18" t="s">
        <v>180</v>
      </c>
      <c r="BM143" s="229" t="s">
        <v>895</v>
      </c>
    </row>
    <row r="144" spans="1:47" s="2" customFormat="1" ht="12">
      <c r="A144" s="39"/>
      <c r="B144" s="40"/>
      <c r="C144" s="41"/>
      <c r="D144" s="231" t="s">
        <v>182</v>
      </c>
      <c r="E144" s="41"/>
      <c r="F144" s="232" t="s">
        <v>299</v>
      </c>
      <c r="G144" s="41"/>
      <c r="H144" s="41"/>
      <c r="I144" s="137"/>
      <c r="J144" s="41"/>
      <c r="K144" s="41"/>
      <c r="L144" s="45"/>
      <c r="M144" s="233"/>
      <c r="N144" s="23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182</v>
      </c>
      <c r="AU144" s="18" t="s">
        <v>84</v>
      </c>
    </row>
    <row r="145" spans="1:51" s="13" customFormat="1" ht="12">
      <c r="A145" s="13"/>
      <c r="B145" s="235"/>
      <c r="C145" s="236"/>
      <c r="D145" s="231" t="s">
        <v>184</v>
      </c>
      <c r="E145" s="237" t="s">
        <v>18</v>
      </c>
      <c r="F145" s="238" t="s">
        <v>300</v>
      </c>
      <c r="G145" s="236"/>
      <c r="H145" s="239">
        <v>2000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184</v>
      </c>
      <c r="AU145" s="245" t="s">
        <v>84</v>
      </c>
      <c r="AV145" s="13" t="s">
        <v>84</v>
      </c>
      <c r="AW145" s="13" t="s">
        <v>36</v>
      </c>
      <c r="AX145" s="13" t="s">
        <v>82</v>
      </c>
      <c r="AY145" s="245" t="s">
        <v>173</v>
      </c>
    </row>
    <row r="146" spans="1:65" s="2" customFormat="1" ht="31" customHeight="1">
      <c r="A146" s="39"/>
      <c r="B146" s="40"/>
      <c r="C146" s="219" t="s">
        <v>282</v>
      </c>
      <c r="D146" s="219" t="s">
        <v>175</v>
      </c>
      <c r="E146" s="220" t="s">
        <v>649</v>
      </c>
      <c r="F146" s="221" t="s">
        <v>650</v>
      </c>
      <c r="G146" s="222" t="s">
        <v>178</v>
      </c>
      <c r="H146" s="223">
        <v>0.64</v>
      </c>
      <c r="I146" s="224"/>
      <c r="J146" s="223">
        <f>ROUND(I146*H146,2)</f>
        <v>0</v>
      </c>
      <c r="K146" s="221" t="s">
        <v>179</v>
      </c>
      <c r="L146" s="45"/>
      <c r="M146" s="225" t="s">
        <v>18</v>
      </c>
      <c r="N146" s="226" t="s">
        <v>46</v>
      </c>
      <c r="O146" s="85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9" t="s">
        <v>180</v>
      </c>
      <c r="AT146" s="229" t="s">
        <v>175</v>
      </c>
      <c r="AU146" s="229" t="s">
        <v>84</v>
      </c>
      <c r="AY146" s="18" t="s">
        <v>173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82</v>
      </c>
      <c r="BK146" s="230">
        <f>ROUND(I146*H146,2)</f>
        <v>0</v>
      </c>
      <c r="BL146" s="18" t="s">
        <v>180</v>
      </c>
      <c r="BM146" s="229" t="s">
        <v>896</v>
      </c>
    </row>
    <row r="147" spans="1:47" s="2" customFormat="1" ht="12">
      <c r="A147" s="39"/>
      <c r="B147" s="40"/>
      <c r="C147" s="41"/>
      <c r="D147" s="231" t="s">
        <v>182</v>
      </c>
      <c r="E147" s="41"/>
      <c r="F147" s="232" t="s">
        <v>304</v>
      </c>
      <c r="G147" s="41"/>
      <c r="H147" s="41"/>
      <c r="I147" s="137"/>
      <c r="J147" s="41"/>
      <c r="K147" s="41"/>
      <c r="L147" s="45"/>
      <c r="M147" s="233"/>
      <c r="N147" s="23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182</v>
      </c>
      <c r="AU147" s="18" t="s">
        <v>84</v>
      </c>
    </row>
    <row r="148" spans="1:51" s="13" customFormat="1" ht="12">
      <c r="A148" s="13"/>
      <c r="B148" s="235"/>
      <c r="C148" s="236"/>
      <c r="D148" s="231" t="s">
        <v>184</v>
      </c>
      <c r="E148" s="237" t="s">
        <v>18</v>
      </c>
      <c r="F148" s="238" t="s">
        <v>897</v>
      </c>
      <c r="G148" s="236"/>
      <c r="H148" s="239">
        <v>0.64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184</v>
      </c>
      <c r="AU148" s="245" t="s">
        <v>84</v>
      </c>
      <c r="AV148" s="13" t="s">
        <v>84</v>
      </c>
      <c r="AW148" s="13" t="s">
        <v>36</v>
      </c>
      <c r="AX148" s="13" t="s">
        <v>82</v>
      </c>
      <c r="AY148" s="245" t="s">
        <v>173</v>
      </c>
    </row>
    <row r="149" spans="1:65" s="2" customFormat="1" ht="20.5" customHeight="1">
      <c r="A149" s="39"/>
      <c r="B149" s="40"/>
      <c r="C149" s="219" t="s">
        <v>289</v>
      </c>
      <c r="D149" s="219" t="s">
        <v>175</v>
      </c>
      <c r="E149" s="220" t="s">
        <v>301</v>
      </c>
      <c r="F149" s="221" t="s">
        <v>302</v>
      </c>
      <c r="G149" s="222" t="s">
        <v>178</v>
      </c>
      <c r="H149" s="223">
        <v>331.68</v>
      </c>
      <c r="I149" s="224"/>
      <c r="J149" s="223">
        <f>ROUND(I149*H149,2)</f>
        <v>0</v>
      </c>
      <c r="K149" s="221" t="s">
        <v>179</v>
      </c>
      <c r="L149" s="45"/>
      <c r="M149" s="225" t="s">
        <v>18</v>
      </c>
      <c r="N149" s="226" t="s">
        <v>46</v>
      </c>
      <c r="O149" s="85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9" t="s">
        <v>180</v>
      </c>
      <c r="AT149" s="229" t="s">
        <v>175</v>
      </c>
      <c r="AU149" s="229" t="s">
        <v>84</v>
      </c>
      <c r="AY149" s="18" t="s">
        <v>173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8" t="s">
        <v>82</v>
      </c>
      <c r="BK149" s="230">
        <f>ROUND(I149*H149,2)</f>
        <v>0</v>
      </c>
      <c r="BL149" s="18" t="s">
        <v>180</v>
      </c>
      <c r="BM149" s="229" t="s">
        <v>898</v>
      </c>
    </row>
    <row r="150" spans="1:47" s="2" customFormat="1" ht="12">
      <c r="A150" s="39"/>
      <c r="B150" s="40"/>
      <c r="C150" s="41"/>
      <c r="D150" s="231" t="s">
        <v>182</v>
      </c>
      <c r="E150" s="41"/>
      <c r="F150" s="232" t="s">
        <v>304</v>
      </c>
      <c r="G150" s="41"/>
      <c r="H150" s="41"/>
      <c r="I150" s="137"/>
      <c r="J150" s="41"/>
      <c r="K150" s="41"/>
      <c r="L150" s="45"/>
      <c r="M150" s="233"/>
      <c r="N150" s="234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182</v>
      </c>
      <c r="AU150" s="18" t="s">
        <v>84</v>
      </c>
    </row>
    <row r="151" spans="1:51" s="13" customFormat="1" ht="12">
      <c r="A151" s="13"/>
      <c r="B151" s="235"/>
      <c r="C151" s="236"/>
      <c r="D151" s="231" t="s">
        <v>184</v>
      </c>
      <c r="E151" s="237" t="s">
        <v>18</v>
      </c>
      <c r="F151" s="238" t="s">
        <v>899</v>
      </c>
      <c r="G151" s="236"/>
      <c r="H151" s="239">
        <v>331.68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184</v>
      </c>
      <c r="AU151" s="245" t="s">
        <v>84</v>
      </c>
      <c r="AV151" s="13" t="s">
        <v>84</v>
      </c>
      <c r="AW151" s="13" t="s">
        <v>36</v>
      </c>
      <c r="AX151" s="13" t="s">
        <v>82</v>
      </c>
      <c r="AY151" s="245" t="s">
        <v>173</v>
      </c>
    </row>
    <row r="152" spans="1:65" s="2" customFormat="1" ht="20.5" customHeight="1">
      <c r="A152" s="39"/>
      <c r="B152" s="40"/>
      <c r="C152" s="219" t="s">
        <v>295</v>
      </c>
      <c r="D152" s="219" t="s">
        <v>175</v>
      </c>
      <c r="E152" s="220" t="s">
        <v>655</v>
      </c>
      <c r="F152" s="221" t="s">
        <v>656</v>
      </c>
      <c r="G152" s="222" t="s">
        <v>178</v>
      </c>
      <c r="H152" s="223">
        <v>654</v>
      </c>
      <c r="I152" s="224"/>
      <c r="J152" s="223">
        <f>ROUND(I152*H152,2)</f>
        <v>0</v>
      </c>
      <c r="K152" s="221" t="s">
        <v>179</v>
      </c>
      <c r="L152" s="45"/>
      <c r="M152" s="225" t="s">
        <v>18</v>
      </c>
      <c r="N152" s="226" t="s">
        <v>46</v>
      </c>
      <c r="O152" s="85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9" t="s">
        <v>180</v>
      </c>
      <c r="AT152" s="229" t="s">
        <v>175</v>
      </c>
      <c r="AU152" s="229" t="s">
        <v>84</v>
      </c>
      <c r="AY152" s="18" t="s">
        <v>173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82</v>
      </c>
      <c r="BK152" s="230">
        <f>ROUND(I152*H152,2)</f>
        <v>0</v>
      </c>
      <c r="BL152" s="18" t="s">
        <v>180</v>
      </c>
      <c r="BM152" s="229" t="s">
        <v>900</v>
      </c>
    </row>
    <row r="153" spans="1:47" s="2" customFormat="1" ht="12">
      <c r="A153" s="39"/>
      <c r="B153" s="40"/>
      <c r="C153" s="41"/>
      <c r="D153" s="231" t="s">
        <v>182</v>
      </c>
      <c r="E153" s="41"/>
      <c r="F153" s="232" t="s">
        <v>310</v>
      </c>
      <c r="G153" s="41"/>
      <c r="H153" s="41"/>
      <c r="I153" s="137"/>
      <c r="J153" s="41"/>
      <c r="K153" s="41"/>
      <c r="L153" s="45"/>
      <c r="M153" s="233"/>
      <c r="N153" s="234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182</v>
      </c>
      <c r="AU153" s="18" t="s">
        <v>84</v>
      </c>
    </row>
    <row r="154" spans="1:47" s="2" customFormat="1" ht="12">
      <c r="A154" s="39"/>
      <c r="B154" s="40"/>
      <c r="C154" s="41"/>
      <c r="D154" s="231" t="s">
        <v>239</v>
      </c>
      <c r="E154" s="41"/>
      <c r="F154" s="232" t="s">
        <v>444</v>
      </c>
      <c r="G154" s="41"/>
      <c r="H154" s="41"/>
      <c r="I154" s="137"/>
      <c r="J154" s="41"/>
      <c r="K154" s="41"/>
      <c r="L154" s="45"/>
      <c r="M154" s="233"/>
      <c r="N154" s="23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239</v>
      </c>
      <c r="AU154" s="18" t="s">
        <v>84</v>
      </c>
    </row>
    <row r="155" spans="1:51" s="13" customFormat="1" ht="12">
      <c r="A155" s="13"/>
      <c r="B155" s="235"/>
      <c r="C155" s="236"/>
      <c r="D155" s="231" t="s">
        <v>184</v>
      </c>
      <c r="E155" s="237" t="s">
        <v>18</v>
      </c>
      <c r="F155" s="238" t="s">
        <v>901</v>
      </c>
      <c r="G155" s="236"/>
      <c r="H155" s="239">
        <v>654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184</v>
      </c>
      <c r="AU155" s="245" t="s">
        <v>84</v>
      </c>
      <c r="AV155" s="13" t="s">
        <v>84</v>
      </c>
      <c r="AW155" s="13" t="s">
        <v>36</v>
      </c>
      <c r="AX155" s="13" t="s">
        <v>82</v>
      </c>
      <c r="AY155" s="245" t="s">
        <v>173</v>
      </c>
    </row>
    <row r="156" spans="1:65" s="2" customFormat="1" ht="20.5" customHeight="1">
      <c r="A156" s="39"/>
      <c r="B156" s="40"/>
      <c r="C156" s="219" t="s">
        <v>7</v>
      </c>
      <c r="D156" s="219" t="s">
        <v>175</v>
      </c>
      <c r="E156" s="220" t="s">
        <v>441</v>
      </c>
      <c r="F156" s="221" t="s">
        <v>442</v>
      </c>
      <c r="G156" s="222" t="s">
        <v>178</v>
      </c>
      <c r="H156" s="223">
        <v>1963</v>
      </c>
      <c r="I156" s="224"/>
      <c r="J156" s="223">
        <f>ROUND(I156*H156,2)</f>
        <v>0</v>
      </c>
      <c r="K156" s="221" t="s">
        <v>179</v>
      </c>
      <c r="L156" s="45"/>
      <c r="M156" s="225" t="s">
        <v>18</v>
      </c>
      <c r="N156" s="226" t="s">
        <v>46</v>
      </c>
      <c r="O156" s="85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9" t="s">
        <v>180</v>
      </c>
      <c r="AT156" s="229" t="s">
        <v>175</v>
      </c>
      <c r="AU156" s="229" t="s">
        <v>84</v>
      </c>
      <c r="AY156" s="18" t="s">
        <v>173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8" t="s">
        <v>82</v>
      </c>
      <c r="BK156" s="230">
        <f>ROUND(I156*H156,2)</f>
        <v>0</v>
      </c>
      <c r="BL156" s="18" t="s">
        <v>180</v>
      </c>
      <c r="BM156" s="229" t="s">
        <v>902</v>
      </c>
    </row>
    <row r="157" spans="1:47" s="2" customFormat="1" ht="12">
      <c r="A157" s="39"/>
      <c r="B157" s="40"/>
      <c r="C157" s="41"/>
      <c r="D157" s="231" t="s">
        <v>182</v>
      </c>
      <c r="E157" s="41"/>
      <c r="F157" s="232" t="s">
        <v>310</v>
      </c>
      <c r="G157" s="41"/>
      <c r="H157" s="41"/>
      <c r="I157" s="137"/>
      <c r="J157" s="41"/>
      <c r="K157" s="41"/>
      <c r="L157" s="45"/>
      <c r="M157" s="233"/>
      <c r="N157" s="23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182</v>
      </c>
      <c r="AU157" s="18" t="s">
        <v>84</v>
      </c>
    </row>
    <row r="158" spans="1:47" s="2" customFormat="1" ht="12">
      <c r="A158" s="39"/>
      <c r="B158" s="40"/>
      <c r="C158" s="41"/>
      <c r="D158" s="231" t="s">
        <v>239</v>
      </c>
      <c r="E158" s="41"/>
      <c r="F158" s="232" t="s">
        <v>444</v>
      </c>
      <c r="G158" s="41"/>
      <c r="H158" s="41"/>
      <c r="I158" s="137"/>
      <c r="J158" s="41"/>
      <c r="K158" s="41"/>
      <c r="L158" s="45"/>
      <c r="M158" s="233"/>
      <c r="N158" s="234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239</v>
      </c>
      <c r="AU158" s="18" t="s">
        <v>84</v>
      </c>
    </row>
    <row r="159" spans="1:51" s="13" customFormat="1" ht="12">
      <c r="A159" s="13"/>
      <c r="B159" s="235"/>
      <c r="C159" s="236"/>
      <c r="D159" s="231" t="s">
        <v>184</v>
      </c>
      <c r="E159" s="237" t="s">
        <v>18</v>
      </c>
      <c r="F159" s="238" t="s">
        <v>903</v>
      </c>
      <c r="G159" s="236"/>
      <c r="H159" s="239">
        <v>1963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184</v>
      </c>
      <c r="AU159" s="245" t="s">
        <v>84</v>
      </c>
      <c r="AV159" s="13" t="s">
        <v>84</v>
      </c>
      <c r="AW159" s="13" t="s">
        <v>36</v>
      </c>
      <c r="AX159" s="13" t="s">
        <v>82</v>
      </c>
      <c r="AY159" s="245" t="s">
        <v>173</v>
      </c>
    </row>
    <row r="160" spans="1:65" s="2" customFormat="1" ht="20.5" customHeight="1">
      <c r="A160" s="39"/>
      <c r="B160" s="40"/>
      <c r="C160" s="219" t="s">
        <v>306</v>
      </c>
      <c r="D160" s="219" t="s">
        <v>175</v>
      </c>
      <c r="E160" s="220" t="s">
        <v>313</v>
      </c>
      <c r="F160" s="221" t="s">
        <v>314</v>
      </c>
      <c r="G160" s="222" t="s">
        <v>178</v>
      </c>
      <c r="H160" s="223">
        <v>654</v>
      </c>
      <c r="I160" s="224"/>
      <c r="J160" s="223">
        <f>ROUND(I160*H160,2)</f>
        <v>0</v>
      </c>
      <c r="K160" s="221" t="s">
        <v>179</v>
      </c>
      <c r="L160" s="45"/>
      <c r="M160" s="225" t="s">
        <v>18</v>
      </c>
      <c r="N160" s="226" t="s">
        <v>46</v>
      </c>
      <c r="O160" s="85"/>
      <c r="P160" s="227">
        <f>O160*H160</f>
        <v>0</v>
      </c>
      <c r="Q160" s="227">
        <v>0.0012727</v>
      </c>
      <c r="R160" s="227">
        <f>Q160*H160</f>
        <v>0.8323458</v>
      </c>
      <c r="S160" s="227">
        <v>0</v>
      </c>
      <c r="T160" s="22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9" t="s">
        <v>180</v>
      </c>
      <c r="AT160" s="229" t="s">
        <v>175</v>
      </c>
      <c r="AU160" s="229" t="s">
        <v>84</v>
      </c>
      <c r="AY160" s="18" t="s">
        <v>173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8" t="s">
        <v>82</v>
      </c>
      <c r="BK160" s="230">
        <f>ROUND(I160*H160,2)</f>
        <v>0</v>
      </c>
      <c r="BL160" s="18" t="s">
        <v>180</v>
      </c>
      <c r="BM160" s="229" t="s">
        <v>904</v>
      </c>
    </row>
    <row r="161" spans="1:47" s="2" customFormat="1" ht="12">
      <c r="A161" s="39"/>
      <c r="B161" s="40"/>
      <c r="C161" s="41"/>
      <c r="D161" s="231" t="s">
        <v>182</v>
      </c>
      <c r="E161" s="41"/>
      <c r="F161" s="232" t="s">
        <v>316</v>
      </c>
      <c r="G161" s="41"/>
      <c r="H161" s="41"/>
      <c r="I161" s="137"/>
      <c r="J161" s="41"/>
      <c r="K161" s="41"/>
      <c r="L161" s="45"/>
      <c r="M161" s="233"/>
      <c r="N161" s="234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182</v>
      </c>
      <c r="AU161" s="18" t="s">
        <v>84</v>
      </c>
    </row>
    <row r="162" spans="1:51" s="13" customFormat="1" ht="12">
      <c r="A162" s="13"/>
      <c r="B162" s="235"/>
      <c r="C162" s="236"/>
      <c r="D162" s="231" t="s">
        <v>184</v>
      </c>
      <c r="E162" s="237" t="s">
        <v>18</v>
      </c>
      <c r="F162" s="238" t="s">
        <v>901</v>
      </c>
      <c r="G162" s="236"/>
      <c r="H162" s="239">
        <v>654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184</v>
      </c>
      <c r="AU162" s="245" t="s">
        <v>84</v>
      </c>
      <c r="AV162" s="13" t="s">
        <v>84</v>
      </c>
      <c r="AW162" s="13" t="s">
        <v>36</v>
      </c>
      <c r="AX162" s="13" t="s">
        <v>82</v>
      </c>
      <c r="AY162" s="245" t="s">
        <v>173</v>
      </c>
    </row>
    <row r="163" spans="1:65" s="2" customFormat="1" ht="20.5" customHeight="1">
      <c r="A163" s="39"/>
      <c r="B163" s="40"/>
      <c r="C163" s="268" t="s">
        <v>312</v>
      </c>
      <c r="D163" s="268" t="s">
        <v>283</v>
      </c>
      <c r="E163" s="269" t="s">
        <v>319</v>
      </c>
      <c r="F163" s="270" t="s">
        <v>320</v>
      </c>
      <c r="G163" s="271" t="s">
        <v>321</v>
      </c>
      <c r="H163" s="272">
        <v>16.35</v>
      </c>
      <c r="I163" s="273"/>
      <c r="J163" s="272">
        <f>ROUND(I163*H163,2)</f>
        <v>0</v>
      </c>
      <c r="K163" s="270" t="s">
        <v>179</v>
      </c>
      <c r="L163" s="274"/>
      <c r="M163" s="275" t="s">
        <v>18</v>
      </c>
      <c r="N163" s="276" t="s">
        <v>46</v>
      </c>
      <c r="O163" s="85"/>
      <c r="P163" s="227">
        <f>O163*H163</f>
        <v>0</v>
      </c>
      <c r="Q163" s="227">
        <v>0.001</v>
      </c>
      <c r="R163" s="227">
        <f>Q163*H163</f>
        <v>0.016350000000000003</v>
      </c>
      <c r="S163" s="227">
        <v>0</v>
      </c>
      <c r="T163" s="22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9" t="s">
        <v>213</v>
      </c>
      <c r="AT163" s="229" t="s">
        <v>283</v>
      </c>
      <c r="AU163" s="229" t="s">
        <v>84</v>
      </c>
      <c r="AY163" s="18" t="s">
        <v>173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8" t="s">
        <v>82</v>
      </c>
      <c r="BK163" s="230">
        <f>ROUND(I163*H163,2)</f>
        <v>0</v>
      </c>
      <c r="BL163" s="18" t="s">
        <v>180</v>
      </c>
      <c r="BM163" s="229" t="s">
        <v>905</v>
      </c>
    </row>
    <row r="164" spans="1:51" s="13" customFormat="1" ht="12">
      <c r="A164" s="13"/>
      <c r="B164" s="235"/>
      <c r="C164" s="236"/>
      <c r="D164" s="231" t="s">
        <v>184</v>
      </c>
      <c r="E164" s="236"/>
      <c r="F164" s="238" t="s">
        <v>906</v>
      </c>
      <c r="G164" s="236"/>
      <c r="H164" s="239">
        <v>16.35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184</v>
      </c>
      <c r="AU164" s="245" t="s">
        <v>84</v>
      </c>
      <c r="AV164" s="13" t="s">
        <v>84</v>
      </c>
      <c r="AW164" s="13" t="s">
        <v>4</v>
      </c>
      <c r="AX164" s="13" t="s">
        <v>82</v>
      </c>
      <c r="AY164" s="245" t="s">
        <v>173</v>
      </c>
    </row>
    <row r="165" spans="1:63" s="12" customFormat="1" ht="22.8" customHeight="1">
      <c r="A165" s="12"/>
      <c r="B165" s="203"/>
      <c r="C165" s="204"/>
      <c r="D165" s="205" t="s">
        <v>74</v>
      </c>
      <c r="E165" s="217" t="s">
        <v>84</v>
      </c>
      <c r="F165" s="217" t="s">
        <v>324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SUM(P166:P174)</f>
        <v>0</v>
      </c>
      <c r="Q165" s="211"/>
      <c r="R165" s="212">
        <f>SUM(R166:R174)</f>
        <v>151.2705</v>
      </c>
      <c r="S165" s="211"/>
      <c r="T165" s="213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82</v>
      </c>
      <c r="AT165" s="215" t="s">
        <v>74</v>
      </c>
      <c r="AU165" s="215" t="s">
        <v>82</v>
      </c>
      <c r="AY165" s="214" t="s">
        <v>173</v>
      </c>
      <c r="BK165" s="216">
        <f>SUM(BK166:BK174)</f>
        <v>0</v>
      </c>
    </row>
    <row r="166" spans="1:65" s="2" customFormat="1" ht="41.5" customHeight="1">
      <c r="A166" s="39"/>
      <c r="B166" s="40"/>
      <c r="C166" s="219" t="s">
        <v>318</v>
      </c>
      <c r="D166" s="219" t="s">
        <v>175</v>
      </c>
      <c r="E166" s="220" t="s">
        <v>332</v>
      </c>
      <c r="F166" s="221" t="s">
        <v>333</v>
      </c>
      <c r="G166" s="222" t="s">
        <v>334</v>
      </c>
      <c r="H166" s="223">
        <v>515</v>
      </c>
      <c r="I166" s="224"/>
      <c r="J166" s="223">
        <f>ROUND(I166*H166,2)</f>
        <v>0</v>
      </c>
      <c r="K166" s="221" t="s">
        <v>179</v>
      </c>
      <c r="L166" s="45"/>
      <c r="M166" s="225" t="s">
        <v>18</v>
      </c>
      <c r="N166" s="226" t="s">
        <v>46</v>
      </c>
      <c r="O166" s="85"/>
      <c r="P166" s="227">
        <f>O166*H166</f>
        <v>0</v>
      </c>
      <c r="Q166" s="227">
        <v>0.28736</v>
      </c>
      <c r="R166" s="227">
        <f>Q166*H166</f>
        <v>147.9904</v>
      </c>
      <c r="S166" s="227">
        <v>0</v>
      </c>
      <c r="T166" s="22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9" t="s">
        <v>180</v>
      </c>
      <c r="AT166" s="229" t="s">
        <v>175</v>
      </c>
      <c r="AU166" s="229" t="s">
        <v>84</v>
      </c>
      <c r="AY166" s="18" t="s">
        <v>173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8" t="s">
        <v>82</v>
      </c>
      <c r="BK166" s="230">
        <f>ROUND(I166*H166,2)</f>
        <v>0</v>
      </c>
      <c r="BL166" s="18" t="s">
        <v>180</v>
      </c>
      <c r="BM166" s="229" t="s">
        <v>907</v>
      </c>
    </row>
    <row r="167" spans="1:47" s="2" customFormat="1" ht="12">
      <c r="A167" s="39"/>
      <c r="B167" s="40"/>
      <c r="C167" s="41"/>
      <c r="D167" s="231" t="s">
        <v>182</v>
      </c>
      <c r="E167" s="41"/>
      <c r="F167" s="232" t="s">
        <v>336</v>
      </c>
      <c r="G167" s="41"/>
      <c r="H167" s="41"/>
      <c r="I167" s="137"/>
      <c r="J167" s="41"/>
      <c r="K167" s="41"/>
      <c r="L167" s="45"/>
      <c r="M167" s="233"/>
      <c r="N167" s="234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182</v>
      </c>
      <c r="AU167" s="18" t="s">
        <v>84</v>
      </c>
    </row>
    <row r="168" spans="1:51" s="13" customFormat="1" ht="12">
      <c r="A168" s="13"/>
      <c r="B168" s="235"/>
      <c r="C168" s="236"/>
      <c r="D168" s="231" t="s">
        <v>184</v>
      </c>
      <c r="E168" s="237" t="s">
        <v>18</v>
      </c>
      <c r="F168" s="238" t="s">
        <v>908</v>
      </c>
      <c r="G168" s="236"/>
      <c r="H168" s="239">
        <v>515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184</v>
      </c>
      <c r="AU168" s="245" t="s">
        <v>84</v>
      </c>
      <c r="AV168" s="13" t="s">
        <v>84</v>
      </c>
      <c r="AW168" s="13" t="s">
        <v>36</v>
      </c>
      <c r="AX168" s="13" t="s">
        <v>82</v>
      </c>
      <c r="AY168" s="245" t="s">
        <v>173</v>
      </c>
    </row>
    <row r="169" spans="1:65" s="2" customFormat="1" ht="14.5" customHeight="1">
      <c r="A169" s="39"/>
      <c r="B169" s="40"/>
      <c r="C169" s="268" t="s">
        <v>339</v>
      </c>
      <c r="D169" s="268" t="s">
        <v>283</v>
      </c>
      <c r="E169" s="269" t="s">
        <v>346</v>
      </c>
      <c r="F169" s="270" t="s">
        <v>347</v>
      </c>
      <c r="G169" s="271" t="s">
        <v>348</v>
      </c>
      <c r="H169" s="272">
        <v>5</v>
      </c>
      <c r="I169" s="273"/>
      <c r="J169" s="272">
        <f>ROUND(I169*H169,2)</f>
        <v>0</v>
      </c>
      <c r="K169" s="270" t="s">
        <v>18</v>
      </c>
      <c r="L169" s="274"/>
      <c r="M169" s="275" t="s">
        <v>18</v>
      </c>
      <c r="N169" s="276" t="s">
        <v>46</v>
      </c>
      <c r="O169" s="85"/>
      <c r="P169" s="227">
        <f>O169*H169</f>
        <v>0</v>
      </c>
      <c r="Q169" s="227">
        <v>0.082</v>
      </c>
      <c r="R169" s="227">
        <f>Q169*H169</f>
        <v>0.41000000000000003</v>
      </c>
      <c r="S169" s="227">
        <v>0</v>
      </c>
      <c r="T169" s="22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9" t="s">
        <v>213</v>
      </c>
      <c r="AT169" s="229" t="s">
        <v>283</v>
      </c>
      <c r="AU169" s="229" t="s">
        <v>84</v>
      </c>
      <c r="AY169" s="18" t="s">
        <v>173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82</v>
      </c>
      <c r="BK169" s="230">
        <f>ROUND(I169*H169,2)</f>
        <v>0</v>
      </c>
      <c r="BL169" s="18" t="s">
        <v>180</v>
      </c>
      <c r="BM169" s="229" t="s">
        <v>909</v>
      </c>
    </row>
    <row r="170" spans="1:47" s="2" customFormat="1" ht="12">
      <c r="A170" s="39"/>
      <c r="B170" s="40"/>
      <c r="C170" s="41"/>
      <c r="D170" s="231" t="s">
        <v>239</v>
      </c>
      <c r="E170" s="41"/>
      <c r="F170" s="232" t="s">
        <v>350</v>
      </c>
      <c r="G170" s="41"/>
      <c r="H170" s="41"/>
      <c r="I170" s="137"/>
      <c r="J170" s="41"/>
      <c r="K170" s="41"/>
      <c r="L170" s="45"/>
      <c r="M170" s="233"/>
      <c r="N170" s="234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239</v>
      </c>
      <c r="AU170" s="18" t="s">
        <v>84</v>
      </c>
    </row>
    <row r="171" spans="1:51" s="13" customFormat="1" ht="12">
      <c r="A171" s="13"/>
      <c r="B171" s="235"/>
      <c r="C171" s="236"/>
      <c r="D171" s="231" t="s">
        <v>184</v>
      </c>
      <c r="E171" s="237" t="s">
        <v>18</v>
      </c>
      <c r="F171" s="238" t="s">
        <v>910</v>
      </c>
      <c r="G171" s="236"/>
      <c r="H171" s="239">
        <v>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184</v>
      </c>
      <c r="AU171" s="245" t="s">
        <v>84</v>
      </c>
      <c r="AV171" s="13" t="s">
        <v>84</v>
      </c>
      <c r="AW171" s="13" t="s">
        <v>36</v>
      </c>
      <c r="AX171" s="13" t="s">
        <v>82</v>
      </c>
      <c r="AY171" s="245" t="s">
        <v>173</v>
      </c>
    </row>
    <row r="172" spans="1:65" s="2" customFormat="1" ht="41.5" customHeight="1">
      <c r="A172" s="39"/>
      <c r="B172" s="40"/>
      <c r="C172" s="219" t="s">
        <v>383</v>
      </c>
      <c r="D172" s="219" t="s">
        <v>175</v>
      </c>
      <c r="E172" s="220" t="s">
        <v>340</v>
      </c>
      <c r="F172" s="221" t="s">
        <v>341</v>
      </c>
      <c r="G172" s="222" t="s">
        <v>334</v>
      </c>
      <c r="H172" s="223">
        <v>10</v>
      </c>
      <c r="I172" s="224"/>
      <c r="J172" s="223">
        <f>ROUND(I172*H172,2)</f>
        <v>0</v>
      </c>
      <c r="K172" s="221" t="s">
        <v>179</v>
      </c>
      <c r="L172" s="45"/>
      <c r="M172" s="225" t="s">
        <v>18</v>
      </c>
      <c r="N172" s="226" t="s">
        <v>46</v>
      </c>
      <c r="O172" s="85"/>
      <c r="P172" s="227">
        <f>O172*H172</f>
        <v>0</v>
      </c>
      <c r="Q172" s="227">
        <v>0.28701</v>
      </c>
      <c r="R172" s="227">
        <f>Q172*H172</f>
        <v>2.8701</v>
      </c>
      <c r="S172" s="227">
        <v>0</v>
      </c>
      <c r="T172" s="22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9" t="s">
        <v>180</v>
      </c>
      <c r="AT172" s="229" t="s">
        <v>175</v>
      </c>
      <c r="AU172" s="229" t="s">
        <v>84</v>
      </c>
      <c r="AY172" s="18" t="s">
        <v>173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82</v>
      </c>
      <c r="BK172" s="230">
        <f>ROUND(I172*H172,2)</f>
        <v>0</v>
      </c>
      <c r="BL172" s="18" t="s">
        <v>180</v>
      </c>
      <c r="BM172" s="229" t="s">
        <v>911</v>
      </c>
    </row>
    <row r="173" spans="1:47" s="2" customFormat="1" ht="12">
      <c r="A173" s="39"/>
      <c r="B173" s="40"/>
      <c r="C173" s="41"/>
      <c r="D173" s="231" t="s">
        <v>182</v>
      </c>
      <c r="E173" s="41"/>
      <c r="F173" s="232" t="s">
        <v>336</v>
      </c>
      <c r="G173" s="41"/>
      <c r="H173" s="41"/>
      <c r="I173" s="137"/>
      <c r="J173" s="41"/>
      <c r="K173" s="41"/>
      <c r="L173" s="45"/>
      <c r="M173" s="233"/>
      <c r="N173" s="23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182</v>
      </c>
      <c r="AU173" s="18" t="s">
        <v>84</v>
      </c>
    </row>
    <row r="174" spans="1:51" s="13" customFormat="1" ht="12">
      <c r="A174" s="13"/>
      <c r="B174" s="235"/>
      <c r="C174" s="236"/>
      <c r="D174" s="231" t="s">
        <v>184</v>
      </c>
      <c r="E174" s="237" t="s">
        <v>18</v>
      </c>
      <c r="F174" s="238" t="s">
        <v>912</v>
      </c>
      <c r="G174" s="236"/>
      <c r="H174" s="239">
        <v>10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184</v>
      </c>
      <c r="AU174" s="245" t="s">
        <v>84</v>
      </c>
      <c r="AV174" s="13" t="s">
        <v>84</v>
      </c>
      <c r="AW174" s="13" t="s">
        <v>36</v>
      </c>
      <c r="AX174" s="13" t="s">
        <v>82</v>
      </c>
      <c r="AY174" s="245" t="s">
        <v>173</v>
      </c>
    </row>
    <row r="175" spans="1:63" s="12" customFormat="1" ht="22.8" customHeight="1">
      <c r="A175" s="12"/>
      <c r="B175" s="203"/>
      <c r="C175" s="204"/>
      <c r="D175" s="205" t="s">
        <v>74</v>
      </c>
      <c r="E175" s="217" t="s">
        <v>180</v>
      </c>
      <c r="F175" s="217" t="s">
        <v>352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SUM(P176:P179)</f>
        <v>0</v>
      </c>
      <c r="Q175" s="211"/>
      <c r="R175" s="212">
        <f>SUM(R176:R179)</f>
        <v>2.317247135</v>
      </c>
      <c r="S175" s="211"/>
      <c r="T175" s="213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82</v>
      </c>
      <c r="AT175" s="215" t="s">
        <v>74</v>
      </c>
      <c r="AU175" s="215" t="s">
        <v>82</v>
      </c>
      <c r="AY175" s="214" t="s">
        <v>173</v>
      </c>
      <c r="BK175" s="216">
        <f>SUM(BK176:BK179)</f>
        <v>0</v>
      </c>
    </row>
    <row r="176" spans="1:65" s="2" customFormat="1" ht="31" customHeight="1">
      <c r="A176" s="39"/>
      <c r="B176" s="40"/>
      <c r="C176" s="219" t="s">
        <v>673</v>
      </c>
      <c r="D176" s="219" t="s">
        <v>175</v>
      </c>
      <c r="E176" s="220" t="s">
        <v>360</v>
      </c>
      <c r="F176" s="221" t="s">
        <v>361</v>
      </c>
      <c r="G176" s="222" t="s">
        <v>178</v>
      </c>
      <c r="H176" s="223">
        <v>875.5</v>
      </c>
      <c r="I176" s="224"/>
      <c r="J176" s="223">
        <f>ROUND(I176*H176,2)</f>
        <v>0</v>
      </c>
      <c r="K176" s="221" t="s">
        <v>179</v>
      </c>
      <c r="L176" s="45"/>
      <c r="M176" s="225" t="s">
        <v>18</v>
      </c>
      <c r="N176" s="226" t="s">
        <v>46</v>
      </c>
      <c r="O176" s="85"/>
      <c r="P176" s="227">
        <f>O176*H176</f>
        <v>0</v>
      </c>
      <c r="Q176" s="227">
        <v>0.00234677</v>
      </c>
      <c r="R176" s="227">
        <f>Q176*H176</f>
        <v>2.0545971350000003</v>
      </c>
      <c r="S176" s="227">
        <v>0</v>
      </c>
      <c r="T176" s="22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9" t="s">
        <v>180</v>
      </c>
      <c r="AT176" s="229" t="s">
        <v>175</v>
      </c>
      <c r="AU176" s="229" t="s">
        <v>84</v>
      </c>
      <c r="AY176" s="18" t="s">
        <v>173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82</v>
      </c>
      <c r="BK176" s="230">
        <f>ROUND(I176*H176,2)</f>
        <v>0</v>
      </c>
      <c r="BL176" s="18" t="s">
        <v>180</v>
      </c>
      <c r="BM176" s="229" t="s">
        <v>913</v>
      </c>
    </row>
    <row r="177" spans="1:47" s="2" customFormat="1" ht="12">
      <c r="A177" s="39"/>
      <c r="B177" s="40"/>
      <c r="C177" s="41"/>
      <c r="D177" s="231" t="s">
        <v>182</v>
      </c>
      <c r="E177" s="41"/>
      <c r="F177" s="232" t="s">
        <v>363</v>
      </c>
      <c r="G177" s="41"/>
      <c r="H177" s="41"/>
      <c r="I177" s="137"/>
      <c r="J177" s="41"/>
      <c r="K177" s="41"/>
      <c r="L177" s="45"/>
      <c r="M177" s="233"/>
      <c r="N177" s="23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182</v>
      </c>
      <c r="AU177" s="18" t="s">
        <v>84</v>
      </c>
    </row>
    <row r="178" spans="1:51" s="13" customFormat="1" ht="12">
      <c r="A178" s="13"/>
      <c r="B178" s="235"/>
      <c r="C178" s="236"/>
      <c r="D178" s="231" t="s">
        <v>184</v>
      </c>
      <c r="E178" s="237" t="s">
        <v>18</v>
      </c>
      <c r="F178" s="238" t="s">
        <v>914</v>
      </c>
      <c r="G178" s="236"/>
      <c r="H178" s="239">
        <v>875.5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184</v>
      </c>
      <c r="AU178" s="245" t="s">
        <v>84</v>
      </c>
      <c r="AV178" s="13" t="s">
        <v>84</v>
      </c>
      <c r="AW178" s="13" t="s">
        <v>36</v>
      </c>
      <c r="AX178" s="13" t="s">
        <v>82</v>
      </c>
      <c r="AY178" s="245" t="s">
        <v>173</v>
      </c>
    </row>
    <row r="179" spans="1:65" s="2" customFormat="1" ht="20.5" customHeight="1">
      <c r="A179" s="39"/>
      <c r="B179" s="40"/>
      <c r="C179" s="268" t="s">
        <v>345</v>
      </c>
      <c r="D179" s="268" t="s">
        <v>283</v>
      </c>
      <c r="E179" s="269" t="s">
        <v>915</v>
      </c>
      <c r="F179" s="270" t="s">
        <v>916</v>
      </c>
      <c r="G179" s="271" t="s">
        <v>178</v>
      </c>
      <c r="H179" s="272">
        <v>875.5</v>
      </c>
      <c r="I179" s="273"/>
      <c r="J179" s="272">
        <f>ROUND(I179*H179,2)</f>
        <v>0</v>
      </c>
      <c r="K179" s="270" t="s">
        <v>917</v>
      </c>
      <c r="L179" s="274"/>
      <c r="M179" s="275" t="s">
        <v>18</v>
      </c>
      <c r="N179" s="276" t="s">
        <v>46</v>
      </c>
      <c r="O179" s="85"/>
      <c r="P179" s="227">
        <f>O179*H179</f>
        <v>0</v>
      </c>
      <c r="Q179" s="227">
        <v>0.0003</v>
      </c>
      <c r="R179" s="227">
        <f>Q179*H179</f>
        <v>0.26265</v>
      </c>
      <c r="S179" s="227">
        <v>0</v>
      </c>
      <c r="T179" s="22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9" t="s">
        <v>213</v>
      </c>
      <c r="AT179" s="229" t="s">
        <v>283</v>
      </c>
      <c r="AU179" s="229" t="s">
        <v>84</v>
      </c>
      <c r="AY179" s="18" t="s">
        <v>173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82</v>
      </c>
      <c r="BK179" s="230">
        <f>ROUND(I179*H179,2)</f>
        <v>0</v>
      </c>
      <c r="BL179" s="18" t="s">
        <v>180</v>
      </c>
      <c r="BM179" s="229" t="s">
        <v>918</v>
      </c>
    </row>
    <row r="180" spans="1:63" s="12" customFormat="1" ht="22.8" customHeight="1">
      <c r="A180" s="12"/>
      <c r="B180" s="203"/>
      <c r="C180" s="204"/>
      <c r="D180" s="205" t="s">
        <v>74</v>
      </c>
      <c r="E180" s="217" t="s">
        <v>197</v>
      </c>
      <c r="F180" s="217" t="s">
        <v>376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SUM(P181:P190)</f>
        <v>0</v>
      </c>
      <c r="Q180" s="211"/>
      <c r="R180" s="212">
        <f>SUM(R181:R190)</f>
        <v>1812.9035180800001</v>
      </c>
      <c r="S180" s="211"/>
      <c r="T180" s="213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82</v>
      </c>
      <c r="AT180" s="215" t="s">
        <v>74</v>
      </c>
      <c r="AU180" s="215" t="s">
        <v>82</v>
      </c>
      <c r="AY180" s="214" t="s">
        <v>173</v>
      </c>
      <c r="BK180" s="216">
        <f>SUM(BK181:BK190)</f>
        <v>0</v>
      </c>
    </row>
    <row r="181" spans="1:65" s="2" customFormat="1" ht="41.5" customHeight="1">
      <c r="A181" s="39"/>
      <c r="B181" s="40"/>
      <c r="C181" s="219" t="s">
        <v>353</v>
      </c>
      <c r="D181" s="219" t="s">
        <v>175</v>
      </c>
      <c r="E181" s="220" t="s">
        <v>378</v>
      </c>
      <c r="F181" s="221" t="s">
        <v>379</v>
      </c>
      <c r="G181" s="222" t="s">
        <v>178</v>
      </c>
      <c r="H181" s="223">
        <v>1968</v>
      </c>
      <c r="I181" s="224"/>
      <c r="J181" s="223">
        <f>ROUND(I181*H181,2)</f>
        <v>0</v>
      </c>
      <c r="K181" s="221" t="s">
        <v>179</v>
      </c>
      <c r="L181" s="45"/>
      <c r="M181" s="225" t="s">
        <v>18</v>
      </c>
      <c r="N181" s="226" t="s">
        <v>46</v>
      </c>
      <c r="O181" s="85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9" t="s">
        <v>180</v>
      </c>
      <c r="AT181" s="229" t="s">
        <v>175</v>
      </c>
      <c r="AU181" s="229" t="s">
        <v>84</v>
      </c>
      <c r="AY181" s="18" t="s">
        <v>173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8" t="s">
        <v>82</v>
      </c>
      <c r="BK181" s="230">
        <f>ROUND(I181*H181,2)</f>
        <v>0</v>
      </c>
      <c r="BL181" s="18" t="s">
        <v>180</v>
      </c>
      <c r="BM181" s="229" t="s">
        <v>919</v>
      </c>
    </row>
    <row r="182" spans="1:47" s="2" customFormat="1" ht="12">
      <c r="A182" s="39"/>
      <c r="B182" s="40"/>
      <c r="C182" s="41"/>
      <c r="D182" s="231" t="s">
        <v>182</v>
      </c>
      <c r="E182" s="41"/>
      <c r="F182" s="232" t="s">
        <v>381</v>
      </c>
      <c r="G182" s="41"/>
      <c r="H182" s="41"/>
      <c r="I182" s="137"/>
      <c r="J182" s="41"/>
      <c r="K182" s="41"/>
      <c r="L182" s="45"/>
      <c r="M182" s="233"/>
      <c r="N182" s="23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182</v>
      </c>
      <c r="AU182" s="18" t="s">
        <v>84</v>
      </c>
    </row>
    <row r="183" spans="1:51" s="13" customFormat="1" ht="12">
      <c r="A183" s="13"/>
      <c r="B183" s="235"/>
      <c r="C183" s="236"/>
      <c r="D183" s="231" t="s">
        <v>184</v>
      </c>
      <c r="E183" s="237" t="s">
        <v>18</v>
      </c>
      <c r="F183" s="238" t="s">
        <v>920</v>
      </c>
      <c r="G183" s="236"/>
      <c r="H183" s="239">
        <v>1968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184</v>
      </c>
      <c r="AU183" s="245" t="s">
        <v>84</v>
      </c>
      <c r="AV183" s="13" t="s">
        <v>84</v>
      </c>
      <c r="AW183" s="13" t="s">
        <v>36</v>
      </c>
      <c r="AX183" s="13" t="s">
        <v>82</v>
      </c>
      <c r="AY183" s="245" t="s">
        <v>173</v>
      </c>
    </row>
    <row r="184" spans="1:65" s="2" customFormat="1" ht="20.5" customHeight="1">
      <c r="A184" s="39"/>
      <c r="B184" s="40"/>
      <c r="C184" s="268" t="s">
        <v>359</v>
      </c>
      <c r="D184" s="268" t="s">
        <v>283</v>
      </c>
      <c r="E184" s="269" t="s">
        <v>384</v>
      </c>
      <c r="F184" s="270" t="s">
        <v>385</v>
      </c>
      <c r="G184" s="271" t="s">
        <v>272</v>
      </c>
      <c r="H184" s="272">
        <v>40.15</v>
      </c>
      <c r="I184" s="273"/>
      <c r="J184" s="272">
        <f>ROUND(I184*H184,2)</f>
        <v>0</v>
      </c>
      <c r="K184" s="270" t="s">
        <v>179</v>
      </c>
      <c r="L184" s="274"/>
      <c r="M184" s="275" t="s">
        <v>18</v>
      </c>
      <c r="N184" s="276" t="s">
        <v>46</v>
      </c>
      <c r="O184" s="85"/>
      <c r="P184" s="227">
        <f>O184*H184</f>
        <v>0</v>
      </c>
      <c r="Q184" s="227">
        <v>1</v>
      </c>
      <c r="R184" s="227">
        <f>Q184*H184</f>
        <v>40.15</v>
      </c>
      <c r="S184" s="227">
        <v>0</v>
      </c>
      <c r="T184" s="22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9" t="s">
        <v>213</v>
      </c>
      <c r="AT184" s="229" t="s">
        <v>283</v>
      </c>
      <c r="AU184" s="229" t="s">
        <v>84</v>
      </c>
      <c r="AY184" s="18" t="s">
        <v>173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8" t="s">
        <v>82</v>
      </c>
      <c r="BK184" s="230">
        <f>ROUND(I184*H184,2)</f>
        <v>0</v>
      </c>
      <c r="BL184" s="18" t="s">
        <v>180</v>
      </c>
      <c r="BM184" s="229" t="s">
        <v>921</v>
      </c>
    </row>
    <row r="185" spans="1:51" s="13" customFormat="1" ht="12">
      <c r="A185" s="13"/>
      <c r="B185" s="235"/>
      <c r="C185" s="236"/>
      <c r="D185" s="231" t="s">
        <v>184</v>
      </c>
      <c r="E185" s="237" t="s">
        <v>18</v>
      </c>
      <c r="F185" s="238" t="s">
        <v>922</v>
      </c>
      <c r="G185" s="236"/>
      <c r="H185" s="239">
        <v>40.15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184</v>
      </c>
      <c r="AU185" s="245" t="s">
        <v>84</v>
      </c>
      <c r="AV185" s="13" t="s">
        <v>84</v>
      </c>
      <c r="AW185" s="13" t="s">
        <v>36</v>
      </c>
      <c r="AX185" s="13" t="s">
        <v>82</v>
      </c>
      <c r="AY185" s="245" t="s">
        <v>173</v>
      </c>
    </row>
    <row r="186" spans="1:65" s="2" customFormat="1" ht="20.5" customHeight="1">
      <c r="A186" s="39"/>
      <c r="B186" s="40"/>
      <c r="C186" s="219" t="s">
        <v>364</v>
      </c>
      <c r="D186" s="219" t="s">
        <v>175</v>
      </c>
      <c r="E186" s="220" t="s">
        <v>389</v>
      </c>
      <c r="F186" s="221" t="s">
        <v>390</v>
      </c>
      <c r="G186" s="222" t="s">
        <v>178</v>
      </c>
      <c r="H186" s="223">
        <v>1968</v>
      </c>
      <c r="I186" s="224"/>
      <c r="J186" s="223">
        <f>ROUND(I186*H186,2)</f>
        <v>0</v>
      </c>
      <c r="K186" s="221" t="s">
        <v>179</v>
      </c>
      <c r="L186" s="45"/>
      <c r="M186" s="225" t="s">
        <v>18</v>
      </c>
      <c r="N186" s="226" t="s">
        <v>46</v>
      </c>
      <c r="O186" s="85"/>
      <c r="P186" s="227">
        <f>O186*H186</f>
        <v>0</v>
      </c>
      <c r="Q186" s="227">
        <v>0.46</v>
      </c>
      <c r="R186" s="227">
        <f>Q186*H186</f>
        <v>905.2800000000001</v>
      </c>
      <c r="S186" s="227">
        <v>0</v>
      </c>
      <c r="T186" s="22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9" t="s">
        <v>180</v>
      </c>
      <c r="AT186" s="229" t="s">
        <v>175</v>
      </c>
      <c r="AU186" s="229" t="s">
        <v>84</v>
      </c>
      <c r="AY186" s="18" t="s">
        <v>173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8" t="s">
        <v>82</v>
      </c>
      <c r="BK186" s="230">
        <f>ROUND(I186*H186,2)</f>
        <v>0</v>
      </c>
      <c r="BL186" s="18" t="s">
        <v>180</v>
      </c>
      <c r="BM186" s="229" t="s">
        <v>923</v>
      </c>
    </row>
    <row r="187" spans="1:51" s="13" customFormat="1" ht="12">
      <c r="A187" s="13"/>
      <c r="B187" s="235"/>
      <c r="C187" s="236"/>
      <c r="D187" s="231" t="s">
        <v>184</v>
      </c>
      <c r="E187" s="237" t="s">
        <v>18</v>
      </c>
      <c r="F187" s="238" t="s">
        <v>924</v>
      </c>
      <c r="G187" s="236"/>
      <c r="H187" s="239">
        <v>1968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184</v>
      </c>
      <c r="AU187" s="245" t="s">
        <v>84</v>
      </c>
      <c r="AV187" s="13" t="s">
        <v>84</v>
      </c>
      <c r="AW187" s="13" t="s">
        <v>36</v>
      </c>
      <c r="AX187" s="13" t="s">
        <v>82</v>
      </c>
      <c r="AY187" s="245" t="s">
        <v>173</v>
      </c>
    </row>
    <row r="188" spans="1:65" s="2" customFormat="1" ht="20.5" customHeight="1">
      <c r="A188" s="39"/>
      <c r="B188" s="40"/>
      <c r="C188" s="219" t="s">
        <v>370</v>
      </c>
      <c r="D188" s="219" t="s">
        <v>175</v>
      </c>
      <c r="E188" s="220" t="s">
        <v>394</v>
      </c>
      <c r="F188" s="221" t="s">
        <v>395</v>
      </c>
      <c r="G188" s="222" t="s">
        <v>178</v>
      </c>
      <c r="H188" s="223">
        <v>1749.39</v>
      </c>
      <c r="I188" s="224"/>
      <c r="J188" s="223">
        <f>ROUND(I188*H188,2)</f>
        <v>0</v>
      </c>
      <c r="K188" s="221" t="s">
        <v>179</v>
      </c>
      <c r="L188" s="45"/>
      <c r="M188" s="225" t="s">
        <v>18</v>
      </c>
      <c r="N188" s="226" t="s">
        <v>46</v>
      </c>
      <c r="O188" s="85"/>
      <c r="P188" s="227">
        <f>O188*H188</f>
        <v>0</v>
      </c>
      <c r="Q188" s="227">
        <v>0.495872</v>
      </c>
      <c r="R188" s="227">
        <f>Q188*H188</f>
        <v>867.47351808</v>
      </c>
      <c r="S188" s="227">
        <v>0</v>
      </c>
      <c r="T188" s="22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9" t="s">
        <v>180</v>
      </c>
      <c r="AT188" s="229" t="s">
        <v>175</v>
      </c>
      <c r="AU188" s="229" t="s">
        <v>84</v>
      </c>
      <c r="AY188" s="18" t="s">
        <v>173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8" t="s">
        <v>82</v>
      </c>
      <c r="BK188" s="230">
        <f>ROUND(I188*H188,2)</f>
        <v>0</v>
      </c>
      <c r="BL188" s="18" t="s">
        <v>180</v>
      </c>
      <c r="BM188" s="229" t="s">
        <v>925</v>
      </c>
    </row>
    <row r="189" spans="1:47" s="2" customFormat="1" ht="12">
      <c r="A189" s="39"/>
      <c r="B189" s="40"/>
      <c r="C189" s="41"/>
      <c r="D189" s="231" t="s">
        <v>182</v>
      </c>
      <c r="E189" s="41"/>
      <c r="F189" s="232" t="s">
        <v>397</v>
      </c>
      <c r="G189" s="41"/>
      <c r="H189" s="41"/>
      <c r="I189" s="137"/>
      <c r="J189" s="41"/>
      <c r="K189" s="41"/>
      <c r="L189" s="45"/>
      <c r="M189" s="233"/>
      <c r="N189" s="234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182</v>
      </c>
      <c r="AU189" s="18" t="s">
        <v>84</v>
      </c>
    </row>
    <row r="190" spans="1:51" s="13" customFormat="1" ht="12">
      <c r="A190" s="13"/>
      <c r="B190" s="235"/>
      <c r="C190" s="236"/>
      <c r="D190" s="231" t="s">
        <v>184</v>
      </c>
      <c r="E190" s="237" t="s">
        <v>18</v>
      </c>
      <c r="F190" s="238" t="s">
        <v>926</v>
      </c>
      <c r="G190" s="236"/>
      <c r="H190" s="239">
        <v>1749.39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184</v>
      </c>
      <c r="AU190" s="245" t="s">
        <v>84</v>
      </c>
      <c r="AV190" s="13" t="s">
        <v>84</v>
      </c>
      <c r="AW190" s="13" t="s">
        <v>36</v>
      </c>
      <c r="AX190" s="13" t="s">
        <v>82</v>
      </c>
      <c r="AY190" s="245" t="s">
        <v>173</v>
      </c>
    </row>
    <row r="191" spans="1:63" s="12" customFormat="1" ht="22.8" customHeight="1">
      <c r="A191" s="12"/>
      <c r="B191" s="203"/>
      <c r="C191" s="204"/>
      <c r="D191" s="205" t="s">
        <v>74</v>
      </c>
      <c r="E191" s="217" t="s">
        <v>399</v>
      </c>
      <c r="F191" s="217" t="s">
        <v>400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SUM(P192:P193)</f>
        <v>0</v>
      </c>
      <c r="Q191" s="211"/>
      <c r="R191" s="212">
        <f>SUM(R192:R193)</f>
        <v>0</v>
      </c>
      <c r="S191" s="211"/>
      <c r="T191" s="213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82</v>
      </c>
      <c r="AT191" s="215" t="s">
        <v>74</v>
      </c>
      <c r="AU191" s="215" t="s">
        <v>82</v>
      </c>
      <c r="AY191" s="214" t="s">
        <v>173</v>
      </c>
      <c r="BK191" s="216">
        <f>SUM(BK192:BK193)</f>
        <v>0</v>
      </c>
    </row>
    <row r="192" spans="1:65" s="2" customFormat="1" ht="31" customHeight="1">
      <c r="A192" s="39"/>
      <c r="B192" s="40"/>
      <c r="C192" s="219" t="s">
        <v>377</v>
      </c>
      <c r="D192" s="219" t="s">
        <v>175</v>
      </c>
      <c r="E192" s="220" t="s">
        <v>402</v>
      </c>
      <c r="F192" s="221" t="s">
        <v>403</v>
      </c>
      <c r="G192" s="222" t="s">
        <v>272</v>
      </c>
      <c r="H192" s="223">
        <v>2363.89</v>
      </c>
      <c r="I192" s="224"/>
      <c r="J192" s="223">
        <f>ROUND(I192*H192,2)</f>
        <v>0</v>
      </c>
      <c r="K192" s="221" t="s">
        <v>179</v>
      </c>
      <c r="L192" s="45"/>
      <c r="M192" s="225" t="s">
        <v>18</v>
      </c>
      <c r="N192" s="226" t="s">
        <v>46</v>
      </c>
      <c r="O192" s="85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9" t="s">
        <v>180</v>
      </c>
      <c r="AT192" s="229" t="s">
        <v>175</v>
      </c>
      <c r="AU192" s="229" t="s">
        <v>84</v>
      </c>
      <c r="AY192" s="18" t="s">
        <v>173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8" t="s">
        <v>82</v>
      </c>
      <c r="BK192" s="230">
        <f>ROUND(I192*H192,2)</f>
        <v>0</v>
      </c>
      <c r="BL192" s="18" t="s">
        <v>180</v>
      </c>
      <c r="BM192" s="229" t="s">
        <v>927</v>
      </c>
    </row>
    <row r="193" spans="1:47" s="2" customFormat="1" ht="12">
      <c r="A193" s="39"/>
      <c r="B193" s="40"/>
      <c r="C193" s="41"/>
      <c r="D193" s="231" t="s">
        <v>182</v>
      </c>
      <c r="E193" s="41"/>
      <c r="F193" s="232" t="s">
        <v>405</v>
      </c>
      <c r="G193" s="41"/>
      <c r="H193" s="41"/>
      <c r="I193" s="137"/>
      <c r="J193" s="41"/>
      <c r="K193" s="41"/>
      <c r="L193" s="45"/>
      <c r="M193" s="277"/>
      <c r="N193" s="278"/>
      <c r="O193" s="279"/>
      <c r="P193" s="279"/>
      <c r="Q193" s="279"/>
      <c r="R193" s="279"/>
      <c r="S193" s="279"/>
      <c r="T193" s="280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182</v>
      </c>
      <c r="AU193" s="18" t="s">
        <v>84</v>
      </c>
    </row>
    <row r="194" spans="1:31" s="2" customFormat="1" ht="6.95" customHeight="1">
      <c r="A194" s="39"/>
      <c r="B194" s="60"/>
      <c r="C194" s="61"/>
      <c r="D194" s="61"/>
      <c r="E194" s="61"/>
      <c r="F194" s="61"/>
      <c r="G194" s="61"/>
      <c r="H194" s="61"/>
      <c r="I194" s="167"/>
      <c r="J194" s="61"/>
      <c r="K194" s="61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84:K19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928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ROUND((SUM(BE83:BE128)),2)</f>
        <v>0</v>
      </c>
      <c r="G33" s="39"/>
      <c r="H33" s="39"/>
      <c r="I33" s="156">
        <v>0.21</v>
      </c>
      <c r="J33" s="155">
        <f>ROUND(((SUM(BE83:BE128))*I33),2)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ROUND((SUM(BF83:BF128)),2)</f>
        <v>0</v>
      </c>
      <c r="G34" s="39"/>
      <c r="H34" s="39"/>
      <c r="I34" s="156">
        <v>0.15</v>
      </c>
      <c r="J34" s="155">
        <f>ROUND(((SUM(BF83:BF128))*I34),2)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ROUND((SUM(BG83:BG128)),2)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ROUND((SUM(BH83:BH128)),2)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ROUND((SUM(BI83:BI128)),2)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16025-4 - SO104 Polní cesta Pv11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156</v>
      </c>
      <c r="E62" s="187"/>
      <c r="F62" s="187"/>
      <c r="G62" s="187"/>
      <c r="H62" s="187"/>
      <c r="I62" s="188"/>
      <c r="J62" s="189">
        <f>J115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J126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16025-4 - SO104 Polní cesta Pv11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267.67511360000003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P85+P115+P126</f>
        <v>0</v>
      </c>
      <c r="Q84" s="211"/>
      <c r="R84" s="212">
        <f>R85+R115+R126</f>
        <v>267.67511360000003</v>
      </c>
      <c r="S84" s="211"/>
      <c r="T84" s="213">
        <f>T85+T115+T126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BK85+BK115+BK126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SUM(P86:P114)</f>
        <v>0</v>
      </c>
      <c r="Q85" s="211"/>
      <c r="R85" s="212">
        <f>SUM(R86:R114)</f>
        <v>0</v>
      </c>
      <c r="S85" s="211"/>
      <c r="T85" s="213">
        <f>SUM(T86:T114)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SUM(BK86:BK114)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508</v>
      </c>
      <c r="F86" s="221" t="s">
        <v>509</v>
      </c>
      <c r="G86" s="222" t="s">
        <v>188</v>
      </c>
      <c r="H86" s="223">
        <v>2.4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929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190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930</v>
      </c>
      <c r="G88" s="236"/>
      <c r="H88" s="239">
        <v>2.4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41.5" customHeight="1">
      <c r="A89" s="39"/>
      <c r="B89" s="40"/>
      <c r="C89" s="219" t="s">
        <v>180</v>
      </c>
      <c r="D89" s="219" t="s">
        <v>175</v>
      </c>
      <c r="E89" s="220" t="s">
        <v>227</v>
      </c>
      <c r="F89" s="221" t="s">
        <v>228</v>
      </c>
      <c r="G89" s="222" t="s">
        <v>188</v>
      </c>
      <c r="H89" s="223">
        <v>75.2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931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230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932</v>
      </c>
      <c r="G91" s="236"/>
      <c r="H91" s="239">
        <v>2.4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75</v>
      </c>
      <c r="AY91" s="245" t="s">
        <v>173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933</v>
      </c>
      <c r="G92" s="236"/>
      <c r="H92" s="239">
        <v>72.8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75</v>
      </c>
      <c r="AY92" s="245" t="s">
        <v>173</v>
      </c>
    </row>
    <row r="93" spans="1:51" s="14" customFormat="1" ht="12">
      <c r="A93" s="14"/>
      <c r="B93" s="246"/>
      <c r="C93" s="247"/>
      <c r="D93" s="231" t="s">
        <v>184</v>
      </c>
      <c r="E93" s="248" t="s">
        <v>18</v>
      </c>
      <c r="F93" s="249" t="s">
        <v>205</v>
      </c>
      <c r="G93" s="247"/>
      <c r="H93" s="250">
        <v>75.2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6" t="s">
        <v>184</v>
      </c>
      <c r="AU93" s="256" t="s">
        <v>84</v>
      </c>
      <c r="AV93" s="14" t="s">
        <v>180</v>
      </c>
      <c r="AW93" s="14" t="s">
        <v>36</v>
      </c>
      <c r="AX93" s="14" t="s">
        <v>82</v>
      </c>
      <c r="AY93" s="256" t="s">
        <v>173</v>
      </c>
    </row>
    <row r="94" spans="1:65" s="2" customFormat="1" ht="31" customHeight="1">
      <c r="A94" s="39"/>
      <c r="B94" s="40"/>
      <c r="C94" s="219" t="s">
        <v>197</v>
      </c>
      <c r="D94" s="219" t="s">
        <v>175</v>
      </c>
      <c r="E94" s="220" t="s">
        <v>250</v>
      </c>
      <c r="F94" s="221" t="s">
        <v>251</v>
      </c>
      <c r="G94" s="222" t="s">
        <v>188</v>
      </c>
      <c r="H94" s="223">
        <v>72.8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934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253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935</v>
      </c>
      <c r="G96" s="236"/>
      <c r="H96" s="239">
        <v>72.8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82</v>
      </c>
      <c r="AY96" s="245" t="s">
        <v>173</v>
      </c>
    </row>
    <row r="97" spans="1:65" s="2" customFormat="1" ht="31" customHeight="1">
      <c r="A97" s="39"/>
      <c r="B97" s="40"/>
      <c r="C97" s="219" t="s">
        <v>206</v>
      </c>
      <c r="D97" s="219" t="s">
        <v>175</v>
      </c>
      <c r="E97" s="220" t="s">
        <v>257</v>
      </c>
      <c r="F97" s="221" t="s">
        <v>258</v>
      </c>
      <c r="G97" s="222" t="s">
        <v>188</v>
      </c>
      <c r="H97" s="223">
        <v>70.4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936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260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937</v>
      </c>
      <c r="G99" s="236"/>
      <c r="H99" s="239">
        <v>70.4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82</v>
      </c>
      <c r="AY99" s="245" t="s">
        <v>173</v>
      </c>
    </row>
    <row r="100" spans="1:65" s="2" customFormat="1" ht="20.5" customHeight="1">
      <c r="A100" s="39"/>
      <c r="B100" s="40"/>
      <c r="C100" s="219" t="s">
        <v>426</v>
      </c>
      <c r="D100" s="219" t="s">
        <v>175</v>
      </c>
      <c r="E100" s="220" t="s">
        <v>263</v>
      </c>
      <c r="F100" s="221" t="s">
        <v>264</v>
      </c>
      <c r="G100" s="222" t="s">
        <v>188</v>
      </c>
      <c r="H100" s="223">
        <v>2.4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938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266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939</v>
      </c>
      <c r="G102" s="236"/>
      <c r="H102" s="239">
        <v>2.4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82</v>
      </c>
      <c r="AY102" s="245" t="s">
        <v>173</v>
      </c>
    </row>
    <row r="103" spans="1:65" s="2" customFormat="1" ht="20.5" customHeight="1">
      <c r="A103" s="39"/>
      <c r="B103" s="40"/>
      <c r="C103" s="219" t="s">
        <v>213</v>
      </c>
      <c r="D103" s="219" t="s">
        <v>175</v>
      </c>
      <c r="E103" s="220" t="s">
        <v>940</v>
      </c>
      <c r="F103" s="221" t="s">
        <v>291</v>
      </c>
      <c r="G103" s="222" t="s">
        <v>178</v>
      </c>
      <c r="H103" s="223">
        <v>302.23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941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293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942</v>
      </c>
      <c r="G105" s="236"/>
      <c r="H105" s="239">
        <v>302.23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82</v>
      </c>
      <c r="AY105" s="245" t="s">
        <v>173</v>
      </c>
    </row>
    <row r="106" spans="1:65" s="2" customFormat="1" ht="31" customHeight="1">
      <c r="A106" s="39"/>
      <c r="B106" s="40"/>
      <c r="C106" s="219" t="s">
        <v>220</v>
      </c>
      <c r="D106" s="219" t="s">
        <v>175</v>
      </c>
      <c r="E106" s="220" t="s">
        <v>296</v>
      </c>
      <c r="F106" s="221" t="s">
        <v>297</v>
      </c>
      <c r="G106" s="222" t="s">
        <v>178</v>
      </c>
      <c r="H106" s="223">
        <v>2000</v>
      </c>
      <c r="I106" s="224"/>
      <c r="J106" s="223">
        <f>ROUND(I106*H106,2)</f>
        <v>0</v>
      </c>
      <c r="K106" s="221" t="s">
        <v>179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943</v>
      </c>
    </row>
    <row r="107" spans="1:47" s="2" customFormat="1" ht="12">
      <c r="A107" s="39"/>
      <c r="B107" s="40"/>
      <c r="C107" s="41"/>
      <c r="D107" s="231" t="s">
        <v>182</v>
      </c>
      <c r="E107" s="41"/>
      <c r="F107" s="232" t="s">
        <v>299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300</v>
      </c>
      <c r="G108" s="236"/>
      <c r="H108" s="239">
        <v>2000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82</v>
      </c>
      <c r="AY108" s="245" t="s">
        <v>173</v>
      </c>
    </row>
    <row r="109" spans="1:65" s="2" customFormat="1" ht="31" customHeight="1">
      <c r="A109" s="39"/>
      <c r="B109" s="40"/>
      <c r="C109" s="219" t="s">
        <v>440</v>
      </c>
      <c r="D109" s="219" t="s">
        <v>175</v>
      </c>
      <c r="E109" s="220" t="s">
        <v>649</v>
      </c>
      <c r="F109" s="221" t="s">
        <v>650</v>
      </c>
      <c r="G109" s="222" t="s">
        <v>178</v>
      </c>
      <c r="H109" s="223">
        <v>1</v>
      </c>
      <c r="I109" s="224"/>
      <c r="J109" s="223">
        <f>ROUND(I109*H109,2)</f>
        <v>0</v>
      </c>
      <c r="K109" s="221" t="s">
        <v>179</v>
      </c>
      <c r="L109" s="45"/>
      <c r="M109" s="225" t="s">
        <v>18</v>
      </c>
      <c r="N109" s="226" t="s">
        <v>46</v>
      </c>
      <c r="O109" s="85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9" t="s">
        <v>180</v>
      </c>
      <c r="AT109" s="229" t="s">
        <v>175</v>
      </c>
      <c r="AU109" s="229" t="s">
        <v>84</v>
      </c>
      <c r="AY109" s="18" t="s">
        <v>173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8" t="s">
        <v>82</v>
      </c>
      <c r="BK109" s="230">
        <f>ROUND(I109*H109,2)</f>
        <v>0</v>
      </c>
      <c r="BL109" s="18" t="s">
        <v>180</v>
      </c>
      <c r="BM109" s="229" t="s">
        <v>944</v>
      </c>
    </row>
    <row r="110" spans="1:47" s="2" customFormat="1" ht="12">
      <c r="A110" s="39"/>
      <c r="B110" s="40"/>
      <c r="C110" s="41"/>
      <c r="D110" s="231" t="s">
        <v>182</v>
      </c>
      <c r="E110" s="41"/>
      <c r="F110" s="232" t="s">
        <v>304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945</v>
      </c>
      <c r="G111" s="236"/>
      <c r="H111" s="239">
        <v>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82</v>
      </c>
      <c r="AY111" s="245" t="s">
        <v>173</v>
      </c>
    </row>
    <row r="112" spans="1:65" s="2" customFormat="1" ht="20.5" customHeight="1">
      <c r="A112" s="39"/>
      <c r="B112" s="40"/>
      <c r="C112" s="219" t="s">
        <v>226</v>
      </c>
      <c r="D112" s="219" t="s">
        <v>175</v>
      </c>
      <c r="E112" s="220" t="s">
        <v>301</v>
      </c>
      <c r="F112" s="221" t="s">
        <v>302</v>
      </c>
      <c r="G112" s="222" t="s">
        <v>178</v>
      </c>
      <c r="H112" s="223">
        <v>104.73</v>
      </c>
      <c r="I112" s="224"/>
      <c r="J112" s="223">
        <f>ROUND(I112*H112,2)</f>
        <v>0</v>
      </c>
      <c r="K112" s="221" t="s">
        <v>179</v>
      </c>
      <c r="L112" s="45"/>
      <c r="M112" s="225" t="s">
        <v>18</v>
      </c>
      <c r="N112" s="226" t="s">
        <v>46</v>
      </c>
      <c r="O112" s="85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9" t="s">
        <v>180</v>
      </c>
      <c r="AT112" s="229" t="s">
        <v>175</v>
      </c>
      <c r="AU112" s="229" t="s">
        <v>84</v>
      </c>
      <c r="AY112" s="18" t="s">
        <v>173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8" t="s">
        <v>82</v>
      </c>
      <c r="BK112" s="230">
        <f>ROUND(I112*H112,2)</f>
        <v>0</v>
      </c>
      <c r="BL112" s="18" t="s">
        <v>180</v>
      </c>
      <c r="BM112" s="229" t="s">
        <v>946</v>
      </c>
    </row>
    <row r="113" spans="1:47" s="2" customFormat="1" ht="12">
      <c r="A113" s="39"/>
      <c r="B113" s="40"/>
      <c r="C113" s="41"/>
      <c r="D113" s="231" t="s">
        <v>182</v>
      </c>
      <c r="E113" s="41"/>
      <c r="F113" s="232" t="s">
        <v>304</v>
      </c>
      <c r="G113" s="41"/>
      <c r="H113" s="41"/>
      <c r="I113" s="137"/>
      <c r="J113" s="41"/>
      <c r="K113" s="41"/>
      <c r="L113" s="45"/>
      <c r="M113" s="233"/>
      <c r="N113" s="23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182</v>
      </c>
      <c r="AU113" s="18" t="s">
        <v>84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947</v>
      </c>
      <c r="G114" s="236"/>
      <c r="H114" s="239">
        <v>104.73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82</v>
      </c>
      <c r="AY114" s="245" t="s">
        <v>173</v>
      </c>
    </row>
    <row r="115" spans="1:63" s="12" customFormat="1" ht="22.8" customHeight="1">
      <c r="A115" s="12"/>
      <c r="B115" s="203"/>
      <c r="C115" s="204"/>
      <c r="D115" s="205" t="s">
        <v>74</v>
      </c>
      <c r="E115" s="217" t="s">
        <v>197</v>
      </c>
      <c r="F115" s="217" t="s">
        <v>376</v>
      </c>
      <c r="G115" s="204"/>
      <c r="H115" s="204"/>
      <c r="I115" s="207"/>
      <c r="J115" s="218">
        <f>BK115</f>
        <v>0</v>
      </c>
      <c r="K115" s="204"/>
      <c r="L115" s="209"/>
      <c r="M115" s="210"/>
      <c r="N115" s="211"/>
      <c r="O115" s="211"/>
      <c r="P115" s="212">
        <f>SUM(P116:P125)</f>
        <v>0</v>
      </c>
      <c r="Q115" s="211"/>
      <c r="R115" s="212">
        <f>SUM(R116:R125)</f>
        <v>267.67511360000003</v>
      </c>
      <c r="S115" s="211"/>
      <c r="T115" s="213">
        <f>SUM(T116:T125)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4" t="s">
        <v>82</v>
      </c>
      <c r="AT115" s="215" t="s">
        <v>74</v>
      </c>
      <c r="AU115" s="215" t="s">
        <v>82</v>
      </c>
      <c r="AY115" s="214" t="s">
        <v>173</v>
      </c>
      <c r="BK115" s="216">
        <f>SUM(BK116:BK125)</f>
        <v>0</v>
      </c>
    </row>
    <row r="116" spans="1:65" s="2" customFormat="1" ht="41.5" customHeight="1">
      <c r="A116" s="39"/>
      <c r="B116" s="40"/>
      <c r="C116" s="219" t="s">
        <v>235</v>
      </c>
      <c r="D116" s="219" t="s">
        <v>175</v>
      </c>
      <c r="E116" s="220" t="s">
        <v>378</v>
      </c>
      <c r="F116" s="221" t="s">
        <v>379</v>
      </c>
      <c r="G116" s="222" t="s">
        <v>178</v>
      </c>
      <c r="H116" s="223">
        <v>302.23</v>
      </c>
      <c r="I116" s="224"/>
      <c r="J116" s="223">
        <f>ROUND(I116*H116,2)</f>
        <v>0</v>
      </c>
      <c r="K116" s="221" t="s">
        <v>179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948</v>
      </c>
    </row>
    <row r="117" spans="1:47" s="2" customFormat="1" ht="12">
      <c r="A117" s="39"/>
      <c r="B117" s="40"/>
      <c r="C117" s="41"/>
      <c r="D117" s="231" t="s">
        <v>182</v>
      </c>
      <c r="E117" s="41"/>
      <c r="F117" s="232" t="s">
        <v>381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949</v>
      </c>
      <c r="G118" s="236"/>
      <c r="H118" s="239">
        <v>302.23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20.5" customHeight="1">
      <c r="A119" s="39"/>
      <c r="B119" s="40"/>
      <c r="C119" s="268" t="s">
        <v>249</v>
      </c>
      <c r="D119" s="268" t="s">
        <v>283</v>
      </c>
      <c r="E119" s="269" t="s">
        <v>384</v>
      </c>
      <c r="F119" s="270" t="s">
        <v>385</v>
      </c>
      <c r="G119" s="271" t="s">
        <v>272</v>
      </c>
      <c r="H119" s="272">
        <v>6.17</v>
      </c>
      <c r="I119" s="273"/>
      <c r="J119" s="272">
        <f>ROUND(I119*H119,2)</f>
        <v>0</v>
      </c>
      <c r="K119" s="270" t="s">
        <v>179</v>
      </c>
      <c r="L119" s="274"/>
      <c r="M119" s="275" t="s">
        <v>18</v>
      </c>
      <c r="N119" s="276" t="s">
        <v>46</v>
      </c>
      <c r="O119" s="85"/>
      <c r="P119" s="227">
        <f>O119*H119</f>
        <v>0</v>
      </c>
      <c r="Q119" s="227">
        <v>1</v>
      </c>
      <c r="R119" s="227">
        <f>Q119*H119</f>
        <v>6.17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213</v>
      </c>
      <c r="AT119" s="229" t="s">
        <v>283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950</v>
      </c>
    </row>
    <row r="120" spans="1:51" s="13" customFormat="1" ht="12">
      <c r="A120" s="13"/>
      <c r="B120" s="235"/>
      <c r="C120" s="236"/>
      <c r="D120" s="231" t="s">
        <v>184</v>
      </c>
      <c r="E120" s="237" t="s">
        <v>18</v>
      </c>
      <c r="F120" s="238" t="s">
        <v>951</v>
      </c>
      <c r="G120" s="236"/>
      <c r="H120" s="239">
        <v>6.17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184</v>
      </c>
      <c r="AU120" s="245" t="s">
        <v>84</v>
      </c>
      <c r="AV120" s="13" t="s">
        <v>84</v>
      </c>
      <c r="AW120" s="13" t="s">
        <v>36</v>
      </c>
      <c r="AX120" s="13" t="s">
        <v>82</v>
      </c>
      <c r="AY120" s="245" t="s">
        <v>173</v>
      </c>
    </row>
    <row r="121" spans="1:65" s="2" customFormat="1" ht="20.5" customHeight="1">
      <c r="A121" s="39"/>
      <c r="B121" s="40"/>
      <c r="C121" s="219" t="s">
        <v>256</v>
      </c>
      <c r="D121" s="219" t="s">
        <v>175</v>
      </c>
      <c r="E121" s="220" t="s">
        <v>389</v>
      </c>
      <c r="F121" s="221" t="s">
        <v>390</v>
      </c>
      <c r="G121" s="222" t="s">
        <v>178</v>
      </c>
      <c r="H121" s="223">
        <v>288.16</v>
      </c>
      <c r="I121" s="224"/>
      <c r="J121" s="223">
        <f>ROUND(I121*H121,2)</f>
        <v>0</v>
      </c>
      <c r="K121" s="221" t="s">
        <v>179</v>
      </c>
      <c r="L121" s="45"/>
      <c r="M121" s="225" t="s">
        <v>18</v>
      </c>
      <c r="N121" s="226" t="s">
        <v>46</v>
      </c>
      <c r="O121" s="85"/>
      <c r="P121" s="227">
        <f>O121*H121</f>
        <v>0</v>
      </c>
      <c r="Q121" s="227">
        <v>0.46</v>
      </c>
      <c r="R121" s="227">
        <f>Q121*H121</f>
        <v>132.55360000000002</v>
      </c>
      <c r="S121" s="227">
        <v>0</v>
      </c>
      <c r="T121" s="22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9" t="s">
        <v>180</v>
      </c>
      <c r="AT121" s="229" t="s">
        <v>175</v>
      </c>
      <c r="AU121" s="229" t="s">
        <v>84</v>
      </c>
      <c r="AY121" s="18" t="s">
        <v>173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82</v>
      </c>
      <c r="BK121" s="230">
        <f>ROUND(I121*H121,2)</f>
        <v>0</v>
      </c>
      <c r="BL121" s="18" t="s">
        <v>180</v>
      </c>
      <c r="BM121" s="229" t="s">
        <v>952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953</v>
      </c>
      <c r="G122" s="236"/>
      <c r="H122" s="239">
        <v>288.16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5" s="2" customFormat="1" ht="20.5" customHeight="1">
      <c r="A123" s="39"/>
      <c r="B123" s="40"/>
      <c r="C123" s="219" t="s">
        <v>8</v>
      </c>
      <c r="D123" s="219" t="s">
        <v>175</v>
      </c>
      <c r="E123" s="220" t="s">
        <v>394</v>
      </c>
      <c r="F123" s="221" t="s">
        <v>395</v>
      </c>
      <c r="G123" s="222" t="s">
        <v>178</v>
      </c>
      <c r="H123" s="223">
        <v>260.05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0.495872</v>
      </c>
      <c r="R123" s="227">
        <f>Q123*H123</f>
        <v>128.9515136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954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397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955</v>
      </c>
      <c r="G125" s="236"/>
      <c r="H125" s="239">
        <v>260.05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82</v>
      </c>
      <c r="AY125" s="245" t="s">
        <v>173</v>
      </c>
    </row>
    <row r="126" spans="1:63" s="12" customFormat="1" ht="22.8" customHeight="1">
      <c r="A126" s="12"/>
      <c r="B126" s="203"/>
      <c r="C126" s="204"/>
      <c r="D126" s="205" t="s">
        <v>74</v>
      </c>
      <c r="E126" s="217" t="s">
        <v>399</v>
      </c>
      <c r="F126" s="217" t="s">
        <v>400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SUM(P127:P128)</f>
        <v>0</v>
      </c>
      <c r="Q126" s="211"/>
      <c r="R126" s="212">
        <f>SUM(R127:R128)</f>
        <v>0</v>
      </c>
      <c r="S126" s="211"/>
      <c r="T126" s="213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82</v>
      </c>
      <c r="AT126" s="215" t="s">
        <v>74</v>
      </c>
      <c r="AU126" s="215" t="s">
        <v>82</v>
      </c>
      <c r="AY126" s="214" t="s">
        <v>173</v>
      </c>
      <c r="BK126" s="216">
        <f>SUM(BK127:BK128)</f>
        <v>0</v>
      </c>
    </row>
    <row r="127" spans="1:65" s="2" customFormat="1" ht="31" customHeight="1">
      <c r="A127" s="39"/>
      <c r="B127" s="40"/>
      <c r="C127" s="219" t="s">
        <v>269</v>
      </c>
      <c r="D127" s="219" t="s">
        <v>175</v>
      </c>
      <c r="E127" s="220" t="s">
        <v>402</v>
      </c>
      <c r="F127" s="221" t="s">
        <v>403</v>
      </c>
      <c r="G127" s="222" t="s">
        <v>272</v>
      </c>
      <c r="H127" s="223">
        <v>267.68</v>
      </c>
      <c r="I127" s="224"/>
      <c r="J127" s="223">
        <f>ROUND(I127*H127,2)</f>
        <v>0</v>
      </c>
      <c r="K127" s="221" t="s">
        <v>179</v>
      </c>
      <c r="L127" s="45"/>
      <c r="M127" s="225" t="s">
        <v>18</v>
      </c>
      <c r="N127" s="226" t="s">
        <v>46</v>
      </c>
      <c r="O127" s="85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9" t="s">
        <v>180</v>
      </c>
      <c r="AT127" s="229" t="s">
        <v>175</v>
      </c>
      <c r="AU127" s="229" t="s">
        <v>84</v>
      </c>
      <c r="AY127" s="18" t="s">
        <v>173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82</v>
      </c>
      <c r="BK127" s="230">
        <f>ROUND(I127*H127,2)</f>
        <v>0</v>
      </c>
      <c r="BL127" s="18" t="s">
        <v>180</v>
      </c>
      <c r="BM127" s="229" t="s">
        <v>956</v>
      </c>
    </row>
    <row r="128" spans="1:47" s="2" customFormat="1" ht="12">
      <c r="A128" s="39"/>
      <c r="B128" s="40"/>
      <c r="C128" s="41"/>
      <c r="D128" s="231" t="s">
        <v>182</v>
      </c>
      <c r="E128" s="41"/>
      <c r="F128" s="232" t="s">
        <v>405</v>
      </c>
      <c r="G128" s="41"/>
      <c r="H128" s="41"/>
      <c r="I128" s="137"/>
      <c r="J128" s="41"/>
      <c r="K128" s="41"/>
      <c r="L128" s="45"/>
      <c r="M128" s="277"/>
      <c r="N128" s="278"/>
      <c r="O128" s="279"/>
      <c r="P128" s="279"/>
      <c r="Q128" s="279"/>
      <c r="R128" s="279"/>
      <c r="S128" s="279"/>
      <c r="T128" s="280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182</v>
      </c>
      <c r="AU128" s="18" t="s">
        <v>84</v>
      </c>
    </row>
    <row r="129" spans="1:31" s="2" customFormat="1" ht="6.95" customHeight="1">
      <c r="A129" s="39"/>
      <c r="B129" s="60"/>
      <c r="C129" s="61"/>
      <c r="D129" s="61"/>
      <c r="E129" s="61"/>
      <c r="F129" s="61"/>
      <c r="G129" s="61"/>
      <c r="H129" s="61"/>
      <c r="I129" s="167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82:K12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957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ROUND((SUM(BE81:BE111)),2)</f>
        <v>0</v>
      </c>
      <c r="G33" s="39"/>
      <c r="H33" s="39"/>
      <c r="I33" s="156">
        <v>0.21</v>
      </c>
      <c r="J33" s="155">
        <f>ROUND(((SUM(BE81:BE111))*I33),2)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ROUND((SUM(BF81:BF111)),2)</f>
        <v>0</v>
      </c>
      <c r="G34" s="39"/>
      <c r="H34" s="39"/>
      <c r="I34" s="156">
        <v>0.15</v>
      </c>
      <c r="J34" s="155">
        <f>ROUND(((SUM(BF81:BF111))*I34),2)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16025-5.1 - SO801 Interakční prvek IP6 - kácení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16025-5.1 - SO801 Interakční prvek IP6 - kácení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0.004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0.004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SUM(P84:P111)</f>
        <v>0</v>
      </c>
      <c r="Q83" s="211"/>
      <c r="R83" s="212">
        <f>SUM(R84:R111)</f>
        <v>0.004</v>
      </c>
      <c r="S83" s="211"/>
      <c r="T83" s="213">
        <f>SUM(T84:T111)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SUM(BK84:BK111)</f>
        <v>0</v>
      </c>
    </row>
    <row r="84" spans="1:65" s="2" customFormat="1" ht="20.5" customHeight="1">
      <c r="A84" s="39"/>
      <c r="B84" s="40"/>
      <c r="C84" s="219" t="s">
        <v>192</v>
      </c>
      <c r="D84" s="219" t="s">
        <v>175</v>
      </c>
      <c r="E84" s="220" t="s">
        <v>958</v>
      </c>
      <c r="F84" s="221" t="s">
        <v>959</v>
      </c>
      <c r="G84" s="222" t="s">
        <v>178</v>
      </c>
      <c r="H84" s="223">
        <v>18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960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961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51" s="13" customFormat="1" ht="12">
      <c r="A86" s="13"/>
      <c r="B86" s="235"/>
      <c r="C86" s="236"/>
      <c r="D86" s="231" t="s">
        <v>184</v>
      </c>
      <c r="E86" s="237" t="s">
        <v>18</v>
      </c>
      <c r="F86" s="238" t="s">
        <v>962</v>
      </c>
      <c r="G86" s="236"/>
      <c r="H86" s="239">
        <v>4</v>
      </c>
      <c r="I86" s="240"/>
      <c r="J86" s="236"/>
      <c r="K86" s="236"/>
      <c r="L86" s="241"/>
      <c r="M86" s="242"/>
      <c r="N86" s="243"/>
      <c r="O86" s="243"/>
      <c r="P86" s="243"/>
      <c r="Q86" s="243"/>
      <c r="R86" s="243"/>
      <c r="S86" s="243"/>
      <c r="T86" s="24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5" t="s">
        <v>184</v>
      </c>
      <c r="AU86" s="245" t="s">
        <v>84</v>
      </c>
      <c r="AV86" s="13" t="s">
        <v>84</v>
      </c>
      <c r="AW86" s="13" t="s">
        <v>36</v>
      </c>
      <c r="AX86" s="13" t="s">
        <v>75</v>
      </c>
      <c r="AY86" s="245" t="s">
        <v>173</v>
      </c>
    </row>
    <row r="87" spans="1:51" s="13" customFormat="1" ht="12">
      <c r="A87" s="13"/>
      <c r="B87" s="235"/>
      <c r="C87" s="236"/>
      <c r="D87" s="231" t="s">
        <v>184</v>
      </c>
      <c r="E87" s="237" t="s">
        <v>18</v>
      </c>
      <c r="F87" s="238" t="s">
        <v>963</v>
      </c>
      <c r="G87" s="236"/>
      <c r="H87" s="239">
        <v>9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5" t="s">
        <v>184</v>
      </c>
      <c r="AU87" s="245" t="s">
        <v>84</v>
      </c>
      <c r="AV87" s="13" t="s">
        <v>84</v>
      </c>
      <c r="AW87" s="13" t="s">
        <v>36</v>
      </c>
      <c r="AX87" s="13" t="s">
        <v>75</v>
      </c>
      <c r="AY87" s="245" t="s">
        <v>173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964</v>
      </c>
      <c r="G88" s="236"/>
      <c r="H88" s="239">
        <v>5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75</v>
      </c>
      <c r="AY88" s="245" t="s">
        <v>173</v>
      </c>
    </row>
    <row r="89" spans="1:51" s="14" customFormat="1" ht="12">
      <c r="A89" s="14"/>
      <c r="B89" s="246"/>
      <c r="C89" s="247"/>
      <c r="D89" s="231" t="s">
        <v>184</v>
      </c>
      <c r="E89" s="248" t="s">
        <v>18</v>
      </c>
      <c r="F89" s="249" t="s">
        <v>205</v>
      </c>
      <c r="G89" s="247"/>
      <c r="H89" s="250">
        <v>18</v>
      </c>
      <c r="I89" s="251"/>
      <c r="J89" s="247"/>
      <c r="K89" s="247"/>
      <c r="L89" s="252"/>
      <c r="M89" s="253"/>
      <c r="N89" s="254"/>
      <c r="O89" s="254"/>
      <c r="P89" s="254"/>
      <c r="Q89" s="254"/>
      <c r="R89" s="254"/>
      <c r="S89" s="254"/>
      <c r="T89" s="25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184</v>
      </c>
      <c r="AU89" s="256" t="s">
        <v>84</v>
      </c>
      <c r="AV89" s="14" t="s">
        <v>180</v>
      </c>
      <c r="AW89" s="14" t="s">
        <v>36</v>
      </c>
      <c r="AX89" s="14" t="s">
        <v>82</v>
      </c>
      <c r="AY89" s="256" t="s">
        <v>173</v>
      </c>
    </row>
    <row r="90" spans="1:65" s="2" customFormat="1" ht="20.5" customHeight="1">
      <c r="A90" s="39"/>
      <c r="B90" s="40"/>
      <c r="C90" s="219" t="s">
        <v>197</v>
      </c>
      <c r="D90" s="219" t="s">
        <v>175</v>
      </c>
      <c r="E90" s="220" t="s">
        <v>965</v>
      </c>
      <c r="F90" s="221" t="s">
        <v>966</v>
      </c>
      <c r="G90" s="222" t="s">
        <v>348</v>
      </c>
      <c r="H90" s="223">
        <v>4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967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968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969</v>
      </c>
      <c r="G92" s="236"/>
      <c r="H92" s="239">
        <v>4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19" t="s">
        <v>206</v>
      </c>
      <c r="D93" s="219" t="s">
        <v>175</v>
      </c>
      <c r="E93" s="220" t="s">
        <v>970</v>
      </c>
      <c r="F93" s="221" t="s">
        <v>971</v>
      </c>
      <c r="G93" s="222" t="s">
        <v>348</v>
      </c>
      <c r="H93" s="223">
        <v>147</v>
      </c>
      <c r="I93" s="224"/>
      <c r="J93" s="223">
        <f>ROUND(I93*H93,2)</f>
        <v>0</v>
      </c>
      <c r="K93" s="221" t="s">
        <v>179</v>
      </c>
      <c r="L93" s="45"/>
      <c r="M93" s="225" t="s">
        <v>18</v>
      </c>
      <c r="N93" s="22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180</v>
      </c>
      <c r="AT93" s="229" t="s">
        <v>175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972</v>
      </c>
    </row>
    <row r="94" spans="1:47" s="2" customFormat="1" ht="12">
      <c r="A94" s="39"/>
      <c r="B94" s="40"/>
      <c r="C94" s="41"/>
      <c r="D94" s="231" t="s">
        <v>182</v>
      </c>
      <c r="E94" s="41"/>
      <c r="F94" s="232" t="s">
        <v>968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182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973</v>
      </c>
      <c r="G95" s="236"/>
      <c r="H95" s="239">
        <v>7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75</v>
      </c>
      <c r="AY95" s="245" t="s">
        <v>173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974</v>
      </c>
      <c r="G96" s="236"/>
      <c r="H96" s="239">
        <v>30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75</v>
      </c>
      <c r="AY96" s="245" t="s">
        <v>173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975</v>
      </c>
      <c r="G97" s="236"/>
      <c r="H97" s="239">
        <v>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75</v>
      </c>
      <c r="AY97" s="245" t="s">
        <v>173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976</v>
      </c>
      <c r="G98" s="236"/>
      <c r="H98" s="239">
        <v>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977</v>
      </c>
      <c r="G99" s="236"/>
      <c r="H99" s="239">
        <v>38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978</v>
      </c>
      <c r="G100" s="236"/>
      <c r="H100" s="239">
        <v>15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979</v>
      </c>
      <c r="G101" s="236"/>
      <c r="H101" s="239">
        <v>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980</v>
      </c>
      <c r="G102" s="236"/>
      <c r="H102" s="239">
        <v>15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75</v>
      </c>
      <c r="AY102" s="245" t="s">
        <v>173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981</v>
      </c>
      <c r="G103" s="236"/>
      <c r="H103" s="239">
        <v>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75</v>
      </c>
      <c r="AY103" s="245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982</v>
      </c>
      <c r="G104" s="236"/>
      <c r="H104" s="239">
        <v>20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4" customFormat="1" ht="12">
      <c r="A105" s="14"/>
      <c r="B105" s="246"/>
      <c r="C105" s="247"/>
      <c r="D105" s="231" t="s">
        <v>184</v>
      </c>
      <c r="E105" s="248" t="s">
        <v>18</v>
      </c>
      <c r="F105" s="249" t="s">
        <v>205</v>
      </c>
      <c r="G105" s="247"/>
      <c r="H105" s="250">
        <v>147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184</v>
      </c>
      <c r="AU105" s="256" t="s">
        <v>84</v>
      </c>
      <c r="AV105" s="14" t="s">
        <v>180</v>
      </c>
      <c r="AW105" s="14" t="s">
        <v>36</v>
      </c>
      <c r="AX105" s="14" t="s">
        <v>82</v>
      </c>
      <c r="AY105" s="256" t="s">
        <v>173</v>
      </c>
    </row>
    <row r="106" spans="1:65" s="2" customFormat="1" ht="14.5" customHeight="1">
      <c r="A106" s="39"/>
      <c r="B106" s="40"/>
      <c r="C106" s="219" t="s">
        <v>426</v>
      </c>
      <c r="D106" s="219" t="s">
        <v>175</v>
      </c>
      <c r="E106" s="220" t="s">
        <v>983</v>
      </c>
      <c r="F106" s="221" t="s">
        <v>984</v>
      </c>
      <c r="G106" s="222" t="s">
        <v>348</v>
      </c>
      <c r="H106" s="223">
        <v>4</v>
      </c>
      <c r="I106" s="224"/>
      <c r="J106" s="223">
        <f>ROUND(I106*H106,2)</f>
        <v>0</v>
      </c>
      <c r="K106" s="221" t="s">
        <v>18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0.001</v>
      </c>
      <c r="R106" s="227">
        <f>Q106*H106</f>
        <v>0.004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985</v>
      </c>
    </row>
    <row r="107" spans="1:47" s="2" customFormat="1" ht="12">
      <c r="A107" s="39"/>
      <c r="B107" s="40"/>
      <c r="C107" s="41"/>
      <c r="D107" s="231" t="s">
        <v>239</v>
      </c>
      <c r="E107" s="41"/>
      <c r="F107" s="232" t="s">
        <v>986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239</v>
      </c>
      <c r="AU107" s="18" t="s">
        <v>84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969</v>
      </c>
      <c r="G108" s="236"/>
      <c r="H108" s="239">
        <v>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82</v>
      </c>
      <c r="AY108" s="245" t="s">
        <v>173</v>
      </c>
    </row>
    <row r="109" spans="1:65" s="2" customFormat="1" ht="42" customHeight="1">
      <c r="A109" s="39"/>
      <c r="B109" s="40"/>
      <c r="C109" s="219" t="s">
        <v>213</v>
      </c>
      <c r="D109" s="219" t="s">
        <v>175</v>
      </c>
      <c r="E109" s="220" t="s">
        <v>987</v>
      </c>
      <c r="F109" s="221" t="s">
        <v>988</v>
      </c>
      <c r="G109" s="222" t="s">
        <v>188</v>
      </c>
      <c r="H109" s="223">
        <v>47.5</v>
      </c>
      <c r="I109" s="224"/>
      <c r="J109" s="223">
        <f>ROUND(I109*H109,2)</f>
        <v>0</v>
      </c>
      <c r="K109" s="221" t="s">
        <v>18</v>
      </c>
      <c r="L109" s="45"/>
      <c r="M109" s="225" t="s">
        <v>18</v>
      </c>
      <c r="N109" s="226" t="s">
        <v>46</v>
      </c>
      <c r="O109" s="85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9" t="s">
        <v>989</v>
      </c>
      <c r="AT109" s="229" t="s">
        <v>175</v>
      </c>
      <c r="AU109" s="229" t="s">
        <v>84</v>
      </c>
      <c r="AY109" s="18" t="s">
        <v>173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8" t="s">
        <v>82</v>
      </c>
      <c r="BK109" s="230">
        <f>ROUND(I109*H109,2)</f>
        <v>0</v>
      </c>
      <c r="BL109" s="18" t="s">
        <v>989</v>
      </c>
      <c r="BM109" s="229" t="s">
        <v>990</v>
      </c>
    </row>
    <row r="110" spans="1:47" s="2" customFormat="1" ht="12">
      <c r="A110" s="39"/>
      <c r="B110" s="40"/>
      <c r="C110" s="41"/>
      <c r="D110" s="231" t="s">
        <v>239</v>
      </c>
      <c r="E110" s="41"/>
      <c r="F110" s="232" t="s">
        <v>991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239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992</v>
      </c>
      <c r="G111" s="236"/>
      <c r="H111" s="239">
        <v>47.5</v>
      </c>
      <c r="I111" s="240"/>
      <c r="J111" s="236"/>
      <c r="K111" s="236"/>
      <c r="L111" s="241"/>
      <c r="M111" s="281"/>
      <c r="N111" s="282"/>
      <c r="O111" s="282"/>
      <c r="P111" s="282"/>
      <c r="Q111" s="282"/>
      <c r="R111" s="282"/>
      <c r="S111" s="282"/>
      <c r="T111" s="28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82</v>
      </c>
      <c r="AY111" s="245" t="s">
        <v>173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167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993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ROUND((SUM(BE81:BE116)),2)</f>
        <v>0</v>
      </c>
      <c r="G33" s="39"/>
      <c r="H33" s="39"/>
      <c r="I33" s="156">
        <v>0.21</v>
      </c>
      <c r="J33" s="155">
        <f>ROUND(((SUM(BE81:BE116))*I33),2)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ROUND((SUM(BF81:BF116)),2)</f>
        <v>0</v>
      </c>
      <c r="G34" s="39"/>
      <c r="H34" s="39"/>
      <c r="I34" s="156">
        <v>0.15</v>
      </c>
      <c r="J34" s="155">
        <f>ROUND(((SUM(BF81:BF116))*I34),2)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ROUND((SUM(BG81:BG116)),2)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ROUND((SUM(BH81:BH116)),2)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ROUND((SUM(BI81:BI116)),2)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16025-5.2 - SO801 Interakční prvek IP6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16025-5.2 - SO801 Interakční prvek IP6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0.10268999999999999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0.10268999999999999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SUM(P84:P116)</f>
        <v>0</v>
      </c>
      <c r="Q83" s="211"/>
      <c r="R83" s="212">
        <f>SUM(R84:R116)</f>
        <v>0.10268999999999999</v>
      </c>
      <c r="S83" s="211"/>
      <c r="T83" s="213">
        <f>SUM(T84:T116)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SUM(BK84:BK116)</f>
        <v>0</v>
      </c>
    </row>
    <row r="84" spans="1:65" s="2" customFormat="1" ht="31" customHeight="1">
      <c r="A84" s="39"/>
      <c r="B84" s="40"/>
      <c r="C84" s="219" t="s">
        <v>82</v>
      </c>
      <c r="D84" s="219" t="s">
        <v>175</v>
      </c>
      <c r="E84" s="220" t="s">
        <v>994</v>
      </c>
      <c r="F84" s="221" t="s">
        <v>995</v>
      </c>
      <c r="G84" s="222" t="s">
        <v>348</v>
      </c>
      <c r="H84" s="223">
        <v>15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996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997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51" s="13" customFormat="1" ht="12">
      <c r="A86" s="13"/>
      <c r="B86" s="235"/>
      <c r="C86" s="236"/>
      <c r="D86" s="231" t="s">
        <v>184</v>
      </c>
      <c r="E86" s="237" t="s">
        <v>18</v>
      </c>
      <c r="F86" s="238" t="s">
        <v>998</v>
      </c>
      <c r="G86" s="236"/>
      <c r="H86" s="239">
        <v>15</v>
      </c>
      <c r="I86" s="240"/>
      <c r="J86" s="236"/>
      <c r="K86" s="236"/>
      <c r="L86" s="241"/>
      <c r="M86" s="242"/>
      <c r="N86" s="243"/>
      <c r="O86" s="243"/>
      <c r="P86" s="243"/>
      <c r="Q86" s="243"/>
      <c r="R86" s="243"/>
      <c r="S86" s="243"/>
      <c r="T86" s="24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5" t="s">
        <v>184</v>
      </c>
      <c r="AU86" s="245" t="s">
        <v>84</v>
      </c>
      <c r="AV86" s="13" t="s">
        <v>84</v>
      </c>
      <c r="AW86" s="13" t="s">
        <v>36</v>
      </c>
      <c r="AX86" s="13" t="s">
        <v>82</v>
      </c>
      <c r="AY86" s="245" t="s">
        <v>173</v>
      </c>
    </row>
    <row r="87" spans="1:65" s="2" customFormat="1" ht="20.5" customHeight="1">
      <c r="A87" s="39"/>
      <c r="B87" s="40"/>
      <c r="C87" s="219" t="s">
        <v>84</v>
      </c>
      <c r="D87" s="219" t="s">
        <v>175</v>
      </c>
      <c r="E87" s="220" t="s">
        <v>999</v>
      </c>
      <c r="F87" s="221" t="s">
        <v>1000</v>
      </c>
      <c r="G87" s="222" t="s">
        <v>348</v>
      </c>
      <c r="H87" s="223">
        <v>15</v>
      </c>
      <c r="I87" s="224"/>
      <c r="J87" s="223">
        <f>ROUND(I87*H87,2)</f>
        <v>0</v>
      </c>
      <c r="K87" s="221" t="s">
        <v>179</v>
      </c>
      <c r="L87" s="45"/>
      <c r="M87" s="225" t="s">
        <v>18</v>
      </c>
      <c r="N87" s="226" t="s">
        <v>46</v>
      </c>
      <c r="O87" s="85"/>
      <c r="P87" s="227">
        <f>O87*H87</f>
        <v>0</v>
      </c>
      <c r="Q87" s="227">
        <v>4.6E-05</v>
      </c>
      <c r="R87" s="227">
        <f>Q87*H87</f>
        <v>0.00069</v>
      </c>
      <c r="S87" s="227">
        <v>0</v>
      </c>
      <c r="T87" s="228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9" t="s">
        <v>180</v>
      </c>
      <c r="AT87" s="229" t="s">
        <v>175</v>
      </c>
      <c r="AU87" s="229" t="s">
        <v>84</v>
      </c>
      <c r="AY87" s="18" t="s">
        <v>173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8" t="s">
        <v>82</v>
      </c>
      <c r="BK87" s="230">
        <f>ROUND(I87*H87,2)</f>
        <v>0</v>
      </c>
      <c r="BL87" s="18" t="s">
        <v>180</v>
      </c>
      <c r="BM87" s="229" t="s">
        <v>1001</v>
      </c>
    </row>
    <row r="88" spans="1:47" s="2" customFormat="1" ht="12">
      <c r="A88" s="39"/>
      <c r="B88" s="40"/>
      <c r="C88" s="41"/>
      <c r="D88" s="231" t="s">
        <v>182</v>
      </c>
      <c r="E88" s="41"/>
      <c r="F88" s="232" t="s">
        <v>1002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182</v>
      </c>
      <c r="AU88" s="18" t="s">
        <v>84</v>
      </c>
    </row>
    <row r="89" spans="1:47" s="2" customFormat="1" ht="12">
      <c r="A89" s="39"/>
      <c r="B89" s="40"/>
      <c r="C89" s="41"/>
      <c r="D89" s="231" t="s">
        <v>239</v>
      </c>
      <c r="E89" s="41"/>
      <c r="F89" s="232" t="s">
        <v>1003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239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1004</v>
      </c>
      <c r="G90" s="236"/>
      <c r="H90" s="239">
        <v>15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68" t="s">
        <v>192</v>
      </c>
      <c r="D91" s="268" t="s">
        <v>283</v>
      </c>
      <c r="E91" s="269" t="s">
        <v>1005</v>
      </c>
      <c r="F91" s="270" t="s">
        <v>1006</v>
      </c>
      <c r="G91" s="271" t="s">
        <v>348</v>
      </c>
      <c r="H91" s="272">
        <v>15</v>
      </c>
      <c r="I91" s="273"/>
      <c r="J91" s="272">
        <f>ROUND(I91*H91,2)</f>
        <v>0</v>
      </c>
      <c r="K91" s="270" t="s">
        <v>179</v>
      </c>
      <c r="L91" s="274"/>
      <c r="M91" s="275" t="s">
        <v>18</v>
      </c>
      <c r="N91" s="276" t="s">
        <v>46</v>
      </c>
      <c r="O91" s="85"/>
      <c r="P91" s="227">
        <f>O91*H91</f>
        <v>0</v>
      </c>
      <c r="Q91" s="227">
        <v>0.00354</v>
      </c>
      <c r="R91" s="227">
        <f>Q91*H91</f>
        <v>0.0531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213</v>
      </c>
      <c r="AT91" s="229" t="s">
        <v>283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1007</v>
      </c>
    </row>
    <row r="92" spans="1:65" s="2" customFormat="1" ht="20.5" customHeight="1">
      <c r="A92" s="39"/>
      <c r="B92" s="40"/>
      <c r="C92" s="219" t="s">
        <v>180</v>
      </c>
      <c r="D92" s="219" t="s">
        <v>175</v>
      </c>
      <c r="E92" s="220" t="s">
        <v>1008</v>
      </c>
      <c r="F92" s="221" t="s">
        <v>1009</v>
      </c>
      <c r="G92" s="222" t="s">
        <v>348</v>
      </c>
      <c r="H92" s="223">
        <v>15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1010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1011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1012</v>
      </c>
      <c r="G94" s="236"/>
      <c r="H94" s="239">
        <v>15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20.5" customHeight="1">
      <c r="A95" s="39"/>
      <c r="B95" s="40"/>
      <c r="C95" s="268" t="s">
        <v>197</v>
      </c>
      <c r="D95" s="268" t="s">
        <v>283</v>
      </c>
      <c r="E95" s="269" t="s">
        <v>1013</v>
      </c>
      <c r="F95" s="270" t="s">
        <v>1014</v>
      </c>
      <c r="G95" s="271" t="s">
        <v>321</v>
      </c>
      <c r="H95" s="272">
        <v>0.5</v>
      </c>
      <c r="I95" s="273"/>
      <c r="J95" s="272">
        <f>ROUND(I95*H95,2)</f>
        <v>0</v>
      </c>
      <c r="K95" s="270" t="s">
        <v>18</v>
      </c>
      <c r="L95" s="274"/>
      <c r="M95" s="275" t="s">
        <v>18</v>
      </c>
      <c r="N95" s="27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213</v>
      </c>
      <c r="AT95" s="229" t="s">
        <v>283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1015</v>
      </c>
    </row>
    <row r="96" spans="1:47" s="2" customFormat="1" ht="12">
      <c r="A96" s="39"/>
      <c r="B96" s="40"/>
      <c r="C96" s="41"/>
      <c r="D96" s="231" t="s">
        <v>239</v>
      </c>
      <c r="E96" s="41"/>
      <c r="F96" s="232" t="s">
        <v>1016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239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1017</v>
      </c>
      <c r="G97" s="236"/>
      <c r="H97" s="239">
        <v>0.5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82</v>
      </c>
      <c r="AY97" s="245" t="s">
        <v>173</v>
      </c>
    </row>
    <row r="98" spans="1:65" s="2" customFormat="1" ht="20.5" customHeight="1">
      <c r="A98" s="39"/>
      <c r="B98" s="40"/>
      <c r="C98" s="219" t="s">
        <v>206</v>
      </c>
      <c r="D98" s="219" t="s">
        <v>175</v>
      </c>
      <c r="E98" s="220" t="s">
        <v>1018</v>
      </c>
      <c r="F98" s="221" t="s">
        <v>1019</v>
      </c>
      <c r="G98" s="222" t="s">
        <v>348</v>
      </c>
      <c r="H98" s="223">
        <v>15</v>
      </c>
      <c r="I98" s="224"/>
      <c r="J98" s="223">
        <f>ROUND(I98*H98,2)</f>
        <v>0</v>
      </c>
      <c r="K98" s="221" t="s">
        <v>18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1020</v>
      </c>
    </row>
    <row r="99" spans="1:65" s="2" customFormat="1" ht="20.5" customHeight="1">
      <c r="A99" s="39"/>
      <c r="B99" s="40"/>
      <c r="C99" s="219" t="s">
        <v>426</v>
      </c>
      <c r="D99" s="219" t="s">
        <v>175</v>
      </c>
      <c r="E99" s="220" t="s">
        <v>1021</v>
      </c>
      <c r="F99" s="221" t="s">
        <v>1022</v>
      </c>
      <c r="G99" s="222" t="s">
        <v>1023</v>
      </c>
      <c r="H99" s="223">
        <v>15</v>
      </c>
      <c r="I99" s="224"/>
      <c r="J99" s="223">
        <f>ROUND(I99*H99,2)</f>
        <v>0</v>
      </c>
      <c r="K99" s="221" t="s">
        <v>18</v>
      </c>
      <c r="L99" s="45"/>
      <c r="M99" s="225" t="s">
        <v>18</v>
      </c>
      <c r="N99" s="226" t="s">
        <v>46</v>
      </c>
      <c r="O99" s="85"/>
      <c r="P99" s="227">
        <f>O99*H99</f>
        <v>0</v>
      </c>
      <c r="Q99" s="227">
        <v>2E-05</v>
      </c>
      <c r="R99" s="227">
        <f>Q99*H99</f>
        <v>0.00030000000000000003</v>
      </c>
      <c r="S99" s="227">
        <v>0</v>
      </c>
      <c r="T99" s="22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9" t="s">
        <v>180</v>
      </c>
      <c r="AT99" s="229" t="s">
        <v>175</v>
      </c>
      <c r="AU99" s="229" t="s">
        <v>84</v>
      </c>
      <c r="AY99" s="18" t="s">
        <v>173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8" t="s">
        <v>82</v>
      </c>
      <c r="BK99" s="230">
        <f>ROUND(I99*H99,2)</f>
        <v>0</v>
      </c>
      <c r="BL99" s="18" t="s">
        <v>180</v>
      </c>
      <c r="BM99" s="229" t="s">
        <v>1024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8</v>
      </c>
      <c r="G100" s="236"/>
      <c r="H100" s="239">
        <v>15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82</v>
      </c>
      <c r="AY100" s="245" t="s">
        <v>173</v>
      </c>
    </row>
    <row r="101" spans="1:65" s="2" customFormat="1" ht="20.5" customHeight="1">
      <c r="A101" s="39"/>
      <c r="B101" s="40"/>
      <c r="C101" s="268" t="s">
        <v>220</v>
      </c>
      <c r="D101" s="268" t="s">
        <v>283</v>
      </c>
      <c r="E101" s="269" t="s">
        <v>1025</v>
      </c>
      <c r="F101" s="270" t="s">
        <v>1026</v>
      </c>
      <c r="G101" s="271" t="s">
        <v>188</v>
      </c>
      <c r="H101" s="272">
        <v>0.24</v>
      </c>
      <c r="I101" s="273"/>
      <c r="J101" s="272">
        <f>ROUND(I101*H101,2)</f>
        <v>0</v>
      </c>
      <c r="K101" s="270" t="s">
        <v>179</v>
      </c>
      <c r="L101" s="274"/>
      <c r="M101" s="275" t="s">
        <v>18</v>
      </c>
      <c r="N101" s="276" t="s">
        <v>46</v>
      </c>
      <c r="O101" s="85"/>
      <c r="P101" s="227">
        <f>O101*H101</f>
        <v>0</v>
      </c>
      <c r="Q101" s="227">
        <v>0.2</v>
      </c>
      <c r="R101" s="227">
        <f>Q101*H101</f>
        <v>0.048</v>
      </c>
      <c r="S101" s="227">
        <v>0</v>
      </c>
      <c r="T101" s="22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9" t="s">
        <v>213</v>
      </c>
      <c r="AT101" s="229" t="s">
        <v>283</v>
      </c>
      <c r="AU101" s="229" t="s">
        <v>84</v>
      </c>
      <c r="AY101" s="18" t="s">
        <v>173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8" t="s">
        <v>82</v>
      </c>
      <c r="BK101" s="230">
        <f>ROUND(I101*H101,2)</f>
        <v>0</v>
      </c>
      <c r="BL101" s="18" t="s">
        <v>180</v>
      </c>
      <c r="BM101" s="229" t="s">
        <v>1027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1028</v>
      </c>
      <c r="G102" s="236"/>
      <c r="H102" s="239">
        <v>0.24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82</v>
      </c>
      <c r="AY102" s="245" t="s">
        <v>173</v>
      </c>
    </row>
    <row r="103" spans="1:65" s="2" customFormat="1" ht="14.5" customHeight="1">
      <c r="A103" s="39"/>
      <c r="B103" s="40"/>
      <c r="C103" s="268" t="s">
        <v>440</v>
      </c>
      <c r="D103" s="268" t="s">
        <v>283</v>
      </c>
      <c r="E103" s="269" t="s">
        <v>1029</v>
      </c>
      <c r="F103" s="270" t="s">
        <v>1030</v>
      </c>
      <c r="G103" s="271" t="s">
        <v>348</v>
      </c>
      <c r="H103" s="272">
        <v>2</v>
      </c>
      <c r="I103" s="273"/>
      <c r="J103" s="272">
        <f>ROUND(I103*H103,2)</f>
        <v>0</v>
      </c>
      <c r="K103" s="270" t="s">
        <v>18</v>
      </c>
      <c r="L103" s="274"/>
      <c r="M103" s="275" t="s">
        <v>18</v>
      </c>
      <c r="N103" s="276" t="s">
        <v>46</v>
      </c>
      <c r="O103" s="85"/>
      <c r="P103" s="227">
        <f>O103*H103</f>
        <v>0</v>
      </c>
      <c r="Q103" s="227">
        <v>4E-05</v>
      </c>
      <c r="R103" s="227">
        <f>Q103*H103</f>
        <v>8E-05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213</v>
      </c>
      <c r="AT103" s="229" t="s">
        <v>283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1031</v>
      </c>
    </row>
    <row r="104" spans="1:65" s="2" customFormat="1" ht="14.5" customHeight="1">
      <c r="A104" s="39"/>
      <c r="B104" s="40"/>
      <c r="C104" s="268" t="s">
        <v>226</v>
      </c>
      <c r="D104" s="268" t="s">
        <v>283</v>
      </c>
      <c r="E104" s="269" t="s">
        <v>1032</v>
      </c>
      <c r="F104" s="270" t="s">
        <v>1033</v>
      </c>
      <c r="G104" s="271" t="s">
        <v>348</v>
      </c>
      <c r="H104" s="272">
        <v>3</v>
      </c>
      <c r="I104" s="273"/>
      <c r="J104" s="272">
        <f>ROUND(I104*H104,2)</f>
        <v>0</v>
      </c>
      <c r="K104" s="270" t="s">
        <v>18</v>
      </c>
      <c r="L104" s="274"/>
      <c r="M104" s="275" t="s">
        <v>18</v>
      </c>
      <c r="N104" s="276" t="s">
        <v>46</v>
      </c>
      <c r="O104" s="85"/>
      <c r="P104" s="227">
        <f>O104*H104</f>
        <v>0</v>
      </c>
      <c r="Q104" s="227">
        <v>4E-05</v>
      </c>
      <c r="R104" s="227">
        <f>Q104*H104</f>
        <v>0.00012000000000000002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213</v>
      </c>
      <c r="AT104" s="229" t="s">
        <v>283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1034</v>
      </c>
    </row>
    <row r="105" spans="1:65" s="2" customFormat="1" ht="14.5" customHeight="1">
      <c r="A105" s="39"/>
      <c r="B105" s="40"/>
      <c r="C105" s="268" t="s">
        <v>235</v>
      </c>
      <c r="D105" s="268" t="s">
        <v>283</v>
      </c>
      <c r="E105" s="269" t="s">
        <v>1035</v>
      </c>
      <c r="F105" s="270" t="s">
        <v>1036</v>
      </c>
      <c r="G105" s="271" t="s">
        <v>348</v>
      </c>
      <c r="H105" s="272">
        <v>5</v>
      </c>
      <c r="I105" s="273"/>
      <c r="J105" s="272">
        <f>ROUND(I105*H105,2)</f>
        <v>0</v>
      </c>
      <c r="K105" s="270" t="s">
        <v>18</v>
      </c>
      <c r="L105" s="274"/>
      <c r="M105" s="275" t="s">
        <v>18</v>
      </c>
      <c r="N105" s="276" t="s">
        <v>46</v>
      </c>
      <c r="O105" s="85"/>
      <c r="P105" s="227">
        <f>O105*H105</f>
        <v>0</v>
      </c>
      <c r="Q105" s="227">
        <v>4E-05</v>
      </c>
      <c r="R105" s="227">
        <f>Q105*H105</f>
        <v>0.0002</v>
      </c>
      <c r="S105" s="227">
        <v>0</v>
      </c>
      <c r="T105" s="22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9" t="s">
        <v>213</v>
      </c>
      <c r="AT105" s="229" t="s">
        <v>283</v>
      </c>
      <c r="AU105" s="229" t="s">
        <v>84</v>
      </c>
      <c r="AY105" s="18" t="s">
        <v>173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8" t="s">
        <v>82</v>
      </c>
      <c r="BK105" s="230">
        <f>ROUND(I105*H105,2)</f>
        <v>0</v>
      </c>
      <c r="BL105" s="18" t="s">
        <v>180</v>
      </c>
      <c r="BM105" s="229" t="s">
        <v>1037</v>
      </c>
    </row>
    <row r="106" spans="1:65" s="2" customFormat="1" ht="14.5" customHeight="1">
      <c r="A106" s="39"/>
      <c r="B106" s="40"/>
      <c r="C106" s="268" t="s">
        <v>249</v>
      </c>
      <c r="D106" s="268" t="s">
        <v>283</v>
      </c>
      <c r="E106" s="269" t="s">
        <v>1038</v>
      </c>
      <c r="F106" s="270" t="s">
        <v>1039</v>
      </c>
      <c r="G106" s="271" t="s">
        <v>348</v>
      </c>
      <c r="H106" s="272">
        <v>2</v>
      </c>
      <c r="I106" s="273"/>
      <c r="J106" s="272">
        <f>ROUND(I106*H106,2)</f>
        <v>0</v>
      </c>
      <c r="K106" s="270" t="s">
        <v>18</v>
      </c>
      <c r="L106" s="274"/>
      <c r="M106" s="275" t="s">
        <v>18</v>
      </c>
      <c r="N106" s="276" t="s">
        <v>46</v>
      </c>
      <c r="O106" s="85"/>
      <c r="P106" s="227">
        <f>O106*H106</f>
        <v>0</v>
      </c>
      <c r="Q106" s="227">
        <v>4E-05</v>
      </c>
      <c r="R106" s="227">
        <f>Q106*H106</f>
        <v>8E-05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213</v>
      </c>
      <c r="AT106" s="229" t="s">
        <v>283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1040</v>
      </c>
    </row>
    <row r="107" spans="1:65" s="2" customFormat="1" ht="14.5" customHeight="1">
      <c r="A107" s="39"/>
      <c r="B107" s="40"/>
      <c r="C107" s="268" t="s">
        <v>256</v>
      </c>
      <c r="D107" s="268" t="s">
        <v>283</v>
      </c>
      <c r="E107" s="269" t="s">
        <v>1041</v>
      </c>
      <c r="F107" s="270" t="s">
        <v>1042</v>
      </c>
      <c r="G107" s="271" t="s">
        <v>348</v>
      </c>
      <c r="H107" s="272">
        <v>3</v>
      </c>
      <c r="I107" s="273"/>
      <c r="J107" s="272">
        <f>ROUND(I107*H107,2)</f>
        <v>0</v>
      </c>
      <c r="K107" s="270" t="s">
        <v>18</v>
      </c>
      <c r="L107" s="274"/>
      <c r="M107" s="275" t="s">
        <v>18</v>
      </c>
      <c r="N107" s="276" t="s">
        <v>46</v>
      </c>
      <c r="O107" s="85"/>
      <c r="P107" s="227">
        <f>O107*H107</f>
        <v>0</v>
      </c>
      <c r="Q107" s="227">
        <v>4E-05</v>
      </c>
      <c r="R107" s="227">
        <f>Q107*H107</f>
        <v>0.00012000000000000002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213</v>
      </c>
      <c r="AT107" s="229" t="s">
        <v>283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1043</v>
      </c>
    </row>
    <row r="108" spans="1:65" s="2" customFormat="1" ht="20.5" customHeight="1">
      <c r="A108" s="39"/>
      <c r="B108" s="40"/>
      <c r="C108" s="219" t="s">
        <v>282</v>
      </c>
      <c r="D108" s="219" t="s">
        <v>175</v>
      </c>
      <c r="E108" s="220" t="s">
        <v>1044</v>
      </c>
      <c r="F108" s="221" t="s">
        <v>1045</v>
      </c>
      <c r="G108" s="222" t="s">
        <v>178</v>
      </c>
      <c r="H108" s="223">
        <v>15</v>
      </c>
      <c r="I108" s="224"/>
      <c r="J108" s="223">
        <f>ROUND(I108*H108,2)</f>
        <v>0</v>
      </c>
      <c r="K108" s="221" t="s">
        <v>917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1046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1047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65" s="2" customFormat="1" ht="20.5" customHeight="1">
      <c r="A110" s="39"/>
      <c r="B110" s="40"/>
      <c r="C110" s="219" t="s">
        <v>276</v>
      </c>
      <c r="D110" s="219" t="s">
        <v>175</v>
      </c>
      <c r="E110" s="220" t="s">
        <v>1048</v>
      </c>
      <c r="F110" s="221" t="s">
        <v>1049</v>
      </c>
      <c r="G110" s="222" t="s">
        <v>188</v>
      </c>
      <c r="H110" s="223">
        <v>0.6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1050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1051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47" s="2" customFormat="1" ht="12">
      <c r="A112" s="39"/>
      <c r="B112" s="40"/>
      <c r="C112" s="41"/>
      <c r="D112" s="231" t="s">
        <v>239</v>
      </c>
      <c r="E112" s="41"/>
      <c r="F112" s="232" t="s">
        <v>1052</v>
      </c>
      <c r="G112" s="41"/>
      <c r="H112" s="41"/>
      <c r="I112" s="137"/>
      <c r="J112" s="41"/>
      <c r="K112" s="41"/>
      <c r="L112" s="45"/>
      <c r="M112" s="233"/>
      <c r="N112" s="23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239</v>
      </c>
      <c r="AU112" s="18" t="s">
        <v>84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1053</v>
      </c>
      <c r="G113" s="236"/>
      <c r="H113" s="239">
        <v>0.6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82</v>
      </c>
      <c r="AY113" s="245" t="s">
        <v>173</v>
      </c>
    </row>
    <row r="114" spans="1:65" s="2" customFormat="1" ht="20.5" customHeight="1">
      <c r="A114" s="39"/>
      <c r="B114" s="40"/>
      <c r="C114" s="219" t="s">
        <v>269</v>
      </c>
      <c r="D114" s="219" t="s">
        <v>175</v>
      </c>
      <c r="E114" s="220" t="s">
        <v>1054</v>
      </c>
      <c r="F114" s="221" t="s">
        <v>1055</v>
      </c>
      <c r="G114" s="222" t="s">
        <v>188</v>
      </c>
      <c r="H114" s="223">
        <v>1.2</v>
      </c>
      <c r="I114" s="224"/>
      <c r="J114" s="223">
        <f>ROUND(I114*H114,2)</f>
        <v>0</v>
      </c>
      <c r="K114" s="221" t="s">
        <v>179</v>
      </c>
      <c r="L114" s="45"/>
      <c r="M114" s="225" t="s">
        <v>18</v>
      </c>
      <c r="N114" s="226" t="s">
        <v>46</v>
      </c>
      <c r="O114" s="8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180</v>
      </c>
      <c r="AT114" s="229" t="s">
        <v>175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1056</v>
      </c>
    </row>
    <row r="115" spans="1:47" s="2" customFormat="1" ht="12">
      <c r="A115" s="39"/>
      <c r="B115" s="40"/>
      <c r="C115" s="41"/>
      <c r="D115" s="231" t="s">
        <v>182</v>
      </c>
      <c r="E115" s="41"/>
      <c r="F115" s="232" t="s">
        <v>1051</v>
      </c>
      <c r="G115" s="41"/>
      <c r="H115" s="41"/>
      <c r="I115" s="137"/>
      <c r="J115" s="41"/>
      <c r="K115" s="41"/>
      <c r="L115" s="45"/>
      <c r="M115" s="233"/>
      <c r="N115" s="23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51" s="13" customFormat="1" ht="12">
      <c r="A116" s="13"/>
      <c r="B116" s="235"/>
      <c r="C116" s="236"/>
      <c r="D116" s="231" t="s">
        <v>184</v>
      </c>
      <c r="E116" s="237" t="s">
        <v>18</v>
      </c>
      <c r="F116" s="238" t="s">
        <v>1057</v>
      </c>
      <c r="G116" s="236"/>
      <c r="H116" s="239">
        <v>1.2</v>
      </c>
      <c r="I116" s="240"/>
      <c r="J116" s="236"/>
      <c r="K116" s="236"/>
      <c r="L116" s="241"/>
      <c r="M116" s="281"/>
      <c r="N116" s="282"/>
      <c r="O116" s="282"/>
      <c r="P116" s="282"/>
      <c r="Q116" s="282"/>
      <c r="R116" s="282"/>
      <c r="S116" s="282"/>
      <c r="T116" s="28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184</v>
      </c>
      <c r="AU116" s="245" t="s">
        <v>84</v>
      </c>
      <c r="AV116" s="13" t="s">
        <v>84</v>
      </c>
      <c r="AW116" s="13" t="s">
        <v>36</v>
      </c>
      <c r="AX116" s="13" t="s">
        <v>82</v>
      </c>
      <c r="AY116" s="245" t="s">
        <v>173</v>
      </c>
    </row>
    <row r="117" spans="1:31" s="2" customFormat="1" ht="6.95" customHeight="1">
      <c r="A117" s="39"/>
      <c r="B117" s="60"/>
      <c r="C117" s="61"/>
      <c r="D117" s="61"/>
      <c r="E117" s="61"/>
      <c r="F117" s="61"/>
      <c r="G117" s="61"/>
      <c r="H117" s="61"/>
      <c r="I117" s="167"/>
      <c r="J117" s="61"/>
      <c r="K117" s="61"/>
      <c r="L117" s="45"/>
      <c r="M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</sheetData>
  <sheetProtection password="CC35" sheet="1" objects="1" scenarios="1" formatColumns="0" formatRows="0" autoFilter="0"/>
  <autoFilter ref="C80:K11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1058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4" customHeight="1">
      <c r="A27" s="143"/>
      <c r="B27" s="144"/>
      <c r="C27" s="143"/>
      <c r="D27" s="143"/>
      <c r="E27" s="145" t="s">
        <v>1059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ROUND((SUM(BE81:BE111)),2)</f>
        <v>0</v>
      </c>
      <c r="G33" s="39"/>
      <c r="H33" s="39"/>
      <c r="I33" s="156">
        <v>0.21</v>
      </c>
      <c r="J33" s="155">
        <f>ROUND(((SUM(BE81:BE111))*I33),2)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ROUND((SUM(BF81:BF111)),2)</f>
        <v>0</v>
      </c>
      <c r="G34" s="39"/>
      <c r="H34" s="39"/>
      <c r="I34" s="156">
        <v>0.15</v>
      </c>
      <c r="J34" s="155">
        <f>ROUND(((SUM(BF81:BF111))*I34),2)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16025-5.3 - SO801 Interakční prvek IP6 - následná péče 1. rok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16025-5.3 - SO801 Interakční prvek IP6 - následná péče 1. rok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0.03403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0.03403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SUM(P84:P111)</f>
        <v>0</v>
      </c>
      <c r="Q83" s="211"/>
      <c r="R83" s="212">
        <f>SUM(R84:R111)</f>
        <v>0.03403</v>
      </c>
      <c r="S83" s="211"/>
      <c r="T83" s="213">
        <f>SUM(T84:T111)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SUM(BK84:BK111)</f>
        <v>0</v>
      </c>
    </row>
    <row r="84" spans="1:65" s="2" customFormat="1" ht="31" customHeight="1">
      <c r="A84" s="39"/>
      <c r="B84" s="40"/>
      <c r="C84" s="219" t="s">
        <v>82</v>
      </c>
      <c r="D84" s="219" t="s">
        <v>175</v>
      </c>
      <c r="E84" s="220" t="s">
        <v>994</v>
      </c>
      <c r="F84" s="221" t="s">
        <v>995</v>
      </c>
      <c r="G84" s="222" t="s">
        <v>348</v>
      </c>
      <c r="H84" s="223">
        <v>5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1060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997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65" s="2" customFormat="1" ht="20.5" customHeight="1">
      <c r="A86" s="39"/>
      <c r="B86" s="40"/>
      <c r="C86" s="219" t="s">
        <v>84</v>
      </c>
      <c r="D86" s="219" t="s">
        <v>175</v>
      </c>
      <c r="E86" s="220" t="s">
        <v>999</v>
      </c>
      <c r="F86" s="221" t="s">
        <v>1000</v>
      </c>
      <c r="G86" s="222" t="s">
        <v>348</v>
      </c>
      <c r="H86" s="223">
        <v>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4.6E-05</v>
      </c>
      <c r="R86" s="227">
        <f>Q86*H86</f>
        <v>0.00023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1061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1002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47" s="2" customFormat="1" ht="12">
      <c r="A88" s="39"/>
      <c r="B88" s="40"/>
      <c r="C88" s="41"/>
      <c r="D88" s="231" t="s">
        <v>239</v>
      </c>
      <c r="E88" s="41"/>
      <c r="F88" s="232" t="s">
        <v>1003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239</v>
      </c>
      <c r="AU88" s="18" t="s">
        <v>84</v>
      </c>
    </row>
    <row r="89" spans="1:65" s="2" customFormat="1" ht="20.5" customHeight="1">
      <c r="A89" s="39"/>
      <c r="B89" s="40"/>
      <c r="C89" s="268" t="s">
        <v>192</v>
      </c>
      <c r="D89" s="268" t="s">
        <v>283</v>
      </c>
      <c r="E89" s="269" t="s">
        <v>1005</v>
      </c>
      <c r="F89" s="270" t="s">
        <v>1006</v>
      </c>
      <c r="G89" s="271" t="s">
        <v>348</v>
      </c>
      <c r="H89" s="272">
        <v>5</v>
      </c>
      <c r="I89" s="273"/>
      <c r="J89" s="272">
        <f>ROUND(I89*H89,2)</f>
        <v>0</v>
      </c>
      <c r="K89" s="270" t="s">
        <v>179</v>
      </c>
      <c r="L89" s="274"/>
      <c r="M89" s="275" t="s">
        <v>18</v>
      </c>
      <c r="N89" s="276" t="s">
        <v>46</v>
      </c>
      <c r="O89" s="85"/>
      <c r="P89" s="227">
        <f>O89*H89</f>
        <v>0</v>
      </c>
      <c r="Q89" s="227">
        <v>0.00354</v>
      </c>
      <c r="R89" s="227">
        <f>Q89*H89</f>
        <v>0.0177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213</v>
      </c>
      <c r="AT89" s="229" t="s">
        <v>283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1062</v>
      </c>
    </row>
    <row r="90" spans="1:65" s="2" customFormat="1" ht="20.5" customHeight="1">
      <c r="A90" s="39"/>
      <c r="B90" s="40"/>
      <c r="C90" s="219" t="s">
        <v>180</v>
      </c>
      <c r="D90" s="219" t="s">
        <v>175</v>
      </c>
      <c r="E90" s="220" t="s">
        <v>1008</v>
      </c>
      <c r="F90" s="221" t="s">
        <v>1009</v>
      </c>
      <c r="G90" s="222" t="s">
        <v>348</v>
      </c>
      <c r="H90" s="223">
        <v>15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1063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1011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1064</v>
      </c>
      <c r="G92" s="236"/>
      <c r="H92" s="239">
        <v>15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68" t="s">
        <v>197</v>
      </c>
      <c r="D93" s="268" t="s">
        <v>283</v>
      </c>
      <c r="E93" s="269" t="s">
        <v>1013</v>
      </c>
      <c r="F93" s="270" t="s">
        <v>1014</v>
      </c>
      <c r="G93" s="271" t="s">
        <v>321</v>
      </c>
      <c r="H93" s="272">
        <v>0.3</v>
      </c>
      <c r="I93" s="273"/>
      <c r="J93" s="272">
        <f>ROUND(I93*H93,2)</f>
        <v>0</v>
      </c>
      <c r="K93" s="270" t="s">
        <v>18</v>
      </c>
      <c r="L93" s="274"/>
      <c r="M93" s="275" t="s">
        <v>18</v>
      </c>
      <c r="N93" s="27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213</v>
      </c>
      <c r="AT93" s="229" t="s">
        <v>283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1065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1016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1066</v>
      </c>
      <c r="G95" s="236"/>
      <c r="H95" s="239">
        <v>0.3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82</v>
      </c>
      <c r="AY95" s="245" t="s">
        <v>173</v>
      </c>
    </row>
    <row r="96" spans="1:65" s="2" customFormat="1" ht="20.5" customHeight="1">
      <c r="A96" s="39"/>
      <c r="B96" s="40"/>
      <c r="C96" s="219" t="s">
        <v>206</v>
      </c>
      <c r="D96" s="219" t="s">
        <v>175</v>
      </c>
      <c r="E96" s="220" t="s">
        <v>1018</v>
      </c>
      <c r="F96" s="221" t="s">
        <v>1019</v>
      </c>
      <c r="G96" s="222" t="s">
        <v>348</v>
      </c>
      <c r="H96" s="223">
        <v>5</v>
      </c>
      <c r="I96" s="224"/>
      <c r="J96" s="223">
        <f>ROUND(I96*H96,2)</f>
        <v>0</v>
      </c>
      <c r="K96" s="221" t="s">
        <v>18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1067</v>
      </c>
    </row>
    <row r="97" spans="1:65" s="2" customFormat="1" ht="20.5" customHeight="1">
      <c r="A97" s="39"/>
      <c r="B97" s="40"/>
      <c r="C97" s="219" t="s">
        <v>426</v>
      </c>
      <c r="D97" s="219" t="s">
        <v>175</v>
      </c>
      <c r="E97" s="220" t="s">
        <v>1021</v>
      </c>
      <c r="F97" s="221" t="s">
        <v>1022</v>
      </c>
      <c r="G97" s="222" t="s">
        <v>1023</v>
      </c>
      <c r="H97" s="223">
        <v>5</v>
      </c>
      <c r="I97" s="224"/>
      <c r="J97" s="223">
        <f>ROUND(I97*H97,2)</f>
        <v>0</v>
      </c>
      <c r="K97" s="221" t="s">
        <v>18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2E-05</v>
      </c>
      <c r="R97" s="227">
        <f>Q97*H97</f>
        <v>0.0001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1068</v>
      </c>
    </row>
    <row r="98" spans="1:65" s="2" customFormat="1" ht="20.5" customHeight="1">
      <c r="A98" s="39"/>
      <c r="B98" s="40"/>
      <c r="C98" s="219" t="s">
        <v>213</v>
      </c>
      <c r="D98" s="219" t="s">
        <v>175</v>
      </c>
      <c r="E98" s="220" t="s">
        <v>1044</v>
      </c>
      <c r="F98" s="221" t="s">
        <v>1045</v>
      </c>
      <c r="G98" s="222" t="s">
        <v>348</v>
      </c>
      <c r="H98" s="223">
        <v>5</v>
      </c>
      <c r="I98" s="224"/>
      <c r="J98" s="223">
        <f>ROUND(I98*H98,2)</f>
        <v>0</v>
      </c>
      <c r="K98" s="221" t="s">
        <v>917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1069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1047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1070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197</v>
      </c>
      <c r="G101" s="236"/>
      <c r="H101" s="239">
        <v>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20.5" customHeight="1">
      <c r="A102" s="39"/>
      <c r="B102" s="40"/>
      <c r="C102" s="268" t="s">
        <v>220</v>
      </c>
      <c r="D102" s="268" t="s">
        <v>283</v>
      </c>
      <c r="E102" s="269" t="s">
        <v>1025</v>
      </c>
      <c r="F102" s="270" t="s">
        <v>1026</v>
      </c>
      <c r="G102" s="271" t="s">
        <v>188</v>
      </c>
      <c r="H102" s="272">
        <v>0.08</v>
      </c>
      <c r="I102" s="273"/>
      <c r="J102" s="272">
        <f>ROUND(I102*H102,2)</f>
        <v>0</v>
      </c>
      <c r="K102" s="270" t="s">
        <v>179</v>
      </c>
      <c r="L102" s="274"/>
      <c r="M102" s="275" t="s">
        <v>18</v>
      </c>
      <c r="N102" s="276" t="s">
        <v>46</v>
      </c>
      <c r="O102" s="85"/>
      <c r="P102" s="227">
        <f>O102*H102</f>
        <v>0</v>
      </c>
      <c r="Q102" s="227">
        <v>0.2</v>
      </c>
      <c r="R102" s="227">
        <f>Q102*H102</f>
        <v>0.016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213</v>
      </c>
      <c r="AT102" s="229" t="s">
        <v>283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1071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1072</v>
      </c>
      <c r="G103" s="236"/>
      <c r="H103" s="239">
        <v>0.08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82</v>
      </c>
      <c r="AY103" s="245" t="s">
        <v>173</v>
      </c>
    </row>
    <row r="104" spans="1:65" s="2" customFormat="1" ht="20.5" customHeight="1">
      <c r="A104" s="39"/>
      <c r="B104" s="40"/>
      <c r="C104" s="219" t="s">
        <v>440</v>
      </c>
      <c r="D104" s="219" t="s">
        <v>175</v>
      </c>
      <c r="E104" s="220" t="s">
        <v>1048</v>
      </c>
      <c r="F104" s="221" t="s">
        <v>1049</v>
      </c>
      <c r="G104" s="222" t="s">
        <v>188</v>
      </c>
      <c r="H104" s="223">
        <v>0.6</v>
      </c>
      <c r="I104" s="224"/>
      <c r="J104" s="223">
        <f>ROUND(I104*H104,2)</f>
        <v>0</v>
      </c>
      <c r="K104" s="221" t="s">
        <v>179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1073</v>
      </c>
    </row>
    <row r="105" spans="1:47" s="2" customFormat="1" ht="12">
      <c r="A105" s="39"/>
      <c r="B105" s="40"/>
      <c r="C105" s="41"/>
      <c r="D105" s="231" t="s">
        <v>182</v>
      </c>
      <c r="E105" s="41"/>
      <c r="F105" s="232" t="s">
        <v>1051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47" s="2" customFormat="1" ht="12">
      <c r="A106" s="39"/>
      <c r="B106" s="40"/>
      <c r="C106" s="41"/>
      <c r="D106" s="231" t="s">
        <v>239</v>
      </c>
      <c r="E106" s="41"/>
      <c r="F106" s="232" t="s">
        <v>1052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239</v>
      </c>
      <c r="AU106" s="18" t="s">
        <v>84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1053</v>
      </c>
      <c r="G107" s="236"/>
      <c r="H107" s="239">
        <v>0.6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82</v>
      </c>
      <c r="AY107" s="245" t="s">
        <v>173</v>
      </c>
    </row>
    <row r="108" spans="1:65" s="2" customFormat="1" ht="20.5" customHeight="1">
      <c r="A108" s="39"/>
      <c r="B108" s="40"/>
      <c r="C108" s="219" t="s">
        <v>226</v>
      </c>
      <c r="D108" s="219" t="s">
        <v>175</v>
      </c>
      <c r="E108" s="220" t="s">
        <v>1054</v>
      </c>
      <c r="F108" s="221" t="s">
        <v>1055</v>
      </c>
      <c r="G108" s="222" t="s">
        <v>188</v>
      </c>
      <c r="H108" s="223">
        <v>1.2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1074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1051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1057</v>
      </c>
      <c r="G110" s="236"/>
      <c r="H110" s="239">
        <v>1.2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82</v>
      </c>
      <c r="AY110" s="245" t="s">
        <v>173</v>
      </c>
    </row>
    <row r="111" spans="1:65" s="2" customFormat="1" ht="14.5" customHeight="1">
      <c r="A111" s="39"/>
      <c r="B111" s="40"/>
      <c r="C111" s="268" t="s">
        <v>235</v>
      </c>
      <c r="D111" s="268" t="s">
        <v>283</v>
      </c>
      <c r="E111" s="269" t="s">
        <v>1075</v>
      </c>
      <c r="F111" s="270" t="s">
        <v>1076</v>
      </c>
      <c r="G111" s="271" t="s">
        <v>348</v>
      </c>
      <c r="H111" s="272">
        <v>5</v>
      </c>
      <c r="I111" s="273"/>
      <c r="J111" s="272">
        <f>ROUND(I111*H111,2)</f>
        <v>0</v>
      </c>
      <c r="K111" s="270" t="s">
        <v>18</v>
      </c>
      <c r="L111" s="274"/>
      <c r="M111" s="284" t="s">
        <v>18</v>
      </c>
      <c r="N111" s="285" t="s">
        <v>46</v>
      </c>
      <c r="O111" s="279"/>
      <c r="P111" s="286">
        <f>O111*H111</f>
        <v>0</v>
      </c>
      <c r="Q111" s="286">
        <v>0</v>
      </c>
      <c r="R111" s="286">
        <f>Q111*H111</f>
        <v>0</v>
      </c>
      <c r="S111" s="286">
        <v>0</v>
      </c>
      <c r="T111" s="28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213</v>
      </c>
      <c r="AT111" s="229" t="s">
        <v>283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180</v>
      </c>
      <c r="BM111" s="229" t="s">
        <v>1077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167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147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ROUND((SUM(BE85:BE233)),2)</f>
        <v>0</v>
      </c>
      <c r="G33" s="39"/>
      <c r="H33" s="39"/>
      <c r="I33" s="156">
        <v>0.21</v>
      </c>
      <c r="J33" s="155">
        <f>ROUND(((SUM(BE85:BE233))*I33),2)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ROUND((SUM(BF85:BF233)),2)</f>
        <v>0</v>
      </c>
      <c r="G34" s="39"/>
      <c r="H34" s="39"/>
      <c r="I34" s="156">
        <v>0.15</v>
      </c>
      <c r="J34" s="155">
        <f>ROUND(((SUM(BF85:BF233))*I34),2)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ROUND((SUM(BG85:BG233)),2)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ROUND((SUM(BH85:BH233)),2)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ROUND((SUM(BI85:BI233)),2)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16025-1 - SO101 Polní cesta Pv51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J190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J207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156</v>
      </c>
      <c r="E64" s="187"/>
      <c r="F64" s="187"/>
      <c r="G64" s="187"/>
      <c r="H64" s="187"/>
      <c r="I64" s="188"/>
      <c r="J64" s="189">
        <f>J220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J231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16025-1 - SO101 Polní cesta Pv51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2760.6938094219995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P87+P190+P207+P220+P231</f>
        <v>0</v>
      </c>
      <c r="Q86" s="211"/>
      <c r="R86" s="212">
        <f>R87+R190+R207+R220+R231</f>
        <v>2760.6938094219995</v>
      </c>
      <c r="S86" s="211"/>
      <c r="T86" s="213">
        <f>T87+T190+T207+T220+T231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BK87+BK190+BK207+BK220+BK231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SUM(P88:P189)</f>
        <v>0</v>
      </c>
      <c r="Q87" s="211"/>
      <c r="R87" s="212">
        <f>SUM(R88:R189)</f>
        <v>407.85178994299997</v>
      </c>
      <c r="S87" s="211"/>
      <c r="T87" s="213">
        <f>SUM(T88:T189)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SUM(BK88:BK189)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176</v>
      </c>
      <c r="F88" s="221" t="s">
        <v>177</v>
      </c>
      <c r="G88" s="222" t="s">
        <v>178</v>
      </c>
      <c r="H88" s="223">
        <v>24.5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181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185</v>
      </c>
      <c r="G90" s="236"/>
      <c r="H90" s="239">
        <v>24.5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186</v>
      </c>
      <c r="F91" s="221" t="s">
        <v>187</v>
      </c>
      <c r="G91" s="222" t="s">
        <v>188</v>
      </c>
      <c r="H91" s="223">
        <v>504.49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189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191</v>
      </c>
      <c r="G93" s="236"/>
      <c r="H93" s="239">
        <v>504.49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5" s="2" customFormat="1" ht="20.5" customHeight="1">
      <c r="A94" s="39"/>
      <c r="B94" s="40"/>
      <c r="C94" s="219" t="s">
        <v>192</v>
      </c>
      <c r="D94" s="219" t="s">
        <v>175</v>
      </c>
      <c r="E94" s="220" t="s">
        <v>193</v>
      </c>
      <c r="F94" s="221" t="s">
        <v>194</v>
      </c>
      <c r="G94" s="222" t="s">
        <v>188</v>
      </c>
      <c r="H94" s="223">
        <v>89.03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195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190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196</v>
      </c>
      <c r="G96" s="236"/>
      <c r="H96" s="239">
        <v>89.03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82</v>
      </c>
      <c r="AY96" s="245" t="s">
        <v>173</v>
      </c>
    </row>
    <row r="97" spans="1:65" s="2" customFormat="1" ht="31" customHeight="1">
      <c r="A97" s="39"/>
      <c r="B97" s="40"/>
      <c r="C97" s="219" t="s">
        <v>197</v>
      </c>
      <c r="D97" s="219" t="s">
        <v>175</v>
      </c>
      <c r="E97" s="220" t="s">
        <v>198</v>
      </c>
      <c r="F97" s="221" t="s">
        <v>199</v>
      </c>
      <c r="G97" s="222" t="s">
        <v>188</v>
      </c>
      <c r="H97" s="223">
        <v>9.22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200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201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202</v>
      </c>
      <c r="G99" s="236"/>
      <c r="H99" s="239">
        <v>4.76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203</v>
      </c>
      <c r="G100" s="236"/>
      <c r="H100" s="239">
        <v>2.55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204</v>
      </c>
      <c r="G101" s="236"/>
      <c r="H101" s="239">
        <v>1.91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75</v>
      </c>
      <c r="AY101" s="245" t="s">
        <v>173</v>
      </c>
    </row>
    <row r="102" spans="1:51" s="14" customFormat="1" ht="12">
      <c r="A102" s="14"/>
      <c r="B102" s="246"/>
      <c r="C102" s="247"/>
      <c r="D102" s="231" t="s">
        <v>184</v>
      </c>
      <c r="E102" s="248" t="s">
        <v>18</v>
      </c>
      <c r="F102" s="249" t="s">
        <v>205</v>
      </c>
      <c r="G102" s="247"/>
      <c r="H102" s="250">
        <v>9.22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184</v>
      </c>
      <c r="AU102" s="256" t="s">
        <v>84</v>
      </c>
      <c r="AV102" s="14" t="s">
        <v>180</v>
      </c>
      <c r="AW102" s="14" t="s">
        <v>36</v>
      </c>
      <c r="AX102" s="14" t="s">
        <v>82</v>
      </c>
      <c r="AY102" s="256" t="s">
        <v>173</v>
      </c>
    </row>
    <row r="103" spans="1:65" s="2" customFormat="1" ht="31" customHeight="1">
      <c r="A103" s="39"/>
      <c r="B103" s="40"/>
      <c r="C103" s="219" t="s">
        <v>206</v>
      </c>
      <c r="D103" s="219" t="s">
        <v>175</v>
      </c>
      <c r="E103" s="220" t="s">
        <v>207</v>
      </c>
      <c r="F103" s="221" t="s">
        <v>208</v>
      </c>
      <c r="G103" s="222" t="s">
        <v>188</v>
      </c>
      <c r="H103" s="223">
        <v>2.93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209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201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210</v>
      </c>
      <c r="G105" s="236"/>
      <c r="H105" s="239">
        <v>2.14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211</v>
      </c>
      <c r="G106" s="236"/>
      <c r="H106" s="239">
        <v>0.45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212</v>
      </c>
      <c r="G107" s="236"/>
      <c r="H107" s="239">
        <v>0.34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75</v>
      </c>
      <c r="AY107" s="245" t="s">
        <v>173</v>
      </c>
    </row>
    <row r="108" spans="1:51" s="14" customFormat="1" ht="12">
      <c r="A108" s="14"/>
      <c r="B108" s="246"/>
      <c r="C108" s="247"/>
      <c r="D108" s="231" t="s">
        <v>184</v>
      </c>
      <c r="E108" s="248" t="s">
        <v>18</v>
      </c>
      <c r="F108" s="249" t="s">
        <v>205</v>
      </c>
      <c r="G108" s="247"/>
      <c r="H108" s="250">
        <v>2.93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184</v>
      </c>
      <c r="AU108" s="256" t="s">
        <v>84</v>
      </c>
      <c r="AV108" s="14" t="s">
        <v>180</v>
      </c>
      <c r="AW108" s="14" t="s">
        <v>36</v>
      </c>
      <c r="AX108" s="14" t="s">
        <v>82</v>
      </c>
      <c r="AY108" s="256" t="s">
        <v>173</v>
      </c>
    </row>
    <row r="109" spans="1:65" s="2" customFormat="1" ht="31" customHeight="1">
      <c r="A109" s="39"/>
      <c r="B109" s="40"/>
      <c r="C109" s="219" t="s">
        <v>213</v>
      </c>
      <c r="D109" s="219" t="s">
        <v>175</v>
      </c>
      <c r="E109" s="220" t="s">
        <v>214</v>
      </c>
      <c r="F109" s="221" t="s">
        <v>215</v>
      </c>
      <c r="G109" s="222" t="s">
        <v>188</v>
      </c>
      <c r="H109" s="223">
        <v>224.83</v>
      </c>
      <c r="I109" s="224"/>
      <c r="J109" s="223">
        <f>ROUND(I109*H109,2)</f>
        <v>0</v>
      </c>
      <c r="K109" s="221" t="s">
        <v>179</v>
      </c>
      <c r="L109" s="45"/>
      <c r="M109" s="225" t="s">
        <v>18</v>
      </c>
      <c r="N109" s="226" t="s">
        <v>46</v>
      </c>
      <c r="O109" s="85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9" t="s">
        <v>180</v>
      </c>
      <c r="AT109" s="229" t="s">
        <v>175</v>
      </c>
      <c r="AU109" s="229" t="s">
        <v>84</v>
      </c>
      <c r="AY109" s="18" t="s">
        <v>173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8" t="s">
        <v>82</v>
      </c>
      <c r="BK109" s="230">
        <f>ROUND(I109*H109,2)</f>
        <v>0</v>
      </c>
      <c r="BL109" s="18" t="s">
        <v>180</v>
      </c>
      <c r="BM109" s="229" t="s">
        <v>216</v>
      </c>
    </row>
    <row r="110" spans="1:47" s="2" customFormat="1" ht="12">
      <c r="A110" s="39"/>
      <c r="B110" s="40"/>
      <c r="C110" s="41"/>
      <c r="D110" s="231" t="s">
        <v>182</v>
      </c>
      <c r="E110" s="41"/>
      <c r="F110" s="232" t="s">
        <v>217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218</v>
      </c>
      <c r="G111" s="236"/>
      <c r="H111" s="239">
        <v>202.73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219</v>
      </c>
      <c r="G112" s="236"/>
      <c r="H112" s="239">
        <v>22.1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4" customFormat="1" ht="12">
      <c r="A113" s="14"/>
      <c r="B113" s="246"/>
      <c r="C113" s="247"/>
      <c r="D113" s="231" t="s">
        <v>184</v>
      </c>
      <c r="E113" s="248" t="s">
        <v>18</v>
      </c>
      <c r="F113" s="249" t="s">
        <v>205</v>
      </c>
      <c r="G113" s="247"/>
      <c r="H113" s="250">
        <v>224.83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184</v>
      </c>
      <c r="AU113" s="256" t="s">
        <v>84</v>
      </c>
      <c r="AV113" s="14" t="s">
        <v>180</v>
      </c>
      <c r="AW113" s="14" t="s">
        <v>36</v>
      </c>
      <c r="AX113" s="14" t="s">
        <v>82</v>
      </c>
      <c r="AY113" s="256" t="s">
        <v>173</v>
      </c>
    </row>
    <row r="114" spans="1:65" s="2" customFormat="1" ht="31" customHeight="1">
      <c r="A114" s="39"/>
      <c r="B114" s="40"/>
      <c r="C114" s="219" t="s">
        <v>220</v>
      </c>
      <c r="D114" s="219" t="s">
        <v>175</v>
      </c>
      <c r="E114" s="220" t="s">
        <v>221</v>
      </c>
      <c r="F114" s="221" t="s">
        <v>222</v>
      </c>
      <c r="G114" s="222" t="s">
        <v>188</v>
      </c>
      <c r="H114" s="223">
        <v>39.68</v>
      </c>
      <c r="I114" s="224"/>
      <c r="J114" s="223">
        <f>ROUND(I114*H114,2)</f>
        <v>0</v>
      </c>
      <c r="K114" s="221" t="s">
        <v>179</v>
      </c>
      <c r="L114" s="45"/>
      <c r="M114" s="225" t="s">
        <v>18</v>
      </c>
      <c r="N114" s="226" t="s">
        <v>46</v>
      </c>
      <c r="O114" s="8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180</v>
      </c>
      <c r="AT114" s="229" t="s">
        <v>175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223</v>
      </c>
    </row>
    <row r="115" spans="1:47" s="2" customFormat="1" ht="12">
      <c r="A115" s="39"/>
      <c r="B115" s="40"/>
      <c r="C115" s="41"/>
      <c r="D115" s="231" t="s">
        <v>182</v>
      </c>
      <c r="E115" s="41"/>
      <c r="F115" s="232" t="s">
        <v>217</v>
      </c>
      <c r="G115" s="41"/>
      <c r="H115" s="41"/>
      <c r="I115" s="137"/>
      <c r="J115" s="41"/>
      <c r="K115" s="41"/>
      <c r="L115" s="45"/>
      <c r="M115" s="233"/>
      <c r="N115" s="23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51" s="13" customFormat="1" ht="12">
      <c r="A116" s="13"/>
      <c r="B116" s="235"/>
      <c r="C116" s="236"/>
      <c r="D116" s="231" t="s">
        <v>184</v>
      </c>
      <c r="E116" s="237" t="s">
        <v>18</v>
      </c>
      <c r="F116" s="238" t="s">
        <v>224</v>
      </c>
      <c r="G116" s="236"/>
      <c r="H116" s="239">
        <v>35.78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184</v>
      </c>
      <c r="AU116" s="245" t="s">
        <v>84</v>
      </c>
      <c r="AV116" s="13" t="s">
        <v>84</v>
      </c>
      <c r="AW116" s="13" t="s">
        <v>36</v>
      </c>
      <c r="AX116" s="13" t="s">
        <v>75</v>
      </c>
      <c r="AY116" s="245" t="s">
        <v>173</v>
      </c>
    </row>
    <row r="117" spans="1:51" s="13" customFormat="1" ht="12">
      <c r="A117" s="13"/>
      <c r="B117" s="235"/>
      <c r="C117" s="236"/>
      <c r="D117" s="231" t="s">
        <v>184</v>
      </c>
      <c r="E117" s="237" t="s">
        <v>18</v>
      </c>
      <c r="F117" s="238" t="s">
        <v>225</v>
      </c>
      <c r="G117" s="236"/>
      <c r="H117" s="239">
        <v>3.9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184</v>
      </c>
      <c r="AU117" s="245" t="s">
        <v>84</v>
      </c>
      <c r="AV117" s="13" t="s">
        <v>84</v>
      </c>
      <c r="AW117" s="13" t="s">
        <v>36</v>
      </c>
      <c r="AX117" s="13" t="s">
        <v>75</v>
      </c>
      <c r="AY117" s="245" t="s">
        <v>173</v>
      </c>
    </row>
    <row r="118" spans="1:51" s="14" customFormat="1" ht="12">
      <c r="A118" s="14"/>
      <c r="B118" s="246"/>
      <c r="C118" s="247"/>
      <c r="D118" s="231" t="s">
        <v>184</v>
      </c>
      <c r="E118" s="248" t="s">
        <v>18</v>
      </c>
      <c r="F118" s="249" t="s">
        <v>205</v>
      </c>
      <c r="G118" s="247"/>
      <c r="H118" s="250">
        <v>39.68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184</v>
      </c>
      <c r="AU118" s="256" t="s">
        <v>84</v>
      </c>
      <c r="AV118" s="14" t="s">
        <v>180</v>
      </c>
      <c r="AW118" s="14" t="s">
        <v>36</v>
      </c>
      <c r="AX118" s="14" t="s">
        <v>82</v>
      </c>
      <c r="AY118" s="256" t="s">
        <v>173</v>
      </c>
    </row>
    <row r="119" spans="1:65" s="2" customFormat="1" ht="41.5" customHeight="1">
      <c r="A119" s="39"/>
      <c r="B119" s="40"/>
      <c r="C119" s="219" t="s">
        <v>226</v>
      </c>
      <c r="D119" s="219" t="s">
        <v>175</v>
      </c>
      <c r="E119" s="220" t="s">
        <v>227</v>
      </c>
      <c r="F119" s="221" t="s">
        <v>228</v>
      </c>
      <c r="G119" s="222" t="s">
        <v>188</v>
      </c>
      <c r="H119" s="223">
        <v>111.62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229</v>
      </c>
    </row>
    <row r="120" spans="1:47" s="2" customFormat="1" ht="12">
      <c r="A120" s="39"/>
      <c r="B120" s="40"/>
      <c r="C120" s="41"/>
      <c r="D120" s="231" t="s">
        <v>182</v>
      </c>
      <c r="E120" s="41"/>
      <c r="F120" s="232" t="s">
        <v>230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182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231</v>
      </c>
      <c r="G121" s="236"/>
      <c r="H121" s="239">
        <v>53.56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75</v>
      </c>
      <c r="AY121" s="245" t="s">
        <v>173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232</v>
      </c>
      <c r="G122" s="236"/>
      <c r="H122" s="239">
        <v>53.56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75</v>
      </c>
      <c r="AY122" s="245" t="s">
        <v>173</v>
      </c>
    </row>
    <row r="123" spans="1:51" s="13" customFormat="1" ht="12">
      <c r="A123" s="13"/>
      <c r="B123" s="235"/>
      <c r="C123" s="236"/>
      <c r="D123" s="231" t="s">
        <v>184</v>
      </c>
      <c r="E123" s="237" t="s">
        <v>18</v>
      </c>
      <c r="F123" s="238" t="s">
        <v>233</v>
      </c>
      <c r="G123" s="236"/>
      <c r="H123" s="239">
        <v>2.25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184</v>
      </c>
      <c r="AU123" s="245" t="s">
        <v>84</v>
      </c>
      <c r="AV123" s="13" t="s">
        <v>84</v>
      </c>
      <c r="AW123" s="13" t="s">
        <v>36</v>
      </c>
      <c r="AX123" s="13" t="s">
        <v>75</v>
      </c>
      <c r="AY123" s="245" t="s">
        <v>173</v>
      </c>
    </row>
    <row r="124" spans="1:51" s="13" customFormat="1" ht="12">
      <c r="A124" s="13"/>
      <c r="B124" s="235"/>
      <c r="C124" s="236"/>
      <c r="D124" s="231" t="s">
        <v>184</v>
      </c>
      <c r="E124" s="237" t="s">
        <v>18</v>
      </c>
      <c r="F124" s="238" t="s">
        <v>234</v>
      </c>
      <c r="G124" s="236"/>
      <c r="H124" s="239">
        <v>2.25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184</v>
      </c>
      <c r="AU124" s="245" t="s">
        <v>84</v>
      </c>
      <c r="AV124" s="13" t="s">
        <v>84</v>
      </c>
      <c r="AW124" s="13" t="s">
        <v>36</v>
      </c>
      <c r="AX124" s="13" t="s">
        <v>75</v>
      </c>
      <c r="AY124" s="245" t="s">
        <v>173</v>
      </c>
    </row>
    <row r="125" spans="1:51" s="14" customFormat="1" ht="12">
      <c r="A125" s="14"/>
      <c r="B125" s="246"/>
      <c r="C125" s="247"/>
      <c r="D125" s="231" t="s">
        <v>184</v>
      </c>
      <c r="E125" s="248" t="s">
        <v>18</v>
      </c>
      <c r="F125" s="249" t="s">
        <v>205</v>
      </c>
      <c r="G125" s="247"/>
      <c r="H125" s="250">
        <v>111.62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184</v>
      </c>
      <c r="AU125" s="256" t="s">
        <v>84</v>
      </c>
      <c r="AV125" s="14" t="s">
        <v>180</v>
      </c>
      <c r="AW125" s="14" t="s">
        <v>36</v>
      </c>
      <c r="AX125" s="14" t="s">
        <v>82</v>
      </c>
      <c r="AY125" s="256" t="s">
        <v>173</v>
      </c>
    </row>
    <row r="126" spans="1:65" s="2" customFormat="1" ht="41.5" customHeight="1">
      <c r="A126" s="39"/>
      <c r="B126" s="40"/>
      <c r="C126" s="219" t="s">
        <v>235</v>
      </c>
      <c r="D126" s="219" t="s">
        <v>175</v>
      </c>
      <c r="E126" s="220" t="s">
        <v>236</v>
      </c>
      <c r="F126" s="221" t="s">
        <v>237</v>
      </c>
      <c r="G126" s="222" t="s">
        <v>188</v>
      </c>
      <c r="H126" s="223">
        <v>814.37</v>
      </c>
      <c r="I126" s="224"/>
      <c r="J126" s="223">
        <f>ROUND(I126*H126,2)</f>
        <v>0</v>
      </c>
      <c r="K126" s="221" t="s">
        <v>179</v>
      </c>
      <c r="L126" s="45"/>
      <c r="M126" s="225" t="s">
        <v>18</v>
      </c>
      <c r="N126" s="226" t="s">
        <v>46</v>
      </c>
      <c r="O126" s="85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9" t="s">
        <v>180</v>
      </c>
      <c r="AT126" s="229" t="s">
        <v>175</v>
      </c>
      <c r="AU126" s="229" t="s">
        <v>84</v>
      </c>
      <c r="AY126" s="18" t="s">
        <v>173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82</v>
      </c>
      <c r="BK126" s="230">
        <f>ROUND(I126*H126,2)</f>
        <v>0</v>
      </c>
      <c r="BL126" s="18" t="s">
        <v>180</v>
      </c>
      <c r="BM126" s="229" t="s">
        <v>238</v>
      </c>
    </row>
    <row r="127" spans="1:47" s="2" customFormat="1" ht="12">
      <c r="A127" s="39"/>
      <c r="B127" s="40"/>
      <c r="C127" s="41"/>
      <c r="D127" s="231" t="s">
        <v>182</v>
      </c>
      <c r="E127" s="41"/>
      <c r="F127" s="232" t="s">
        <v>230</v>
      </c>
      <c r="G127" s="41"/>
      <c r="H127" s="41"/>
      <c r="I127" s="137"/>
      <c r="J127" s="41"/>
      <c r="K127" s="41"/>
      <c r="L127" s="45"/>
      <c r="M127" s="233"/>
      <c r="N127" s="234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182</v>
      </c>
      <c r="AU127" s="18" t="s">
        <v>84</v>
      </c>
    </row>
    <row r="128" spans="1:47" s="2" customFormat="1" ht="12">
      <c r="A128" s="39"/>
      <c r="B128" s="40"/>
      <c r="C128" s="41"/>
      <c r="D128" s="231" t="s">
        <v>239</v>
      </c>
      <c r="E128" s="41"/>
      <c r="F128" s="232" t="s">
        <v>240</v>
      </c>
      <c r="G128" s="41"/>
      <c r="H128" s="41"/>
      <c r="I128" s="137"/>
      <c r="J128" s="41"/>
      <c r="K128" s="41"/>
      <c r="L128" s="45"/>
      <c r="M128" s="233"/>
      <c r="N128" s="234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239</v>
      </c>
      <c r="AU128" s="18" t="s">
        <v>84</v>
      </c>
    </row>
    <row r="129" spans="1:51" s="13" customFormat="1" ht="12">
      <c r="A129" s="13"/>
      <c r="B129" s="235"/>
      <c r="C129" s="236"/>
      <c r="D129" s="231" t="s">
        <v>184</v>
      </c>
      <c r="E129" s="237" t="s">
        <v>18</v>
      </c>
      <c r="F129" s="238" t="s">
        <v>241</v>
      </c>
      <c r="G129" s="236"/>
      <c r="H129" s="239">
        <v>504.49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184</v>
      </c>
      <c r="AU129" s="245" t="s">
        <v>84</v>
      </c>
      <c r="AV129" s="13" t="s">
        <v>84</v>
      </c>
      <c r="AW129" s="13" t="s">
        <v>36</v>
      </c>
      <c r="AX129" s="13" t="s">
        <v>75</v>
      </c>
      <c r="AY129" s="245" t="s">
        <v>173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242</v>
      </c>
      <c r="G130" s="236"/>
      <c r="H130" s="239">
        <v>89.03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75</v>
      </c>
      <c r="AY130" s="245" t="s">
        <v>173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243</v>
      </c>
      <c r="G131" s="236"/>
      <c r="H131" s="239">
        <v>9.22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75</v>
      </c>
      <c r="AY131" s="245" t="s">
        <v>173</v>
      </c>
    </row>
    <row r="132" spans="1:51" s="13" customFormat="1" ht="12">
      <c r="A132" s="13"/>
      <c r="B132" s="235"/>
      <c r="C132" s="236"/>
      <c r="D132" s="231" t="s">
        <v>184</v>
      </c>
      <c r="E132" s="237" t="s">
        <v>18</v>
      </c>
      <c r="F132" s="238" t="s">
        <v>244</v>
      </c>
      <c r="G132" s="236"/>
      <c r="H132" s="239">
        <v>2.93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184</v>
      </c>
      <c r="AU132" s="245" t="s">
        <v>84</v>
      </c>
      <c r="AV132" s="13" t="s">
        <v>84</v>
      </c>
      <c r="AW132" s="13" t="s">
        <v>36</v>
      </c>
      <c r="AX132" s="13" t="s">
        <v>75</v>
      </c>
      <c r="AY132" s="245" t="s">
        <v>173</v>
      </c>
    </row>
    <row r="133" spans="1:51" s="13" customFormat="1" ht="12">
      <c r="A133" s="13"/>
      <c r="B133" s="235"/>
      <c r="C133" s="236"/>
      <c r="D133" s="231" t="s">
        <v>184</v>
      </c>
      <c r="E133" s="237" t="s">
        <v>18</v>
      </c>
      <c r="F133" s="238" t="s">
        <v>245</v>
      </c>
      <c r="G133" s="236"/>
      <c r="H133" s="239">
        <v>224.83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184</v>
      </c>
      <c r="AU133" s="245" t="s">
        <v>84</v>
      </c>
      <c r="AV133" s="13" t="s">
        <v>84</v>
      </c>
      <c r="AW133" s="13" t="s">
        <v>36</v>
      </c>
      <c r="AX133" s="13" t="s">
        <v>75</v>
      </c>
      <c r="AY133" s="245" t="s">
        <v>173</v>
      </c>
    </row>
    <row r="134" spans="1:51" s="13" customFormat="1" ht="12">
      <c r="A134" s="13"/>
      <c r="B134" s="235"/>
      <c r="C134" s="236"/>
      <c r="D134" s="231" t="s">
        <v>184</v>
      </c>
      <c r="E134" s="237" t="s">
        <v>18</v>
      </c>
      <c r="F134" s="238" t="s">
        <v>246</v>
      </c>
      <c r="G134" s="236"/>
      <c r="H134" s="239">
        <v>39.68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184</v>
      </c>
      <c r="AU134" s="245" t="s">
        <v>84</v>
      </c>
      <c r="AV134" s="13" t="s">
        <v>84</v>
      </c>
      <c r="AW134" s="13" t="s">
        <v>36</v>
      </c>
      <c r="AX134" s="13" t="s">
        <v>75</v>
      </c>
      <c r="AY134" s="245" t="s">
        <v>173</v>
      </c>
    </row>
    <row r="135" spans="1:51" s="13" customFormat="1" ht="12">
      <c r="A135" s="13"/>
      <c r="B135" s="235"/>
      <c r="C135" s="236"/>
      <c r="D135" s="231" t="s">
        <v>184</v>
      </c>
      <c r="E135" s="237" t="s">
        <v>18</v>
      </c>
      <c r="F135" s="238" t="s">
        <v>247</v>
      </c>
      <c r="G135" s="236"/>
      <c r="H135" s="239">
        <v>-2.25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184</v>
      </c>
      <c r="AU135" s="245" t="s">
        <v>84</v>
      </c>
      <c r="AV135" s="13" t="s">
        <v>84</v>
      </c>
      <c r="AW135" s="13" t="s">
        <v>36</v>
      </c>
      <c r="AX135" s="13" t="s">
        <v>75</v>
      </c>
      <c r="AY135" s="245" t="s">
        <v>173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248</v>
      </c>
      <c r="G136" s="236"/>
      <c r="H136" s="239">
        <v>-53.56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75</v>
      </c>
      <c r="AY136" s="245" t="s">
        <v>173</v>
      </c>
    </row>
    <row r="137" spans="1:51" s="14" customFormat="1" ht="12">
      <c r="A137" s="14"/>
      <c r="B137" s="246"/>
      <c r="C137" s="247"/>
      <c r="D137" s="231" t="s">
        <v>184</v>
      </c>
      <c r="E137" s="248" t="s">
        <v>18</v>
      </c>
      <c r="F137" s="249" t="s">
        <v>205</v>
      </c>
      <c r="G137" s="247"/>
      <c r="H137" s="250">
        <v>814.37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184</v>
      </c>
      <c r="AU137" s="256" t="s">
        <v>84</v>
      </c>
      <c r="AV137" s="14" t="s">
        <v>180</v>
      </c>
      <c r="AW137" s="14" t="s">
        <v>36</v>
      </c>
      <c r="AX137" s="14" t="s">
        <v>82</v>
      </c>
      <c r="AY137" s="256" t="s">
        <v>173</v>
      </c>
    </row>
    <row r="138" spans="1:65" s="2" customFormat="1" ht="31" customHeight="1">
      <c r="A138" s="39"/>
      <c r="B138" s="40"/>
      <c r="C138" s="219" t="s">
        <v>249</v>
      </c>
      <c r="D138" s="219" t="s">
        <v>175</v>
      </c>
      <c r="E138" s="220" t="s">
        <v>250</v>
      </c>
      <c r="F138" s="221" t="s">
        <v>251</v>
      </c>
      <c r="G138" s="222" t="s">
        <v>188</v>
      </c>
      <c r="H138" s="223">
        <v>55.81</v>
      </c>
      <c r="I138" s="224"/>
      <c r="J138" s="223">
        <f>ROUND(I138*H138,2)</f>
        <v>0</v>
      </c>
      <c r="K138" s="221" t="s">
        <v>179</v>
      </c>
      <c r="L138" s="45"/>
      <c r="M138" s="225" t="s">
        <v>18</v>
      </c>
      <c r="N138" s="226" t="s">
        <v>46</v>
      </c>
      <c r="O138" s="85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9" t="s">
        <v>180</v>
      </c>
      <c r="AT138" s="229" t="s">
        <v>175</v>
      </c>
      <c r="AU138" s="229" t="s">
        <v>84</v>
      </c>
      <c r="AY138" s="18" t="s">
        <v>173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8" t="s">
        <v>82</v>
      </c>
      <c r="BK138" s="230">
        <f>ROUND(I138*H138,2)</f>
        <v>0</v>
      </c>
      <c r="BL138" s="18" t="s">
        <v>180</v>
      </c>
      <c r="BM138" s="229" t="s">
        <v>252</v>
      </c>
    </row>
    <row r="139" spans="1:47" s="2" customFormat="1" ht="12">
      <c r="A139" s="39"/>
      <c r="B139" s="40"/>
      <c r="C139" s="41"/>
      <c r="D139" s="231" t="s">
        <v>182</v>
      </c>
      <c r="E139" s="41"/>
      <c r="F139" s="232" t="s">
        <v>253</v>
      </c>
      <c r="G139" s="41"/>
      <c r="H139" s="41"/>
      <c r="I139" s="137"/>
      <c r="J139" s="41"/>
      <c r="K139" s="41"/>
      <c r="L139" s="45"/>
      <c r="M139" s="233"/>
      <c r="N139" s="234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182</v>
      </c>
      <c r="AU139" s="18" t="s">
        <v>84</v>
      </c>
    </row>
    <row r="140" spans="1:51" s="13" customFormat="1" ht="12">
      <c r="A140" s="13"/>
      <c r="B140" s="235"/>
      <c r="C140" s="236"/>
      <c r="D140" s="231" t="s">
        <v>184</v>
      </c>
      <c r="E140" s="237" t="s">
        <v>18</v>
      </c>
      <c r="F140" s="238" t="s">
        <v>254</v>
      </c>
      <c r="G140" s="236"/>
      <c r="H140" s="239">
        <v>53.56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184</v>
      </c>
      <c r="AU140" s="245" t="s">
        <v>84</v>
      </c>
      <c r="AV140" s="13" t="s">
        <v>84</v>
      </c>
      <c r="AW140" s="13" t="s">
        <v>36</v>
      </c>
      <c r="AX140" s="13" t="s">
        <v>75</v>
      </c>
      <c r="AY140" s="245" t="s">
        <v>173</v>
      </c>
    </row>
    <row r="141" spans="1:51" s="13" customFormat="1" ht="12">
      <c r="A141" s="13"/>
      <c r="B141" s="235"/>
      <c r="C141" s="236"/>
      <c r="D141" s="231" t="s">
        <v>184</v>
      </c>
      <c r="E141" s="237" t="s">
        <v>18</v>
      </c>
      <c r="F141" s="238" t="s">
        <v>255</v>
      </c>
      <c r="G141" s="236"/>
      <c r="H141" s="239">
        <v>2.25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184</v>
      </c>
      <c r="AU141" s="245" t="s">
        <v>84</v>
      </c>
      <c r="AV141" s="13" t="s">
        <v>84</v>
      </c>
      <c r="AW141" s="13" t="s">
        <v>36</v>
      </c>
      <c r="AX141" s="13" t="s">
        <v>75</v>
      </c>
      <c r="AY141" s="245" t="s">
        <v>173</v>
      </c>
    </row>
    <row r="142" spans="1:51" s="14" customFormat="1" ht="12">
      <c r="A142" s="14"/>
      <c r="B142" s="246"/>
      <c r="C142" s="247"/>
      <c r="D142" s="231" t="s">
        <v>184</v>
      </c>
      <c r="E142" s="248" t="s">
        <v>18</v>
      </c>
      <c r="F142" s="249" t="s">
        <v>205</v>
      </c>
      <c r="G142" s="247"/>
      <c r="H142" s="250">
        <v>55.81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184</v>
      </c>
      <c r="AU142" s="256" t="s">
        <v>84</v>
      </c>
      <c r="AV142" s="14" t="s">
        <v>180</v>
      </c>
      <c r="AW142" s="14" t="s">
        <v>36</v>
      </c>
      <c r="AX142" s="14" t="s">
        <v>82</v>
      </c>
      <c r="AY142" s="256" t="s">
        <v>173</v>
      </c>
    </row>
    <row r="143" spans="1:65" s="2" customFormat="1" ht="31" customHeight="1">
      <c r="A143" s="39"/>
      <c r="B143" s="40"/>
      <c r="C143" s="219" t="s">
        <v>256</v>
      </c>
      <c r="D143" s="219" t="s">
        <v>175</v>
      </c>
      <c r="E143" s="220" t="s">
        <v>257</v>
      </c>
      <c r="F143" s="221" t="s">
        <v>258</v>
      </c>
      <c r="G143" s="222" t="s">
        <v>188</v>
      </c>
      <c r="H143" s="223">
        <v>55.81</v>
      </c>
      <c r="I143" s="224"/>
      <c r="J143" s="223">
        <f>ROUND(I143*H143,2)</f>
        <v>0</v>
      </c>
      <c r="K143" s="221" t="s">
        <v>179</v>
      </c>
      <c r="L143" s="45"/>
      <c r="M143" s="225" t="s">
        <v>18</v>
      </c>
      <c r="N143" s="226" t="s">
        <v>46</v>
      </c>
      <c r="O143" s="85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9" t="s">
        <v>180</v>
      </c>
      <c r="AT143" s="229" t="s">
        <v>175</v>
      </c>
      <c r="AU143" s="229" t="s">
        <v>84</v>
      </c>
      <c r="AY143" s="18" t="s">
        <v>173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82</v>
      </c>
      <c r="BK143" s="230">
        <f>ROUND(I143*H143,2)</f>
        <v>0</v>
      </c>
      <c r="BL143" s="18" t="s">
        <v>180</v>
      </c>
      <c r="BM143" s="229" t="s">
        <v>259</v>
      </c>
    </row>
    <row r="144" spans="1:47" s="2" customFormat="1" ht="12">
      <c r="A144" s="39"/>
      <c r="B144" s="40"/>
      <c r="C144" s="41"/>
      <c r="D144" s="231" t="s">
        <v>182</v>
      </c>
      <c r="E144" s="41"/>
      <c r="F144" s="232" t="s">
        <v>260</v>
      </c>
      <c r="G144" s="41"/>
      <c r="H144" s="41"/>
      <c r="I144" s="137"/>
      <c r="J144" s="41"/>
      <c r="K144" s="41"/>
      <c r="L144" s="45"/>
      <c r="M144" s="233"/>
      <c r="N144" s="23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182</v>
      </c>
      <c r="AU144" s="18" t="s">
        <v>84</v>
      </c>
    </row>
    <row r="145" spans="1:51" s="13" customFormat="1" ht="12">
      <c r="A145" s="13"/>
      <c r="B145" s="235"/>
      <c r="C145" s="236"/>
      <c r="D145" s="231" t="s">
        <v>184</v>
      </c>
      <c r="E145" s="237" t="s">
        <v>18</v>
      </c>
      <c r="F145" s="238" t="s">
        <v>261</v>
      </c>
      <c r="G145" s="236"/>
      <c r="H145" s="239">
        <v>53.56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184</v>
      </c>
      <c r="AU145" s="245" t="s">
        <v>84</v>
      </c>
      <c r="AV145" s="13" t="s">
        <v>84</v>
      </c>
      <c r="AW145" s="13" t="s">
        <v>36</v>
      </c>
      <c r="AX145" s="13" t="s">
        <v>75</v>
      </c>
      <c r="AY145" s="245" t="s">
        <v>173</v>
      </c>
    </row>
    <row r="146" spans="1:51" s="13" customFormat="1" ht="12">
      <c r="A146" s="13"/>
      <c r="B146" s="235"/>
      <c r="C146" s="236"/>
      <c r="D146" s="231" t="s">
        <v>184</v>
      </c>
      <c r="E146" s="237" t="s">
        <v>18</v>
      </c>
      <c r="F146" s="238" t="s">
        <v>262</v>
      </c>
      <c r="G146" s="236"/>
      <c r="H146" s="239">
        <v>2.25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184</v>
      </c>
      <c r="AU146" s="245" t="s">
        <v>84</v>
      </c>
      <c r="AV146" s="13" t="s">
        <v>84</v>
      </c>
      <c r="AW146" s="13" t="s">
        <v>36</v>
      </c>
      <c r="AX146" s="13" t="s">
        <v>75</v>
      </c>
      <c r="AY146" s="245" t="s">
        <v>173</v>
      </c>
    </row>
    <row r="147" spans="1:51" s="14" customFormat="1" ht="12">
      <c r="A147" s="14"/>
      <c r="B147" s="246"/>
      <c r="C147" s="247"/>
      <c r="D147" s="231" t="s">
        <v>184</v>
      </c>
      <c r="E147" s="248" t="s">
        <v>18</v>
      </c>
      <c r="F147" s="249" t="s">
        <v>205</v>
      </c>
      <c r="G147" s="247"/>
      <c r="H147" s="250">
        <v>55.81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184</v>
      </c>
      <c r="AU147" s="256" t="s">
        <v>84</v>
      </c>
      <c r="AV147" s="14" t="s">
        <v>180</v>
      </c>
      <c r="AW147" s="14" t="s">
        <v>36</v>
      </c>
      <c r="AX147" s="14" t="s">
        <v>82</v>
      </c>
      <c r="AY147" s="256" t="s">
        <v>173</v>
      </c>
    </row>
    <row r="148" spans="1:65" s="2" customFormat="1" ht="20.5" customHeight="1">
      <c r="A148" s="39"/>
      <c r="B148" s="40"/>
      <c r="C148" s="219" t="s">
        <v>8</v>
      </c>
      <c r="D148" s="219" t="s">
        <v>175</v>
      </c>
      <c r="E148" s="220" t="s">
        <v>263</v>
      </c>
      <c r="F148" s="221" t="s">
        <v>264</v>
      </c>
      <c r="G148" s="222" t="s">
        <v>188</v>
      </c>
      <c r="H148" s="223">
        <v>55.81</v>
      </c>
      <c r="I148" s="224"/>
      <c r="J148" s="223">
        <f>ROUND(I148*H148,2)</f>
        <v>0</v>
      </c>
      <c r="K148" s="221" t="s">
        <v>179</v>
      </c>
      <c r="L148" s="45"/>
      <c r="M148" s="225" t="s">
        <v>18</v>
      </c>
      <c r="N148" s="226" t="s">
        <v>46</v>
      </c>
      <c r="O148" s="85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9" t="s">
        <v>180</v>
      </c>
      <c r="AT148" s="229" t="s">
        <v>175</v>
      </c>
      <c r="AU148" s="229" t="s">
        <v>84</v>
      </c>
      <c r="AY148" s="18" t="s">
        <v>173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8" t="s">
        <v>82</v>
      </c>
      <c r="BK148" s="230">
        <f>ROUND(I148*H148,2)</f>
        <v>0</v>
      </c>
      <c r="BL148" s="18" t="s">
        <v>180</v>
      </c>
      <c r="BM148" s="229" t="s">
        <v>265</v>
      </c>
    </row>
    <row r="149" spans="1:47" s="2" customFormat="1" ht="12">
      <c r="A149" s="39"/>
      <c r="B149" s="40"/>
      <c r="C149" s="41"/>
      <c r="D149" s="231" t="s">
        <v>182</v>
      </c>
      <c r="E149" s="41"/>
      <c r="F149" s="232" t="s">
        <v>266</v>
      </c>
      <c r="G149" s="41"/>
      <c r="H149" s="41"/>
      <c r="I149" s="137"/>
      <c r="J149" s="41"/>
      <c r="K149" s="41"/>
      <c r="L149" s="45"/>
      <c r="M149" s="233"/>
      <c r="N149" s="234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182</v>
      </c>
      <c r="AU149" s="18" t="s">
        <v>84</v>
      </c>
    </row>
    <row r="150" spans="1:51" s="13" customFormat="1" ht="12">
      <c r="A150" s="13"/>
      <c r="B150" s="235"/>
      <c r="C150" s="236"/>
      <c r="D150" s="231" t="s">
        <v>184</v>
      </c>
      <c r="E150" s="237" t="s">
        <v>18</v>
      </c>
      <c r="F150" s="238" t="s">
        <v>267</v>
      </c>
      <c r="G150" s="236"/>
      <c r="H150" s="239">
        <v>53.56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184</v>
      </c>
      <c r="AU150" s="245" t="s">
        <v>84</v>
      </c>
      <c r="AV150" s="13" t="s">
        <v>84</v>
      </c>
      <c r="AW150" s="13" t="s">
        <v>36</v>
      </c>
      <c r="AX150" s="13" t="s">
        <v>75</v>
      </c>
      <c r="AY150" s="245" t="s">
        <v>173</v>
      </c>
    </row>
    <row r="151" spans="1:51" s="13" customFormat="1" ht="12">
      <c r="A151" s="13"/>
      <c r="B151" s="235"/>
      <c r="C151" s="236"/>
      <c r="D151" s="231" t="s">
        <v>184</v>
      </c>
      <c r="E151" s="237" t="s">
        <v>18</v>
      </c>
      <c r="F151" s="238" t="s">
        <v>268</v>
      </c>
      <c r="G151" s="236"/>
      <c r="H151" s="239">
        <v>2.25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184</v>
      </c>
      <c r="AU151" s="245" t="s">
        <v>84</v>
      </c>
      <c r="AV151" s="13" t="s">
        <v>84</v>
      </c>
      <c r="AW151" s="13" t="s">
        <v>36</v>
      </c>
      <c r="AX151" s="13" t="s">
        <v>75</v>
      </c>
      <c r="AY151" s="245" t="s">
        <v>173</v>
      </c>
    </row>
    <row r="152" spans="1:51" s="14" customFormat="1" ht="12">
      <c r="A152" s="14"/>
      <c r="B152" s="246"/>
      <c r="C152" s="247"/>
      <c r="D152" s="231" t="s">
        <v>184</v>
      </c>
      <c r="E152" s="248" t="s">
        <v>18</v>
      </c>
      <c r="F152" s="249" t="s">
        <v>205</v>
      </c>
      <c r="G152" s="247"/>
      <c r="H152" s="250">
        <v>55.81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184</v>
      </c>
      <c r="AU152" s="256" t="s">
        <v>84</v>
      </c>
      <c r="AV152" s="14" t="s">
        <v>180</v>
      </c>
      <c r="AW152" s="14" t="s">
        <v>36</v>
      </c>
      <c r="AX152" s="14" t="s">
        <v>82</v>
      </c>
      <c r="AY152" s="256" t="s">
        <v>173</v>
      </c>
    </row>
    <row r="153" spans="1:65" s="2" customFormat="1" ht="14.5" customHeight="1">
      <c r="A153" s="39"/>
      <c r="B153" s="40"/>
      <c r="C153" s="219" t="s">
        <v>269</v>
      </c>
      <c r="D153" s="219" t="s">
        <v>175</v>
      </c>
      <c r="E153" s="220" t="s">
        <v>270</v>
      </c>
      <c r="F153" s="221" t="s">
        <v>271</v>
      </c>
      <c r="G153" s="222" t="s">
        <v>272</v>
      </c>
      <c r="H153" s="223">
        <v>1791.61</v>
      </c>
      <c r="I153" s="224"/>
      <c r="J153" s="223">
        <f>ROUND(I153*H153,2)</f>
        <v>0</v>
      </c>
      <c r="K153" s="221" t="s">
        <v>18</v>
      </c>
      <c r="L153" s="45"/>
      <c r="M153" s="225" t="s">
        <v>18</v>
      </c>
      <c r="N153" s="226" t="s">
        <v>46</v>
      </c>
      <c r="O153" s="85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9" t="s">
        <v>180</v>
      </c>
      <c r="AT153" s="229" t="s">
        <v>175</v>
      </c>
      <c r="AU153" s="229" t="s">
        <v>84</v>
      </c>
      <c r="AY153" s="18" t="s">
        <v>173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82</v>
      </c>
      <c r="BK153" s="230">
        <f>ROUND(I153*H153,2)</f>
        <v>0</v>
      </c>
      <c r="BL153" s="18" t="s">
        <v>180</v>
      </c>
      <c r="BM153" s="229" t="s">
        <v>273</v>
      </c>
    </row>
    <row r="154" spans="1:51" s="13" customFormat="1" ht="12">
      <c r="A154" s="13"/>
      <c r="B154" s="235"/>
      <c r="C154" s="236"/>
      <c r="D154" s="231" t="s">
        <v>184</v>
      </c>
      <c r="E154" s="237" t="s">
        <v>18</v>
      </c>
      <c r="F154" s="238" t="s">
        <v>241</v>
      </c>
      <c r="G154" s="236"/>
      <c r="H154" s="239">
        <v>504.49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184</v>
      </c>
      <c r="AU154" s="245" t="s">
        <v>84</v>
      </c>
      <c r="AV154" s="13" t="s">
        <v>84</v>
      </c>
      <c r="AW154" s="13" t="s">
        <v>36</v>
      </c>
      <c r="AX154" s="13" t="s">
        <v>75</v>
      </c>
      <c r="AY154" s="245" t="s">
        <v>173</v>
      </c>
    </row>
    <row r="155" spans="1:51" s="13" customFormat="1" ht="12">
      <c r="A155" s="13"/>
      <c r="B155" s="235"/>
      <c r="C155" s="236"/>
      <c r="D155" s="231" t="s">
        <v>184</v>
      </c>
      <c r="E155" s="237" t="s">
        <v>18</v>
      </c>
      <c r="F155" s="238" t="s">
        <v>242</v>
      </c>
      <c r="G155" s="236"/>
      <c r="H155" s="239">
        <v>89.03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184</v>
      </c>
      <c r="AU155" s="245" t="s">
        <v>84</v>
      </c>
      <c r="AV155" s="13" t="s">
        <v>84</v>
      </c>
      <c r="AW155" s="13" t="s">
        <v>36</v>
      </c>
      <c r="AX155" s="13" t="s">
        <v>75</v>
      </c>
      <c r="AY155" s="245" t="s">
        <v>173</v>
      </c>
    </row>
    <row r="156" spans="1:51" s="13" customFormat="1" ht="12">
      <c r="A156" s="13"/>
      <c r="B156" s="235"/>
      <c r="C156" s="236"/>
      <c r="D156" s="231" t="s">
        <v>184</v>
      </c>
      <c r="E156" s="237" t="s">
        <v>18</v>
      </c>
      <c r="F156" s="238" t="s">
        <v>243</v>
      </c>
      <c r="G156" s="236"/>
      <c r="H156" s="239">
        <v>9.22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184</v>
      </c>
      <c r="AU156" s="245" t="s">
        <v>84</v>
      </c>
      <c r="AV156" s="13" t="s">
        <v>84</v>
      </c>
      <c r="AW156" s="13" t="s">
        <v>36</v>
      </c>
      <c r="AX156" s="13" t="s">
        <v>75</v>
      </c>
      <c r="AY156" s="245" t="s">
        <v>173</v>
      </c>
    </row>
    <row r="157" spans="1:51" s="13" customFormat="1" ht="12">
      <c r="A157" s="13"/>
      <c r="B157" s="235"/>
      <c r="C157" s="236"/>
      <c r="D157" s="231" t="s">
        <v>184</v>
      </c>
      <c r="E157" s="237" t="s">
        <v>18</v>
      </c>
      <c r="F157" s="238" t="s">
        <v>244</v>
      </c>
      <c r="G157" s="236"/>
      <c r="H157" s="239">
        <v>2.93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184</v>
      </c>
      <c r="AU157" s="245" t="s">
        <v>84</v>
      </c>
      <c r="AV157" s="13" t="s">
        <v>84</v>
      </c>
      <c r="AW157" s="13" t="s">
        <v>36</v>
      </c>
      <c r="AX157" s="13" t="s">
        <v>75</v>
      </c>
      <c r="AY157" s="245" t="s">
        <v>173</v>
      </c>
    </row>
    <row r="158" spans="1:51" s="13" customFormat="1" ht="12">
      <c r="A158" s="13"/>
      <c r="B158" s="235"/>
      <c r="C158" s="236"/>
      <c r="D158" s="231" t="s">
        <v>184</v>
      </c>
      <c r="E158" s="237" t="s">
        <v>18</v>
      </c>
      <c r="F158" s="238" t="s">
        <v>245</v>
      </c>
      <c r="G158" s="236"/>
      <c r="H158" s="239">
        <v>224.83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184</v>
      </c>
      <c r="AU158" s="245" t="s">
        <v>84</v>
      </c>
      <c r="AV158" s="13" t="s">
        <v>84</v>
      </c>
      <c r="AW158" s="13" t="s">
        <v>36</v>
      </c>
      <c r="AX158" s="13" t="s">
        <v>75</v>
      </c>
      <c r="AY158" s="245" t="s">
        <v>173</v>
      </c>
    </row>
    <row r="159" spans="1:51" s="13" customFormat="1" ht="12">
      <c r="A159" s="13"/>
      <c r="B159" s="235"/>
      <c r="C159" s="236"/>
      <c r="D159" s="231" t="s">
        <v>184</v>
      </c>
      <c r="E159" s="237" t="s">
        <v>18</v>
      </c>
      <c r="F159" s="238" t="s">
        <v>246</v>
      </c>
      <c r="G159" s="236"/>
      <c r="H159" s="239">
        <v>39.68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184</v>
      </c>
      <c r="AU159" s="245" t="s">
        <v>84</v>
      </c>
      <c r="AV159" s="13" t="s">
        <v>84</v>
      </c>
      <c r="AW159" s="13" t="s">
        <v>36</v>
      </c>
      <c r="AX159" s="13" t="s">
        <v>75</v>
      </c>
      <c r="AY159" s="245" t="s">
        <v>173</v>
      </c>
    </row>
    <row r="160" spans="1:51" s="13" customFormat="1" ht="12">
      <c r="A160" s="13"/>
      <c r="B160" s="235"/>
      <c r="C160" s="236"/>
      <c r="D160" s="231" t="s">
        <v>184</v>
      </c>
      <c r="E160" s="237" t="s">
        <v>18</v>
      </c>
      <c r="F160" s="238" t="s">
        <v>247</v>
      </c>
      <c r="G160" s="236"/>
      <c r="H160" s="239">
        <v>-2.25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184</v>
      </c>
      <c r="AU160" s="245" t="s">
        <v>84</v>
      </c>
      <c r="AV160" s="13" t="s">
        <v>84</v>
      </c>
      <c r="AW160" s="13" t="s">
        <v>36</v>
      </c>
      <c r="AX160" s="13" t="s">
        <v>75</v>
      </c>
      <c r="AY160" s="245" t="s">
        <v>173</v>
      </c>
    </row>
    <row r="161" spans="1:51" s="13" customFormat="1" ht="12">
      <c r="A161" s="13"/>
      <c r="B161" s="235"/>
      <c r="C161" s="236"/>
      <c r="D161" s="231" t="s">
        <v>184</v>
      </c>
      <c r="E161" s="237" t="s">
        <v>18</v>
      </c>
      <c r="F161" s="238" t="s">
        <v>248</v>
      </c>
      <c r="G161" s="236"/>
      <c r="H161" s="239">
        <v>-53.56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184</v>
      </c>
      <c r="AU161" s="245" t="s">
        <v>84</v>
      </c>
      <c r="AV161" s="13" t="s">
        <v>84</v>
      </c>
      <c r="AW161" s="13" t="s">
        <v>36</v>
      </c>
      <c r="AX161" s="13" t="s">
        <v>75</v>
      </c>
      <c r="AY161" s="245" t="s">
        <v>173</v>
      </c>
    </row>
    <row r="162" spans="1:51" s="15" customFormat="1" ht="12">
      <c r="A162" s="15"/>
      <c r="B162" s="257"/>
      <c r="C162" s="258"/>
      <c r="D162" s="231" t="s">
        <v>184</v>
      </c>
      <c r="E162" s="259" t="s">
        <v>18</v>
      </c>
      <c r="F162" s="260" t="s">
        <v>274</v>
      </c>
      <c r="G162" s="258"/>
      <c r="H162" s="261">
        <v>814.37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7" t="s">
        <v>184</v>
      </c>
      <c r="AU162" s="267" t="s">
        <v>84</v>
      </c>
      <c r="AV162" s="15" t="s">
        <v>192</v>
      </c>
      <c r="AW162" s="15" t="s">
        <v>36</v>
      </c>
      <c r="AX162" s="15" t="s">
        <v>75</v>
      </c>
      <c r="AY162" s="267" t="s">
        <v>173</v>
      </c>
    </row>
    <row r="163" spans="1:51" s="13" customFormat="1" ht="12">
      <c r="A163" s="13"/>
      <c r="B163" s="235"/>
      <c r="C163" s="236"/>
      <c r="D163" s="231" t="s">
        <v>184</v>
      </c>
      <c r="E163" s="237" t="s">
        <v>18</v>
      </c>
      <c r="F163" s="238" t="s">
        <v>275</v>
      </c>
      <c r="G163" s="236"/>
      <c r="H163" s="239">
        <v>1791.61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184</v>
      </c>
      <c r="AU163" s="245" t="s">
        <v>84</v>
      </c>
      <c r="AV163" s="13" t="s">
        <v>84</v>
      </c>
      <c r="AW163" s="13" t="s">
        <v>36</v>
      </c>
      <c r="AX163" s="13" t="s">
        <v>82</v>
      </c>
      <c r="AY163" s="245" t="s">
        <v>173</v>
      </c>
    </row>
    <row r="164" spans="1:65" s="2" customFormat="1" ht="41.5" customHeight="1">
      <c r="A164" s="39"/>
      <c r="B164" s="40"/>
      <c r="C164" s="219" t="s">
        <v>276</v>
      </c>
      <c r="D164" s="219" t="s">
        <v>175</v>
      </c>
      <c r="E164" s="220" t="s">
        <v>277</v>
      </c>
      <c r="F164" s="221" t="s">
        <v>278</v>
      </c>
      <c r="G164" s="222" t="s">
        <v>188</v>
      </c>
      <c r="H164" s="223">
        <v>185.15</v>
      </c>
      <c r="I164" s="224"/>
      <c r="J164" s="223">
        <f>ROUND(I164*H164,2)</f>
        <v>0</v>
      </c>
      <c r="K164" s="221" t="s">
        <v>179</v>
      </c>
      <c r="L164" s="45"/>
      <c r="M164" s="225" t="s">
        <v>18</v>
      </c>
      <c r="N164" s="226" t="s">
        <v>46</v>
      </c>
      <c r="O164" s="85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9" t="s">
        <v>180</v>
      </c>
      <c r="AT164" s="229" t="s">
        <v>175</v>
      </c>
      <c r="AU164" s="229" t="s">
        <v>84</v>
      </c>
      <c r="AY164" s="18" t="s">
        <v>173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8" t="s">
        <v>82</v>
      </c>
      <c r="BK164" s="230">
        <f>ROUND(I164*H164,2)</f>
        <v>0</v>
      </c>
      <c r="BL164" s="18" t="s">
        <v>180</v>
      </c>
      <c r="BM164" s="229" t="s">
        <v>279</v>
      </c>
    </row>
    <row r="165" spans="1:47" s="2" customFormat="1" ht="12">
      <c r="A165" s="39"/>
      <c r="B165" s="40"/>
      <c r="C165" s="41"/>
      <c r="D165" s="231" t="s">
        <v>182</v>
      </c>
      <c r="E165" s="41"/>
      <c r="F165" s="232" t="s">
        <v>280</v>
      </c>
      <c r="G165" s="41"/>
      <c r="H165" s="41"/>
      <c r="I165" s="137"/>
      <c r="J165" s="41"/>
      <c r="K165" s="41"/>
      <c r="L165" s="45"/>
      <c r="M165" s="233"/>
      <c r="N165" s="234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182</v>
      </c>
      <c r="AU165" s="18" t="s">
        <v>84</v>
      </c>
    </row>
    <row r="166" spans="1:51" s="13" customFormat="1" ht="12">
      <c r="A166" s="13"/>
      <c r="B166" s="235"/>
      <c r="C166" s="236"/>
      <c r="D166" s="231" t="s">
        <v>184</v>
      </c>
      <c r="E166" s="237" t="s">
        <v>18</v>
      </c>
      <c r="F166" s="238" t="s">
        <v>281</v>
      </c>
      <c r="G166" s="236"/>
      <c r="H166" s="239">
        <v>185.15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184</v>
      </c>
      <c r="AU166" s="245" t="s">
        <v>84</v>
      </c>
      <c r="AV166" s="13" t="s">
        <v>84</v>
      </c>
      <c r="AW166" s="13" t="s">
        <v>36</v>
      </c>
      <c r="AX166" s="13" t="s">
        <v>82</v>
      </c>
      <c r="AY166" s="245" t="s">
        <v>173</v>
      </c>
    </row>
    <row r="167" spans="1:65" s="2" customFormat="1" ht="20.5" customHeight="1">
      <c r="A167" s="39"/>
      <c r="B167" s="40"/>
      <c r="C167" s="268" t="s">
        <v>282</v>
      </c>
      <c r="D167" s="268" t="s">
        <v>283</v>
      </c>
      <c r="E167" s="269" t="s">
        <v>284</v>
      </c>
      <c r="F167" s="270" t="s">
        <v>285</v>
      </c>
      <c r="G167" s="271" t="s">
        <v>272</v>
      </c>
      <c r="H167" s="272">
        <v>407.33</v>
      </c>
      <c r="I167" s="273"/>
      <c r="J167" s="272">
        <f>ROUND(I167*H167,2)</f>
        <v>0</v>
      </c>
      <c r="K167" s="270" t="s">
        <v>179</v>
      </c>
      <c r="L167" s="274"/>
      <c r="M167" s="275" t="s">
        <v>18</v>
      </c>
      <c r="N167" s="276" t="s">
        <v>46</v>
      </c>
      <c r="O167" s="85"/>
      <c r="P167" s="227">
        <f>O167*H167</f>
        <v>0</v>
      </c>
      <c r="Q167" s="227">
        <v>1</v>
      </c>
      <c r="R167" s="227">
        <f>Q167*H167</f>
        <v>407.33</v>
      </c>
      <c r="S167" s="227">
        <v>0</v>
      </c>
      <c r="T167" s="22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9" t="s">
        <v>213</v>
      </c>
      <c r="AT167" s="229" t="s">
        <v>283</v>
      </c>
      <c r="AU167" s="229" t="s">
        <v>84</v>
      </c>
      <c r="AY167" s="18" t="s">
        <v>173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8" t="s">
        <v>82</v>
      </c>
      <c r="BK167" s="230">
        <f>ROUND(I167*H167,2)</f>
        <v>0</v>
      </c>
      <c r="BL167" s="18" t="s">
        <v>180</v>
      </c>
      <c r="BM167" s="229" t="s">
        <v>286</v>
      </c>
    </row>
    <row r="168" spans="1:47" s="2" customFormat="1" ht="12">
      <c r="A168" s="39"/>
      <c r="B168" s="40"/>
      <c r="C168" s="41"/>
      <c r="D168" s="231" t="s">
        <v>239</v>
      </c>
      <c r="E168" s="41"/>
      <c r="F168" s="232" t="s">
        <v>287</v>
      </c>
      <c r="G168" s="41"/>
      <c r="H168" s="41"/>
      <c r="I168" s="137"/>
      <c r="J168" s="41"/>
      <c r="K168" s="41"/>
      <c r="L168" s="45"/>
      <c r="M168" s="233"/>
      <c r="N168" s="234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239</v>
      </c>
      <c r="AU168" s="18" t="s">
        <v>84</v>
      </c>
    </row>
    <row r="169" spans="1:51" s="13" customFormat="1" ht="12">
      <c r="A169" s="13"/>
      <c r="B169" s="235"/>
      <c r="C169" s="236"/>
      <c r="D169" s="231" t="s">
        <v>184</v>
      </c>
      <c r="E169" s="236"/>
      <c r="F169" s="238" t="s">
        <v>288</v>
      </c>
      <c r="G169" s="236"/>
      <c r="H169" s="239">
        <v>407.33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184</v>
      </c>
      <c r="AU169" s="245" t="s">
        <v>84</v>
      </c>
      <c r="AV169" s="13" t="s">
        <v>84</v>
      </c>
      <c r="AW169" s="13" t="s">
        <v>4</v>
      </c>
      <c r="AX169" s="13" t="s">
        <v>82</v>
      </c>
      <c r="AY169" s="245" t="s">
        <v>173</v>
      </c>
    </row>
    <row r="170" spans="1:65" s="2" customFormat="1" ht="20.5" customHeight="1">
      <c r="A170" s="39"/>
      <c r="B170" s="40"/>
      <c r="C170" s="219" t="s">
        <v>289</v>
      </c>
      <c r="D170" s="219" t="s">
        <v>175</v>
      </c>
      <c r="E170" s="220" t="s">
        <v>290</v>
      </c>
      <c r="F170" s="221" t="s">
        <v>291</v>
      </c>
      <c r="G170" s="222" t="s">
        <v>178</v>
      </c>
      <c r="H170" s="223">
        <v>2501.8</v>
      </c>
      <c r="I170" s="224"/>
      <c r="J170" s="223">
        <f>ROUND(I170*H170,2)</f>
        <v>0</v>
      </c>
      <c r="K170" s="221" t="s">
        <v>179</v>
      </c>
      <c r="L170" s="45"/>
      <c r="M170" s="225" t="s">
        <v>18</v>
      </c>
      <c r="N170" s="226" t="s">
        <v>46</v>
      </c>
      <c r="O170" s="85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9" t="s">
        <v>180</v>
      </c>
      <c r="AT170" s="229" t="s">
        <v>175</v>
      </c>
      <c r="AU170" s="229" t="s">
        <v>84</v>
      </c>
      <c r="AY170" s="18" t="s">
        <v>173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8" t="s">
        <v>82</v>
      </c>
      <c r="BK170" s="230">
        <f>ROUND(I170*H170,2)</f>
        <v>0</v>
      </c>
      <c r="BL170" s="18" t="s">
        <v>180</v>
      </c>
      <c r="BM170" s="229" t="s">
        <v>292</v>
      </c>
    </row>
    <row r="171" spans="1:47" s="2" customFormat="1" ht="12">
      <c r="A171" s="39"/>
      <c r="B171" s="40"/>
      <c r="C171" s="41"/>
      <c r="D171" s="231" t="s">
        <v>182</v>
      </c>
      <c r="E171" s="41"/>
      <c r="F171" s="232" t="s">
        <v>293</v>
      </c>
      <c r="G171" s="41"/>
      <c r="H171" s="41"/>
      <c r="I171" s="137"/>
      <c r="J171" s="41"/>
      <c r="K171" s="41"/>
      <c r="L171" s="45"/>
      <c r="M171" s="233"/>
      <c r="N171" s="234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182</v>
      </c>
      <c r="AU171" s="18" t="s">
        <v>84</v>
      </c>
    </row>
    <row r="172" spans="1:51" s="13" customFormat="1" ht="12">
      <c r="A172" s="13"/>
      <c r="B172" s="235"/>
      <c r="C172" s="236"/>
      <c r="D172" s="231" t="s">
        <v>184</v>
      </c>
      <c r="E172" s="237" t="s">
        <v>18</v>
      </c>
      <c r="F172" s="238" t="s">
        <v>294</v>
      </c>
      <c r="G172" s="236"/>
      <c r="H172" s="239">
        <v>2501.8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184</v>
      </c>
      <c r="AU172" s="245" t="s">
        <v>84</v>
      </c>
      <c r="AV172" s="13" t="s">
        <v>84</v>
      </c>
      <c r="AW172" s="13" t="s">
        <v>36</v>
      </c>
      <c r="AX172" s="13" t="s">
        <v>82</v>
      </c>
      <c r="AY172" s="245" t="s">
        <v>173</v>
      </c>
    </row>
    <row r="173" spans="1:65" s="2" customFormat="1" ht="31" customHeight="1">
      <c r="A173" s="39"/>
      <c r="B173" s="40"/>
      <c r="C173" s="219" t="s">
        <v>295</v>
      </c>
      <c r="D173" s="219" t="s">
        <v>175</v>
      </c>
      <c r="E173" s="220" t="s">
        <v>296</v>
      </c>
      <c r="F173" s="221" t="s">
        <v>297</v>
      </c>
      <c r="G173" s="222" t="s">
        <v>178</v>
      </c>
      <c r="H173" s="223">
        <v>2000</v>
      </c>
      <c r="I173" s="224"/>
      <c r="J173" s="223">
        <f>ROUND(I173*H173,2)</f>
        <v>0</v>
      </c>
      <c r="K173" s="221" t="s">
        <v>179</v>
      </c>
      <c r="L173" s="45"/>
      <c r="M173" s="225" t="s">
        <v>18</v>
      </c>
      <c r="N173" s="226" t="s">
        <v>46</v>
      </c>
      <c r="O173" s="85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9" t="s">
        <v>180</v>
      </c>
      <c r="AT173" s="229" t="s">
        <v>175</v>
      </c>
      <c r="AU173" s="229" t="s">
        <v>84</v>
      </c>
      <c r="AY173" s="18" t="s">
        <v>173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8" t="s">
        <v>82</v>
      </c>
      <c r="BK173" s="230">
        <f>ROUND(I173*H173,2)</f>
        <v>0</v>
      </c>
      <c r="BL173" s="18" t="s">
        <v>180</v>
      </c>
      <c r="BM173" s="229" t="s">
        <v>298</v>
      </c>
    </row>
    <row r="174" spans="1:47" s="2" customFormat="1" ht="12">
      <c r="A174" s="39"/>
      <c r="B174" s="40"/>
      <c r="C174" s="41"/>
      <c r="D174" s="231" t="s">
        <v>182</v>
      </c>
      <c r="E174" s="41"/>
      <c r="F174" s="232" t="s">
        <v>299</v>
      </c>
      <c r="G174" s="41"/>
      <c r="H174" s="41"/>
      <c r="I174" s="137"/>
      <c r="J174" s="41"/>
      <c r="K174" s="41"/>
      <c r="L174" s="45"/>
      <c r="M174" s="233"/>
      <c r="N174" s="23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182</v>
      </c>
      <c r="AU174" s="18" t="s">
        <v>84</v>
      </c>
    </row>
    <row r="175" spans="1:51" s="13" customFormat="1" ht="12">
      <c r="A175" s="13"/>
      <c r="B175" s="235"/>
      <c r="C175" s="236"/>
      <c r="D175" s="231" t="s">
        <v>184</v>
      </c>
      <c r="E175" s="237" t="s">
        <v>18</v>
      </c>
      <c r="F175" s="238" t="s">
        <v>300</v>
      </c>
      <c r="G175" s="236"/>
      <c r="H175" s="239">
        <v>2000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184</v>
      </c>
      <c r="AU175" s="245" t="s">
        <v>84</v>
      </c>
      <c r="AV175" s="13" t="s">
        <v>84</v>
      </c>
      <c r="AW175" s="13" t="s">
        <v>36</v>
      </c>
      <c r="AX175" s="13" t="s">
        <v>82</v>
      </c>
      <c r="AY175" s="245" t="s">
        <v>173</v>
      </c>
    </row>
    <row r="176" spans="1:65" s="2" customFormat="1" ht="20.5" customHeight="1">
      <c r="A176" s="39"/>
      <c r="B176" s="40"/>
      <c r="C176" s="219" t="s">
        <v>7</v>
      </c>
      <c r="D176" s="219" t="s">
        <v>175</v>
      </c>
      <c r="E176" s="220" t="s">
        <v>301</v>
      </c>
      <c r="F176" s="221" t="s">
        <v>302</v>
      </c>
      <c r="G176" s="222" t="s">
        <v>178</v>
      </c>
      <c r="H176" s="223">
        <v>378.09</v>
      </c>
      <c r="I176" s="224"/>
      <c r="J176" s="223">
        <f>ROUND(I176*H176,2)</f>
        <v>0</v>
      </c>
      <c r="K176" s="221" t="s">
        <v>179</v>
      </c>
      <c r="L176" s="45"/>
      <c r="M176" s="225" t="s">
        <v>18</v>
      </c>
      <c r="N176" s="226" t="s">
        <v>46</v>
      </c>
      <c r="O176" s="85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9" t="s">
        <v>180</v>
      </c>
      <c r="AT176" s="229" t="s">
        <v>175</v>
      </c>
      <c r="AU176" s="229" t="s">
        <v>84</v>
      </c>
      <c r="AY176" s="18" t="s">
        <v>173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82</v>
      </c>
      <c r="BK176" s="230">
        <f>ROUND(I176*H176,2)</f>
        <v>0</v>
      </c>
      <c r="BL176" s="18" t="s">
        <v>180</v>
      </c>
      <c r="BM176" s="229" t="s">
        <v>303</v>
      </c>
    </row>
    <row r="177" spans="1:47" s="2" customFormat="1" ht="12">
      <c r="A177" s="39"/>
      <c r="B177" s="40"/>
      <c r="C177" s="41"/>
      <c r="D177" s="231" t="s">
        <v>182</v>
      </c>
      <c r="E177" s="41"/>
      <c r="F177" s="232" t="s">
        <v>304</v>
      </c>
      <c r="G177" s="41"/>
      <c r="H177" s="41"/>
      <c r="I177" s="137"/>
      <c r="J177" s="41"/>
      <c r="K177" s="41"/>
      <c r="L177" s="45"/>
      <c r="M177" s="233"/>
      <c r="N177" s="23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182</v>
      </c>
      <c r="AU177" s="18" t="s">
        <v>84</v>
      </c>
    </row>
    <row r="178" spans="1:51" s="13" customFormat="1" ht="12">
      <c r="A178" s="13"/>
      <c r="B178" s="235"/>
      <c r="C178" s="236"/>
      <c r="D178" s="231" t="s">
        <v>184</v>
      </c>
      <c r="E178" s="237" t="s">
        <v>18</v>
      </c>
      <c r="F178" s="238" t="s">
        <v>305</v>
      </c>
      <c r="G178" s="236"/>
      <c r="H178" s="239">
        <v>378.09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184</v>
      </c>
      <c r="AU178" s="245" t="s">
        <v>84</v>
      </c>
      <c r="AV178" s="13" t="s">
        <v>84</v>
      </c>
      <c r="AW178" s="13" t="s">
        <v>36</v>
      </c>
      <c r="AX178" s="13" t="s">
        <v>82</v>
      </c>
      <c r="AY178" s="245" t="s">
        <v>173</v>
      </c>
    </row>
    <row r="179" spans="1:65" s="2" customFormat="1" ht="20.5" customHeight="1">
      <c r="A179" s="39"/>
      <c r="B179" s="40"/>
      <c r="C179" s="219" t="s">
        <v>306</v>
      </c>
      <c r="D179" s="219" t="s">
        <v>175</v>
      </c>
      <c r="E179" s="220" t="s">
        <v>307</v>
      </c>
      <c r="F179" s="221" t="s">
        <v>308</v>
      </c>
      <c r="G179" s="222" t="s">
        <v>178</v>
      </c>
      <c r="H179" s="223">
        <v>378.09</v>
      </c>
      <c r="I179" s="224"/>
      <c r="J179" s="223">
        <f>ROUND(I179*H179,2)</f>
        <v>0</v>
      </c>
      <c r="K179" s="221" t="s">
        <v>179</v>
      </c>
      <c r="L179" s="45"/>
      <c r="M179" s="225" t="s">
        <v>18</v>
      </c>
      <c r="N179" s="226" t="s">
        <v>46</v>
      </c>
      <c r="O179" s="85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9" t="s">
        <v>180</v>
      </c>
      <c r="AT179" s="229" t="s">
        <v>175</v>
      </c>
      <c r="AU179" s="229" t="s">
        <v>84</v>
      </c>
      <c r="AY179" s="18" t="s">
        <v>173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82</v>
      </c>
      <c r="BK179" s="230">
        <f>ROUND(I179*H179,2)</f>
        <v>0</v>
      </c>
      <c r="BL179" s="18" t="s">
        <v>180</v>
      </c>
      <c r="BM179" s="229" t="s">
        <v>309</v>
      </c>
    </row>
    <row r="180" spans="1:47" s="2" customFormat="1" ht="12">
      <c r="A180" s="39"/>
      <c r="B180" s="40"/>
      <c r="C180" s="41"/>
      <c r="D180" s="231" t="s">
        <v>182</v>
      </c>
      <c r="E180" s="41"/>
      <c r="F180" s="232" t="s">
        <v>310</v>
      </c>
      <c r="G180" s="41"/>
      <c r="H180" s="41"/>
      <c r="I180" s="137"/>
      <c r="J180" s="41"/>
      <c r="K180" s="41"/>
      <c r="L180" s="45"/>
      <c r="M180" s="233"/>
      <c r="N180" s="234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182</v>
      </c>
      <c r="AU180" s="18" t="s">
        <v>84</v>
      </c>
    </row>
    <row r="181" spans="1:47" s="2" customFormat="1" ht="12">
      <c r="A181" s="39"/>
      <c r="B181" s="40"/>
      <c r="C181" s="41"/>
      <c r="D181" s="231" t="s">
        <v>239</v>
      </c>
      <c r="E181" s="41"/>
      <c r="F181" s="232" t="s">
        <v>311</v>
      </c>
      <c r="G181" s="41"/>
      <c r="H181" s="41"/>
      <c r="I181" s="137"/>
      <c r="J181" s="41"/>
      <c r="K181" s="41"/>
      <c r="L181" s="45"/>
      <c r="M181" s="233"/>
      <c r="N181" s="234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239</v>
      </c>
      <c r="AU181" s="18" t="s">
        <v>84</v>
      </c>
    </row>
    <row r="182" spans="1:51" s="13" customFormat="1" ht="12">
      <c r="A182" s="13"/>
      <c r="B182" s="235"/>
      <c r="C182" s="236"/>
      <c r="D182" s="231" t="s">
        <v>184</v>
      </c>
      <c r="E182" s="237" t="s">
        <v>18</v>
      </c>
      <c r="F182" s="238" t="s">
        <v>305</v>
      </c>
      <c r="G182" s="236"/>
      <c r="H182" s="239">
        <v>378.09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184</v>
      </c>
      <c r="AU182" s="245" t="s">
        <v>84</v>
      </c>
      <c r="AV182" s="13" t="s">
        <v>84</v>
      </c>
      <c r="AW182" s="13" t="s">
        <v>36</v>
      </c>
      <c r="AX182" s="13" t="s">
        <v>82</v>
      </c>
      <c r="AY182" s="245" t="s">
        <v>173</v>
      </c>
    </row>
    <row r="183" spans="1:65" s="2" customFormat="1" ht="20.5" customHeight="1">
      <c r="A183" s="39"/>
      <c r="B183" s="40"/>
      <c r="C183" s="219" t="s">
        <v>312</v>
      </c>
      <c r="D183" s="219" t="s">
        <v>175</v>
      </c>
      <c r="E183" s="220" t="s">
        <v>313</v>
      </c>
      <c r="F183" s="221" t="s">
        <v>314</v>
      </c>
      <c r="G183" s="222" t="s">
        <v>178</v>
      </c>
      <c r="H183" s="223">
        <v>402.09</v>
      </c>
      <c r="I183" s="224"/>
      <c r="J183" s="223">
        <f>ROUND(I183*H183,2)</f>
        <v>0</v>
      </c>
      <c r="K183" s="221" t="s">
        <v>179</v>
      </c>
      <c r="L183" s="45"/>
      <c r="M183" s="225" t="s">
        <v>18</v>
      </c>
      <c r="N183" s="226" t="s">
        <v>46</v>
      </c>
      <c r="O183" s="85"/>
      <c r="P183" s="227">
        <f>O183*H183</f>
        <v>0</v>
      </c>
      <c r="Q183" s="227">
        <v>0.0012727</v>
      </c>
      <c r="R183" s="227">
        <f>Q183*H183</f>
        <v>0.511739943</v>
      </c>
      <c r="S183" s="227">
        <v>0</v>
      </c>
      <c r="T183" s="22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9" t="s">
        <v>180</v>
      </c>
      <c r="AT183" s="229" t="s">
        <v>175</v>
      </c>
      <c r="AU183" s="229" t="s">
        <v>84</v>
      </c>
      <c r="AY183" s="18" t="s">
        <v>173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8" t="s">
        <v>82</v>
      </c>
      <c r="BK183" s="230">
        <f>ROUND(I183*H183,2)</f>
        <v>0</v>
      </c>
      <c r="BL183" s="18" t="s">
        <v>180</v>
      </c>
      <c r="BM183" s="229" t="s">
        <v>315</v>
      </c>
    </row>
    <row r="184" spans="1:47" s="2" customFormat="1" ht="12">
      <c r="A184" s="39"/>
      <c r="B184" s="40"/>
      <c r="C184" s="41"/>
      <c r="D184" s="231" t="s">
        <v>182</v>
      </c>
      <c r="E184" s="41"/>
      <c r="F184" s="232" t="s">
        <v>316</v>
      </c>
      <c r="G184" s="41"/>
      <c r="H184" s="41"/>
      <c r="I184" s="137"/>
      <c r="J184" s="41"/>
      <c r="K184" s="41"/>
      <c r="L184" s="45"/>
      <c r="M184" s="233"/>
      <c r="N184" s="234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182</v>
      </c>
      <c r="AU184" s="18" t="s">
        <v>84</v>
      </c>
    </row>
    <row r="185" spans="1:51" s="13" customFormat="1" ht="12">
      <c r="A185" s="13"/>
      <c r="B185" s="235"/>
      <c r="C185" s="236"/>
      <c r="D185" s="231" t="s">
        <v>184</v>
      </c>
      <c r="E185" s="237" t="s">
        <v>18</v>
      </c>
      <c r="F185" s="238" t="s">
        <v>305</v>
      </c>
      <c r="G185" s="236"/>
      <c r="H185" s="239">
        <v>378.09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184</v>
      </c>
      <c r="AU185" s="245" t="s">
        <v>84</v>
      </c>
      <c r="AV185" s="13" t="s">
        <v>84</v>
      </c>
      <c r="AW185" s="13" t="s">
        <v>36</v>
      </c>
      <c r="AX185" s="13" t="s">
        <v>75</v>
      </c>
      <c r="AY185" s="245" t="s">
        <v>173</v>
      </c>
    </row>
    <row r="186" spans="1:51" s="13" customFormat="1" ht="12">
      <c r="A186" s="13"/>
      <c r="B186" s="235"/>
      <c r="C186" s="236"/>
      <c r="D186" s="231" t="s">
        <v>184</v>
      </c>
      <c r="E186" s="237" t="s">
        <v>18</v>
      </c>
      <c r="F186" s="238" t="s">
        <v>317</v>
      </c>
      <c r="G186" s="236"/>
      <c r="H186" s="239">
        <v>24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184</v>
      </c>
      <c r="AU186" s="245" t="s">
        <v>84</v>
      </c>
      <c r="AV186" s="13" t="s">
        <v>84</v>
      </c>
      <c r="AW186" s="13" t="s">
        <v>36</v>
      </c>
      <c r="AX186" s="13" t="s">
        <v>75</v>
      </c>
      <c r="AY186" s="245" t="s">
        <v>173</v>
      </c>
    </row>
    <row r="187" spans="1:51" s="14" customFormat="1" ht="12">
      <c r="A187" s="14"/>
      <c r="B187" s="246"/>
      <c r="C187" s="247"/>
      <c r="D187" s="231" t="s">
        <v>184</v>
      </c>
      <c r="E187" s="248" t="s">
        <v>18</v>
      </c>
      <c r="F187" s="249" t="s">
        <v>205</v>
      </c>
      <c r="G187" s="247"/>
      <c r="H187" s="250">
        <v>402.09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184</v>
      </c>
      <c r="AU187" s="256" t="s">
        <v>84</v>
      </c>
      <c r="AV187" s="14" t="s">
        <v>180</v>
      </c>
      <c r="AW187" s="14" t="s">
        <v>36</v>
      </c>
      <c r="AX187" s="14" t="s">
        <v>82</v>
      </c>
      <c r="AY187" s="256" t="s">
        <v>173</v>
      </c>
    </row>
    <row r="188" spans="1:65" s="2" customFormat="1" ht="20.5" customHeight="1">
      <c r="A188" s="39"/>
      <c r="B188" s="40"/>
      <c r="C188" s="268" t="s">
        <v>318</v>
      </c>
      <c r="D188" s="268" t="s">
        <v>283</v>
      </c>
      <c r="E188" s="269" t="s">
        <v>319</v>
      </c>
      <c r="F188" s="270" t="s">
        <v>320</v>
      </c>
      <c r="G188" s="271" t="s">
        <v>321</v>
      </c>
      <c r="H188" s="272">
        <v>10.05</v>
      </c>
      <c r="I188" s="273"/>
      <c r="J188" s="272">
        <f>ROUND(I188*H188,2)</f>
        <v>0</v>
      </c>
      <c r="K188" s="270" t="s">
        <v>179</v>
      </c>
      <c r="L188" s="274"/>
      <c r="M188" s="275" t="s">
        <v>18</v>
      </c>
      <c r="N188" s="276" t="s">
        <v>46</v>
      </c>
      <c r="O188" s="85"/>
      <c r="P188" s="227">
        <f>O188*H188</f>
        <v>0</v>
      </c>
      <c r="Q188" s="227">
        <v>0.001</v>
      </c>
      <c r="R188" s="227">
        <f>Q188*H188</f>
        <v>0.010050000000000002</v>
      </c>
      <c r="S188" s="227">
        <v>0</v>
      </c>
      <c r="T188" s="22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9" t="s">
        <v>213</v>
      </c>
      <c r="AT188" s="229" t="s">
        <v>283</v>
      </c>
      <c r="AU188" s="229" t="s">
        <v>84</v>
      </c>
      <c r="AY188" s="18" t="s">
        <v>173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8" t="s">
        <v>82</v>
      </c>
      <c r="BK188" s="230">
        <f>ROUND(I188*H188,2)</f>
        <v>0</v>
      </c>
      <c r="BL188" s="18" t="s">
        <v>180</v>
      </c>
      <c r="BM188" s="229" t="s">
        <v>322</v>
      </c>
    </row>
    <row r="189" spans="1:51" s="13" customFormat="1" ht="12">
      <c r="A189" s="13"/>
      <c r="B189" s="235"/>
      <c r="C189" s="236"/>
      <c r="D189" s="231" t="s">
        <v>184</v>
      </c>
      <c r="E189" s="236"/>
      <c r="F189" s="238" t="s">
        <v>323</v>
      </c>
      <c r="G189" s="236"/>
      <c r="H189" s="239">
        <v>10.05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184</v>
      </c>
      <c r="AU189" s="245" t="s">
        <v>84</v>
      </c>
      <c r="AV189" s="13" t="s">
        <v>84</v>
      </c>
      <c r="AW189" s="13" t="s">
        <v>4</v>
      </c>
      <c r="AX189" s="13" t="s">
        <v>82</v>
      </c>
      <c r="AY189" s="245" t="s">
        <v>173</v>
      </c>
    </row>
    <row r="190" spans="1:63" s="12" customFormat="1" ht="22.8" customHeight="1">
      <c r="A190" s="12"/>
      <c r="B190" s="203"/>
      <c r="C190" s="204"/>
      <c r="D190" s="205" t="s">
        <v>74</v>
      </c>
      <c r="E190" s="217" t="s">
        <v>84</v>
      </c>
      <c r="F190" s="217" t="s">
        <v>324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SUM(P191:P206)</f>
        <v>0</v>
      </c>
      <c r="Q190" s="211"/>
      <c r="R190" s="212">
        <f>SUM(R191:R206)</f>
        <v>157.92846999999998</v>
      </c>
      <c r="S190" s="211"/>
      <c r="T190" s="213">
        <f>SUM(T191:T206)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82</v>
      </c>
      <c r="AT190" s="215" t="s">
        <v>74</v>
      </c>
      <c r="AU190" s="215" t="s">
        <v>82</v>
      </c>
      <c r="AY190" s="214" t="s">
        <v>173</v>
      </c>
      <c r="BK190" s="216">
        <f>SUM(BK191:BK206)</f>
        <v>0</v>
      </c>
    </row>
    <row r="191" spans="1:65" s="2" customFormat="1" ht="31" customHeight="1">
      <c r="A191" s="39"/>
      <c r="B191" s="40"/>
      <c r="C191" s="219" t="s">
        <v>325</v>
      </c>
      <c r="D191" s="219" t="s">
        <v>175</v>
      </c>
      <c r="E191" s="220" t="s">
        <v>326</v>
      </c>
      <c r="F191" s="221" t="s">
        <v>327</v>
      </c>
      <c r="G191" s="222" t="s">
        <v>188</v>
      </c>
      <c r="H191" s="223">
        <v>3</v>
      </c>
      <c r="I191" s="224"/>
      <c r="J191" s="223">
        <f>ROUND(I191*H191,2)</f>
        <v>0</v>
      </c>
      <c r="K191" s="221" t="s">
        <v>18</v>
      </c>
      <c r="L191" s="45"/>
      <c r="M191" s="225" t="s">
        <v>18</v>
      </c>
      <c r="N191" s="226" t="s">
        <v>46</v>
      </c>
      <c r="O191" s="85"/>
      <c r="P191" s="227">
        <f>O191*H191</f>
        <v>0</v>
      </c>
      <c r="Q191" s="227">
        <v>1.63</v>
      </c>
      <c r="R191" s="227">
        <f>Q191*H191</f>
        <v>4.89</v>
      </c>
      <c r="S191" s="227">
        <v>0</v>
      </c>
      <c r="T191" s="22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9" t="s">
        <v>180</v>
      </c>
      <c r="AT191" s="229" t="s">
        <v>175</v>
      </c>
      <c r="AU191" s="229" t="s">
        <v>84</v>
      </c>
      <c r="AY191" s="18" t="s">
        <v>173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8" t="s">
        <v>82</v>
      </c>
      <c r="BK191" s="230">
        <f>ROUND(I191*H191,2)</f>
        <v>0</v>
      </c>
      <c r="BL191" s="18" t="s">
        <v>180</v>
      </c>
      <c r="BM191" s="229" t="s">
        <v>328</v>
      </c>
    </row>
    <row r="192" spans="1:47" s="2" customFormat="1" ht="12">
      <c r="A192" s="39"/>
      <c r="B192" s="40"/>
      <c r="C192" s="41"/>
      <c r="D192" s="231" t="s">
        <v>182</v>
      </c>
      <c r="E192" s="41"/>
      <c r="F192" s="232" t="s">
        <v>329</v>
      </c>
      <c r="G192" s="41"/>
      <c r="H192" s="41"/>
      <c r="I192" s="137"/>
      <c r="J192" s="41"/>
      <c r="K192" s="41"/>
      <c r="L192" s="45"/>
      <c r="M192" s="233"/>
      <c r="N192" s="234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182</v>
      </c>
      <c r="AU192" s="18" t="s">
        <v>84</v>
      </c>
    </row>
    <row r="193" spans="1:51" s="13" customFormat="1" ht="12">
      <c r="A193" s="13"/>
      <c r="B193" s="235"/>
      <c r="C193" s="236"/>
      <c r="D193" s="231" t="s">
        <v>184</v>
      </c>
      <c r="E193" s="237" t="s">
        <v>18</v>
      </c>
      <c r="F193" s="238" t="s">
        <v>330</v>
      </c>
      <c r="G193" s="236"/>
      <c r="H193" s="239">
        <v>3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184</v>
      </c>
      <c r="AU193" s="245" t="s">
        <v>84</v>
      </c>
      <c r="AV193" s="13" t="s">
        <v>84</v>
      </c>
      <c r="AW193" s="13" t="s">
        <v>36</v>
      </c>
      <c r="AX193" s="13" t="s">
        <v>82</v>
      </c>
      <c r="AY193" s="245" t="s">
        <v>173</v>
      </c>
    </row>
    <row r="194" spans="1:65" s="2" customFormat="1" ht="41.5" customHeight="1">
      <c r="A194" s="39"/>
      <c r="B194" s="40"/>
      <c r="C194" s="219" t="s">
        <v>331</v>
      </c>
      <c r="D194" s="219" t="s">
        <v>175</v>
      </c>
      <c r="E194" s="220" t="s">
        <v>332</v>
      </c>
      <c r="F194" s="221" t="s">
        <v>333</v>
      </c>
      <c r="G194" s="222" t="s">
        <v>334</v>
      </c>
      <c r="H194" s="223">
        <v>529</v>
      </c>
      <c r="I194" s="224"/>
      <c r="J194" s="223">
        <f>ROUND(I194*H194,2)</f>
        <v>0</v>
      </c>
      <c r="K194" s="221" t="s">
        <v>179</v>
      </c>
      <c r="L194" s="45"/>
      <c r="M194" s="225" t="s">
        <v>18</v>
      </c>
      <c r="N194" s="226" t="s">
        <v>46</v>
      </c>
      <c r="O194" s="85"/>
      <c r="P194" s="227">
        <f>O194*H194</f>
        <v>0</v>
      </c>
      <c r="Q194" s="227">
        <v>0.28736</v>
      </c>
      <c r="R194" s="227">
        <f>Q194*H194</f>
        <v>152.01344</v>
      </c>
      <c r="S194" s="227">
        <v>0</v>
      </c>
      <c r="T194" s="22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9" t="s">
        <v>180</v>
      </c>
      <c r="AT194" s="229" t="s">
        <v>175</v>
      </c>
      <c r="AU194" s="229" t="s">
        <v>84</v>
      </c>
      <c r="AY194" s="18" t="s">
        <v>173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8" t="s">
        <v>82</v>
      </c>
      <c r="BK194" s="230">
        <f>ROUND(I194*H194,2)</f>
        <v>0</v>
      </c>
      <c r="BL194" s="18" t="s">
        <v>180</v>
      </c>
      <c r="BM194" s="229" t="s">
        <v>335</v>
      </c>
    </row>
    <row r="195" spans="1:47" s="2" customFormat="1" ht="12">
      <c r="A195" s="39"/>
      <c r="B195" s="40"/>
      <c r="C195" s="41"/>
      <c r="D195" s="231" t="s">
        <v>182</v>
      </c>
      <c r="E195" s="41"/>
      <c r="F195" s="232" t="s">
        <v>336</v>
      </c>
      <c r="G195" s="41"/>
      <c r="H195" s="41"/>
      <c r="I195" s="137"/>
      <c r="J195" s="41"/>
      <c r="K195" s="41"/>
      <c r="L195" s="45"/>
      <c r="M195" s="233"/>
      <c r="N195" s="234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182</v>
      </c>
      <c r="AU195" s="18" t="s">
        <v>84</v>
      </c>
    </row>
    <row r="196" spans="1:51" s="13" customFormat="1" ht="12">
      <c r="A196" s="13"/>
      <c r="B196" s="235"/>
      <c r="C196" s="236"/>
      <c r="D196" s="231" t="s">
        <v>184</v>
      </c>
      <c r="E196" s="237" t="s">
        <v>18</v>
      </c>
      <c r="F196" s="238" t="s">
        <v>337</v>
      </c>
      <c r="G196" s="236"/>
      <c r="H196" s="239">
        <v>477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184</v>
      </c>
      <c r="AU196" s="245" t="s">
        <v>84</v>
      </c>
      <c r="AV196" s="13" t="s">
        <v>84</v>
      </c>
      <c r="AW196" s="13" t="s">
        <v>36</v>
      </c>
      <c r="AX196" s="13" t="s">
        <v>75</v>
      </c>
      <c r="AY196" s="245" t="s">
        <v>173</v>
      </c>
    </row>
    <row r="197" spans="1:51" s="13" customFormat="1" ht="12">
      <c r="A197" s="13"/>
      <c r="B197" s="235"/>
      <c r="C197" s="236"/>
      <c r="D197" s="231" t="s">
        <v>184</v>
      </c>
      <c r="E197" s="237" t="s">
        <v>18</v>
      </c>
      <c r="F197" s="238" t="s">
        <v>338</v>
      </c>
      <c r="G197" s="236"/>
      <c r="H197" s="239">
        <v>52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184</v>
      </c>
      <c r="AU197" s="245" t="s">
        <v>84</v>
      </c>
      <c r="AV197" s="13" t="s">
        <v>84</v>
      </c>
      <c r="AW197" s="13" t="s">
        <v>36</v>
      </c>
      <c r="AX197" s="13" t="s">
        <v>75</v>
      </c>
      <c r="AY197" s="245" t="s">
        <v>173</v>
      </c>
    </row>
    <row r="198" spans="1:51" s="14" customFormat="1" ht="12">
      <c r="A198" s="14"/>
      <c r="B198" s="246"/>
      <c r="C198" s="247"/>
      <c r="D198" s="231" t="s">
        <v>184</v>
      </c>
      <c r="E198" s="248" t="s">
        <v>18</v>
      </c>
      <c r="F198" s="249" t="s">
        <v>205</v>
      </c>
      <c r="G198" s="247"/>
      <c r="H198" s="250">
        <v>529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184</v>
      </c>
      <c r="AU198" s="256" t="s">
        <v>84</v>
      </c>
      <c r="AV198" s="14" t="s">
        <v>180</v>
      </c>
      <c r="AW198" s="14" t="s">
        <v>36</v>
      </c>
      <c r="AX198" s="14" t="s">
        <v>82</v>
      </c>
      <c r="AY198" s="256" t="s">
        <v>173</v>
      </c>
    </row>
    <row r="199" spans="1:65" s="2" customFormat="1" ht="41.5" customHeight="1">
      <c r="A199" s="39"/>
      <c r="B199" s="40"/>
      <c r="C199" s="219" t="s">
        <v>339</v>
      </c>
      <c r="D199" s="219" t="s">
        <v>175</v>
      </c>
      <c r="E199" s="220" t="s">
        <v>340</v>
      </c>
      <c r="F199" s="221" t="s">
        <v>341</v>
      </c>
      <c r="G199" s="222" t="s">
        <v>334</v>
      </c>
      <c r="H199" s="223">
        <v>3</v>
      </c>
      <c r="I199" s="224"/>
      <c r="J199" s="223">
        <f>ROUND(I199*H199,2)</f>
        <v>0</v>
      </c>
      <c r="K199" s="221" t="s">
        <v>179</v>
      </c>
      <c r="L199" s="45"/>
      <c r="M199" s="225" t="s">
        <v>18</v>
      </c>
      <c r="N199" s="226" t="s">
        <v>46</v>
      </c>
      <c r="O199" s="85"/>
      <c r="P199" s="227">
        <f>O199*H199</f>
        <v>0</v>
      </c>
      <c r="Q199" s="227">
        <v>0.28701</v>
      </c>
      <c r="R199" s="227">
        <f>Q199*H199</f>
        <v>0.86103</v>
      </c>
      <c r="S199" s="227">
        <v>0</v>
      </c>
      <c r="T199" s="22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9" t="s">
        <v>180</v>
      </c>
      <c r="AT199" s="229" t="s">
        <v>175</v>
      </c>
      <c r="AU199" s="229" t="s">
        <v>84</v>
      </c>
      <c r="AY199" s="18" t="s">
        <v>173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8" t="s">
        <v>82</v>
      </c>
      <c r="BK199" s="230">
        <f>ROUND(I199*H199,2)</f>
        <v>0</v>
      </c>
      <c r="BL199" s="18" t="s">
        <v>180</v>
      </c>
      <c r="BM199" s="229" t="s">
        <v>342</v>
      </c>
    </row>
    <row r="200" spans="1:47" s="2" customFormat="1" ht="12">
      <c r="A200" s="39"/>
      <c r="B200" s="40"/>
      <c r="C200" s="41"/>
      <c r="D200" s="231" t="s">
        <v>182</v>
      </c>
      <c r="E200" s="41"/>
      <c r="F200" s="232" t="s">
        <v>336</v>
      </c>
      <c r="G200" s="41"/>
      <c r="H200" s="41"/>
      <c r="I200" s="137"/>
      <c r="J200" s="41"/>
      <c r="K200" s="41"/>
      <c r="L200" s="45"/>
      <c r="M200" s="233"/>
      <c r="N200" s="234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182</v>
      </c>
      <c r="AU200" s="18" t="s">
        <v>84</v>
      </c>
    </row>
    <row r="201" spans="1:51" s="13" customFormat="1" ht="12">
      <c r="A201" s="13"/>
      <c r="B201" s="235"/>
      <c r="C201" s="236"/>
      <c r="D201" s="231" t="s">
        <v>184</v>
      </c>
      <c r="E201" s="237" t="s">
        <v>18</v>
      </c>
      <c r="F201" s="238" t="s">
        <v>343</v>
      </c>
      <c r="G201" s="236"/>
      <c r="H201" s="239">
        <v>1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184</v>
      </c>
      <c r="AU201" s="245" t="s">
        <v>84</v>
      </c>
      <c r="AV201" s="13" t="s">
        <v>84</v>
      </c>
      <c r="AW201" s="13" t="s">
        <v>36</v>
      </c>
      <c r="AX201" s="13" t="s">
        <v>75</v>
      </c>
      <c r="AY201" s="245" t="s">
        <v>173</v>
      </c>
    </row>
    <row r="202" spans="1:51" s="13" customFormat="1" ht="12">
      <c r="A202" s="13"/>
      <c r="B202" s="235"/>
      <c r="C202" s="236"/>
      <c r="D202" s="231" t="s">
        <v>184</v>
      </c>
      <c r="E202" s="237" t="s">
        <v>18</v>
      </c>
      <c r="F202" s="238" t="s">
        <v>344</v>
      </c>
      <c r="G202" s="236"/>
      <c r="H202" s="239">
        <v>2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184</v>
      </c>
      <c r="AU202" s="245" t="s">
        <v>84</v>
      </c>
      <c r="AV202" s="13" t="s">
        <v>84</v>
      </c>
      <c r="AW202" s="13" t="s">
        <v>36</v>
      </c>
      <c r="AX202" s="13" t="s">
        <v>75</v>
      </c>
      <c r="AY202" s="245" t="s">
        <v>173</v>
      </c>
    </row>
    <row r="203" spans="1:51" s="14" customFormat="1" ht="12">
      <c r="A203" s="14"/>
      <c r="B203" s="246"/>
      <c r="C203" s="247"/>
      <c r="D203" s="231" t="s">
        <v>184</v>
      </c>
      <c r="E203" s="248" t="s">
        <v>18</v>
      </c>
      <c r="F203" s="249" t="s">
        <v>205</v>
      </c>
      <c r="G203" s="247"/>
      <c r="H203" s="250">
        <v>3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184</v>
      </c>
      <c r="AU203" s="256" t="s">
        <v>84</v>
      </c>
      <c r="AV203" s="14" t="s">
        <v>180</v>
      </c>
      <c r="AW203" s="14" t="s">
        <v>36</v>
      </c>
      <c r="AX203" s="14" t="s">
        <v>82</v>
      </c>
      <c r="AY203" s="256" t="s">
        <v>173</v>
      </c>
    </row>
    <row r="204" spans="1:65" s="2" customFormat="1" ht="14.5" customHeight="1">
      <c r="A204" s="39"/>
      <c r="B204" s="40"/>
      <c r="C204" s="268" t="s">
        <v>345</v>
      </c>
      <c r="D204" s="268" t="s">
        <v>283</v>
      </c>
      <c r="E204" s="269" t="s">
        <v>346</v>
      </c>
      <c r="F204" s="270" t="s">
        <v>347</v>
      </c>
      <c r="G204" s="271" t="s">
        <v>348</v>
      </c>
      <c r="H204" s="272">
        <v>2</v>
      </c>
      <c r="I204" s="273"/>
      <c r="J204" s="272">
        <f>ROUND(I204*H204,2)</f>
        <v>0</v>
      </c>
      <c r="K204" s="270" t="s">
        <v>18</v>
      </c>
      <c r="L204" s="274"/>
      <c r="M204" s="275" t="s">
        <v>18</v>
      </c>
      <c r="N204" s="276" t="s">
        <v>46</v>
      </c>
      <c r="O204" s="85"/>
      <c r="P204" s="227">
        <f>O204*H204</f>
        <v>0</v>
      </c>
      <c r="Q204" s="227">
        <v>0.082</v>
      </c>
      <c r="R204" s="227">
        <f>Q204*H204</f>
        <v>0.164</v>
      </c>
      <c r="S204" s="227">
        <v>0</v>
      </c>
      <c r="T204" s="22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9" t="s">
        <v>213</v>
      </c>
      <c r="AT204" s="229" t="s">
        <v>283</v>
      </c>
      <c r="AU204" s="229" t="s">
        <v>84</v>
      </c>
      <c r="AY204" s="18" t="s">
        <v>173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8" t="s">
        <v>82</v>
      </c>
      <c r="BK204" s="230">
        <f>ROUND(I204*H204,2)</f>
        <v>0</v>
      </c>
      <c r="BL204" s="18" t="s">
        <v>180</v>
      </c>
      <c r="BM204" s="229" t="s">
        <v>349</v>
      </c>
    </row>
    <row r="205" spans="1:47" s="2" customFormat="1" ht="12">
      <c r="A205" s="39"/>
      <c r="B205" s="40"/>
      <c r="C205" s="41"/>
      <c r="D205" s="231" t="s">
        <v>239</v>
      </c>
      <c r="E205" s="41"/>
      <c r="F205" s="232" t="s">
        <v>350</v>
      </c>
      <c r="G205" s="41"/>
      <c r="H205" s="41"/>
      <c r="I205" s="137"/>
      <c r="J205" s="41"/>
      <c r="K205" s="41"/>
      <c r="L205" s="45"/>
      <c r="M205" s="233"/>
      <c r="N205" s="234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239</v>
      </c>
      <c r="AU205" s="18" t="s">
        <v>84</v>
      </c>
    </row>
    <row r="206" spans="1:51" s="13" customFormat="1" ht="12">
      <c r="A206" s="13"/>
      <c r="B206" s="235"/>
      <c r="C206" s="236"/>
      <c r="D206" s="231" t="s">
        <v>184</v>
      </c>
      <c r="E206" s="237" t="s">
        <v>18</v>
      </c>
      <c r="F206" s="238" t="s">
        <v>351</v>
      </c>
      <c r="G206" s="236"/>
      <c r="H206" s="239">
        <v>2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184</v>
      </c>
      <c r="AU206" s="245" t="s">
        <v>84</v>
      </c>
      <c r="AV206" s="13" t="s">
        <v>84</v>
      </c>
      <c r="AW206" s="13" t="s">
        <v>36</v>
      </c>
      <c r="AX206" s="13" t="s">
        <v>82</v>
      </c>
      <c r="AY206" s="245" t="s">
        <v>173</v>
      </c>
    </row>
    <row r="207" spans="1:63" s="12" customFormat="1" ht="22.8" customHeight="1">
      <c r="A207" s="12"/>
      <c r="B207" s="203"/>
      <c r="C207" s="204"/>
      <c r="D207" s="205" t="s">
        <v>74</v>
      </c>
      <c r="E207" s="217" t="s">
        <v>180</v>
      </c>
      <c r="F207" s="217" t="s">
        <v>352</v>
      </c>
      <c r="G207" s="204"/>
      <c r="H207" s="204"/>
      <c r="I207" s="207"/>
      <c r="J207" s="218">
        <f>BK207</f>
        <v>0</v>
      </c>
      <c r="K207" s="204"/>
      <c r="L207" s="209"/>
      <c r="M207" s="210"/>
      <c r="N207" s="211"/>
      <c r="O207" s="211"/>
      <c r="P207" s="212">
        <f>SUM(P208:P219)</f>
        <v>0</v>
      </c>
      <c r="Q207" s="211"/>
      <c r="R207" s="212">
        <f>SUM(R208:R219)</f>
        <v>7.106237159</v>
      </c>
      <c r="S207" s="211"/>
      <c r="T207" s="213">
        <f>SUM(T208:T219)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4" t="s">
        <v>82</v>
      </c>
      <c r="AT207" s="215" t="s">
        <v>74</v>
      </c>
      <c r="AU207" s="215" t="s">
        <v>82</v>
      </c>
      <c r="AY207" s="214" t="s">
        <v>173</v>
      </c>
      <c r="BK207" s="216">
        <f>SUM(BK208:BK219)</f>
        <v>0</v>
      </c>
    </row>
    <row r="208" spans="1:65" s="2" customFormat="1" ht="20.5" customHeight="1">
      <c r="A208" s="39"/>
      <c r="B208" s="40"/>
      <c r="C208" s="219" t="s">
        <v>353</v>
      </c>
      <c r="D208" s="219" t="s">
        <v>175</v>
      </c>
      <c r="E208" s="220" t="s">
        <v>354</v>
      </c>
      <c r="F208" s="221" t="s">
        <v>355</v>
      </c>
      <c r="G208" s="222" t="s">
        <v>178</v>
      </c>
      <c r="H208" s="223">
        <v>4.2</v>
      </c>
      <c r="I208" s="224"/>
      <c r="J208" s="223">
        <f>ROUND(I208*H208,2)</f>
        <v>0</v>
      </c>
      <c r="K208" s="221" t="s">
        <v>179</v>
      </c>
      <c r="L208" s="45"/>
      <c r="M208" s="225" t="s">
        <v>18</v>
      </c>
      <c r="N208" s="226" t="s">
        <v>46</v>
      </c>
      <c r="O208" s="85"/>
      <c r="P208" s="227">
        <f>O208*H208</f>
        <v>0</v>
      </c>
      <c r="Q208" s="227">
        <v>0.21252</v>
      </c>
      <c r="R208" s="227">
        <f>Q208*H208</f>
        <v>0.8925839999999999</v>
      </c>
      <c r="S208" s="227">
        <v>0</v>
      </c>
      <c r="T208" s="22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9" t="s">
        <v>180</v>
      </c>
      <c r="AT208" s="229" t="s">
        <v>175</v>
      </c>
      <c r="AU208" s="229" t="s">
        <v>84</v>
      </c>
      <c r="AY208" s="18" t="s">
        <v>173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8" t="s">
        <v>82</v>
      </c>
      <c r="BK208" s="230">
        <f>ROUND(I208*H208,2)</f>
        <v>0</v>
      </c>
      <c r="BL208" s="18" t="s">
        <v>180</v>
      </c>
      <c r="BM208" s="229" t="s">
        <v>356</v>
      </c>
    </row>
    <row r="209" spans="1:47" s="2" customFormat="1" ht="12">
      <c r="A209" s="39"/>
      <c r="B209" s="40"/>
      <c r="C209" s="41"/>
      <c r="D209" s="231" t="s">
        <v>182</v>
      </c>
      <c r="E209" s="41"/>
      <c r="F209" s="232" t="s">
        <v>357</v>
      </c>
      <c r="G209" s="41"/>
      <c r="H209" s="41"/>
      <c r="I209" s="137"/>
      <c r="J209" s="41"/>
      <c r="K209" s="41"/>
      <c r="L209" s="45"/>
      <c r="M209" s="233"/>
      <c r="N209" s="234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182</v>
      </c>
      <c r="AU209" s="18" t="s">
        <v>84</v>
      </c>
    </row>
    <row r="210" spans="1:51" s="13" customFormat="1" ht="12">
      <c r="A210" s="13"/>
      <c r="B210" s="235"/>
      <c r="C210" s="236"/>
      <c r="D210" s="231" t="s">
        <v>184</v>
      </c>
      <c r="E210" s="237" t="s">
        <v>18</v>
      </c>
      <c r="F210" s="238" t="s">
        <v>358</v>
      </c>
      <c r="G210" s="236"/>
      <c r="H210" s="239">
        <v>4.2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184</v>
      </c>
      <c r="AU210" s="245" t="s">
        <v>84</v>
      </c>
      <c r="AV210" s="13" t="s">
        <v>84</v>
      </c>
      <c r="AW210" s="13" t="s">
        <v>36</v>
      </c>
      <c r="AX210" s="13" t="s">
        <v>82</v>
      </c>
      <c r="AY210" s="245" t="s">
        <v>173</v>
      </c>
    </row>
    <row r="211" spans="1:65" s="2" customFormat="1" ht="31" customHeight="1">
      <c r="A211" s="39"/>
      <c r="B211" s="40"/>
      <c r="C211" s="219" t="s">
        <v>359</v>
      </c>
      <c r="D211" s="219" t="s">
        <v>175</v>
      </c>
      <c r="E211" s="220" t="s">
        <v>360</v>
      </c>
      <c r="F211" s="221" t="s">
        <v>361</v>
      </c>
      <c r="G211" s="222" t="s">
        <v>178</v>
      </c>
      <c r="H211" s="223">
        <v>916.3</v>
      </c>
      <c r="I211" s="224"/>
      <c r="J211" s="223">
        <f>ROUND(I211*H211,2)</f>
        <v>0</v>
      </c>
      <c r="K211" s="221" t="s">
        <v>179</v>
      </c>
      <c r="L211" s="45"/>
      <c r="M211" s="225" t="s">
        <v>18</v>
      </c>
      <c r="N211" s="226" t="s">
        <v>46</v>
      </c>
      <c r="O211" s="85"/>
      <c r="P211" s="227">
        <f>O211*H211</f>
        <v>0</v>
      </c>
      <c r="Q211" s="227">
        <v>0.00234677</v>
      </c>
      <c r="R211" s="227">
        <f>Q211*H211</f>
        <v>2.150345351</v>
      </c>
      <c r="S211" s="227">
        <v>0</v>
      </c>
      <c r="T211" s="22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9" t="s">
        <v>180</v>
      </c>
      <c r="AT211" s="229" t="s">
        <v>175</v>
      </c>
      <c r="AU211" s="229" t="s">
        <v>84</v>
      </c>
      <c r="AY211" s="18" t="s">
        <v>173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8" t="s">
        <v>82</v>
      </c>
      <c r="BK211" s="230">
        <f>ROUND(I211*H211,2)</f>
        <v>0</v>
      </c>
      <c r="BL211" s="18" t="s">
        <v>180</v>
      </c>
      <c r="BM211" s="229" t="s">
        <v>362</v>
      </c>
    </row>
    <row r="212" spans="1:47" s="2" customFormat="1" ht="12">
      <c r="A212" s="39"/>
      <c r="B212" s="40"/>
      <c r="C212" s="41"/>
      <c r="D212" s="231" t="s">
        <v>182</v>
      </c>
      <c r="E212" s="41"/>
      <c r="F212" s="232" t="s">
        <v>363</v>
      </c>
      <c r="G212" s="41"/>
      <c r="H212" s="41"/>
      <c r="I212" s="137"/>
      <c r="J212" s="41"/>
      <c r="K212" s="41"/>
      <c r="L212" s="45"/>
      <c r="M212" s="233"/>
      <c r="N212" s="234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182</v>
      </c>
      <c r="AU212" s="18" t="s">
        <v>84</v>
      </c>
    </row>
    <row r="213" spans="1:65" s="2" customFormat="1" ht="20.5" customHeight="1">
      <c r="A213" s="39"/>
      <c r="B213" s="40"/>
      <c r="C213" s="268" t="s">
        <v>364</v>
      </c>
      <c r="D213" s="268" t="s">
        <v>283</v>
      </c>
      <c r="E213" s="269" t="s">
        <v>365</v>
      </c>
      <c r="F213" s="270" t="s">
        <v>366</v>
      </c>
      <c r="G213" s="271" t="s">
        <v>178</v>
      </c>
      <c r="H213" s="272">
        <v>916.3</v>
      </c>
      <c r="I213" s="273"/>
      <c r="J213" s="272">
        <f>ROUND(I213*H213,2)</f>
        <v>0</v>
      </c>
      <c r="K213" s="270" t="s">
        <v>179</v>
      </c>
      <c r="L213" s="274"/>
      <c r="M213" s="275" t="s">
        <v>18</v>
      </c>
      <c r="N213" s="276" t="s">
        <v>46</v>
      </c>
      <c r="O213" s="85"/>
      <c r="P213" s="227">
        <f>O213*H213</f>
        <v>0</v>
      </c>
      <c r="Q213" s="227">
        <v>0.0003</v>
      </c>
      <c r="R213" s="227">
        <f>Q213*H213</f>
        <v>0.27488999999999997</v>
      </c>
      <c r="S213" s="227">
        <v>0</v>
      </c>
      <c r="T213" s="22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9" t="s">
        <v>213</v>
      </c>
      <c r="AT213" s="229" t="s">
        <v>283</v>
      </c>
      <c r="AU213" s="229" t="s">
        <v>84</v>
      </c>
      <c r="AY213" s="18" t="s">
        <v>173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8" t="s">
        <v>82</v>
      </c>
      <c r="BK213" s="230">
        <f>ROUND(I213*H213,2)</f>
        <v>0</v>
      </c>
      <c r="BL213" s="18" t="s">
        <v>180</v>
      </c>
      <c r="BM213" s="229" t="s">
        <v>367</v>
      </c>
    </row>
    <row r="214" spans="1:51" s="13" customFormat="1" ht="12">
      <c r="A214" s="13"/>
      <c r="B214" s="235"/>
      <c r="C214" s="236"/>
      <c r="D214" s="231" t="s">
        <v>184</v>
      </c>
      <c r="E214" s="237" t="s">
        <v>18</v>
      </c>
      <c r="F214" s="238" t="s">
        <v>368</v>
      </c>
      <c r="G214" s="236"/>
      <c r="H214" s="239">
        <v>899.3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184</v>
      </c>
      <c r="AU214" s="245" t="s">
        <v>84</v>
      </c>
      <c r="AV214" s="13" t="s">
        <v>84</v>
      </c>
      <c r="AW214" s="13" t="s">
        <v>36</v>
      </c>
      <c r="AX214" s="13" t="s">
        <v>75</v>
      </c>
      <c r="AY214" s="245" t="s">
        <v>173</v>
      </c>
    </row>
    <row r="215" spans="1:51" s="13" customFormat="1" ht="12">
      <c r="A215" s="13"/>
      <c r="B215" s="235"/>
      <c r="C215" s="236"/>
      <c r="D215" s="231" t="s">
        <v>184</v>
      </c>
      <c r="E215" s="237" t="s">
        <v>18</v>
      </c>
      <c r="F215" s="238" t="s">
        <v>369</v>
      </c>
      <c r="G215" s="236"/>
      <c r="H215" s="239">
        <v>17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184</v>
      </c>
      <c r="AU215" s="245" t="s">
        <v>84</v>
      </c>
      <c r="AV215" s="13" t="s">
        <v>84</v>
      </c>
      <c r="AW215" s="13" t="s">
        <v>36</v>
      </c>
      <c r="AX215" s="13" t="s">
        <v>75</v>
      </c>
      <c r="AY215" s="245" t="s">
        <v>173</v>
      </c>
    </row>
    <row r="216" spans="1:51" s="14" customFormat="1" ht="12">
      <c r="A216" s="14"/>
      <c r="B216" s="246"/>
      <c r="C216" s="247"/>
      <c r="D216" s="231" t="s">
        <v>184</v>
      </c>
      <c r="E216" s="248" t="s">
        <v>18</v>
      </c>
      <c r="F216" s="249" t="s">
        <v>205</v>
      </c>
      <c r="G216" s="247"/>
      <c r="H216" s="250">
        <v>916.3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184</v>
      </c>
      <c r="AU216" s="256" t="s">
        <v>84</v>
      </c>
      <c r="AV216" s="14" t="s">
        <v>180</v>
      </c>
      <c r="AW216" s="14" t="s">
        <v>36</v>
      </c>
      <c r="AX216" s="14" t="s">
        <v>82</v>
      </c>
      <c r="AY216" s="256" t="s">
        <v>173</v>
      </c>
    </row>
    <row r="217" spans="1:65" s="2" customFormat="1" ht="31" customHeight="1">
      <c r="A217" s="39"/>
      <c r="B217" s="40"/>
      <c r="C217" s="219" t="s">
        <v>370</v>
      </c>
      <c r="D217" s="219" t="s">
        <v>175</v>
      </c>
      <c r="E217" s="220" t="s">
        <v>371</v>
      </c>
      <c r="F217" s="221" t="s">
        <v>372</v>
      </c>
      <c r="G217" s="222" t="s">
        <v>178</v>
      </c>
      <c r="H217" s="223">
        <v>4.2</v>
      </c>
      <c r="I217" s="224"/>
      <c r="J217" s="223">
        <f>ROUND(I217*H217,2)</f>
        <v>0</v>
      </c>
      <c r="K217" s="221" t="s">
        <v>179</v>
      </c>
      <c r="L217" s="45"/>
      <c r="M217" s="225" t="s">
        <v>18</v>
      </c>
      <c r="N217" s="226" t="s">
        <v>46</v>
      </c>
      <c r="O217" s="85"/>
      <c r="P217" s="227">
        <f>O217*H217</f>
        <v>0</v>
      </c>
      <c r="Q217" s="227">
        <v>0.90200424</v>
      </c>
      <c r="R217" s="227">
        <f>Q217*H217</f>
        <v>3.788417808</v>
      </c>
      <c r="S217" s="227">
        <v>0</v>
      </c>
      <c r="T217" s="22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9" t="s">
        <v>180</v>
      </c>
      <c r="AT217" s="229" t="s">
        <v>175</v>
      </c>
      <c r="AU217" s="229" t="s">
        <v>84</v>
      </c>
      <c r="AY217" s="18" t="s">
        <v>173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8" t="s">
        <v>82</v>
      </c>
      <c r="BK217" s="230">
        <f>ROUND(I217*H217,2)</f>
        <v>0</v>
      </c>
      <c r="BL217" s="18" t="s">
        <v>180</v>
      </c>
      <c r="BM217" s="229" t="s">
        <v>373</v>
      </c>
    </row>
    <row r="218" spans="1:47" s="2" customFormat="1" ht="12">
      <c r="A218" s="39"/>
      <c r="B218" s="40"/>
      <c r="C218" s="41"/>
      <c r="D218" s="231" t="s">
        <v>239</v>
      </c>
      <c r="E218" s="41"/>
      <c r="F218" s="232" t="s">
        <v>374</v>
      </c>
      <c r="G218" s="41"/>
      <c r="H218" s="41"/>
      <c r="I218" s="137"/>
      <c r="J218" s="41"/>
      <c r="K218" s="41"/>
      <c r="L218" s="45"/>
      <c r="M218" s="233"/>
      <c r="N218" s="234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239</v>
      </c>
      <c r="AU218" s="18" t="s">
        <v>84</v>
      </c>
    </row>
    <row r="219" spans="1:51" s="13" customFormat="1" ht="12">
      <c r="A219" s="13"/>
      <c r="B219" s="235"/>
      <c r="C219" s="236"/>
      <c r="D219" s="231" t="s">
        <v>184</v>
      </c>
      <c r="E219" s="237" t="s">
        <v>18</v>
      </c>
      <c r="F219" s="238" t="s">
        <v>375</v>
      </c>
      <c r="G219" s="236"/>
      <c r="H219" s="239">
        <v>4.2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184</v>
      </c>
      <c r="AU219" s="245" t="s">
        <v>84</v>
      </c>
      <c r="AV219" s="13" t="s">
        <v>84</v>
      </c>
      <c r="AW219" s="13" t="s">
        <v>36</v>
      </c>
      <c r="AX219" s="13" t="s">
        <v>82</v>
      </c>
      <c r="AY219" s="245" t="s">
        <v>173</v>
      </c>
    </row>
    <row r="220" spans="1:63" s="12" customFormat="1" ht="22.8" customHeight="1">
      <c r="A220" s="12"/>
      <c r="B220" s="203"/>
      <c r="C220" s="204"/>
      <c r="D220" s="205" t="s">
        <v>74</v>
      </c>
      <c r="E220" s="217" t="s">
        <v>197</v>
      </c>
      <c r="F220" s="217" t="s">
        <v>376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SUM(P221:P230)</f>
        <v>0</v>
      </c>
      <c r="Q220" s="211"/>
      <c r="R220" s="212">
        <f>SUM(R221:R230)</f>
        <v>2187.8073123199997</v>
      </c>
      <c r="S220" s="211"/>
      <c r="T220" s="213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82</v>
      </c>
      <c r="AT220" s="215" t="s">
        <v>74</v>
      </c>
      <c r="AU220" s="215" t="s">
        <v>82</v>
      </c>
      <c r="AY220" s="214" t="s">
        <v>173</v>
      </c>
      <c r="BK220" s="216">
        <f>SUM(BK221:BK230)</f>
        <v>0</v>
      </c>
    </row>
    <row r="221" spans="1:65" s="2" customFormat="1" ht="41.5" customHeight="1">
      <c r="A221" s="39"/>
      <c r="B221" s="40"/>
      <c r="C221" s="219" t="s">
        <v>377</v>
      </c>
      <c r="D221" s="219" t="s">
        <v>175</v>
      </c>
      <c r="E221" s="220" t="s">
        <v>378</v>
      </c>
      <c r="F221" s="221" t="s">
        <v>379</v>
      </c>
      <c r="G221" s="222" t="s">
        <v>178</v>
      </c>
      <c r="H221" s="223">
        <v>2245</v>
      </c>
      <c r="I221" s="224"/>
      <c r="J221" s="223">
        <f>ROUND(I221*H221,2)</f>
        <v>0</v>
      </c>
      <c r="K221" s="221" t="s">
        <v>179</v>
      </c>
      <c r="L221" s="45"/>
      <c r="M221" s="225" t="s">
        <v>18</v>
      </c>
      <c r="N221" s="226" t="s">
        <v>46</v>
      </c>
      <c r="O221" s="85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9" t="s">
        <v>180</v>
      </c>
      <c r="AT221" s="229" t="s">
        <v>175</v>
      </c>
      <c r="AU221" s="229" t="s">
        <v>84</v>
      </c>
      <c r="AY221" s="18" t="s">
        <v>173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8" t="s">
        <v>82</v>
      </c>
      <c r="BK221" s="230">
        <f>ROUND(I221*H221,2)</f>
        <v>0</v>
      </c>
      <c r="BL221" s="18" t="s">
        <v>180</v>
      </c>
      <c r="BM221" s="229" t="s">
        <v>380</v>
      </c>
    </row>
    <row r="222" spans="1:47" s="2" customFormat="1" ht="12">
      <c r="A222" s="39"/>
      <c r="B222" s="40"/>
      <c r="C222" s="41"/>
      <c r="D222" s="231" t="s">
        <v>182</v>
      </c>
      <c r="E222" s="41"/>
      <c r="F222" s="232" t="s">
        <v>381</v>
      </c>
      <c r="G222" s="41"/>
      <c r="H222" s="41"/>
      <c r="I222" s="137"/>
      <c r="J222" s="41"/>
      <c r="K222" s="41"/>
      <c r="L222" s="45"/>
      <c r="M222" s="233"/>
      <c r="N222" s="234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182</v>
      </c>
      <c r="AU222" s="18" t="s">
        <v>84</v>
      </c>
    </row>
    <row r="223" spans="1:51" s="13" customFormat="1" ht="12">
      <c r="A223" s="13"/>
      <c r="B223" s="235"/>
      <c r="C223" s="236"/>
      <c r="D223" s="231" t="s">
        <v>184</v>
      </c>
      <c r="E223" s="237" t="s">
        <v>18</v>
      </c>
      <c r="F223" s="238" t="s">
        <v>382</v>
      </c>
      <c r="G223" s="236"/>
      <c r="H223" s="239">
        <v>2245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184</v>
      </c>
      <c r="AU223" s="245" t="s">
        <v>84</v>
      </c>
      <c r="AV223" s="13" t="s">
        <v>84</v>
      </c>
      <c r="AW223" s="13" t="s">
        <v>36</v>
      </c>
      <c r="AX223" s="13" t="s">
        <v>82</v>
      </c>
      <c r="AY223" s="245" t="s">
        <v>173</v>
      </c>
    </row>
    <row r="224" spans="1:65" s="2" customFormat="1" ht="20.5" customHeight="1">
      <c r="A224" s="39"/>
      <c r="B224" s="40"/>
      <c r="C224" s="268" t="s">
        <v>383</v>
      </c>
      <c r="D224" s="268" t="s">
        <v>283</v>
      </c>
      <c r="E224" s="269" t="s">
        <v>384</v>
      </c>
      <c r="F224" s="270" t="s">
        <v>385</v>
      </c>
      <c r="G224" s="271" t="s">
        <v>272</v>
      </c>
      <c r="H224" s="272">
        <v>45.8</v>
      </c>
      <c r="I224" s="273"/>
      <c r="J224" s="272">
        <f>ROUND(I224*H224,2)</f>
        <v>0</v>
      </c>
      <c r="K224" s="270" t="s">
        <v>179</v>
      </c>
      <c r="L224" s="274"/>
      <c r="M224" s="275" t="s">
        <v>18</v>
      </c>
      <c r="N224" s="276" t="s">
        <v>46</v>
      </c>
      <c r="O224" s="85"/>
      <c r="P224" s="227">
        <f>O224*H224</f>
        <v>0</v>
      </c>
      <c r="Q224" s="227">
        <v>1</v>
      </c>
      <c r="R224" s="227">
        <f>Q224*H224</f>
        <v>45.8</v>
      </c>
      <c r="S224" s="227">
        <v>0</v>
      </c>
      <c r="T224" s="22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9" t="s">
        <v>213</v>
      </c>
      <c r="AT224" s="229" t="s">
        <v>283</v>
      </c>
      <c r="AU224" s="229" t="s">
        <v>84</v>
      </c>
      <c r="AY224" s="18" t="s">
        <v>173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8" t="s">
        <v>82</v>
      </c>
      <c r="BK224" s="230">
        <f>ROUND(I224*H224,2)</f>
        <v>0</v>
      </c>
      <c r="BL224" s="18" t="s">
        <v>180</v>
      </c>
      <c r="BM224" s="229" t="s">
        <v>386</v>
      </c>
    </row>
    <row r="225" spans="1:51" s="13" customFormat="1" ht="12">
      <c r="A225" s="13"/>
      <c r="B225" s="235"/>
      <c r="C225" s="236"/>
      <c r="D225" s="231" t="s">
        <v>184</v>
      </c>
      <c r="E225" s="237" t="s">
        <v>18</v>
      </c>
      <c r="F225" s="238" t="s">
        <v>387</v>
      </c>
      <c r="G225" s="236"/>
      <c r="H225" s="239">
        <v>45.8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184</v>
      </c>
      <c r="AU225" s="245" t="s">
        <v>84</v>
      </c>
      <c r="AV225" s="13" t="s">
        <v>84</v>
      </c>
      <c r="AW225" s="13" t="s">
        <v>36</v>
      </c>
      <c r="AX225" s="13" t="s">
        <v>82</v>
      </c>
      <c r="AY225" s="245" t="s">
        <v>173</v>
      </c>
    </row>
    <row r="226" spans="1:65" s="2" customFormat="1" ht="20.5" customHeight="1">
      <c r="A226" s="39"/>
      <c r="B226" s="40"/>
      <c r="C226" s="219" t="s">
        <v>388</v>
      </c>
      <c r="D226" s="219" t="s">
        <v>175</v>
      </c>
      <c r="E226" s="220" t="s">
        <v>389</v>
      </c>
      <c r="F226" s="221" t="s">
        <v>390</v>
      </c>
      <c r="G226" s="222" t="s">
        <v>178</v>
      </c>
      <c r="H226" s="223">
        <v>2360.37</v>
      </c>
      <c r="I226" s="224"/>
      <c r="J226" s="223">
        <f>ROUND(I226*H226,2)</f>
        <v>0</v>
      </c>
      <c r="K226" s="221" t="s">
        <v>179</v>
      </c>
      <c r="L226" s="45"/>
      <c r="M226" s="225" t="s">
        <v>18</v>
      </c>
      <c r="N226" s="226" t="s">
        <v>46</v>
      </c>
      <c r="O226" s="85"/>
      <c r="P226" s="227">
        <f>O226*H226</f>
        <v>0</v>
      </c>
      <c r="Q226" s="227">
        <v>0.46</v>
      </c>
      <c r="R226" s="227">
        <f>Q226*H226</f>
        <v>1085.7702</v>
      </c>
      <c r="S226" s="227">
        <v>0</v>
      </c>
      <c r="T226" s="22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9" t="s">
        <v>180</v>
      </c>
      <c r="AT226" s="229" t="s">
        <v>175</v>
      </c>
      <c r="AU226" s="229" t="s">
        <v>84</v>
      </c>
      <c r="AY226" s="18" t="s">
        <v>173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8" t="s">
        <v>82</v>
      </c>
      <c r="BK226" s="230">
        <f>ROUND(I226*H226,2)</f>
        <v>0</v>
      </c>
      <c r="BL226" s="18" t="s">
        <v>180</v>
      </c>
      <c r="BM226" s="229" t="s">
        <v>391</v>
      </c>
    </row>
    <row r="227" spans="1:51" s="13" customFormat="1" ht="12">
      <c r="A227" s="13"/>
      <c r="B227" s="235"/>
      <c r="C227" s="236"/>
      <c r="D227" s="231" t="s">
        <v>184</v>
      </c>
      <c r="E227" s="237" t="s">
        <v>18</v>
      </c>
      <c r="F227" s="238" t="s">
        <v>392</v>
      </c>
      <c r="G227" s="236"/>
      <c r="H227" s="239">
        <v>2360.37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184</v>
      </c>
      <c r="AU227" s="245" t="s">
        <v>84</v>
      </c>
      <c r="AV227" s="13" t="s">
        <v>84</v>
      </c>
      <c r="AW227" s="13" t="s">
        <v>36</v>
      </c>
      <c r="AX227" s="13" t="s">
        <v>82</v>
      </c>
      <c r="AY227" s="245" t="s">
        <v>173</v>
      </c>
    </row>
    <row r="228" spans="1:65" s="2" customFormat="1" ht="20.5" customHeight="1">
      <c r="A228" s="39"/>
      <c r="B228" s="40"/>
      <c r="C228" s="219" t="s">
        <v>393</v>
      </c>
      <c r="D228" s="219" t="s">
        <v>175</v>
      </c>
      <c r="E228" s="220" t="s">
        <v>394</v>
      </c>
      <c r="F228" s="221" t="s">
        <v>395</v>
      </c>
      <c r="G228" s="222" t="s">
        <v>178</v>
      </c>
      <c r="H228" s="223">
        <v>2130.06</v>
      </c>
      <c r="I228" s="224"/>
      <c r="J228" s="223">
        <f>ROUND(I228*H228,2)</f>
        <v>0</v>
      </c>
      <c r="K228" s="221" t="s">
        <v>179</v>
      </c>
      <c r="L228" s="45"/>
      <c r="M228" s="225" t="s">
        <v>18</v>
      </c>
      <c r="N228" s="226" t="s">
        <v>46</v>
      </c>
      <c r="O228" s="85"/>
      <c r="P228" s="227">
        <f>O228*H228</f>
        <v>0</v>
      </c>
      <c r="Q228" s="227">
        <v>0.495872</v>
      </c>
      <c r="R228" s="227">
        <f>Q228*H228</f>
        <v>1056.2371123199998</v>
      </c>
      <c r="S228" s="227">
        <v>0</v>
      </c>
      <c r="T228" s="22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9" t="s">
        <v>180</v>
      </c>
      <c r="AT228" s="229" t="s">
        <v>175</v>
      </c>
      <c r="AU228" s="229" t="s">
        <v>84</v>
      </c>
      <c r="AY228" s="18" t="s">
        <v>173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8" t="s">
        <v>82</v>
      </c>
      <c r="BK228" s="230">
        <f>ROUND(I228*H228,2)</f>
        <v>0</v>
      </c>
      <c r="BL228" s="18" t="s">
        <v>180</v>
      </c>
      <c r="BM228" s="229" t="s">
        <v>396</v>
      </c>
    </row>
    <row r="229" spans="1:47" s="2" customFormat="1" ht="12">
      <c r="A229" s="39"/>
      <c r="B229" s="40"/>
      <c r="C229" s="41"/>
      <c r="D229" s="231" t="s">
        <v>182</v>
      </c>
      <c r="E229" s="41"/>
      <c r="F229" s="232" t="s">
        <v>397</v>
      </c>
      <c r="G229" s="41"/>
      <c r="H229" s="41"/>
      <c r="I229" s="137"/>
      <c r="J229" s="41"/>
      <c r="K229" s="41"/>
      <c r="L229" s="45"/>
      <c r="M229" s="233"/>
      <c r="N229" s="234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182</v>
      </c>
      <c r="AU229" s="18" t="s">
        <v>84</v>
      </c>
    </row>
    <row r="230" spans="1:51" s="13" customFormat="1" ht="12">
      <c r="A230" s="13"/>
      <c r="B230" s="235"/>
      <c r="C230" s="236"/>
      <c r="D230" s="231" t="s">
        <v>184</v>
      </c>
      <c r="E230" s="237" t="s">
        <v>18</v>
      </c>
      <c r="F230" s="238" t="s">
        <v>398</v>
      </c>
      <c r="G230" s="236"/>
      <c r="H230" s="239">
        <v>2130.06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184</v>
      </c>
      <c r="AU230" s="245" t="s">
        <v>84</v>
      </c>
      <c r="AV230" s="13" t="s">
        <v>84</v>
      </c>
      <c r="AW230" s="13" t="s">
        <v>36</v>
      </c>
      <c r="AX230" s="13" t="s">
        <v>82</v>
      </c>
      <c r="AY230" s="245" t="s">
        <v>173</v>
      </c>
    </row>
    <row r="231" spans="1:63" s="12" customFormat="1" ht="22.8" customHeight="1">
      <c r="A231" s="12"/>
      <c r="B231" s="203"/>
      <c r="C231" s="204"/>
      <c r="D231" s="205" t="s">
        <v>74</v>
      </c>
      <c r="E231" s="217" t="s">
        <v>399</v>
      </c>
      <c r="F231" s="217" t="s">
        <v>400</v>
      </c>
      <c r="G231" s="204"/>
      <c r="H231" s="204"/>
      <c r="I231" s="207"/>
      <c r="J231" s="218">
        <f>BK231</f>
        <v>0</v>
      </c>
      <c r="K231" s="204"/>
      <c r="L231" s="209"/>
      <c r="M231" s="210"/>
      <c r="N231" s="211"/>
      <c r="O231" s="211"/>
      <c r="P231" s="212">
        <f>SUM(P232:P233)</f>
        <v>0</v>
      </c>
      <c r="Q231" s="211"/>
      <c r="R231" s="212">
        <f>SUM(R232:R233)</f>
        <v>0</v>
      </c>
      <c r="S231" s="211"/>
      <c r="T231" s="213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82</v>
      </c>
      <c r="AT231" s="215" t="s">
        <v>74</v>
      </c>
      <c r="AU231" s="215" t="s">
        <v>82</v>
      </c>
      <c r="AY231" s="214" t="s">
        <v>173</v>
      </c>
      <c r="BK231" s="216">
        <f>SUM(BK232:BK233)</f>
        <v>0</v>
      </c>
    </row>
    <row r="232" spans="1:65" s="2" customFormat="1" ht="31" customHeight="1">
      <c r="A232" s="39"/>
      <c r="B232" s="40"/>
      <c r="C232" s="219" t="s">
        <v>401</v>
      </c>
      <c r="D232" s="219" t="s">
        <v>175</v>
      </c>
      <c r="E232" s="220" t="s">
        <v>402</v>
      </c>
      <c r="F232" s="221" t="s">
        <v>403</v>
      </c>
      <c r="G232" s="222" t="s">
        <v>272</v>
      </c>
      <c r="H232" s="223">
        <v>2760.69</v>
      </c>
      <c r="I232" s="224"/>
      <c r="J232" s="223">
        <f>ROUND(I232*H232,2)</f>
        <v>0</v>
      </c>
      <c r="K232" s="221" t="s">
        <v>179</v>
      </c>
      <c r="L232" s="45"/>
      <c r="M232" s="225" t="s">
        <v>18</v>
      </c>
      <c r="N232" s="226" t="s">
        <v>46</v>
      </c>
      <c r="O232" s="85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9" t="s">
        <v>180</v>
      </c>
      <c r="AT232" s="229" t="s">
        <v>175</v>
      </c>
      <c r="AU232" s="229" t="s">
        <v>84</v>
      </c>
      <c r="AY232" s="18" t="s">
        <v>173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8" t="s">
        <v>82</v>
      </c>
      <c r="BK232" s="230">
        <f>ROUND(I232*H232,2)</f>
        <v>0</v>
      </c>
      <c r="BL232" s="18" t="s">
        <v>180</v>
      </c>
      <c r="BM232" s="229" t="s">
        <v>404</v>
      </c>
    </row>
    <row r="233" spans="1:47" s="2" customFormat="1" ht="12">
      <c r="A233" s="39"/>
      <c r="B233" s="40"/>
      <c r="C233" s="41"/>
      <c r="D233" s="231" t="s">
        <v>182</v>
      </c>
      <c r="E233" s="41"/>
      <c r="F233" s="232" t="s">
        <v>405</v>
      </c>
      <c r="G233" s="41"/>
      <c r="H233" s="41"/>
      <c r="I233" s="137"/>
      <c r="J233" s="41"/>
      <c r="K233" s="41"/>
      <c r="L233" s="45"/>
      <c r="M233" s="277"/>
      <c r="N233" s="278"/>
      <c r="O233" s="279"/>
      <c r="P233" s="279"/>
      <c r="Q233" s="279"/>
      <c r="R233" s="279"/>
      <c r="S233" s="279"/>
      <c r="T233" s="280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182</v>
      </c>
      <c r="AU233" s="18" t="s">
        <v>84</v>
      </c>
    </row>
    <row r="234" spans="1:31" s="2" customFormat="1" ht="6.95" customHeight="1">
      <c r="A234" s="39"/>
      <c r="B234" s="60"/>
      <c r="C234" s="61"/>
      <c r="D234" s="61"/>
      <c r="E234" s="61"/>
      <c r="F234" s="61"/>
      <c r="G234" s="61"/>
      <c r="H234" s="61"/>
      <c r="I234" s="167"/>
      <c r="J234" s="61"/>
      <c r="K234" s="61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84:K23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1078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4" customHeight="1">
      <c r="A27" s="143"/>
      <c r="B27" s="144"/>
      <c r="C27" s="143"/>
      <c r="D27" s="143"/>
      <c r="E27" s="145" t="s">
        <v>1059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ROUND((SUM(BE81:BE111)),2)</f>
        <v>0</v>
      </c>
      <c r="G33" s="39"/>
      <c r="H33" s="39"/>
      <c r="I33" s="156">
        <v>0.21</v>
      </c>
      <c r="J33" s="155">
        <f>ROUND(((SUM(BE81:BE111))*I33),2)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ROUND((SUM(BF81:BF111)),2)</f>
        <v>0</v>
      </c>
      <c r="G34" s="39"/>
      <c r="H34" s="39"/>
      <c r="I34" s="156">
        <v>0.15</v>
      </c>
      <c r="J34" s="155">
        <f>ROUND(((SUM(BF81:BF111))*I34),2)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16025-5.4 - SO801 Interakční prvek IP6 - následná péče 2. rok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16025-5.4 - SO801 Interakční prvek IP6 - následná péče 2. rok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0.03403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0.03403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SUM(P84:P111)</f>
        <v>0</v>
      </c>
      <c r="Q83" s="211"/>
      <c r="R83" s="212">
        <f>SUM(R84:R111)</f>
        <v>0.03403</v>
      </c>
      <c r="S83" s="211"/>
      <c r="T83" s="213">
        <f>SUM(T84:T111)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SUM(BK84:BK111)</f>
        <v>0</v>
      </c>
    </row>
    <row r="84" spans="1:65" s="2" customFormat="1" ht="31" customHeight="1">
      <c r="A84" s="39"/>
      <c r="B84" s="40"/>
      <c r="C84" s="219" t="s">
        <v>82</v>
      </c>
      <c r="D84" s="219" t="s">
        <v>175</v>
      </c>
      <c r="E84" s="220" t="s">
        <v>994</v>
      </c>
      <c r="F84" s="221" t="s">
        <v>995</v>
      </c>
      <c r="G84" s="222" t="s">
        <v>348</v>
      </c>
      <c r="H84" s="223">
        <v>5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1060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997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65" s="2" customFormat="1" ht="20.5" customHeight="1">
      <c r="A86" s="39"/>
      <c r="B86" s="40"/>
      <c r="C86" s="219" t="s">
        <v>84</v>
      </c>
      <c r="D86" s="219" t="s">
        <v>175</v>
      </c>
      <c r="E86" s="220" t="s">
        <v>999</v>
      </c>
      <c r="F86" s="221" t="s">
        <v>1000</v>
      </c>
      <c r="G86" s="222" t="s">
        <v>348</v>
      </c>
      <c r="H86" s="223">
        <v>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4.6E-05</v>
      </c>
      <c r="R86" s="227">
        <f>Q86*H86</f>
        <v>0.00023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1061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1002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47" s="2" customFormat="1" ht="12">
      <c r="A88" s="39"/>
      <c r="B88" s="40"/>
      <c r="C88" s="41"/>
      <c r="D88" s="231" t="s">
        <v>239</v>
      </c>
      <c r="E88" s="41"/>
      <c r="F88" s="232" t="s">
        <v>1003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239</v>
      </c>
      <c r="AU88" s="18" t="s">
        <v>84</v>
      </c>
    </row>
    <row r="89" spans="1:65" s="2" customFormat="1" ht="20.5" customHeight="1">
      <c r="A89" s="39"/>
      <c r="B89" s="40"/>
      <c r="C89" s="268" t="s">
        <v>192</v>
      </c>
      <c r="D89" s="268" t="s">
        <v>283</v>
      </c>
      <c r="E89" s="269" t="s">
        <v>1005</v>
      </c>
      <c r="F89" s="270" t="s">
        <v>1006</v>
      </c>
      <c r="G89" s="271" t="s">
        <v>348</v>
      </c>
      <c r="H89" s="272">
        <v>5</v>
      </c>
      <c r="I89" s="273"/>
      <c r="J89" s="272">
        <f>ROUND(I89*H89,2)</f>
        <v>0</v>
      </c>
      <c r="K89" s="270" t="s">
        <v>179</v>
      </c>
      <c r="L89" s="274"/>
      <c r="M89" s="275" t="s">
        <v>18</v>
      </c>
      <c r="N89" s="276" t="s">
        <v>46</v>
      </c>
      <c r="O89" s="85"/>
      <c r="P89" s="227">
        <f>O89*H89</f>
        <v>0</v>
      </c>
      <c r="Q89" s="227">
        <v>0.00354</v>
      </c>
      <c r="R89" s="227">
        <f>Q89*H89</f>
        <v>0.0177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213</v>
      </c>
      <c r="AT89" s="229" t="s">
        <v>283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1062</v>
      </c>
    </row>
    <row r="90" spans="1:65" s="2" customFormat="1" ht="20.5" customHeight="1">
      <c r="A90" s="39"/>
      <c r="B90" s="40"/>
      <c r="C90" s="219" t="s">
        <v>180</v>
      </c>
      <c r="D90" s="219" t="s">
        <v>175</v>
      </c>
      <c r="E90" s="220" t="s">
        <v>1008</v>
      </c>
      <c r="F90" s="221" t="s">
        <v>1009</v>
      </c>
      <c r="G90" s="222" t="s">
        <v>348</v>
      </c>
      <c r="H90" s="223">
        <v>15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1063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1011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1064</v>
      </c>
      <c r="G92" s="236"/>
      <c r="H92" s="239">
        <v>15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68" t="s">
        <v>197</v>
      </c>
      <c r="D93" s="268" t="s">
        <v>283</v>
      </c>
      <c r="E93" s="269" t="s">
        <v>1013</v>
      </c>
      <c r="F93" s="270" t="s">
        <v>1014</v>
      </c>
      <c r="G93" s="271" t="s">
        <v>321</v>
      </c>
      <c r="H93" s="272">
        <v>0.3</v>
      </c>
      <c r="I93" s="273"/>
      <c r="J93" s="272">
        <f>ROUND(I93*H93,2)</f>
        <v>0</v>
      </c>
      <c r="K93" s="270" t="s">
        <v>18</v>
      </c>
      <c r="L93" s="274"/>
      <c r="M93" s="275" t="s">
        <v>18</v>
      </c>
      <c r="N93" s="27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213</v>
      </c>
      <c r="AT93" s="229" t="s">
        <v>283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1065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1016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1066</v>
      </c>
      <c r="G95" s="236"/>
      <c r="H95" s="239">
        <v>0.3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82</v>
      </c>
      <c r="AY95" s="245" t="s">
        <v>173</v>
      </c>
    </row>
    <row r="96" spans="1:65" s="2" customFormat="1" ht="20.5" customHeight="1">
      <c r="A96" s="39"/>
      <c r="B96" s="40"/>
      <c r="C96" s="219" t="s">
        <v>206</v>
      </c>
      <c r="D96" s="219" t="s">
        <v>175</v>
      </c>
      <c r="E96" s="220" t="s">
        <v>1018</v>
      </c>
      <c r="F96" s="221" t="s">
        <v>1019</v>
      </c>
      <c r="G96" s="222" t="s">
        <v>348</v>
      </c>
      <c r="H96" s="223">
        <v>5</v>
      </c>
      <c r="I96" s="224"/>
      <c r="J96" s="223">
        <f>ROUND(I96*H96,2)</f>
        <v>0</v>
      </c>
      <c r="K96" s="221" t="s">
        <v>18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1067</v>
      </c>
    </row>
    <row r="97" spans="1:65" s="2" customFormat="1" ht="20.5" customHeight="1">
      <c r="A97" s="39"/>
      <c r="B97" s="40"/>
      <c r="C97" s="219" t="s">
        <v>426</v>
      </c>
      <c r="D97" s="219" t="s">
        <v>175</v>
      </c>
      <c r="E97" s="220" t="s">
        <v>1021</v>
      </c>
      <c r="F97" s="221" t="s">
        <v>1022</v>
      </c>
      <c r="G97" s="222" t="s">
        <v>1023</v>
      </c>
      <c r="H97" s="223">
        <v>5</v>
      </c>
      <c r="I97" s="224"/>
      <c r="J97" s="223">
        <f>ROUND(I97*H97,2)</f>
        <v>0</v>
      </c>
      <c r="K97" s="221" t="s">
        <v>18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2E-05</v>
      </c>
      <c r="R97" s="227">
        <f>Q97*H97</f>
        <v>0.0001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1068</v>
      </c>
    </row>
    <row r="98" spans="1:65" s="2" customFormat="1" ht="20.5" customHeight="1">
      <c r="A98" s="39"/>
      <c r="B98" s="40"/>
      <c r="C98" s="219" t="s">
        <v>213</v>
      </c>
      <c r="D98" s="219" t="s">
        <v>175</v>
      </c>
      <c r="E98" s="220" t="s">
        <v>1044</v>
      </c>
      <c r="F98" s="221" t="s">
        <v>1045</v>
      </c>
      <c r="G98" s="222" t="s">
        <v>348</v>
      </c>
      <c r="H98" s="223">
        <v>5</v>
      </c>
      <c r="I98" s="224"/>
      <c r="J98" s="223">
        <f>ROUND(I98*H98,2)</f>
        <v>0</v>
      </c>
      <c r="K98" s="221" t="s">
        <v>917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1069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1047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1070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197</v>
      </c>
      <c r="G101" s="236"/>
      <c r="H101" s="239">
        <v>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20.5" customHeight="1">
      <c r="A102" s="39"/>
      <c r="B102" s="40"/>
      <c r="C102" s="268" t="s">
        <v>220</v>
      </c>
      <c r="D102" s="268" t="s">
        <v>283</v>
      </c>
      <c r="E102" s="269" t="s">
        <v>1025</v>
      </c>
      <c r="F102" s="270" t="s">
        <v>1026</v>
      </c>
      <c r="G102" s="271" t="s">
        <v>188</v>
      </c>
      <c r="H102" s="272">
        <v>0.08</v>
      </c>
      <c r="I102" s="273"/>
      <c r="J102" s="272">
        <f>ROUND(I102*H102,2)</f>
        <v>0</v>
      </c>
      <c r="K102" s="270" t="s">
        <v>179</v>
      </c>
      <c r="L102" s="274"/>
      <c r="M102" s="275" t="s">
        <v>18</v>
      </c>
      <c r="N102" s="276" t="s">
        <v>46</v>
      </c>
      <c r="O102" s="85"/>
      <c r="P102" s="227">
        <f>O102*H102</f>
        <v>0</v>
      </c>
      <c r="Q102" s="227">
        <v>0.2</v>
      </c>
      <c r="R102" s="227">
        <f>Q102*H102</f>
        <v>0.016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213</v>
      </c>
      <c r="AT102" s="229" t="s">
        <v>283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1071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1072</v>
      </c>
      <c r="G103" s="236"/>
      <c r="H103" s="239">
        <v>0.08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82</v>
      </c>
      <c r="AY103" s="245" t="s">
        <v>173</v>
      </c>
    </row>
    <row r="104" spans="1:65" s="2" customFormat="1" ht="20.5" customHeight="1">
      <c r="A104" s="39"/>
      <c r="B104" s="40"/>
      <c r="C104" s="219" t="s">
        <v>440</v>
      </c>
      <c r="D104" s="219" t="s">
        <v>175</v>
      </c>
      <c r="E104" s="220" t="s">
        <v>1048</v>
      </c>
      <c r="F104" s="221" t="s">
        <v>1049</v>
      </c>
      <c r="G104" s="222" t="s">
        <v>188</v>
      </c>
      <c r="H104" s="223">
        <v>0.6</v>
      </c>
      <c r="I104" s="224"/>
      <c r="J104" s="223">
        <f>ROUND(I104*H104,2)</f>
        <v>0</v>
      </c>
      <c r="K104" s="221" t="s">
        <v>179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1073</v>
      </c>
    </row>
    <row r="105" spans="1:47" s="2" customFormat="1" ht="12">
      <c r="A105" s="39"/>
      <c r="B105" s="40"/>
      <c r="C105" s="41"/>
      <c r="D105" s="231" t="s">
        <v>182</v>
      </c>
      <c r="E105" s="41"/>
      <c r="F105" s="232" t="s">
        <v>1051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47" s="2" customFormat="1" ht="12">
      <c r="A106" s="39"/>
      <c r="B106" s="40"/>
      <c r="C106" s="41"/>
      <c r="D106" s="231" t="s">
        <v>239</v>
      </c>
      <c r="E106" s="41"/>
      <c r="F106" s="232" t="s">
        <v>1052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239</v>
      </c>
      <c r="AU106" s="18" t="s">
        <v>84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1053</v>
      </c>
      <c r="G107" s="236"/>
      <c r="H107" s="239">
        <v>0.6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82</v>
      </c>
      <c r="AY107" s="245" t="s">
        <v>173</v>
      </c>
    </row>
    <row r="108" spans="1:65" s="2" customFormat="1" ht="20.5" customHeight="1">
      <c r="A108" s="39"/>
      <c r="B108" s="40"/>
      <c r="C108" s="219" t="s">
        <v>226</v>
      </c>
      <c r="D108" s="219" t="s">
        <v>175</v>
      </c>
      <c r="E108" s="220" t="s">
        <v>1054</v>
      </c>
      <c r="F108" s="221" t="s">
        <v>1055</v>
      </c>
      <c r="G108" s="222" t="s">
        <v>188</v>
      </c>
      <c r="H108" s="223">
        <v>1.2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1074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1051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1057</v>
      </c>
      <c r="G110" s="236"/>
      <c r="H110" s="239">
        <v>1.2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82</v>
      </c>
      <c r="AY110" s="245" t="s">
        <v>173</v>
      </c>
    </row>
    <row r="111" spans="1:65" s="2" customFormat="1" ht="14.5" customHeight="1">
      <c r="A111" s="39"/>
      <c r="B111" s="40"/>
      <c r="C111" s="268" t="s">
        <v>235</v>
      </c>
      <c r="D111" s="268" t="s">
        <v>283</v>
      </c>
      <c r="E111" s="269" t="s">
        <v>1075</v>
      </c>
      <c r="F111" s="270" t="s">
        <v>1076</v>
      </c>
      <c r="G111" s="271" t="s">
        <v>348</v>
      </c>
      <c r="H111" s="272">
        <v>5</v>
      </c>
      <c r="I111" s="273"/>
      <c r="J111" s="272">
        <f>ROUND(I111*H111,2)</f>
        <v>0</v>
      </c>
      <c r="K111" s="270" t="s">
        <v>18</v>
      </c>
      <c r="L111" s="274"/>
      <c r="M111" s="284" t="s">
        <v>18</v>
      </c>
      <c r="N111" s="285" t="s">
        <v>46</v>
      </c>
      <c r="O111" s="279"/>
      <c r="P111" s="286">
        <f>O111*H111</f>
        <v>0</v>
      </c>
      <c r="Q111" s="286">
        <v>0</v>
      </c>
      <c r="R111" s="286">
        <f>Q111*H111</f>
        <v>0</v>
      </c>
      <c r="S111" s="286">
        <v>0</v>
      </c>
      <c r="T111" s="28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213</v>
      </c>
      <c r="AT111" s="229" t="s">
        <v>283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180</v>
      </c>
      <c r="BM111" s="229" t="s">
        <v>1077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167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1079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4" customHeight="1">
      <c r="A27" s="143"/>
      <c r="B27" s="144"/>
      <c r="C27" s="143"/>
      <c r="D27" s="143"/>
      <c r="E27" s="145" t="s">
        <v>1059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ROUND((SUM(BE81:BE111)),2)</f>
        <v>0</v>
      </c>
      <c r="G33" s="39"/>
      <c r="H33" s="39"/>
      <c r="I33" s="156">
        <v>0.21</v>
      </c>
      <c r="J33" s="155">
        <f>ROUND(((SUM(BE81:BE111))*I33),2)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ROUND((SUM(BF81:BF111)),2)</f>
        <v>0</v>
      </c>
      <c r="G34" s="39"/>
      <c r="H34" s="39"/>
      <c r="I34" s="156">
        <v>0.15</v>
      </c>
      <c r="J34" s="155">
        <f>ROUND(((SUM(BF81:BF111))*I34),2)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ROUND((SUM(BG81:BG111)),2)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ROUND((SUM(BH81:BH111)),2)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ROUND((SUM(BI81:BI111)),2)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16025-5.5 - SO801 Interakční prvek IP6 - následná péče 3. rok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158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15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5" customHeight="1">
      <c r="A71" s="39"/>
      <c r="B71" s="40"/>
      <c r="C71" s="41"/>
      <c r="D71" s="41"/>
      <c r="E71" s="171" t="str">
        <f>E7</f>
        <v>2020/I Společná zařízení v k. ú. Borotín u Boskovic - cesty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146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70" t="str">
        <f>E9</f>
        <v>16025-5.5 - SO801 Interakční prvek IP6 - následná péče 3. rok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20</v>
      </c>
      <c r="D75" s="41"/>
      <c r="E75" s="41"/>
      <c r="F75" s="28" t="str">
        <f>F12</f>
        <v>Borotín</v>
      </c>
      <c r="G75" s="41"/>
      <c r="H75" s="41"/>
      <c r="I75" s="141" t="s">
        <v>22</v>
      </c>
      <c r="J75" s="73" t="str">
        <f>IF(J12="","",J12)</f>
        <v>2. 5. 2017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" customHeight="1">
      <c r="A77" s="39"/>
      <c r="B77" s="40"/>
      <c r="C77" s="33" t="s">
        <v>24</v>
      </c>
      <c r="D77" s="41"/>
      <c r="E77" s="41"/>
      <c r="F77" s="28" t="str">
        <f>E15</f>
        <v>ČR - SPÚ, KPÚ pro JMK, pobočka Blansko</v>
      </c>
      <c r="G77" s="41"/>
      <c r="H77" s="41"/>
      <c r="I77" s="141" t="s">
        <v>32</v>
      </c>
      <c r="J77" s="37" t="str">
        <f>E21</f>
        <v>AGERIS s.r.o.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9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37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159</v>
      </c>
      <c r="D80" s="194" t="s">
        <v>60</v>
      </c>
      <c r="E80" s="194" t="s">
        <v>56</v>
      </c>
      <c r="F80" s="194" t="s">
        <v>57</v>
      </c>
      <c r="G80" s="194" t="s">
        <v>160</v>
      </c>
      <c r="H80" s="194" t="s">
        <v>161</v>
      </c>
      <c r="I80" s="195" t="s">
        <v>162</v>
      </c>
      <c r="J80" s="194" t="s">
        <v>150</v>
      </c>
      <c r="K80" s="196" t="s">
        <v>163</v>
      </c>
      <c r="L80" s="197"/>
      <c r="M80" s="93" t="s">
        <v>18</v>
      </c>
      <c r="N80" s="94" t="s">
        <v>45</v>
      </c>
      <c r="O80" s="94" t="s">
        <v>164</v>
      </c>
      <c r="P80" s="94" t="s">
        <v>165</v>
      </c>
      <c r="Q80" s="94" t="s">
        <v>166</v>
      </c>
      <c r="R80" s="94" t="s">
        <v>167</v>
      </c>
      <c r="S80" s="94" t="s">
        <v>168</v>
      </c>
      <c r="T80" s="95" t="s">
        <v>169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170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0.03403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74</v>
      </c>
      <c r="AU81" s="18" t="s">
        <v>151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74</v>
      </c>
      <c r="E82" s="206" t="s">
        <v>171</v>
      </c>
      <c r="F82" s="206" t="s">
        <v>172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0.03403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82</v>
      </c>
      <c r="AT82" s="215" t="s">
        <v>74</v>
      </c>
      <c r="AU82" s="215" t="s">
        <v>75</v>
      </c>
      <c r="AY82" s="214" t="s">
        <v>173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74</v>
      </c>
      <c r="E83" s="217" t="s">
        <v>82</v>
      </c>
      <c r="F83" s="217" t="s">
        <v>174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SUM(P84:P111)</f>
        <v>0</v>
      </c>
      <c r="Q83" s="211"/>
      <c r="R83" s="212">
        <f>SUM(R84:R111)</f>
        <v>0.03403</v>
      </c>
      <c r="S83" s="211"/>
      <c r="T83" s="213">
        <f>SUM(T84:T111)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82</v>
      </c>
      <c r="AY83" s="214" t="s">
        <v>173</v>
      </c>
      <c r="BK83" s="216">
        <f>SUM(BK84:BK111)</f>
        <v>0</v>
      </c>
    </row>
    <row r="84" spans="1:65" s="2" customFormat="1" ht="31" customHeight="1">
      <c r="A84" s="39"/>
      <c r="B84" s="40"/>
      <c r="C84" s="219" t="s">
        <v>82</v>
      </c>
      <c r="D84" s="219" t="s">
        <v>175</v>
      </c>
      <c r="E84" s="220" t="s">
        <v>994</v>
      </c>
      <c r="F84" s="221" t="s">
        <v>995</v>
      </c>
      <c r="G84" s="222" t="s">
        <v>348</v>
      </c>
      <c r="H84" s="223">
        <v>5</v>
      </c>
      <c r="I84" s="224"/>
      <c r="J84" s="223">
        <f>ROUND(I84*H84,2)</f>
        <v>0</v>
      </c>
      <c r="K84" s="221" t="s">
        <v>179</v>
      </c>
      <c r="L84" s="45"/>
      <c r="M84" s="225" t="s">
        <v>18</v>
      </c>
      <c r="N84" s="226" t="s">
        <v>46</v>
      </c>
      <c r="O84" s="85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9" t="s">
        <v>180</v>
      </c>
      <c r="AT84" s="229" t="s">
        <v>175</v>
      </c>
      <c r="AU84" s="229" t="s">
        <v>84</v>
      </c>
      <c r="AY84" s="18" t="s">
        <v>173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8" t="s">
        <v>82</v>
      </c>
      <c r="BK84" s="230">
        <f>ROUND(I84*H84,2)</f>
        <v>0</v>
      </c>
      <c r="BL84" s="18" t="s">
        <v>180</v>
      </c>
      <c r="BM84" s="229" t="s">
        <v>1060</v>
      </c>
    </row>
    <row r="85" spans="1:47" s="2" customFormat="1" ht="12">
      <c r="A85" s="39"/>
      <c r="B85" s="40"/>
      <c r="C85" s="41"/>
      <c r="D85" s="231" t="s">
        <v>182</v>
      </c>
      <c r="E85" s="41"/>
      <c r="F85" s="232" t="s">
        <v>997</v>
      </c>
      <c r="G85" s="41"/>
      <c r="H85" s="41"/>
      <c r="I85" s="137"/>
      <c r="J85" s="41"/>
      <c r="K85" s="41"/>
      <c r="L85" s="45"/>
      <c r="M85" s="233"/>
      <c r="N85" s="234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182</v>
      </c>
      <c r="AU85" s="18" t="s">
        <v>84</v>
      </c>
    </row>
    <row r="86" spans="1:65" s="2" customFormat="1" ht="20.5" customHeight="1">
      <c r="A86" s="39"/>
      <c r="B86" s="40"/>
      <c r="C86" s="219" t="s">
        <v>84</v>
      </c>
      <c r="D86" s="219" t="s">
        <v>175</v>
      </c>
      <c r="E86" s="220" t="s">
        <v>999</v>
      </c>
      <c r="F86" s="221" t="s">
        <v>1000</v>
      </c>
      <c r="G86" s="222" t="s">
        <v>348</v>
      </c>
      <c r="H86" s="223">
        <v>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4.6E-05</v>
      </c>
      <c r="R86" s="227">
        <f>Q86*H86</f>
        <v>0.00023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1061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1002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47" s="2" customFormat="1" ht="12">
      <c r="A88" s="39"/>
      <c r="B88" s="40"/>
      <c r="C88" s="41"/>
      <c r="D88" s="231" t="s">
        <v>239</v>
      </c>
      <c r="E88" s="41"/>
      <c r="F88" s="232" t="s">
        <v>1003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239</v>
      </c>
      <c r="AU88" s="18" t="s">
        <v>84</v>
      </c>
    </row>
    <row r="89" spans="1:65" s="2" customFormat="1" ht="20.5" customHeight="1">
      <c r="A89" s="39"/>
      <c r="B89" s="40"/>
      <c r="C89" s="268" t="s">
        <v>192</v>
      </c>
      <c r="D89" s="268" t="s">
        <v>283</v>
      </c>
      <c r="E89" s="269" t="s">
        <v>1005</v>
      </c>
      <c r="F89" s="270" t="s">
        <v>1006</v>
      </c>
      <c r="G89" s="271" t="s">
        <v>348</v>
      </c>
      <c r="H89" s="272">
        <v>5</v>
      </c>
      <c r="I89" s="273"/>
      <c r="J89" s="272">
        <f>ROUND(I89*H89,2)</f>
        <v>0</v>
      </c>
      <c r="K89" s="270" t="s">
        <v>179</v>
      </c>
      <c r="L89" s="274"/>
      <c r="M89" s="275" t="s">
        <v>18</v>
      </c>
      <c r="N89" s="276" t="s">
        <v>46</v>
      </c>
      <c r="O89" s="85"/>
      <c r="P89" s="227">
        <f>O89*H89</f>
        <v>0</v>
      </c>
      <c r="Q89" s="227">
        <v>0.00354</v>
      </c>
      <c r="R89" s="227">
        <f>Q89*H89</f>
        <v>0.0177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213</v>
      </c>
      <c r="AT89" s="229" t="s">
        <v>283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1062</v>
      </c>
    </row>
    <row r="90" spans="1:65" s="2" customFormat="1" ht="20.5" customHeight="1">
      <c r="A90" s="39"/>
      <c r="B90" s="40"/>
      <c r="C90" s="219" t="s">
        <v>180</v>
      </c>
      <c r="D90" s="219" t="s">
        <v>175</v>
      </c>
      <c r="E90" s="220" t="s">
        <v>1008</v>
      </c>
      <c r="F90" s="221" t="s">
        <v>1009</v>
      </c>
      <c r="G90" s="222" t="s">
        <v>348</v>
      </c>
      <c r="H90" s="223">
        <v>15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1063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1011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1064</v>
      </c>
      <c r="G92" s="236"/>
      <c r="H92" s="239">
        <v>15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68" t="s">
        <v>197</v>
      </c>
      <c r="D93" s="268" t="s">
        <v>283</v>
      </c>
      <c r="E93" s="269" t="s">
        <v>1013</v>
      </c>
      <c r="F93" s="270" t="s">
        <v>1014</v>
      </c>
      <c r="G93" s="271" t="s">
        <v>321</v>
      </c>
      <c r="H93" s="272">
        <v>0.3</v>
      </c>
      <c r="I93" s="273"/>
      <c r="J93" s="272">
        <f>ROUND(I93*H93,2)</f>
        <v>0</v>
      </c>
      <c r="K93" s="270" t="s">
        <v>18</v>
      </c>
      <c r="L93" s="274"/>
      <c r="M93" s="275" t="s">
        <v>18</v>
      </c>
      <c r="N93" s="27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213</v>
      </c>
      <c r="AT93" s="229" t="s">
        <v>283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1065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1016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1066</v>
      </c>
      <c r="G95" s="236"/>
      <c r="H95" s="239">
        <v>0.3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82</v>
      </c>
      <c r="AY95" s="245" t="s">
        <v>173</v>
      </c>
    </row>
    <row r="96" spans="1:65" s="2" customFormat="1" ht="20.5" customHeight="1">
      <c r="A96" s="39"/>
      <c r="B96" s="40"/>
      <c r="C96" s="219" t="s">
        <v>206</v>
      </c>
      <c r="D96" s="219" t="s">
        <v>175</v>
      </c>
      <c r="E96" s="220" t="s">
        <v>1018</v>
      </c>
      <c r="F96" s="221" t="s">
        <v>1019</v>
      </c>
      <c r="G96" s="222" t="s">
        <v>348</v>
      </c>
      <c r="H96" s="223">
        <v>5</v>
      </c>
      <c r="I96" s="224"/>
      <c r="J96" s="223">
        <f>ROUND(I96*H96,2)</f>
        <v>0</v>
      </c>
      <c r="K96" s="221" t="s">
        <v>18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1067</v>
      </c>
    </row>
    <row r="97" spans="1:65" s="2" customFormat="1" ht="20.5" customHeight="1">
      <c r="A97" s="39"/>
      <c r="B97" s="40"/>
      <c r="C97" s="219" t="s">
        <v>426</v>
      </c>
      <c r="D97" s="219" t="s">
        <v>175</v>
      </c>
      <c r="E97" s="220" t="s">
        <v>1021</v>
      </c>
      <c r="F97" s="221" t="s">
        <v>1022</v>
      </c>
      <c r="G97" s="222" t="s">
        <v>1023</v>
      </c>
      <c r="H97" s="223">
        <v>5</v>
      </c>
      <c r="I97" s="224"/>
      <c r="J97" s="223">
        <f>ROUND(I97*H97,2)</f>
        <v>0</v>
      </c>
      <c r="K97" s="221" t="s">
        <v>18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2E-05</v>
      </c>
      <c r="R97" s="227">
        <f>Q97*H97</f>
        <v>0.0001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1068</v>
      </c>
    </row>
    <row r="98" spans="1:65" s="2" customFormat="1" ht="20.5" customHeight="1">
      <c r="A98" s="39"/>
      <c r="B98" s="40"/>
      <c r="C98" s="219" t="s">
        <v>213</v>
      </c>
      <c r="D98" s="219" t="s">
        <v>175</v>
      </c>
      <c r="E98" s="220" t="s">
        <v>1044</v>
      </c>
      <c r="F98" s="221" t="s">
        <v>1045</v>
      </c>
      <c r="G98" s="222" t="s">
        <v>348</v>
      </c>
      <c r="H98" s="223">
        <v>5</v>
      </c>
      <c r="I98" s="224"/>
      <c r="J98" s="223">
        <f>ROUND(I98*H98,2)</f>
        <v>0</v>
      </c>
      <c r="K98" s="221" t="s">
        <v>917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1069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1047</v>
      </c>
      <c r="G99" s="41"/>
      <c r="H99" s="41"/>
      <c r="I99" s="137"/>
      <c r="J99" s="41"/>
      <c r="K99" s="41"/>
      <c r="L99" s="45"/>
      <c r="M99" s="233"/>
      <c r="N99" s="23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1070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197</v>
      </c>
      <c r="G101" s="236"/>
      <c r="H101" s="239">
        <v>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20.5" customHeight="1">
      <c r="A102" s="39"/>
      <c r="B102" s="40"/>
      <c r="C102" s="268" t="s">
        <v>220</v>
      </c>
      <c r="D102" s="268" t="s">
        <v>283</v>
      </c>
      <c r="E102" s="269" t="s">
        <v>1025</v>
      </c>
      <c r="F102" s="270" t="s">
        <v>1026</v>
      </c>
      <c r="G102" s="271" t="s">
        <v>188</v>
      </c>
      <c r="H102" s="272">
        <v>0.08</v>
      </c>
      <c r="I102" s="273"/>
      <c r="J102" s="272">
        <f>ROUND(I102*H102,2)</f>
        <v>0</v>
      </c>
      <c r="K102" s="270" t="s">
        <v>179</v>
      </c>
      <c r="L102" s="274"/>
      <c r="M102" s="275" t="s">
        <v>18</v>
      </c>
      <c r="N102" s="276" t="s">
        <v>46</v>
      </c>
      <c r="O102" s="85"/>
      <c r="P102" s="227">
        <f>O102*H102</f>
        <v>0</v>
      </c>
      <c r="Q102" s="227">
        <v>0.2</v>
      </c>
      <c r="R102" s="227">
        <f>Q102*H102</f>
        <v>0.016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213</v>
      </c>
      <c r="AT102" s="229" t="s">
        <v>283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1071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1072</v>
      </c>
      <c r="G103" s="236"/>
      <c r="H103" s="239">
        <v>0.08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82</v>
      </c>
      <c r="AY103" s="245" t="s">
        <v>173</v>
      </c>
    </row>
    <row r="104" spans="1:65" s="2" customFormat="1" ht="20.5" customHeight="1">
      <c r="A104" s="39"/>
      <c r="B104" s="40"/>
      <c r="C104" s="219" t="s">
        <v>440</v>
      </c>
      <c r="D104" s="219" t="s">
        <v>175</v>
      </c>
      <c r="E104" s="220" t="s">
        <v>1048</v>
      </c>
      <c r="F104" s="221" t="s">
        <v>1049</v>
      </c>
      <c r="G104" s="222" t="s">
        <v>188</v>
      </c>
      <c r="H104" s="223">
        <v>0.6</v>
      </c>
      <c r="I104" s="224"/>
      <c r="J104" s="223">
        <f>ROUND(I104*H104,2)</f>
        <v>0</v>
      </c>
      <c r="K104" s="221" t="s">
        <v>179</v>
      </c>
      <c r="L104" s="45"/>
      <c r="M104" s="225" t="s">
        <v>18</v>
      </c>
      <c r="N104" s="226" t="s">
        <v>46</v>
      </c>
      <c r="O104" s="85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9" t="s">
        <v>180</v>
      </c>
      <c r="AT104" s="229" t="s">
        <v>175</v>
      </c>
      <c r="AU104" s="229" t="s">
        <v>84</v>
      </c>
      <c r="AY104" s="18" t="s">
        <v>173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8" t="s">
        <v>82</v>
      </c>
      <c r="BK104" s="230">
        <f>ROUND(I104*H104,2)</f>
        <v>0</v>
      </c>
      <c r="BL104" s="18" t="s">
        <v>180</v>
      </c>
      <c r="BM104" s="229" t="s">
        <v>1073</v>
      </c>
    </row>
    <row r="105" spans="1:47" s="2" customFormat="1" ht="12">
      <c r="A105" s="39"/>
      <c r="B105" s="40"/>
      <c r="C105" s="41"/>
      <c r="D105" s="231" t="s">
        <v>182</v>
      </c>
      <c r="E105" s="41"/>
      <c r="F105" s="232" t="s">
        <v>1051</v>
      </c>
      <c r="G105" s="41"/>
      <c r="H105" s="41"/>
      <c r="I105" s="137"/>
      <c r="J105" s="41"/>
      <c r="K105" s="41"/>
      <c r="L105" s="45"/>
      <c r="M105" s="233"/>
      <c r="N105" s="23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47" s="2" customFormat="1" ht="12">
      <c r="A106" s="39"/>
      <c r="B106" s="40"/>
      <c r="C106" s="41"/>
      <c r="D106" s="231" t="s">
        <v>239</v>
      </c>
      <c r="E106" s="41"/>
      <c r="F106" s="232" t="s">
        <v>1052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239</v>
      </c>
      <c r="AU106" s="18" t="s">
        <v>84</v>
      </c>
    </row>
    <row r="107" spans="1:51" s="13" customFormat="1" ht="12">
      <c r="A107" s="13"/>
      <c r="B107" s="235"/>
      <c r="C107" s="236"/>
      <c r="D107" s="231" t="s">
        <v>184</v>
      </c>
      <c r="E107" s="237" t="s">
        <v>18</v>
      </c>
      <c r="F107" s="238" t="s">
        <v>1053</v>
      </c>
      <c r="G107" s="236"/>
      <c r="H107" s="239">
        <v>0.6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184</v>
      </c>
      <c r="AU107" s="245" t="s">
        <v>84</v>
      </c>
      <c r="AV107" s="13" t="s">
        <v>84</v>
      </c>
      <c r="AW107" s="13" t="s">
        <v>36</v>
      </c>
      <c r="AX107" s="13" t="s">
        <v>82</v>
      </c>
      <c r="AY107" s="245" t="s">
        <v>173</v>
      </c>
    </row>
    <row r="108" spans="1:65" s="2" customFormat="1" ht="20.5" customHeight="1">
      <c r="A108" s="39"/>
      <c r="B108" s="40"/>
      <c r="C108" s="219" t="s">
        <v>226</v>
      </c>
      <c r="D108" s="219" t="s">
        <v>175</v>
      </c>
      <c r="E108" s="220" t="s">
        <v>1054</v>
      </c>
      <c r="F108" s="221" t="s">
        <v>1055</v>
      </c>
      <c r="G108" s="222" t="s">
        <v>188</v>
      </c>
      <c r="H108" s="223">
        <v>1.2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1074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1051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51" s="13" customFormat="1" ht="12">
      <c r="A110" s="13"/>
      <c r="B110" s="235"/>
      <c r="C110" s="236"/>
      <c r="D110" s="231" t="s">
        <v>184</v>
      </c>
      <c r="E110" s="237" t="s">
        <v>18</v>
      </c>
      <c r="F110" s="238" t="s">
        <v>1057</v>
      </c>
      <c r="G110" s="236"/>
      <c r="H110" s="239">
        <v>1.2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184</v>
      </c>
      <c r="AU110" s="245" t="s">
        <v>84</v>
      </c>
      <c r="AV110" s="13" t="s">
        <v>84</v>
      </c>
      <c r="AW110" s="13" t="s">
        <v>36</v>
      </c>
      <c r="AX110" s="13" t="s">
        <v>82</v>
      </c>
      <c r="AY110" s="245" t="s">
        <v>173</v>
      </c>
    </row>
    <row r="111" spans="1:65" s="2" customFormat="1" ht="14.5" customHeight="1">
      <c r="A111" s="39"/>
      <c r="B111" s="40"/>
      <c r="C111" s="268" t="s">
        <v>235</v>
      </c>
      <c r="D111" s="268" t="s">
        <v>283</v>
      </c>
      <c r="E111" s="269" t="s">
        <v>1075</v>
      </c>
      <c r="F111" s="270" t="s">
        <v>1076</v>
      </c>
      <c r="G111" s="271" t="s">
        <v>348</v>
      </c>
      <c r="H111" s="272">
        <v>5</v>
      </c>
      <c r="I111" s="273"/>
      <c r="J111" s="272">
        <f>ROUND(I111*H111,2)</f>
        <v>0</v>
      </c>
      <c r="K111" s="270" t="s">
        <v>18</v>
      </c>
      <c r="L111" s="274"/>
      <c r="M111" s="284" t="s">
        <v>18</v>
      </c>
      <c r="N111" s="285" t="s">
        <v>46</v>
      </c>
      <c r="O111" s="279"/>
      <c r="P111" s="286">
        <f>O111*H111</f>
        <v>0</v>
      </c>
      <c r="Q111" s="286">
        <v>0</v>
      </c>
      <c r="R111" s="286">
        <f>Q111*H111</f>
        <v>0</v>
      </c>
      <c r="S111" s="286">
        <v>0</v>
      </c>
      <c r="T111" s="28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213</v>
      </c>
      <c r="AT111" s="229" t="s">
        <v>283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180</v>
      </c>
      <c r="BM111" s="229" t="s">
        <v>1077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167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0:K11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1080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ROUND((SUM(BE85:BE114)),2)</f>
        <v>0</v>
      </c>
      <c r="G33" s="39"/>
      <c r="H33" s="39"/>
      <c r="I33" s="156">
        <v>0.21</v>
      </c>
      <c r="J33" s="155">
        <f>ROUND(((SUM(BE85:BE114))*I33),2)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ROUND((SUM(BF85:BF114)),2)</f>
        <v>0</v>
      </c>
      <c r="G34" s="39"/>
      <c r="H34" s="39"/>
      <c r="I34" s="156">
        <v>0.15</v>
      </c>
      <c r="J34" s="155">
        <f>ROUND(((SUM(BF85:BF114))*I34),2)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ROUND((SUM(BG85:BG114)),2)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ROUND((SUM(BH85:BH114)),2)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ROUND((SUM(BI85:BI114)),2)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16025-6 - Vedlejší a ostatní náklady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1081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1082</v>
      </c>
      <c r="E62" s="180"/>
      <c r="F62" s="180"/>
      <c r="G62" s="180"/>
      <c r="H62" s="180"/>
      <c r="I62" s="181"/>
      <c r="J62" s="182">
        <f>J90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1083</v>
      </c>
      <c r="E63" s="180"/>
      <c r="F63" s="180"/>
      <c r="G63" s="180"/>
      <c r="H63" s="180"/>
      <c r="I63" s="181"/>
      <c r="J63" s="182">
        <f>J98</f>
        <v>0</v>
      </c>
      <c r="K63" s="178"/>
      <c r="L63" s="18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84"/>
      <c r="C64" s="185"/>
      <c r="D64" s="186" t="s">
        <v>1084</v>
      </c>
      <c r="E64" s="187"/>
      <c r="F64" s="187"/>
      <c r="G64" s="187"/>
      <c r="H64" s="187"/>
      <c r="I64" s="188"/>
      <c r="J64" s="189">
        <f>J110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1085</v>
      </c>
      <c r="E65" s="187"/>
      <c r="F65" s="187"/>
      <c r="G65" s="187"/>
      <c r="H65" s="187"/>
      <c r="I65" s="188"/>
      <c r="J65" s="189">
        <f>J112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16025-6 - Vedlejší a ostatní náklady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P86+P90+P98</f>
        <v>0</v>
      </c>
      <c r="Q85" s="97"/>
      <c r="R85" s="200">
        <f>R86+R90+R98</f>
        <v>0</v>
      </c>
      <c r="S85" s="97"/>
      <c r="T85" s="201">
        <f>T86+T90+T98</f>
        <v>20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BK86+BK90+BK98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</f>
        <v>0</v>
      </c>
      <c r="Q86" s="211"/>
      <c r="R86" s="212">
        <f>R87</f>
        <v>0</v>
      </c>
      <c r="S86" s="211"/>
      <c r="T86" s="213">
        <f>T87</f>
        <v>20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220</v>
      </c>
      <c r="F87" s="217" t="s">
        <v>1086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SUM(P88:P89)</f>
        <v>0</v>
      </c>
      <c r="Q87" s="211"/>
      <c r="R87" s="212">
        <f>SUM(R88:R89)</f>
        <v>0</v>
      </c>
      <c r="S87" s="211"/>
      <c r="T87" s="213">
        <f>SUM(T88:T89)</f>
        <v>20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SUM(BK88:BK89)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1087</v>
      </c>
      <c r="F88" s="221" t="s">
        <v>1088</v>
      </c>
      <c r="G88" s="222" t="s">
        <v>178</v>
      </c>
      <c r="H88" s="223">
        <v>1000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0.02</v>
      </c>
      <c r="T88" s="228">
        <f>S88*H88</f>
        <v>20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1089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1090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63" s="12" customFormat="1" ht="25.9" customHeight="1">
      <c r="A90" s="12"/>
      <c r="B90" s="203"/>
      <c r="C90" s="204"/>
      <c r="D90" s="205" t="s">
        <v>74</v>
      </c>
      <c r="E90" s="206" t="s">
        <v>1091</v>
      </c>
      <c r="F90" s="206" t="s">
        <v>1092</v>
      </c>
      <c r="G90" s="204"/>
      <c r="H90" s="204"/>
      <c r="I90" s="207"/>
      <c r="J90" s="208">
        <f>BK90</f>
        <v>0</v>
      </c>
      <c r="K90" s="204"/>
      <c r="L90" s="209"/>
      <c r="M90" s="210"/>
      <c r="N90" s="211"/>
      <c r="O90" s="211"/>
      <c r="P90" s="212">
        <f>SUM(P91:P97)</f>
        <v>0</v>
      </c>
      <c r="Q90" s="211"/>
      <c r="R90" s="212">
        <f>SUM(R91:R97)</f>
        <v>0</v>
      </c>
      <c r="S90" s="211"/>
      <c r="T90" s="213">
        <f>SUM(T91:T97)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4" t="s">
        <v>180</v>
      </c>
      <c r="AT90" s="215" t="s">
        <v>74</v>
      </c>
      <c r="AU90" s="215" t="s">
        <v>75</v>
      </c>
      <c r="AY90" s="214" t="s">
        <v>173</v>
      </c>
      <c r="BK90" s="216">
        <f>SUM(BK91:BK97)</f>
        <v>0</v>
      </c>
    </row>
    <row r="91" spans="1:65" s="2" customFormat="1" ht="14.5" customHeight="1">
      <c r="A91" s="39"/>
      <c r="B91" s="40"/>
      <c r="C91" s="219" t="s">
        <v>84</v>
      </c>
      <c r="D91" s="219" t="s">
        <v>175</v>
      </c>
      <c r="E91" s="220" t="s">
        <v>1093</v>
      </c>
      <c r="F91" s="221" t="s">
        <v>1094</v>
      </c>
      <c r="G91" s="222" t="s">
        <v>1095</v>
      </c>
      <c r="H91" s="223">
        <v>1</v>
      </c>
      <c r="I91" s="224"/>
      <c r="J91" s="223">
        <f>ROUND(I91*H91,2)</f>
        <v>0</v>
      </c>
      <c r="K91" s="221" t="s">
        <v>18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989</v>
      </c>
      <c r="AT91" s="229" t="s">
        <v>175</v>
      </c>
      <c r="AU91" s="229" t="s">
        <v>82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989</v>
      </c>
      <c r="BM91" s="229" t="s">
        <v>1096</v>
      </c>
    </row>
    <row r="92" spans="1:47" s="2" customFormat="1" ht="12">
      <c r="A92" s="39"/>
      <c r="B92" s="40"/>
      <c r="C92" s="41"/>
      <c r="D92" s="231" t="s">
        <v>239</v>
      </c>
      <c r="E92" s="41"/>
      <c r="F92" s="232" t="s">
        <v>1097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239</v>
      </c>
      <c r="AU92" s="18" t="s">
        <v>82</v>
      </c>
    </row>
    <row r="93" spans="1:65" s="2" customFormat="1" ht="62.5" customHeight="1">
      <c r="A93" s="39"/>
      <c r="B93" s="40"/>
      <c r="C93" s="219" t="s">
        <v>192</v>
      </c>
      <c r="D93" s="219" t="s">
        <v>175</v>
      </c>
      <c r="E93" s="220" t="s">
        <v>1098</v>
      </c>
      <c r="F93" s="221" t="s">
        <v>1099</v>
      </c>
      <c r="G93" s="222" t="s">
        <v>348</v>
      </c>
      <c r="H93" s="223">
        <v>1</v>
      </c>
      <c r="I93" s="224"/>
      <c r="J93" s="223">
        <f>ROUND(I93*H93,2)</f>
        <v>0</v>
      </c>
      <c r="K93" s="221" t="s">
        <v>18</v>
      </c>
      <c r="L93" s="45"/>
      <c r="M93" s="225" t="s">
        <v>18</v>
      </c>
      <c r="N93" s="22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989</v>
      </c>
      <c r="AT93" s="229" t="s">
        <v>175</v>
      </c>
      <c r="AU93" s="229" t="s">
        <v>82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989</v>
      </c>
      <c r="BM93" s="229" t="s">
        <v>1100</v>
      </c>
    </row>
    <row r="94" spans="1:47" s="2" customFormat="1" ht="12">
      <c r="A94" s="39"/>
      <c r="B94" s="40"/>
      <c r="C94" s="41"/>
      <c r="D94" s="231" t="s">
        <v>239</v>
      </c>
      <c r="E94" s="41"/>
      <c r="F94" s="232" t="s">
        <v>1101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239</v>
      </c>
      <c r="AU94" s="18" t="s">
        <v>82</v>
      </c>
    </row>
    <row r="95" spans="1:65" s="2" customFormat="1" ht="31" customHeight="1">
      <c r="A95" s="39"/>
      <c r="B95" s="40"/>
      <c r="C95" s="219" t="s">
        <v>180</v>
      </c>
      <c r="D95" s="219" t="s">
        <v>175</v>
      </c>
      <c r="E95" s="220" t="s">
        <v>1102</v>
      </c>
      <c r="F95" s="221" t="s">
        <v>1103</v>
      </c>
      <c r="G95" s="222" t="s">
        <v>1095</v>
      </c>
      <c r="H95" s="223">
        <v>1</v>
      </c>
      <c r="I95" s="224"/>
      <c r="J95" s="223">
        <f>ROUND(I95*H95,2)</f>
        <v>0</v>
      </c>
      <c r="K95" s="221" t="s">
        <v>18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989</v>
      </c>
      <c r="AT95" s="229" t="s">
        <v>175</v>
      </c>
      <c r="AU95" s="229" t="s">
        <v>82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989</v>
      </c>
      <c r="BM95" s="229" t="s">
        <v>1104</v>
      </c>
    </row>
    <row r="96" spans="1:65" s="2" customFormat="1" ht="31" customHeight="1">
      <c r="A96" s="39"/>
      <c r="B96" s="40"/>
      <c r="C96" s="219" t="s">
        <v>197</v>
      </c>
      <c r="D96" s="219" t="s">
        <v>175</v>
      </c>
      <c r="E96" s="220" t="s">
        <v>1105</v>
      </c>
      <c r="F96" s="221" t="s">
        <v>1106</v>
      </c>
      <c r="G96" s="222" t="s">
        <v>1095</v>
      </c>
      <c r="H96" s="223">
        <v>1</v>
      </c>
      <c r="I96" s="224"/>
      <c r="J96" s="223">
        <f>ROUND(I96*H96,2)</f>
        <v>0</v>
      </c>
      <c r="K96" s="221" t="s">
        <v>18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989</v>
      </c>
      <c r="AT96" s="229" t="s">
        <v>175</v>
      </c>
      <c r="AU96" s="229" t="s">
        <v>82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989</v>
      </c>
      <c r="BM96" s="229" t="s">
        <v>1107</v>
      </c>
    </row>
    <row r="97" spans="1:65" s="2" customFormat="1" ht="41.5" customHeight="1">
      <c r="A97" s="39"/>
      <c r="B97" s="40"/>
      <c r="C97" s="219" t="s">
        <v>206</v>
      </c>
      <c r="D97" s="219" t="s">
        <v>175</v>
      </c>
      <c r="E97" s="220" t="s">
        <v>1108</v>
      </c>
      <c r="F97" s="221" t="s">
        <v>1109</v>
      </c>
      <c r="G97" s="222" t="s">
        <v>1095</v>
      </c>
      <c r="H97" s="223">
        <v>1</v>
      </c>
      <c r="I97" s="224"/>
      <c r="J97" s="223">
        <f>ROUND(I97*H97,2)</f>
        <v>0</v>
      </c>
      <c r="K97" s="221" t="s">
        <v>18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989</v>
      </c>
      <c r="AT97" s="229" t="s">
        <v>175</v>
      </c>
      <c r="AU97" s="229" t="s">
        <v>82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989</v>
      </c>
      <c r="BM97" s="229" t="s">
        <v>1110</v>
      </c>
    </row>
    <row r="98" spans="1:63" s="12" customFormat="1" ht="25.9" customHeight="1">
      <c r="A98" s="12"/>
      <c r="B98" s="203"/>
      <c r="C98" s="204"/>
      <c r="D98" s="205" t="s">
        <v>74</v>
      </c>
      <c r="E98" s="206" t="s">
        <v>1111</v>
      </c>
      <c r="F98" s="206" t="s">
        <v>1112</v>
      </c>
      <c r="G98" s="204"/>
      <c r="H98" s="204"/>
      <c r="I98" s="207"/>
      <c r="J98" s="208">
        <f>BK98</f>
        <v>0</v>
      </c>
      <c r="K98" s="204"/>
      <c r="L98" s="209"/>
      <c r="M98" s="210"/>
      <c r="N98" s="211"/>
      <c r="O98" s="211"/>
      <c r="P98" s="212">
        <f>P99+SUM(P100:P110)+P112</f>
        <v>0</v>
      </c>
      <c r="Q98" s="211"/>
      <c r="R98" s="212">
        <f>R99+SUM(R100:R110)+R112</f>
        <v>0</v>
      </c>
      <c r="S98" s="211"/>
      <c r="T98" s="213">
        <f>T99+SUM(T100:T110)+T112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197</v>
      </c>
      <c r="AT98" s="215" t="s">
        <v>74</v>
      </c>
      <c r="AU98" s="215" t="s">
        <v>75</v>
      </c>
      <c r="AY98" s="214" t="s">
        <v>173</v>
      </c>
      <c r="BK98" s="216">
        <f>BK99+SUM(BK100:BK110)+BK112</f>
        <v>0</v>
      </c>
    </row>
    <row r="99" spans="1:65" s="2" customFormat="1" ht="41.5" customHeight="1">
      <c r="A99" s="39"/>
      <c r="B99" s="40"/>
      <c r="C99" s="219" t="s">
        <v>426</v>
      </c>
      <c r="D99" s="219" t="s">
        <v>175</v>
      </c>
      <c r="E99" s="220" t="s">
        <v>1113</v>
      </c>
      <c r="F99" s="221" t="s">
        <v>1114</v>
      </c>
      <c r="G99" s="222" t="s">
        <v>1095</v>
      </c>
      <c r="H99" s="223">
        <v>1</v>
      </c>
      <c r="I99" s="224"/>
      <c r="J99" s="223">
        <f>ROUND(I99*H99,2)</f>
        <v>0</v>
      </c>
      <c r="K99" s="221" t="s">
        <v>18</v>
      </c>
      <c r="L99" s="45"/>
      <c r="M99" s="225" t="s">
        <v>18</v>
      </c>
      <c r="N99" s="226" t="s">
        <v>46</v>
      </c>
      <c r="O99" s="85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9" t="s">
        <v>180</v>
      </c>
      <c r="AT99" s="229" t="s">
        <v>175</v>
      </c>
      <c r="AU99" s="229" t="s">
        <v>82</v>
      </c>
      <c r="AY99" s="18" t="s">
        <v>173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8" t="s">
        <v>82</v>
      </c>
      <c r="BK99" s="230">
        <f>ROUND(I99*H99,2)</f>
        <v>0</v>
      </c>
      <c r="BL99" s="18" t="s">
        <v>180</v>
      </c>
      <c r="BM99" s="229" t="s">
        <v>1115</v>
      </c>
    </row>
    <row r="100" spans="1:47" s="2" customFormat="1" ht="12">
      <c r="A100" s="39"/>
      <c r="B100" s="40"/>
      <c r="C100" s="41"/>
      <c r="D100" s="231" t="s">
        <v>239</v>
      </c>
      <c r="E100" s="41"/>
      <c r="F100" s="232" t="s">
        <v>1116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239</v>
      </c>
      <c r="AU100" s="18" t="s">
        <v>82</v>
      </c>
    </row>
    <row r="101" spans="1:65" s="2" customFormat="1" ht="20.5" customHeight="1">
      <c r="A101" s="39"/>
      <c r="B101" s="40"/>
      <c r="C101" s="219" t="s">
        <v>213</v>
      </c>
      <c r="D101" s="219" t="s">
        <v>175</v>
      </c>
      <c r="E101" s="220" t="s">
        <v>1117</v>
      </c>
      <c r="F101" s="221" t="s">
        <v>1118</v>
      </c>
      <c r="G101" s="222" t="s">
        <v>1095</v>
      </c>
      <c r="H101" s="223">
        <v>1</v>
      </c>
      <c r="I101" s="224"/>
      <c r="J101" s="223">
        <f>ROUND(I101*H101,2)</f>
        <v>0</v>
      </c>
      <c r="K101" s="221" t="s">
        <v>18</v>
      </c>
      <c r="L101" s="45"/>
      <c r="M101" s="225" t="s">
        <v>18</v>
      </c>
      <c r="N101" s="226" t="s">
        <v>46</v>
      </c>
      <c r="O101" s="85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9" t="s">
        <v>180</v>
      </c>
      <c r="AT101" s="229" t="s">
        <v>175</v>
      </c>
      <c r="AU101" s="229" t="s">
        <v>82</v>
      </c>
      <c r="AY101" s="18" t="s">
        <v>173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8" t="s">
        <v>82</v>
      </c>
      <c r="BK101" s="230">
        <f>ROUND(I101*H101,2)</f>
        <v>0</v>
      </c>
      <c r="BL101" s="18" t="s">
        <v>180</v>
      </c>
      <c r="BM101" s="229" t="s">
        <v>1119</v>
      </c>
    </row>
    <row r="102" spans="1:65" s="2" customFormat="1" ht="31" customHeight="1">
      <c r="A102" s="39"/>
      <c r="B102" s="40"/>
      <c r="C102" s="219" t="s">
        <v>220</v>
      </c>
      <c r="D102" s="219" t="s">
        <v>175</v>
      </c>
      <c r="E102" s="220" t="s">
        <v>1120</v>
      </c>
      <c r="F102" s="221" t="s">
        <v>1121</v>
      </c>
      <c r="G102" s="222" t="s">
        <v>1095</v>
      </c>
      <c r="H102" s="223">
        <v>1</v>
      </c>
      <c r="I102" s="224"/>
      <c r="J102" s="223">
        <f>ROUND(I102*H102,2)</f>
        <v>0</v>
      </c>
      <c r="K102" s="221" t="s">
        <v>18</v>
      </c>
      <c r="L102" s="45"/>
      <c r="M102" s="225" t="s">
        <v>18</v>
      </c>
      <c r="N102" s="226" t="s">
        <v>46</v>
      </c>
      <c r="O102" s="85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180</v>
      </c>
      <c r="AT102" s="229" t="s">
        <v>175</v>
      </c>
      <c r="AU102" s="229" t="s">
        <v>82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1122</v>
      </c>
    </row>
    <row r="103" spans="1:65" s="2" customFormat="1" ht="14.5" customHeight="1">
      <c r="A103" s="39"/>
      <c r="B103" s="40"/>
      <c r="C103" s="219" t="s">
        <v>440</v>
      </c>
      <c r="D103" s="219" t="s">
        <v>175</v>
      </c>
      <c r="E103" s="220" t="s">
        <v>1123</v>
      </c>
      <c r="F103" s="221" t="s">
        <v>1124</v>
      </c>
      <c r="G103" s="222" t="s">
        <v>1095</v>
      </c>
      <c r="H103" s="223">
        <v>1</v>
      </c>
      <c r="I103" s="224"/>
      <c r="J103" s="223">
        <f>ROUND(I103*H103,2)</f>
        <v>0</v>
      </c>
      <c r="K103" s="221" t="s">
        <v>18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82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1125</v>
      </c>
    </row>
    <row r="104" spans="1:47" s="2" customFormat="1" ht="12">
      <c r="A104" s="39"/>
      <c r="B104" s="40"/>
      <c r="C104" s="41"/>
      <c r="D104" s="231" t="s">
        <v>239</v>
      </c>
      <c r="E104" s="41"/>
      <c r="F104" s="232" t="s">
        <v>1126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239</v>
      </c>
      <c r="AU104" s="18" t="s">
        <v>82</v>
      </c>
    </row>
    <row r="105" spans="1:65" s="2" customFormat="1" ht="41.5" customHeight="1">
      <c r="A105" s="39"/>
      <c r="B105" s="40"/>
      <c r="C105" s="219" t="s">
        <v>226</v>
      </c>
      <c r="D105" s="219" t="s">
        <v>175</v>
      </c>
      <c r="E105" s="220" t="s">
        <v>1127</v>
      </c>
      <c r="F105" s="221" t="s">
        <v>1128</v>
      </c>
      <c r="G105" s="222" t="s">
        <v>1095</v>
      </c>
      <c r="H105" s="223">
        <v>1</v>
      </c>
      <c r="I105" s="224"/>
      <c r="J105" s="223">
        <f>ROUND(I105*H105,2)</f>
        <v>0</v>
      </c>
      <c r="K105" s="221" t="s">
        <v>18</v>
      </c>
      <c r="L105" s="45"/>
      <c r="M105" s="225" t="s">
        <v>18</v>
      </c>
      <c r="N105" s="226" t="s">
        <v>46</v>
      </c>
      <c r="O105" s="85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9" t="s">
        <v>1129</v>
      </c>
      <c r="AT105" s="229" t="s">
        <v>175</v>
      </c>
      <c r="AU105" s="229" t="s">
        <v>82</v>
      </c>
      <c r="AY105" s="18" t="s">
        <v>173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8" t="s">
        <v>82</v>
      </c>
      <c r="BK105" s="230">
        <f>ROUND(I105*H105,2)</f>
        <v>0</v>
      </c>
      <c r="BL105" s="18" t="s">
        <v>1129</v>
      </c>
      <c r="BM105" s="229" t="s">
        <v>1130</v>
      </c>
    </row>
    <row r="106" spans="1:47" s="2" customFormat="1" ht="12">
      <c r="A106" s="39"/>
      <c r="B106" s="40"/>
      <c r="C106" s="41"/>
      <c r="D106" s="231" t="s">
        <v>239</v>
      </c>
      <c r="E106" s="41"/>
      <c r="F106" s="232" t="s">
        <v>1131</v>
      </c>
      <c r="G106" s="41"/>
      <c r="H106" s="41"/>
      <c r="I106" s="137"/>
      <c r="J106" s="41"/>
      <c r="K106" s="41"/>
      <c r="L106" s="45"/>
      <c r="M106" s="233"/>
      <c r="N106" s="234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239</v>
      </c>
      <c r="AU106" s="18" t="s">
        <v>82</v>
      </c>
    </row>
    <row r="107" spans="1:65" s="2" customFormat="1" ht="20.5" customHeight="1">
      <c r="A107" s="39"/>
      <c r="B107" s="40"/>
      <c r="C107" s="219" t="s">
        <v>235</v>
      </c>
      <c r="D107" s="219" t="s">
        <v>175</v>
      </c>
      <c r="E107" s="220" t="s">
        <v>1132</v>
      </c>
      <c r="F107" s="221" t="s">
        <v>1133</v>
      </c>
      <c r="G107" s="222" t="s">
        <v>1095</v>
      </c>
      <c r="H107" s="223">
        <v>1</v>
      </c>
      <c r="I107" s="224"/>
      <c r="J107" s="223">
        <f>ROUND(I107*H107,2)</f>
        <v>0</v>
      </c>
      <c r="K107" s="221" t="s">
        <v>18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1129</v>
      </c>
      <c r="AT107" s="229" t="s">
        <v>175</v>
      </c>
      <c r="AU107" s="229" t="s">
        <v>82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1129</v>
      </c>
      <c r="BM107" s="229" t="s">
        <v>1134</v>
      </c>
    </row>
    <row r="108" spans="1:65" s="2" customFormat="1" ht="41.5" customHeight="1">
      <c r="A108" s="39"/>
      <c r="B108" s="40"/>
      <c r="C108" s="219" t="s">
        <v>249</v>
      </c>
      <c r="D108" s="219" t="s">
        <v>175</v>
      </c>
      <c r="E108" s="220" t="s">
        <v>1135</v>
      </c>
      <c r="F108" s="221" t="s">
        <v>1136</v>
      </c>
      <c r="G108" s="222" t="s">
        <v>1095</v>
      </c>
      <c r="H108" s="223">
        <v>1</v>
      </c>
      <c r="I108" s="224"/>
      <c r="J108" s="223">
        <f>ROUND(I108*H108,2)</f>
        <v>0</v>
      </c>
      <c r="K108" s="221" t="s">
        <v>18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1129</v>
      </c>
      <c r="AT108" s="229" t="s">
        <v>175</v>
      </c>
      <c r="AU108" s="229" t="s">
        <v>82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1129</v>
      </c>
      <c r="BM108" s="229" t="s">
        <v>1137</v>
      </c>
    </row>
    <row r="109" spans="1:47" s="2" customFormat="1" ht="12">
      <c r="A109" s="39"/>
      <c r="B109" s="40"/>
      <c r="C109" s="41"/>
      <c r="D109" s="231" t="s">
        <v>239</v>
      </c>
      <c r="E109" s="41"/>
      <c r="F109" s="232" t="s">
        <v>1138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239</v>
      </c>
      <c r="AU109" s="18" t="s">
        <v>82</v>
      </c>
    </row>
    <row r="110" spans="1:63" s="12" customFormat="1" ht="22.8" customHeight="1">
      <c r="A110" s="12"/>
      <c r="B110" s="203"/>
      <c r="C110" s="204"/>
      <c r="D110" s="205" t="s">
        <v>74</v>
      </c>
      <c r="E110" s="217" t="s">
        <v>1139</v>
      </c>
      <c r="F110" s="217" t="s">
        <v>1140</v>
      </c>
      <c r="G110" s="204"/>
      <c r="H110" s="204"/>
      <c r="I110" s="207"/>
      <c r="J110" s="218">
        <f>BK110</f>
        <v>0</v>
      </c>
      <c r="K110" s="204"/>
      <c r="L110" s="209"/>
      <c r="M110" s="210"/>
      <c r="N110" s="211"/>
      <c r="O110" s="211"/>
      <c r="P110" s="212">
        <f>P111</f>
        <v>0</v>
      </c>
      <c r="Q110" s="211"/>
      <c r="R110" s="212">
        <f>R111</f>
        <v>0</v>
      </c>
      <c r="S110" s="211"/>
      <c r="T110" s="213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4" t="s">
        <v>197</v>
      </c>
      <c r="AT110" s="215" t="s">
        <v>74</v>
      </c>
      <c r="AU110" s="215" t="s">
        <v>82</v>
      </c>
      <c r="AY110" s="214" t="s">
        <v>173</v>
      </c>
      <c r="BK110" s="216">
        <f>BK111</f>
        <v>0</v>
      </c>
    </row>
    <row r="111" spans="1:65" s="2" customFormat="1" ht="20.5" customHeight="1">
      <c r="A111" s="39"/>
      <c r="B111" s="40"/>
      <c r="C111" s="219" t="s">
        <v>256</v>
      </c>
      <c r="D111" s="219" t="s">
        <v>175</v>
      </c>
      <c r="E111" s="220" t="s">
        <v>1141</v>
      </c>
      <c r="F111" s="221" t="s">
        <v>1142</v>
      </c>
      <c r="G111" s="222" t="s">
        <v>1143</v>
      </c>
      <c r="H111" s="223">
        <v>1</v>
      </c>
      <c r="I111" s="224"/>
      <c r="J111" s="223">
        <f>ROUND(I111*H111,2)</f>
        <v>0</v>
      </c>
      <c r="K111" s="221" t="s">
        <v>179</v>
      </c>
      <c r="L111" s="45"/>
      <c r="M111" s="225" t="s">
        <v>18</v>
      </c>
      <c r="N111" s="226" t="s">
        <v>46</v>
      </c>
      <c r="O111" s="85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9" t="s">
        <v>1129</v>
      </c>
      <c r="AT111" s="229" t="s">
        <v>175</v>
      </c>
      <c r="AU111" s="229" t="s">
        <v>84</v>
      </c>
      <c r="AY111" s="18" t="s">
        <v>173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8" t="s">
        <v>82</v>
      </c>
      <c r="BK111" s="230">
        <f>ROUND(I111*H111,2)</f>
        <v>0</v>
      </c>
      <c r="BL111" s="18" t="s">
        <v>1129</v>
      </c>
      <c r="BM111" s="229" t="s">
        <v>1144</v>
      </c>
    </row>
    <row r="112" spans="1:63" s="12" customFormat="1" ht="22.8" customHeight="1">
      <c r="A112" s="12"/>
      <c r="B112" s="203"/>
      <c r="C112" s="204"/>
      <c r="D112" s="205" t="s">
        <v>74</v>
      </c>
      <c r="E112" s="217" t="s">
        <v>1145</v>
      </c>
      <c r="F112" s="217" t="s">
        <v>1146</v>
      </c>
      <c r="G112" s="204"/>
      <c r="H112" s="204"/>
      <c r="I112" s="207"/>
      <c r="J112" s="218">
        <f>BK112</f>
        <v>0</v>
      </c>
      <c r="K112" s="204"/>
      <c r="L112" s="209"/>
      <c r="M112" s="210"/>
      <c r="N112" s="211"/>
      <c r="O112" s="211"/>
      <c r="P112" s="212">
        <f>SUM(P113:P114)</f>
        <v>0</v>
      </c>
      <c r="Q112" s="211"/>
      <c r="R112" s="212">
        <f>SUM(R113:R114)</f>
        <v>0</v>
      </c>
      <c r="S112" s="211"/>
      <c r="T112" s="213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4" t="s">
        <v>197</v>
      </c>
      <c r="AT112" s="215" t="s">
        <v>74</v>
      </c>
      <c r="AU112" s="215" t="s">
        <v>82</v>
      </c>
      <c r="AY112" s="214" t="s">
        <v>173</v>
      </c>
      <c r="BK112" s="216">
        <f>SUM(BK113:BK114)</f>
        <v>0</v>
      </c>
    </row>
    <row r="113" spans="1:65" s="2" customFormat="1" ht="20.5" customHeight="1">
      <c r="A113" s="39"/>
      <c r="B113" s="40"/>
      <c r="C113" s="219" t="s">
        <v>8</v>
      </c>
      <c r="D113" s="219" t="s">
        <v>175</v>
      </c>
      <c r="E113" s="220" t="s">
        <v>1147</v>
      </c>
      <c r="F113" s="221" t="s">
        <v>1148</v>
      </c>
      <c r="G113" s="222" t="s">
        <v>1143</v>
      </c>
      <c r="H113" s="223">
        <v>1</v>
      </c>
      <c r="I113" s="224"/>
      <c r="J113" s="223">
        <f>ROUND(I113*H113,2)</f>
        <v>0</v>
      </c>
      <c r="K113" s="221" t="s">
        <v>179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1129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1129</v>
      </c>
      <c r="BM113" s="229" t="s">
        <v>1149</v>
      </c>
    </row>
    <row r="114" spans="1:47" s="2" customFormat="1" ht="12">
      <c r="A114" s="39"/>
      <c r="B114" s="40"/>
      <c r="C114" s="41"/>
      <c r="D114" s="231" t="s">
        <v>239</v>
      </c>
      <c r="E114" s="41"/>
      <c r="F114" s="232" t="s">
        <v>1150</v>
      </c>
      <c r="G114" s="41"/>
      <c r="H114" s="41"/>
      <c r="I114" s="137"/>
      <c r="J114" s="41"/>
      <c r="K114" s="41"/>
      <c r="L114" s="45"/>
      <c r="M114" s="277"/>
      <c r="N114" s="278"/>
      <c r="O114" s="279"/>
      <c r="P114" s="279"/>
      <c r="Q114" s="279"/>
      <c r="R114" s="279"/>
      <c r="S114" s="279"/>
      <c r="T114" s="280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239</v>
      </c>
      <c r="AU114" s="18" t="s">
        <v>84</v>
      </c>
    </row>
    <row r="115" spans="1:31" s="2" customFormat="1" ht="6.95" customHeight="1">
      <c r="A115" s="39"/>
      <c r="B115" s="60"/>
      <c r="C115" s="61"/>
      <c r="D115" s="61"/>
      <c r="E115" s="61"/>
      <c r="F115" s="61"/>
      <c r="G115" s="61"/>
      <c r="H115" s="61"/>
      <c r="I115" s="167"/>
      <c r="J115" s="61"/>
      <c r="K115" s="61"/>
      <c r="L115" s="45"/>
      <c r="M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</sheetData>
  <sheetProtection password="CC35" sheet="1" objects="1" scenarios="1" formatColumns="0" formatRows="0" autoFilter="0"/>
  <autoFilter ref="C84:K11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57421875" style="288" customWidth="1"/>
    <col min="2" max="2" width="1.7109375" style="288" customWidth="1"/>
    <col min="3" max="4" width="5.140625" style="288" customWidth="1"/>
    <col min="5" max="5" width="11.7109375" style="288" customWidth="1"/>
    <col min="6" max="6" width="9.28125" style="288" customWidth="1"/>
    <col min="7" max="7" width="5.140625" style="288" customWidth="1"/>
    <col min="8" max="8" width="78.00390625" style="288" customWidth="1"/>
    <col min="9" max="10" width="20.140625" style="288" customWidth="1"/>
    <col min="11" max="11" width="1.7109375" style="288" customWidth="1"/>
  </cols>
  <sheetData>
    <row r="1" s="1" customFormat="1" ht="37.5" customHeight="1"/>
    <row r="2" spans="2:11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293" t="s">
        <v>1151</v>
      </c>
      <c r="D3" s="293"/>
      <c r="E3" s="293"/>
      <c r="F3" s="293"/>
      <c r="G3" s="293"/>
      <c r="H3" s="293"/>
      <c r="I3" s="293"/>
      <c r="J3" s="293"/>
      <c r="K3" s="294"/>
    </row>
    <row r="4" spans="2:11" s="1" customFormat="1" ht="25.5" customHeight="1">
      <c r="B4" s="295"/>
      <c r="C4" s="296" t="s">
        <v>1152</v>
      </c>
      <c r="D4" s="296"/>
      <c r="E4" s="296"/>
      <c r="F4" s="296"/>
      <c r="G4" s="296"/>
      <c r="H4" s="296"/>
      <c r="I4" s="296"/>
      <c r="J4" s="296"/>
      <c r="K4" s="297"/>
    </row>
    <row r="5" spans="2:11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s="1" customFormat="1" ht="15" customHeight="1">
      <c r="B6" s="295"/>
      <c r="C6" s="299" t="s">
        <v>1153</v>
      </c>
      <c r="D6" s="299"/>
      <c r="E6" s="299"/>
      <c r="F6" s="299"/>
      <c r="G6" s="299"/>
      <c r="H6" s="299"/>
      <c r="I6" s="299"/>
      <c r="J6" s="299"/>
      <c r="K6" s="297"/>
    </row>
    <row r="7" spans="2:11" s="1" customFormat="1" ht="15" customHeight="1">
      <c r="B7" s="300"/>
      <c r="C7" s="299" t="s">
        <v>1154</v>
      </c>
      <c r="D7" s="299"/>
      <c r="E7" s="299"/>
      <c r="F7" s="299"/>
      <c r="G7" s="299"/>
      <c r="H7" s="299"/>
      <c r="I7" s="299"/>
      <c r="J7" s="299"/>
      <c r="K7" s="297"/>
    </row>
    <row r="8" spans="2:11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s="1" customFormat="1" ht="15" customHeight="1">
      <c r="B9" s="300"/>
      <c r="C9" s="299" t="s">
        <v>1155</v>
      </c>
      <c r="D9" s="299"/>
      <c r="E9" s="299"/>
      <c r="F9" s="299"/>
      <c r="G9" s="299"/>
      <c r="H9" s="299"/>
      <c r="I9" s="299"/>
      <c r="J9" s="299"/>
      <c r="K9" s="297"/>
    </row>
    <row r="10" spans="2:11" s="1" customFormat="1" ht="15" customHeight="1">
      <c r="B10" s="300"/>
      <c r="C10" s="299"/>
      <c r="D10" s="299" t="s">
        <v>1156</v>
      </c>
      <c r="E10" s="299"/>
      <c r="F10" s="299"/>
      <c r="G10" s="299"/>
      <c r="H10" s="299"/>
      <c r="I10" s="299"/>
      <c r="J10" s="299"/>
      <c r="K10" s="297"/>
    </row>
    <row r="11" spans="2:11" s="1" customFormat="1" ht="15" customHeight="1">
      <c r="B11" s="300"/>
      <c r="C11" s="301"/>
      <c r="D11" s="299" t="s">
        <v>1157</v>
      </c>
      <c r="E11" s="299"/>
      <c r="F11" s="299"/>
      <c r="G11" s="299"/>
      <c r="H11" s="299"/>
      <c r="I11" s="299"/>
      <c r="J11" s="299"/>
      <c r="K11" s="297"/>
    </row>
    <row r="12" spans="2:11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s="1" customFormat="1" ht="15" customHeight="1">
      <c r="B13" s="300"/>
      <c r="C13" s="301"/>
      <c r="D13" s="302" t="s">
        <v>1158</v>
      </c>
      <c r="E13" s="299"/>
      <c r="F13" s="299"/>
      <c r="G13" s="299"/>
      <c r="H13" s="299"/>
      <c r="I13" s="299"/>
      <c r="J13" s="299"/>
      <c r="K13" s="297"/>
    </row>
    <row r="14" spans="2:11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s="1" customFormat="1" ht="15" customHeight="1">
      <c r="B15" s="300"/>
      <c r="C15" s="301"/>
      <c r="D15" s="299" t="s">
        <v>1159</v>
      </c>
      <c r="E15" s="299"/>
      <c r="F15" s="299"/>
      <c r="G15" s="299"/>
      <c r="H15" s="299"/>
      <c r="I15" s="299"/>
      <c r="J15" s="299"/>
      <c r="K15" s="297"/>
    </row>
    <row r="16" spans="2:11" s="1" customFormat="1" ht="15" customHeight="1">
      <c r="B16" s="300"/>
      <c r="C16" s="301"/>
      <c r="D16" s="299" t="s">
        <v>1160</v>
      </c>
      <c r="E16" s="299"/>
      <c r="F16" s="299"/>
      <c r="G16" s="299"/>
      <c r="H16" s="299"/>
      <c r="I16" s="299"/>
      <c r="J16" s="299"/>
      <c r="K16" s="297"/>
    </row>
    <row r="17" spans="2:11" s="1" customFormat="1" ht="15" customHeight="1">
      <c r="B17" s="300"/>
      <c r="C17" s="301"/>
      <c r="D17" s="299" t="s">
        <v>1161</v>
      </c>
      <c r="E17" s="299"/>
      <c r="F17" s="299"/>
      <c r="G17" s="299"/>
      <c r="H17" s="299"/>
      <c r="I17" s="299"/>
      <c r="J17" s="299"/>
      <c r="K17" s="297"/>
    </row>
    <row r="18" spans="2:11" s="1" customFormat="1" ht="15" customHeight="1">
      <c r="B18" s="300"/>
      <c r="C18" s="301"/>
      <c r="D18" s="301"/>
      <c r="E18" s="303" t="s">
        <v>81</v>
      </c>
      <c r="F18" s="299" t="s">
        <v>1162</v>
      </c>
      <c r="G18" s="299"/>
      <c r="H18" s="299"/>
      <c r="I18" s="299"/>
      <c r="J18" s="299"/>
      <c r="K18" s="297"/>
    </row>
    <row r="19" spans="2:11" s="1" customFormat="1" ht="15" customHeight="1">
      <c r="B19" s="300"/>
      <c r="C19" s="301"/>
      <c r="D19" s="301"/>
      <c r="E19" s="303" t="s">
        <v>1163</v>
      </c>
      <c r="F19" s="299" t="s">
        <v>1164</v>
      </c>
      <c r="G19" s="299"/>
      <c r="H19" s="299"/>
      <c r="I19" s="299"/>
      <c r="J19" s="299"/>
      <c r="K19" s="297"/>
    </row>
    <row r="20" spans="2:11" s="1" customFormat="1" ht="15" customHeight="1">
      <c r="B20" s="300"/>
      <c r="C20" s="301"/>
      <c r="D20" s="301"/>
      <c r="E20" s="303" t="s">
        <v>1165</v>
      </c>
      <c r="F20" s="299" t="s">
        <v>1166</v>
      </c>
      <c r="G20" s="299"/>
      <c r="H20" s="299"/>
      <c r="I20" s="299"/>
      <c r="J20" s="299"/>
      <c r="K20" s="297"/>
    </row>
    <row r="21" spans="2:11" s="1" customFormat="1" ht="15" customHeight="1">
      <c r="B21" s="300"/>
      <c r="C21" s="301"/>
      <c r="D21" s="301"/>
      <c r="E21" s="303" t="s">
        <v>1167</v>
      </c>
      <c r="F21" s="299" t="s">
        <v>143</v>
      </c>
      <c r="G21" s="299"/>
      <c r="H21" s="299"/>
      <c r="I21" s="299"/>
      <c r="J21" s="299"/>
      <c r="K21" s="297"/>
    </row>
    <row r="22" spans="2:11" s="1" customFormat="1" ht="15" customHeight="1">
      <c r="B22" s="300"/>
      <c r="C22" s="301"/>
      <c r="D22" s="301"/>
      <c r="E22" s="303" t="s">
        <v>1091</v>
      </c>
      <c r="F22" s="299" t="s">
        <v>1092</v>
      </c>
      <c r="G22" s="299"/>
      <c r="H22" s="299"/>
      <c r="I22" s="299"/>
      <c r="J22" s="299"/>
      <c r="K22" s="297"/>
    </row>
    <row r="23" spans="2:11" s="1" customFormat="1" ht="15" customHeight="1">
      <c r="B23" s="300"/>
      <c r="C23" s="301"/>
      <c r="D23" s="301"/>
      <c r="E23" s="303" t="s">
        <v>1168</v>
      </c>
      <c r="F23" s="299" t="s">
        <v>1169</v>
      </c>
      <c r="G23" s="299"/>
      <c r="H23" s="299"/>
      <c r="I23" s="299"/>
      <c r="J23" s="299"/>
      <c r="K23" s="297"/>
    </row>
    <row r="24" spans="2:11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s="1" customFormat="1" ht="15" customHeight="1">
      <c r="B25" s="300"/>
      <c r="C25" s="299" t="s">
        <v>1170</v>
      </c>
      <c r="D25" s="299"/>
      <c r="E25" s="299"/>
      <c r="F25" s="299"/>
      <c r="G25" s="299"/>
      <c r="H25" s="299"/>
      <c r="I25" s="299"/>
      <c r="J25" s="299"/>
      <c r="K25" s="297"/>
    </row>
    <row r="26" spans="2:11" s="1" customFormat="1" ht="15" customHeight="1">
      <c r="B26" s="300"/>
      <c r="C26" s="299" t="s">
        <v>1171</v>
      </c>
      <c r="D26" s="299"/>
      <c r="E26" s="299"/>
      <c r="F26" s="299"/>
      <c r="G26" s="299"/>
      <c r="H26" s="299"/>
      <c r="I26" s="299"/>
      <c r="J26" s="299"/>
      <c r="K26" s="297"/>
    </row>
    <row r="27" spans="2:11" s="1" customFormat="1" ht="15" customHeight="1">
      <c r="B27" s="300"/>
      <c r="C27" s="299"/>
      <c r="D27" s="299" t="s">
        <v>1172</v>
      </c>
      <c r="E27" s="299"/>
      <c r="F27" s="299"/>
      <c r="G27" s="299"/>
      <c r="H27" s="299"/>
      <c r="I27" s="299"/>
      <c r="J27" s="299"/>
      <c r="K27" s="297"/>
    </row>
    <row r="28" spans="2:11" s="1" customFormat="1" ht="15" customHeight="1">
      <c r="B28" s="300"/>
      <c r="C28" s="301"/>
      <c r="D28" s="299" t="s">
        <v>1173</v>
      </c>
      <c r="E28" s="299"/>
      <c r="F28" s="299"/>
      <c r="G28" s="299"/>
      <c r="H28" s="299"/>
      <c r="I28" s="299"/>
      <c r="J28" s="299"/>
      <c r="K28" s="297"/>
    </row>
    <row r="29" spans="2:11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s="1" customFormat="1" ht="15" customHeight="1">
      <c r="B30" s="300"/>
      <c r="C30" s="301"/>
      <c r="D30" s="299" t="s">
        <v>1174</v>
      </c>
      <c r="E30" s="299"/>
      <c r="F30" s="299"/>
      <c r="G30" s="299"/>
      <c r="H30" s="299"/>
      <c r="I30" s="299"/>
      <c r="J30" s="299"/>
      <c r="K30" s="297"/>
    </row>
    <row r="31" spans="2:11" s="1" customFormat="1" ht="15" customHeight="1">
      <c r="B31" s="300"/>
      <c r="C31" s="301"/>
      <c r="D31" s="299" t="s">
        <v>1175</v>
      </c>
      <c r="E31" s="299"/>
      <c r="F31" s="299"/>
      <c r="G31" s="299"/>
      <c r="H31" s="299"/>
      <c r="I31" s="299"/>
      <c r="J31" s="299"/>
      <c r="K31" s="297"/>
    </row>
    <row r="32" spans="2:11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s="1" customFormat="1" ht="15" customHeight="1">
      <c r="B33" s="300"/>
      <c r="C33" s="301"/>
      <c r="D33" s="299" t="s">
        <v>1176</v>
      </c>
      <c r="E33" s="299"/>
      <c r="F33" s="299"/>
      <c r="G33" s="299"/>
      <c r="H33" s="299"/>
      <c r="I33" s="299"/>
      <c r="J33" s="299"/>
      <c r="K33" s="297"/>
    </row>
    <row r="34" spans="2:11" s="1" customFormat="1" ht="15" customHeight="1">
      <c r="B34" s="300"/>
      <c r="C34" s="301"/>
      <c r="D34" s="299" t="s">
        <v>1177</v>
      </c>
      <c r="E34" s="299"/>
      <c r="F34" s="299"/>
      <c r="G34" s="299"/>
      <c r="H34" s="299"/>
      <c r="I34" s="299"/>
      <c r="J34" s="299"/>
      <c r="K34" s="297"/>
    </row>
    <row r="35" spans="2:11" s="1" customFormat="1" ht="15" customHeight="1">
      <c r="B35" s="300"/>
      <c r="C35" s="301"/>
      <c r="D35" s="299" t="s">
        <v>1178</v>
      </c>
      <c r="E35" s="299"/>
      <c r="F35" s="299"/>
      <c r="G35" s="299"/>
      <c r="H35" s="299"/>
      <c r="I35" s="299"/>
      <c r="J35" s="299"/>
      <c r="K35" s="297"/>
    </row>
    <row r="36" spans="2:11" s="1" customFormat="1" ht="15" customHeight="1">
      <c r="B36" s="300"/>
      <c r="C36" s="301"/>
      <c r="D36" s="299"/>
      <c r="E36" s="302" t="s">
        <v>159</v>
      </c>
      <c r="F36" s="299"/>
      <c r="G36" s="299" t="s">
        <v>1179</v>
      </c>
      <c r="H36" s="299"/>
      <c r="I36" s="299"/>
      <c r="J36" s="299"/>
      <c r="K36" s="297"/>
    </row>
    <row r="37" spans="2:11" s="1" customFormat="1" ht="30.75" customHeight="1">
      <c r="B37" s="300"/>
      <c r="C37" s="301"/>
      <c r="D37" s="299"/>
      <c r="E37" s="302" t="s">
        <v>1180</v>
      </c>
      <c r="F37" s="299"/>
      <c r="G37" s="299" t="s">
        <v>1181</v>
      </c>
      <c r="H37" s="299"/>
      <c r="I37" s="299"/>
      <c r="J37" s="299"/>
      <c r="K37" s="297"/>
    </row>
    <row r="38" spans="2:11" s="1" customFormat="1" ht="15" customHeight="1">
      <c r="B38" s="300"/>
      <c r="C38" s="301"/>
      <c r="D38" s="299"/>
      <c r="E38" s="302" t="s">
        <v>56</v>
      </c>
      <c r="F38" s="299"/>
      <c r="G38" s="299" t="s">
        <v>1182</v>
      </c>
      <c r="H38" s="299"/>
      <c r="I38" s="299"/>
      <c r="J38" s="299"/>
      <c r="K38" s="297"/>
    </row>
    <row r="39" spans="2:11" s="1" customFormat="1" ht="15" customHeight="1">
      <c r="B39" s="300"/>
      <c r="C39" s="301"/>
      <c r="D39" s="299"/>
      <c r="E39" s="302" t="s">
        <v>57</v>
      </c>
      <c r="F39" s="299"/>
      <c r="G39" s="299" t="s">
        <v>1183</v>
      </c>
      <c r="H39" s="299"/>
      <c r="I39" s="299"/>
      <c r="J39" s="299"/>
      <c r="K39" s="297"/>
    </row>
    <row r="40" spans="2:11" s="1" customFormat="1" ht="15" customHeight="1">
      <c r="B40" s="300"/>
      <c r="C40" s="301"/>
      <c r="D40" s="299"/>
      <c r="E40" s="302" t="s">
        <v>160</v>
      </c>
      <c r="F40" s="299"/>
      <c r="G40" s="299" t="s">
        <v>1184</v>
      </c>
      <c r="H40" s="299"/>
      <c r="I40" s="299"/>
      <c r="J40" s="299"/>
      <c r="K40" s="297"/>
    </row>
    <row r="41" spans="2:11" s="1" customFormat="1" ht="15" customHeight="1">
      <c r="B41" s="300"/>
      <c r="C41" s="301"/>
      <c r="D41" s="299"/>
      <c r="E41" s="302" t="s">
        <v>161</v>
      </c>
      <c r="F41" s="299"/>
      <c r="G41" s="299" t="s">
        <v>1185</v>
      </c>
      <c r="H41" s="299"/>
      <c r="I41" s="299"/>
      <c r="J41" s="299"/>
      <c r="K41" s="297"/>
    </row>
    <row r="42" spans="2:11" s="1" customFormat="1" ht="15" customHeight="1">
      <c r="B42" s="300"/>
      <c r="C42" s="301"/>
      <c r="D42" s="299"/>
      <c r="E42" s="302" t="s">
        <v>1186</v>
      </c>
      <c r="F42" s="299"/>
      <c r="G42" s="299" t="s">
        <v>1187</v>
      </c>
      <c r="H42" s="299"/>
      <c r="I42" s="299"/>
      <c r="J42" s="299"/>
      <c r="K42" s="297"/>
    </row>
    <row r="43" spans="2:11" s="1" customFormat="1" ht="15" customHeight="1">
      <c r="B43" s="300"/>
      <c r="C43" s="301"/>
      <c r="D43" s="299"/>
      <c r="E43" s="302"/>
      <c r="F43" s="299"/>
      <c r="G43" s="299" t="s">
        <v>1188</v>
      </c>
      <c r="H43" s="299"/>
      <c r="I43" s="299"/>
      <c r="J43" s="299"/>
      <c r="K43" s="297"/>
    </row>
    <row r="44" spans="2:11" s="1" customFormat="1" ht="15" customHeight="1">
      <c r="B44" s="300"/>
      <c r="C44" s="301"/>
      <c r="D44" s="299"/>
      <c r="E44" s="302" t="s">
        <v>1189</v>
      </c>
      <c r="F44" s="299"/>
      <c r="G44" s="299" t="s">
        <v>1190</v>
      </c>
      <c r="H44" s="299"/>
      <c r="I44" s="299"/>
      <c r="J44" s="299"/>
      <c r="K44" s="297"/>
    </row>
    <row r="45" spans="2:11" s="1" customFormat="1" ht="15" customHeight="1">
      <c r="B45" s="300"/>
      <c r="C45" s="301"/>
      <c r="D45" s="299"/>
      <c r="E45" s="302" t="s">
        <v>163</v>
      </c>
      <c r="F45" s="299"/>
      <c r="G45" s="299" t="s">
        <v>1191</v>
      </c>
      <c r="H45" s="299"/>
      <c r="I45" s="299"/>
      <c r="J45" s="299"/>
      <c r="K45" s="297"/>
    </row>
    <row r="46" spans="2:11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s="1" customFormat="1" ht="15" customHeight="1">
      <c r="B47" s="300"/>
      <c r="C47" s="301"/>
      <c r="D47" s="299" t="s">
        <v>1192</v>
      </c>
      <c r="E47" s="299"/>
      <c r="F47" s="299"/>
      <c r="G47" s="299"/>
      <c r="H47" s="299"/>
      <c r="I47" s="299"/>
      <c r="J47" s="299"/>
      <c r="K47" s="297"/>
    </row>
    <row r="48" spans="2:11" s="1" customFormat="1" ht="15" customHeight="1">
      <c r="B48" s="300"/>
      <c r="C48" s="301"/>
      <c r="D48" s="301"/>
      <c r="E48" s="299" t="s">
        <v>1193</v>
      </c>
      <c r="F48" s="299"/>
      <c r="G48" s="299"/>
      <c r="H48" s="299"/>
      <c r="I48" s="299"/>
      <c r="J48" s="299"/>
      <c r="K48" s="297"/>
    </row>
    <row r="49" spans="2:11" s="1" customFormat="1" ht="15" customHeight="1">
      <c r="B49" s="300"/>
      <c r="C49" s="301"/>
      <c r="D49" s="301"/>
      <c r="E49" s="299" t="s">
        <v>1194</v>
      </c>
      <c r="F49" s="299"/>
      <c r="G49" s="299"/>
      <c r="H49" s="299"/>
      <c r="I49" s="299"/>
      <c r="J49" s="299"/>
      <c r="K49" s="297"/>
    </row>
    <row r="50" spans="2:11" s="1" customFormat="1" ht="15" customHeight="1">
      <c r="B50" s="300"/>
      <c r="C50" s="301"/>
      <c r="D50" s="301"/>
      <c r="E50" s="299" t="s">
        <v>1195</v>
      </c>
      <c r="F50" s="299"/>
      <c r="G50" s="299"/>
      <c r="H50" s="299"/>
      <c r="I50" s="299"/>
      <c r="J50" s="299"/>
      <c r="K50" s="297"/>
    </row>
    <row r="51" spans="2:11" s="1" customFormat="1" ht="15" customHeight="1">
      <c r="B51" s="300"/>
      <c r="C51" s="301"/>
      <c r="D51" s="299" t="s">
        <v>1196</v>
      </c>
      <c r="E51" s="299"/>
      <c r="F51" s="299"/>
      <c r="G51" s="299"/>
      <c r="H51" s="299"/>
      <c r="I51" s="299"/>
      <c r="J51" s="299"/>
      <c r="K51" s="297"/>
    </row>
    <row r="52" spans="2:11" s="1" customFormat="1" ht="25.5" customHeight="1">
      <c r="B52" s="295"/>
      <c r="C52" s="296" t="s">
        <v>1197</v>
      </c>
      <c r="D52" s="296"/>
      <c r="E52" s="296"/>
      <c r="F52" s="296"/>
      <c r="G52" s="296"/>
      <c r="H52" s="296"/>
      <c r="I52" s="296"/>
      <c r="J52" s="296"/>
      <c r="K52" s="297"/>
    </row>
    <row r="53" spans="2:11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s="1" customFormat="1" ht="15" customHeight="1">
      <c r="B54" s="295"/>
      <c r="C54" s="299" t="s">
        <v>1198</v>
      </c>
      <c r="D54" s="299"/>
      <c r="E54" s="299"/>
      <c r="F54" s="299"/>
      <c r="G54" s="299"/>
      <c r="H54" s="299"/>
      <c r="I54" s="299"/>
      <c r="J54" s="299"/>
      <c r="K54" s="297"/>
    </row>
    <row r="55" spans="2:11" s="1" customFormat="1" ht="15" customHeight="1">
      <c r="B55" s="295"/>
      <c r="C55" s="299" t="s">
        <v>1199</v>
      </c>
      <c r="D55" s="299"/>
      <c r="E55" s="299"/>
      <c r="F55" s="299"/>
      <c r="G55" s="299"/>
      <c r="H55" s="299"/>
      <c r="I55" s="299"/>
      <c r="J55" s="299"/>
      <c r="K55" s="297"/>
    </row>
    <row r="56" spans="2:11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s="1" customFormat="1" ht="15" customHeight="1">
      <c r="B57" s="295"/>
      <c r="C57" s="299" t="s">
        <v>1200</v>
      </c>
      <c r="D57" s="299"/>
      <c r="E57" s="299"/>
      <c r="F57" s="299"/>
      <c r="G57" s="299"/>
      <c r="H57" s="299"/>
      <c r="I57" s="299"/>
      <c r="J57" s="299"/>
      <c r="K57" s="297"/>
    </row>
    <row r="58" spans="2:11" s="1" customFormat="1" ht="15" customHeight="1">
      <c r="B58" s="295"/>
      <c r="C58" s="301"/>
      <c r="D58" s="299" t="s">
        <v>1201</v>
      </c>
      <c r="E58" s="299"/>
      <c r="F58" s="299"/>
      <c r="G58" s="299"/>
      <c r="H58" s="299"/>
      <c r="I58" s="299"/>
      <c r="J58" s="299"/>
      <c r="K58" s="297"/>
    </row>
    <row r="59" spans="2:11" s="1" customFormat="1" ht="15" customHeight="1">
      <c r="B59" s="295"/>
      <c r="C59" s="301"/>
      <c r="D59" s="299" t="s">
        <v>1202</v>
      </c>
      <c r="E59" s="299"/>
      <c r="F59" s="299"/>
      <c r="G59" s="299"/>
      <c r="H59" s="299"/>
      <c r="I59" s="299"/>
      <c r="J59" s="299"/>
      <c r="K59" s="297"/>
    </row>
    <row r="60" spans="2:11" s="1" customFormat="1" ht="15" customHeight="1">
      <c r="B60" s="295"/>
      <c r="C60" s="301"/>
      <c r="D60" s="299" t="s">
        <v>1203</v>
      </c>
      <c r="E60" s="299"/>
      <c r="F60" s="299"/>
      <c r="G60" s="299"/>
      <c r="H60" s="299"/>
      <c r="I60" s="299"/>
      <c r="J60" s="299"/>
      <c r="K60" s="297"/>
    </row>
    <row r="61" spans="2:11" s="1" customFormat="1" ht="15" customHeight="1">
      <c r="B61" s="295"/>
      <c r="C61" s="301"/>
      <c r="D61" s="299" t="s">
        <v>1204</v>
      </c>
      <c r="E61" s="299"/>
      <c r="F61" s="299"/>
      <c r="G61" s="299"/>
      <c r="H61" s="299"/>
      <c r="I61" s="299"/>
      <c r="J61" s="299"/>
      <c r="K61" s="297"/>
    </row>
    <row r="62" spans="2:11" s="1" customFormat="1" ht="15" customHeight="1">
      <c r="B62" s="295"/>
      <c r="C62" s="301"/>
      <c r="D62" s="304" t="s">
        <v>1205</v>
      </c>
      <c r="E62" s="304"/>
      <c r="F62" s="304"/>
      <c r="G62" s="304"/>
      <c r="H62" s="304"/>
      <c r="I62" s="304"/>
      <c r="J62" s="304"/>
      <c r="K62" s="297"/>
    </row>
    <row r="63" spans="2:11" s="1" customFormat="1" ht="15" customHeight="1">
      <c r="B63" s="295"/>
      <c r="C63" s="301"/>
      <c r="D63" s="299" t="s">
        <v>1206</v>
      </c>
      <c r="E63" s="299"/>
      <c r="F63" s="299"/>
      <c r="G63" s="299"/>
      <c r="H63" s="299"/>
      <c r="I63" s="299"/>
      <c r="J63" s="299"/>
      <c r="K63" s="297"/>
    </row>
    <row r="64" spans="2:11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s="1" customFormat="1" ht="15" customHeight="1">
      <c r="B65" s="295"/>
      <c r="C65" s="301"/>
      <c r="D65" s="299" t="s">
        <v>1207</v>
      </c>
      <c r="E65" s="299"/>
      <c r="F65" s="299"/>
      <c r="G65" s="299"/>
      <c r="H65" s="299"/>
      <c r="I65" s="299"/>
      <c r="J65" s="299"/>
      <c r="K65" s="297"/>
    </row>
    <row r="66" spans="2:11" s="1" customFormat="1" ht="15" customHeight="1">
      <c r="B66" s="295"/>
      <c r="C66" s="301"/>
      <c r="D66" s="304" t="s">
        <v>1208</v>
      </c>
      <c r="E66" s="304"/>
      <c r="F66" s="304"/>
      <c r="G66" s="304"/>
      <c r="H66" s="304"/>
      <c r="I66" s="304"/>
      <c r="J66" s="304"/>
      <c r="K66" s="297"/>
    </row>
    <row r="67" spans="2:11" s="1" customFormat="1" ht="15" customHeight="1">
      <c r="B67" s="295"/>
      <c r="C67" s="301"/>
      <c r="D67" s="299" t="s">
        <v>1209</v>
      </c>
      <c r="E67" s="299"/>
      <c r="F67" s="299"/>
      <c r="G67" s="299"/>
      <c r="H67" s="299"/>
      <c r="I67" s="299"/>
      <c r="J67" s="299"/>
      <c r="K67" s="297"/>
    </row>
    <row r="68" spans="2:11" s="1" customFormat="1" ht="15" customHeight="1">
      <c r="B68" s="295"/>
      <c r="C68" s="301"/>
      <c r="D68" s="299" t="s">
        <v>1210</v>
      </c>
      <c r="E68" s="299"/>
      <c r="F68" s="299"/>
      <c r="G68" s="299"/>
      <c r="H68" s="299"/>
      <c r="I68" s="299"/>
      <c r="J68" s="299"/>
      <c r="K68" s="297"/>
    </row>
    <row r="69" spans="2:11" s="1" customFormat="1" ht="15" customHeight="1">
      <c r="B69" s="295"/>
      <c r="C69" s="301"/>
      <c r="D69" s="299" t="s">
        <v>1211</v>
      </c>
      <c r="E69" s="299"/>
      <c r="F69" s="299"/>
      <c r="G69" s="299"/>
      <c r="H69" s="299"/>
      <c r="I69" s="299"/>
      <c r="J69" s="299"/>
      <c r="K69" s="297"/>
    </row>
    <row r="70" spans="2:11" s="1" customFormat="1" ht="15" customHeight="1">
      <c r="B70" s="295"/>
      <c r="C70" s="301"/>
      <c r="D70" s="299" t="s">
        <v>1212</v>
      </c>
      <c r="E70" s="299"/>
      <c r="F70" s="299"/>
      <c r="G70" s="299"/>
      <c r="H70" s="299"/>
      <c r="I70" s="299"/>
      <c r="J70" s="299"/>
      <c r="K70" s="297"/>
    </row>
    <row r="71" spans="2:1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s="1" customFormat="1" ht="45" customHeight="1">
      <c r="B75" s="314"/>
      <c r="C75" s="315" t="s">
        <v>1213</v>
      </c>
      <c r="D75" s="315"/>
      <c r="E75" s="315"/>
      <c r="F75" s="315"/>
      <c r="G75" s="315"/>
      <c r="H75" s="315"/>
      <c r="I75" s="315"/>
      <c r="J75" s="315"/>
      <c r="K75" s="316"/>
    </row>
    <row r="76" spans="2:11" s="1" customFormat="1" ht="17.25" customHeight="1">
      <c r="B76" s="314"/>
      <c r="C76" s="317" t="s">
        <v>1214</v>
      </c>
      <c r="D76" s="317"/>
      <c r="E76" s="317"/>
      <c r="F76" s="317" t="s">
        <v>1215</v>
      </c>
      <c r="G76" s="318"/>
      <c r="H76" s="317" t="s">
        <v>57</v>
      </c>
      <c r="I76" s="317" t="s">
        <v>60</v>
      </c>
      <c r="J76" s="317" t="s">
        <v>1216</v>
      </c>
      <c r="K76" s="316"/>
    </row>
    <row r="77" spans="2:11" s="1" customFormat="1" ht="17.25" customHeight="1">
      <c r="B77" s="314"/>
      <c r="C77" s="319" t="s">
        <v>1217</v>
      </c>
      <c r="D77" s="319"/>
      <c r="E77" s="319"/>
      <c r="F77" s="320" t="s">
        <v>1218</v>
      </c>
      <c r="G77" s="321"/>
      <c r="H77" s="319"/>
      <c r="I77" s="319"/>
      <c r="J77" s="319" t="s">
        <v>1219</v>
      </c>
      <c r="K77" s="316"/>
    </row>
    <row r="78" spans="2:11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s="1" customFormat="1" ht="15" customHeight="1">
      <c r="B79" s="314"/>
      <c r="C79" s="302" t="s">
        <v>56</v>
      </c>
      <c r="D79" s="322"/>
      <c r="E79" s="322"/>
      <c r="F79" s="324" t="s">
        <v>1220</v>
      </c>
      <c r="G79" s="323"/>
      <c r="H79" s="302" t="s">
        <v>1221</v>
      </c>
      <c r="I79" s="302" t="s">
        <v>1222</v>
      </c>
      <c r="J79" s="302">
        <v>20</v>
      </c>
      <c r="K79" s="316"/>
    </row>
    <row r="80" spans="2:11" s="1" customFormat="1" ht="15" customHeight="1">
      <c r="B80" s="314"/>
      <c r="C80" s="302" t="s">
        <v>1223</v>
      </c>
      <c r="D80" s="302"/>
      <c r="E80" s="302"/>
      <c r="F80" s="324" t="s">
        <v>1220</v>
      </c>
      <c r="G80" s="323"/>
      <c r="H80" s="302" t="s">
        <v>1224</v>
      </c>
      <c r="I80" s="302" t="s">
        <v>1222</v>
      </c>
      <c r="J80" s="302">
        <v>120</v>
      </c>
      <c r="K80" s="316"/>
    </row>
    <row r="81" spans="2:11" s="1" customFormat="1" ht="15" customHeight="1">
      <c r="B81" s="325"/>
      <c r="C81" s="302" t="s">
        <v>1225</v>
      </c>
      <c r="D81" s="302"/>
      <c r="E81" s="302"/>
      <c r="F81" s="324" t="s">
        <v>1226</v>
      </c>
      <c r="G81" s="323"/>
      <c r="H81" s="302" t="s">
        <v>1227</v>
      </c>
      <c r="I81" s="302" t="s">
        <v>1222</v>
      </c>
      <c r="J81" s="302">
        <v>50</v>
      </c>
      <c r="K81" s="316"/>
    </row>
    <row r="82" spans="2:11" s="1" customFormat="1" ht="15" customHeight="1">
      <c r="B82" s="325"/>
      <c r="C82" s="302" t="s">
        <v>1228</v>
      </c>
      <c r="D82" s="302"/>
      <c r="E82" s="302"/>
      <c r="F82" s="324" t="s">
        <v>1220</v>
      </c>
      <c r="G82" s="323"/>
      <c r="H82" s="302" t="s">
        <v>1229</v>
      </c>
      <c r="I82" s="302" t="s">
        <v>1230</v>
      </c>
      <c r="J82" s="302"/>
      <c r="K82" s="316"/>
    </row>
    <row r="83" spans="2:11" s="1" customFormat="1" ht="15" customHeight="1">
      <c r="B83" s="325"/>
      <c r="C83" s="326" t="s">
        <v>1231</v>
      </c>
      <c r="D83" s="326"/>
      <c r="E83" s="326"/>
      <c r="F83" s="327" t="s">
        <v>1226</v>
      </c>
      <c r="G83" s="326"/>
      <c r="H83" s="326" t="s">
        <v>1232</v>
      </c>
      <c r="I83" s="326" t="s">
        <v>1222</v>
      </c>
      <c r="J83" s="326">
        <v>15</v>
      </c>
      <c r="K83" s="316"/>
    </row>
    <row r="84" spans="2:11" s="1" customFormat="1" ht="15" customHeight="1">
      <c r="B84" s="325"/>
      <c r="C84" s="326" t="s">
        <v>1233</v>
      </c>
      <c r="D84" s="326"/>
      <c r="E84" s="326"/>
      <c r="F84" s="327" t="s">
        <v>1226</v>
      </c>
      <c r="G84" s="326"/>
      <c r="H84" s="326" t="s">
        <v>1234</v>
      </c>
      <c r="I84" s="326" t="s">
        <v>1222</v>
      </c>
      <c r="J84" s="326">
        <v>15</v>
      </c>
      <c r="K84" s="316"/>
    </row>
    <row r="85" spans="2:11" s="1" customFormat="1" ht="15" customHeight="1">
      <c r="B85" s="325"/>
      <c r="C85" s="326" t="s">
        <v>1235</v>
      </c>
      <c r="D85" s="326"/>
      <c r="E85" s="326"/>
      <c r="F85" s="327" t="s">
        <v>1226</v>
      </c>
      <c r="G85" s="326"/>
      <c r="H85" s="326" t="s">
        <v>1236</v>
      </c>
      <c r="I85" s="326" t="s">
        <v>1222</v>
      </c>
      <c r="J85" s="326">
        <v>20</v>
      </c>
      <c r="K85" s="316"/>
    </row>
    <row r="86" spans="2:11" s="1" customFormat="1" ht="15" customHeight="1">
      <c r="B86" s="325"/>
      <c r="C86" s="326" t="s">
        <v>1237</v>
      </c>
      <c r="D86" s="326"/>
      <c r="E86" s="326"/>
      <c r="F86" s="327" t="s">
        <v>1226</v>
      </c>
      <c r="G86" s="326"/>
      <c r="H86" s="326" t="s">
        <v>1238</v>
      </c>
      <c r="I86" s="326" t="s">
        <v>1222</v>
      </c>
      <c r="J86" s="326">
        <v>20</v>
      </c>
      <c r="K86" s="316"/>
    </row>
    <row r="87" spans="2:11" s="1" customFormat="1" ht="15" customHeight="1">
      <c r="B87" s="325"/>
      <c r="C87" s="302" t="s">
        <v>1239</v>
      </c>
      <c r="D87" s="302"/>
      <c r="E87" s="302"/>
      <c r="F87" s="324" t="s">
        <v>1226</v>
      </c>
      <c r="G87" s="323"/>
      <c r="H87" s="302" t="s">
        <v>1240</v>
      </c>
      <c r="I87" s="302" t="s">
        <v>1222</v>
      </c>
      <c r="J87" s="302">
        <v>50</v>
      </c>
      <c r="K87" s="316"/>
    </row>
    <row r="88" spans="2:11" s="1" customFormat="1" ht="15" customHeight="1">
      <c r="B88" s="325"/>
      <c r="C88" s="302" t="s">
        <v>1241</v>
      </c>
      <c r="D88" s="302"/>
      <c r="E88" s="302"/>
      <c r="F88" s="324" t="s">
        <v>1226</v>
      </c>
      <c r="G88" s="323"/>
      <c r="H88" s="302" t="s">
        <v>1242</v>
      </c>
      <c r="I88" s="302" t="s">
        <v>1222</v>
      </c>
      <c r="J88" s="302">
        <v>20</v>
      </c>
      <c r="K88" s="316"/>
    </row>
    <row r="89" spans="2:11" s="1" customFormat="1" ht="15" customHeight="1">
      <c r="B89" s="325"/>
      <c r="C89" s="302" t="s">
        <v>1243</v>
      </c>
      <c r="D89" s="302"/>
      <c r="E89" s="302"/>
      <c r="F89" s="324" t="s">
        <v>1226</v>
      </c>
      <c r="G89" s="323"/>
      <c r="H89" s="302" t="s">
        <v>1244</v>
      </c>
      <c r="I89" s="302" t="s">
        <v>1222</v>
      </c>
      <c r="J89" s="302">
        <v>20</v>
      </c>
      <c r="K89" s="316"/>
    </row>
    <row r="90" spans="2:11" s="1" customFormat="1" ht="15" customHeight="1">
      <c r="B90" s="325"/>
      <c r="C90" s="302" t="s">
        <v>1245</v>
      </c>
      <c r="D90" s="302"/>
      <c r="E90" s="302"/>
      <c r="F90" s="324" t="s">
        <v>1226</v>
      </c>
      <c r="G90" s="323"/>
      <c r="H90" s="302" t="s">
        <v>1246</v>
      </c>
      <c r="I90" s="302" t="s">
        <v>1222</v>
      </c>
      <c r="J90" s="302">
        <v>50</v>
      </c>
      <c r="K90" s="316"/>
    </row>
    <row r="91" spans="2:11" s="1" customFormat="1" ht="15" customHeight="1">
      <c r="B91" s="325"/>
      <c r="C91" s="302" t="s">
        <v>1247</v>
      </c>
      <c r="D91" s="302"/>
      <c r="E91" s="302"/>
      <c r="F91" s="324" t="s">
        <v>1226</v>
      </c>
      <c r="G91" s="323"/>
      <c r="H91" s="302" t="s">
        <v>1247</v>
      </c>
      <c r="I91" s="302" t="s">
        <v>1222</v>
      </c>
      <c r="J91" s="302">
        <v>50</v>
      </c>
      <c r="K91" s="316"/>
    </row>
    <row r="92" spans="2:11" s="1" customFormat="1" ht="15" customHeight="1">
      <c r="B92" s="325"/>
      <c r="C92" s="302" t="s">
        <v>1248</v>
      </c>
      <c r="D92" s="302"/>
      <c r="E92" s="302"/>
      <c r="F92" s="324" t="s">
        <v>1226</v>
      </c>
      <c r="G92" s="323"/>
      <c r="H92" s="302" t="s">
        <v>1249</v>
      </c>
      <c r="I92" s="302" t="s">
        <v>1222</v>
      </c>
      <c r="J92" s="302">
        <v>255</v>
      </c>
      <c r="K92" s="316"/>
    </row>
    <row r="93" spans="2:11" s="1" customFormat="1" ht="15" customHeight="1">
      <c r="B93" s="325"/>
      <c r="C93" s="302" t="s">
        <v>1250</v>
      </c>
      <c r="D93" s="302"/>
      <c r="E93" s="302"/>
      <c r="F93" s="324" t="s">
        <v>1220</v>
      </c>
      <c r="G93" s="323"/>
      <c r="H93" s="302" t="s">
        <v>1251</v>
      </c>
      <c r="I93" s="302" t="s">
        <v>1252</v>
      </c>
      <c r="J93" s="302"/>
      <c r="K93" s="316"/>
    </row>
    <row r="94" spans="2:11" s="1" customFormat="1" ht="15" customHeight="1">
      <c r="B94" s="325"/>
      <c r="C94" s="302" t="s">
        <v>1253</v>
      </c>
      <c r="D94" s="302"/>
      <c r="E94" s="302"/>
      <c r="F94" s="324" t="s">
        <v>1220</v>
      </c>
      <c r="G94" s="323"/>
      <c r="H94" s="302" t="s">
        <v>1254</v>
      </c>
      <c r="I94" s="302" t="s">
        <v>1255</v>
      </c>
      <c r="J94" s="302"/>
      <c r="K94" s="316"/>
    </row>
    <row r="95" spans="2:11" s="1" customFormat="1" ht="15" customHeight="1">
      <c r="B95" s="325"/>
      <c r="C95" s="302" t="s">
        <v>1256</v>
      </c>
      <c r="D95" s="302"/>
      <c r="E95" s="302"/>
      <c r="F95" s="324" t="s">
        <v>1220</v>
      </c>
      <c r="G95" s="323"/>
      <c r="H95" s="302" t="s">
        <v>1256</v>
      </c>
      <c r="I95" s="302" t="s">
        <v>1255</v>
      </c>
      <c r="J95" s="302"/>
      <c r="K95" s="316"/>
    </row>
    <row r="96" spans="2:11" s="1" customFormat="1" ht="15" customHeight="1">
      <c r="B96" s="325"/>
      <c r="C96" s="302" t="s">
        <v>41</v>
      </c>
      <c r="D96" s="302"/>
      <c r="E96" s="302"/>
      <c r="F96" s="324" t="s">
        <v>1220</v>
      </c>
      <c r="G96" s="323"/>
      <c r="H96" s="302" t="s">
        <v>1257</v>
      </c>
      <c r="I96" s="302" t="s">
        <v>1255</v>
      </c>
      <c r="J96" s="302"/>
      <c r="K96" s="316"/>
    </row>
    <row r="97" spans="2:11" s="1" customFormat="1" ht="15" customHeight="1">
      <c r="B97" s="325"/>
      <c r="C97" s="302" t="s">
        <v>51</v>
      </c>
      <c r="D97" s="302"/>
      <c r="E97" s="302"/>
      <c r="F97" s="324" t="s">
        <v>1220</v>
      </c>
      <c r="G97" s="323"/>
      <c r="H97" s="302" t="s">
        <v>1258</v>
      </c>
      <c r="I97" s="302" t="s">
        <v>1255</v>
      </c>
      <c r="J97" s="302"/>
      <c r="K97" s="316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s="1" customFormat="1" ht="45" customHeight="1">
      <c r="B102" s="314"/>
      <c r="C102" s="315" t="s">
        <v>1259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s="1" customFormat="1" ht="17.25" customHeight="1">
      <c r="B103" s="314"/>
      <c r="C103" s="317" t="s">
        <v>1214</v>
      </c>
      <c r="D103" s="317"/>
      <c r="E103" s="317"/>
      <c r="F103" s="317" t="s">
        <v>1215</v>
      </c>
      <c r="G103" s="318"/>
      <c r="H103" s="317" t="s">
        <v>57</v>
      </c>
      <c r="I103" s="317" t="s">
        <v>60</v>
      </c>
      <c r="J103" s="317" t="s">
        <v>1216</v>
      </c>
      <c r="K103" s="316"/>
    </row>
    <row r="104" spans="2:11" s="1" customFormat="1" ht="17.25" customHeight="1">
      <c r="B104" s="314"/>
      <c r="C104" s="319" t="s">
        <v>1217</v>
      </c>
      <c r="D104" s="319"/>
      <c r="E104" s="319"/>
      <c r="F104" s="320" t="s">
        <v>1218</v>
      </c>
      <c r="G104" s="321"/>
      <c r="H104" s="319"/>
      <c r="I104" s="319"/>
      <c r="J104" s="319" t="s">
        <v>1219</v>
      </c>
      <c r="K104" s="316"/>
    </row>
    <row r="105" spans="2:11" s="1" customFormat="1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spans="2:11" s="1" customFormat="1" ht="15" customHeight="1">
      <c r="B106" s="314"/>
      <c r="C106" s="302" t="s">
        <v>56</v>
      </c>
      <c r="D106" s="322"/>
      <c r="E106" s="322"/>
      <c r="F106" s="324" t="s">
        <v>1220</v>
      </c>
      <c r="G106" s="333"/>
      <c r="H106" s="302" t="s">
        <v>1260</v>
      </c>
      <c r="I106" s="302" t="s">
        <v>1222</v>
      </c>
      <c r="J106" s="302">
        <v>20</v>
      </c>
      <c r="K106" s="316"/>
    </row>
    <row r="107" spans="2:11" s="1" customFormat="1" ht="15" customHeight="1">
      <c r="B107" s="314"/>
      <c r="C107" s="302" t="s">
        <v>1223</v>
      </c>
      <c r="D107" s="302"/>
      <c r="E107" s="302"/>
      <c r="F107" s="324" t="s">
        <v>1220</v>
      </c>
      <c r="G107" s="302"/>
      <c r="H107" s="302" t="s">
        <v>1260</v>
      </c>
      <c r="I107" s="302" t="s">
        <v>1222</v>
      </c>
      <c r="J107" s="302">
        <v>120</v>
      </c>
      <c r="K107" s="316"/>
    </row>
    <row r="108" spans="2:11" s="1" customFormat="1" ht="15" customHeight="1">
      <c r="B108" s="325"/>
      <c r="C108" s="302" t="s">
        <v>1225</v>
      </c>
      <c r="D108" s="302"/>
      <c r="E108" s="302"/>
      <c r="F108" s="324" t="s">
        <v>1226</v>
      </c>
      <c r="G108" s="302"/>
      <c r="H108" s="302" t="s">
        <v>1260</v>
      </c>
      <c r="I108" s="302" t="s">
        <v>1222</v>
      </c>
      <c r="J108" s="302">
        <v>50</v>
      </c>
      <c r="K108" s="316"/>
    </row>
    <row r="109" spans="2:11" s="1" customFormat="1" ht="15" customHeight="1">
      <c r="B109" s="325"/>
      <c r="C109" s="302" t="s">
        <v>1228</v>
      </c>
      <c r="D109" s="302"/>
      <c r="E109" s="302"/>
      <c r="F109" s="324" t="s">
        <v>1220</v>
      </c>
      <c r="G109" s="302"/>
      <c r="H109" s="302" t="s">
        <v>1260</v>
      </c>
      <c r="I109" s="302" t="s">
        <v>1230</v>
      </c>
      <c r="J109" s="302"/>
      <c r="K109" s="316"/>
    </row>
    <row r="110" spans="2:11" s="1" customFormat="1" ht="15" customHeight="1">
      <c r="B110" s="325"/>
      <c r="C110" s="302" t="s">
        <v>1239</v>
      </c>
      <c r="D110" s="302"/>
      <c r="E110" s="302"/>
      <c r="F110" s="324" t="s">
        <v>1226</v>
      </c>
      <c r="G110" s="302"/>
      <c r="H110" s="302" t="s">
        <v>1260</v>
      </c>
      <c r="I110" s="302" t="s">
        <v>1222</v>
      </c>
      <c r="J110" s="302">
        <v>50</v>
      </c>
      <c r="K110" s="316"/>
    </row>
    <row r="111" spans="2:11" s="1" customFormat="1" ht="15" customHeight="1">
      <c r="B111" s="325"/>
      <c r="C111" s="302" t="s">
        <v>1247</v>
      </c>
      <c r="D111" s="302"/>
      <c r="E111" s="302"/>
      <c r="F111" s="324" t="s">
        <v>1226</v>
      </c>
      <c r="G111" s="302"/>
      <c r="H111" s="302" t="s">
        <v>1260</v>
      </c>
      <c r="I111" s="302" t="s">
        <v>1222</v>
      </c>
      <c r="J111" s="302">
        <v>50</v>
      </c>
      <c r="K111" s="316"/>
    </row>
    <row r="112" spans="2:11" s="1" customFormat="1" ht="15" customHeight="1">
      <c r="B112" s="325"/>
      <c r="C112" s="302" t="s">
        <v>1245</v>
      </c>
      <c r="D112" s="302"/>
      <c r="E112" s="302"/>
      <c r="F112" s="324" t="s">
        <v>1226</v>
      </c>
      <c r="G112" s="302"/>
      <c r="H112" s="302" t="s">
        <v>1260</v>
      </c>
      <c r="I112" s="302" t="s">
        <v>1222</v>
      </c>
      <c r="J112" s="302">
        <v>50</v>
      </c>
      <c r="K112" s="316"/>
    </row>
    <row r="113" spans="2:11" s="1" customFormat="1" ht="15" customHeight="1">
      <c r="B113" s="325"/>
      <c r="C113" s="302" t="s">
        <v>56</v>
      </c>
      <c r="D113" s="302"/>
      <c r="E113" s="302"/>
      <c r="F113" s="324" t="s">
        <v>1220</v>
      </c>
      <c r="G113" s="302"/>
      <c r="H113" s="302" t="s">
        <v>1261</v>
      </c>
      <c r="I113" s="302" t="s">
        <v>1222</v>
      </c>
      <c r="J113" s="302">
        <v>20</v>
      </c>
      <c r="K113" s="316"/>
    </row>
    <row r="114" spans="2:11" s="1" customFormat="1" ht="15" customHeight="1">
      <c r="B114" s="325"/>
      <c r="C114" s="302" t="s">
        <v>1262</v>
      </c>
      <c r="D114" s="302"/>
      <c r="E114" s="302"/>
      <c r="F114" s="324" t="s">
        <v>1220</v>
      </c>
      <c r="G114" s="302"/>
      <c r="H114" s="302" t="s">
        <v>1263</v>
      </c>
      <c r="I114" s="302" t="s">
        <v>1222</v>
      </c>
      <c r="J114" s="302">
        <v>120</v>
      </c>
      <c r="K114" s="316"/>
    </row>
    <row r="115" spans="2:11" s="1" customFormat="1" ht="15" customHeight="1">
      <c r="B115" s="325"/>
      <c r="C115" s="302" t="s">
        <v>41</v>
      </c>
      <c r="D115" s="302"/>
      <c r="E115" s="302"/>
      <c r="F115" s="324" t="s">
        <v>1220</v>
      </c>
      <c r="G115" s="302"/>
      <c r="H115" s="302" t="s">
        <v>1264</v>
      </c>
      <c r="I115" s="302" t="s">
        <v>1255</v>
      </c>
      <c r="J115" s="302"/>
      <c r="K115" s="316"/>
    </row>
    <row r="116" spans="2:11" s="1" customFormat="1" ht="15" customHeight="1">
      <c r="B116" s="325"/>
      <c r="C116" s="302" t="s">
        <v>51</v>
      </c>
      <c r="D116" s="302"/>
      <c r="E116" s="302"/>
      <c r="F116" s="324" t="s">
        <v>1220</v>
      </c>
      <c r="G116" s="302"/>
      <c r="H116" s="302" t="s">
        <v>1265</v>
      </c>
      <c r="I116" s="302" t="s">
        <v>1255</v>
      </c>
      <c r="J116" s="302"/>
      <c r="K116" s="316"/>
    </row>
    <row r="117" spans="2:11" s="1" customFormat="1" ht="15" customHeight="1">
      <c r="B117" s="325"/>
      <c r="C117" s="302" t="s">
        <v>60</v>
      </c>
      <c r="D117" s="302"/>
      <c r="E117" s="302"/>
      <c r="F117" s="324" t="s">
        <v>1220</v>
      </c>
      <c r="G117" s="302"/>
      <c r="H117" s="302" t="s">
        <v>1266</v>
      </c>
      <c r="I117" s="302" t="s">
        <v>1267</v>
      </c>
      <c r="J117" s="302"/>
      <c r="K117" s="316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spans="2:11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3" t="s">
        <v>1268</v>
      </c>
      <c r="D122" s="293"/>
      <c r="E122" s="293"/>
      <c r="F122" s="293"/>
      <c r="G122" s="293"/>
      <c r="H122" s="293"/>
      <c r="I122" s="293"/>
      <c r="J122" s="293"/>
      <c r="K122" s="341"/>
    </row>
    <row r="123" spans="2:11" s="1" customFormat="1" ht="17.25" customHeight="1">
      <c r="B123" s="342"/>
      <c r="C123" s="317" t="s">
        <v>1214</v>
      </c>
      <c r="D123" s="317"/>
      <c r="E123" s="317"/>
      <c r="F123" s="317" t="s">
        <v>1215</v>
      </c>
      <c r="G123" s="318"/>
      <c r="H123" s="317" t="s">
        <v>57</v>
      </c>
      <c r="I123" s="317" t="s">
        <v>60</v>
      </c>
      <c r="J123" s="317" t="s">
        <v>1216</v>
      </c>
      <c r="K123" s="343"/>
    </row>
    <row r="124" spans="2:11" s="1" customFormat="1" ht="17.25" customHeight="1">
      <c r="B124" s="342"/>
      <c r="C124" s="319" t="s">
        <v>1217</v>
      </c>
      <c r="D124" s="319"/>
      <c r="E124" s="319"/>
      <c r="F124" s="320" t="s">
        <v>1218</v>
      </c>
      <c r="G124" s="321"/>
      <c r="H124" s="319"/>
      <c r="I124" s="319"/>
      <c r="J124" s="319" t="s">
        <v>1219</v>
      </c>
      <c r="K124" s="343"/>
    </row>
    <row r="125" spans="2:11" s="1" customFormat="1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spans="2:11" s="1" customFormat="1" ht="15" customHeight="1">
      <c r="B126" s="344"/>
      <c r="C126" s="302" t="s">
        <v>1223</v>
      </c>
      <c r="D126" s="322"/>
      <c r="E126" s="322"/>
      <c r="F126" s="324" t="s">
        <v>1220</v>
      </c>
      <c r="G126" s="302"/>
      <c r="H126" s="302" t="s">
        <v>1260</v>
      </c>
      <c r="I126" s="302" t="s">
        <v>1222</v>
      </c>
      <c r="J126" s="302">
        <v>120</v>
      </c>
      <c r="K126" s="346"/>
    </row>
    <row r="127" spans="2:11" s="1" customFormat="1" ht="15" customHeight="1">
      <c r="B127" s="344"/>
      <c r="C127" s="302" t="s">
        <v>1269</v>
      </c>
      <c r="D127" s="302"/>
      <c r="E127" s="302"/>
      <c r="F127" s="324" t="s">
        <v>1220</v>
      </c>
      <c r="G127" s="302"/>
      <c r="H127" s="302" t="s">
        <v>1270</v>
      </c>
      <c r="I127" s="302" t="s">
        <v>1222</v>
      </c>
      <c r="J127" s="302" t="s">
        <v>1271</v>
      </c>
      <c r="K127" s="346"/>
    </row>
    <row r="128" spans="2:11" s="1" customFormat="1" ht="15" customHeight="1">
      <c r="B128" s="344"/>
      <c r="C128" s="302" t="s">
        <v>1168</v>
      </c>
      <c r="D128" s="302"/>
      <c r="E128" s="302"/>
      <c r="F128" s="324" t="s">
        <v>1220</v>
      </c>
      <c r="G128" s="302"/>
      <c r="H128" s="302" t="s">
        <v>1272</v>
      </c>
      <c r="I128" s="302" t="s">
        <v>1222</v>
      </c>
      <c r="J128" s="302" t="s">
        <v>1271</v>
      </c>
      <c r="K128" s="346"/>
    </row>
    <row r="129" spans="2:11" s="1" customFormat="1" ht="15" customHeight="1">
      <c r="B129" s="344"/>
      <c r="C129" s="302" t="s">
        <v>1231</v>
      </c>
      <c r="D129" s="302"/>
      <c r="E129" s="302"/>
      <c r="F129" s="324" t="s">
        <v>1226</v>
      </c>
      <c r="G129" s="302"/>
      <c r="H129" s="302" t="s">
        <v>1232</v>
      </c>
      <c r="I129" s="302" t="s">
        <v>1222</v>
      </c>
      <c r="J129" s="302">
        <v>15</v>
      </c>
      <c r="K129" s="346"/>
    </row>
    <row r="130" spans="2:11" s="1" customFormat="1" ht="15" customHeight="1">
      <c r="B130" s="344"/>
      <c r="C130" s="326" t="s">
        <v>1233</v>
      </c>
      <c r="D130" s="326"/>
      <c r="E130" s="326"/>
      <c r="F130" s="327" t="s">
        <v>1226</v>
      </c>
      <c r="G130" s="326"/>
      <c r="H130" s="326" t="s">
        <v>1234</v>
      </c>
      <c r="I130" s="326" t="s">
        <v>1222</v>
      </c>
      <c r="J130" s="326">
        <v>15</v>
      </c>
      <c r="K130" s="346"/>
    </row>
    <row r="131" spans="2:11" s="1" customFormat="1" ht="15" customHeight="1">
      <c r="B131" s="344"/>
      <c r="C131" s="326" t="s">
        <v>1235</v>
      </c>
      <c r="D131" s="326"/>
      <c r="E131" s="326"/>
      <c r="F131" s="327" t="s">
        <v>1226</v>
      </c>
      <c r="G131" s="326"/>
      <c r="H131" s="326" t="s">
        <v>1236</v>
      </c>
      <c r="I131" s="326" t="s">
        <v>1222</v>
      </c>
      <c r="J131" s="326">
        <v>20</v>
      </c>
      <c r="K131" s="346"/>
    </row>
    <row r="132" spans="2:11" s="1" customFormat="1" ht="15" customHeight="1">
      <c r="B132" s="344"/>
      <c r="C132" s="326" t="s">
        <v>1237</v>
      </c>
      <c r="D132" s="326"/>
      <c r="E132" s="326"/>
      <c r="F132" s="327" t="s">
        <v>1226</v>
      </c>
      <c r="G132" s="326"/>
      <c r="H132" s="326" t="s">
        <v>1238</v>
      </c>
      <c r="I132" s="326" t="s">
        <v>1222</v>
      </c>
      <c r="J132" s="326">
        <v>20</v>
      </c>
      <c r="K132" s="346"/>
    </row>
    <row r="133" spans="2:11" s="1" customFormat="1" ht="15" customHeight="1">
      <c r="B133" s="344"/>
      <c r="C133" s="302" t="s">
        <v>1225</v>
      </c>
      <c r="D133" s="302"/>
      <c r="E133" s="302"/>
      <c r="F133" s="324" t="s">
        <v>1226</v>
      </c>
      <c r="G133" s="302"/>
      <c r="H133" s="302" t="s">
        <v>1260</v>
      </c>
      <c r="I133" s="302" t="s">
        <v>1222</v>
      </c>
      <c r="J133" s="302">
        <v>50</v>
      </c>
      <c r="K133" s="346"/>
    </row>
    <row r="134" spans="2:11" s="1" customFormat="1" ht="15" customHeight="1">
      <c r="B134" s="344"/>
      <c r="C134" s="302" t="s">
        <v>1239</v>
      </c>
      <c r="D134" s="302"/>
      <c r="E134" s="302"/>
      <c r="F134" s="324" t="s">
        <v>1226</v>
      </c>
      <c r="G134" s="302"/>
      <c r="H134" s="302" t="s">
        <v>1260</v>
      </c>
      <c r="I134" s="302" t="s">
        <v>1222</v>
      </c>
      <c r="J134" s="302">
        <v>50</v>
      </c>
      <c r="K134" s="346"/>
    </row>
    <row r="135" spans="2:11" s="1" customFormat="1" ht="15" customHeight="1">
      <c r="B135" s="344"/>
      <c r="C135" s="302" t="s">
        <v>1245</v>
      </c>
      <c r="D135" s="302"/>
      <c r="E135" s="302"/>
      <c r="F135" s="324" t="s">
        <v>1226</v>
      </c>
      <c r="G135" s="302"/>
      <c r="H135" s="302" t="s">
        <v>1260</v>
      </c>
      <c r="I135" s="302" t="s">
        <v>1222</v>
      </c>
      <c r="J135" s="302">
        <v>50</v>
      </c>
      <c r="K135" s="346"/>
    </row>
    <row r="136" spans="2:11" s="1" customFormat="1" ht="15" customHeight="1">
      <c r="B136" s="344"/>
      <c r="C136" s="302" t="s">
        <v>1247</v>
      </c>
      <c r="D136" s="302"/>
      <c r="E136" s="302"/>
      <c r="F136" s="324" t="s">
        <v>1226</v>
      </c>
      <c r="G136" s="302"/>
      <c r="H136" s="302" t="s">
        <v>1260</v>
      </c>
      <c r="I136" s="302" t="s">
        <v>1222</v>
      </c>
      <c r="J136" s="302">
        <v>50</v>
      </c>
      <c r="K136" s="346"/>
    </row>
    <row r="137" spans="2:11" s="1" customFormat="1" ht="15" customHeight="1">
      <c r="B137" s="344"/>
      <c r="C137" s="302" t="s">
        <v>1248</v>
      </c>
      <c r="D137" s="302"/>
      <c r="E137" s="302"/>
      <c r="F137" s="324" t="s">
        <v>1226</v>
      </c>
      <c r="G137" s="302"/>
      <c r="H137" s="302" t="s">
        <v>1273</v>
      </c>
      <c r="I137" s="302" t="s">
        <v>1222</v>
      </c>
      <c r="J137" s="302">
        <v>255</v>
      </c>
      <c r="K137" s="346"/>
    </row>
    <row r="138" spans="2:11" s="1" customFormat="1" ht="15" customHeight="1">
      <c r="B138" s="344"/>
      <c r="C138" s="302" t="s">
        <v>1250</v>
      </c>
      <c r="D138" s="302"/>
      <c r="E138" s="302"/>
      <c r="F138" s="324" t="s">
        <v>1220</v>
      </c>
      <c r="G138" s="302"/>
      <c r="H138" s="302" t="s">
        <v>1274</v>
      </c>
      <c r="I138" s="302" t="s">
        <v>1252</v>
      </c>
      <c r="J138" s="302"/>
      <c r="K138" s="346"/>
    </row>
    <row r="139" spans="2:11" s="1" customFormat="1" ht="15" customHeight="1">
      <c r="B139" s="344"/>
      <c r="C139" s="302" t="s">
        <v>1253</v>
      </c>
      <c r="D139" s="302"/>
      <c r="E139" s="302"/>
      <c r="F139" s="324" t="s">
        <v>1220</v>
      </c>
      <c r="G139" s="302"/>
      <c r="H139" s="302" t="s">
        <v>1275</v>
      </c>
      <c r="I139" s="302" t="s">
        <v>1255</v>
      </c>
      <c r="J139" s="302"/>
      <c r="K139" s="346"/>
    </row>
    <row r="140" spans="2:11" s="1" customFormat="1" ht="15" customHeight="1">
      <c r="B140" s="344"/>
      <c r="C140" s="302" t="s">
        <v>1256</v>
      </c>
      <c r="D140" s="302"/>
      <c r="E140" s="302"/>
      <c r="F140" s="324" t="s">
        <v>1220</v>
      </c>
      <c r="G140" s="302"/>
      <c r="H140" s="302" t="s">
        <v>1256</v>
      </c>
      <c r="I140" s="302" t="s">
        <v>1255</v>
      </c>
      <c r="J140" s="302"/>
      <c r="K140" s="346"/>
    </row>
    <row r="141" spans="2:11" s="1" customFormat="1" ht="15" customHeight="1">
      <c r="B141" s="344"/>
      <c r="C141" s="302" t="s">
        <v>41</v>
      </c>
      <c r="D141" s="302"/>
      <c r="E141" s="302"/>
      <c r="F141" s="324" t="s">
        <v>1220</v>
      </c>
      <c r="G141" s="302"/>
      <c r="H141" s="302" t="s">
        <v>1276</v>
      </c>
      <c r="I141" s="302" t="s">
        <v>1255</v>
      </c>
      <c r="J141" s="302"/>
      <c r="K141" s="346"/>
    </row>
    <row r="142" spans="2:11" s="1" customFormat="1" ht="15" customHeight="1">
      <c r="B142" s="344"/>
      <c r="C142" s="302" t="s">
        <v>1277</v>
      </c>
      <c r="D142" s="302"/>
      <c r="E142" s="302"/>
      <c r="F142" s="324" t="s">
        <v>1220</v>
      </c>
      <c r="G142" s="302"/>
      <c r="H142" s="302" t="s">
        <v>1278</v>
      </c>
      <c r="I142" s="302" t="s">
        <v>1255</v>
      </c>
      <c r="J142" s="302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spans="2:11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s="1" customFormat="1" ht="45" customHeight="1">
      <c r="B147" s="314"/>
      <c r="C147" s="315" t="s">
        <v>1279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s="1" customFormat="1" ht="17.25" customHeight="1">
      <c r="B148" s="314"/>
      <c r="C148" s="317" t="s">
        <v>1214</v>
      </c>
      <c r="D148" s="317"/>
      <c r="E148" s="317"/>
      <c r="F148" s="317" t="s">
        <v>1215</v>
      </c>
      <c r="G148" s="318"/>
      <c r="H148" s="317" t="s">
        <v>57</v>
      </c>
      <c r="I148" s="317" t="s">
        <v>60</v>
      </c>
      <c r="J148" s="317" t="s">
        <v>1216</v>
      </c>
      <c r="K148" s="316"/>
    </row>
    <row r="149" spans="2:11" s="1" customFormat="1" ht="17.25" customHeight="1">
      <c r="B149" s="314"/>
      <c r="C149" s="319" t="s">
        <v>1217</v>
      </c>
      <c r="D149" s="319"/>
      <c r="E149" s="319"/>
      <c r="F149" s="320" t="s">
        <v>1218</v>
      </c>
      <c r="G149" s="321"/>
      <c r="H149" s="319"/>
      <c r="I149" s="319"/>
      <c r="J149" s="319" t="s">
        <v>1219</v>
      </c>
      <c r="K149" s="316"/>
    </row>
    <row r="150" spans="2:11" s="1" customFormat="1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spans="2:11" s="1" customFormat="1" ht="15" customHeight="1">
      <c r="B151" s="325"/>
      <c r="C151" s="350" t="s">
        <v>1223</v>
      </c>
      <c r="D151" s="302"/>
      <c r="E151" s="302"/>
      <c r="F151" s="351" t="s">
        <v>1220</v>
      </c>
      <c r="G151" s="302"/>
      <c r="H151" s="350" t="s">
        <v>1260</v>
      </c>
      <c r="I151" s="350" t="s">
        <v>1222</v>
      </c>
      <c r="J151" s="350">
        <v>120</v>
      </c>
      <c r="K151" s="346"/>
    </row>
    <row r="152" spans="2:11" s="1" customFormat="1" ht="15" customHeight="1">
      <c r="B152" s="325"/>
      <c r="C152" s="350" t="s">
        <v>1269</v>
      </c>
      <c r="D152" s="302"/>
      <c r="E152" s="302"/>
      <c r="F152" s="351" t="s">
        <v>1220</v>
      </c>
      <c r="G152" s="302"/>
      <c r="H152" s="350" t="s">
        <v>1280</v>
      </c>
      <c r="I152" s="350" t="s">
        <v>1222</v>
      </c>
      <c r="J152" s="350" t="s">
        <v>1271</v>
      </c>
      <c r="K152" s="346"/>
    </row>
    <row r="153" spans="2:11" s="1" customFormat="1" ht="15" customHeight="1">
      <c r="B153" s="325"/>
      <c r="C153" s="350" t="s">
        <v>1168</v>
      </c>
      <c r="D153" s="302"/>
      <c r="E153" s="302"/>
      <c r="F153" s="351" t="s">
        <v>1220</v>
      </c>
      <c r="G153" s="302"/>
      <c r="H153" s="350" t="s">
        <v>1281</v>
      </c>
      <c r="I153" s="350" t="s">
        <v>1222</v>
      </c>
      <c r="J153" s="350" t="s">
        <v>1271</v>
      </c>
      <c r="K153" s="346"/>
    </row>
    <row r="154" spans="2:11" s="1" customFormat="1" ht="15" customHeight="1">
      <c r="B154" s="325"/>
      <c r="C154" s="350" t="s">
        <v>1225</v>
      </c>
      <c r="D154" s="302"/>
      <c r="E154" s="302"/>
      <c r="F154" s="351" t="s">
        <v>1226</v>
      </c>
      <c r="G154" s="302"/>
      <c r="H154" s="350" t="s">
        <v>1260</v>
      </c>
      <c r="I154" s="350" t="s">
        <v>1222</v>
      </c>
      <c r="J154" s="350">
        <v>50</v>
      </c>
      <c r="K154" s="346"/>
    </row>
    <row r="155" spans="2:11" s="1" customFormat="1" ht="15" customHeight="1">
      <c r="B155" s="325"/>
      <c r="C155" s="350" t="s">
        <v>1228</v>
      </c>
      <c r="D155" s="302"/>
      <c r="E155" s="302"/>
      <c r="F155" s="351" t="s">
        <v>1220</v>
      </c>
      <c r="G155" s="302"/>
      <c r="H155" s="350" t="s">
        <v>1260</v>
      </c>
      <c r="I155" s="350" t="s">
        <v>1230</v>
      </c>
      <c r="J155" s="350"/>
      <c r="K155" s="346"/>
    </row>
    <row r="156" spans="2:11" s="1" customFormat="1" ht="15" customHeight="1">
      <c r="B156" s="325"/>
      <c r="C156" s="350" t="s">
        <v>1239</v>
      </c>
      <c r="D156" s="302"/>
      <c r="E156" s="302"/>
      <c r="F156" s="351" t="s">
        <v>1226</v>
      </c>
      <c r="G156" s="302"/>
      <c r="H156" s="350" t="s">
        <v>1260</v>
      </c>
      <c r="I156" s="350" t="s">
        <v>1222</v>
      </c>
      <c r="J156" s="350">
        <v>50</v>
      </c>
      <c r="K156" s="346"/>
    </row>
    <row r="157" spans="2:11" s="1" customFormat="1" ht="15" customHeight="1">
      <c r="B157" s="325"/>
      <c r="C157" s="350" t="s">
        <v>1247</v>
      </c>
      <c r="D157" s="302"/>
      <c r="E157" s="302"/>
      <c r="F157" s="351" t="s">
        <v>1226</v>
      </c>
      <c r="G157" s="302"/>
      <c r="H157" s="350" t="s">
        <v>1260</v>
      </c>
      <c r="I157" s="350" t="s">
        <v>1222</v>
      </c>
      <c r="J157" s="350">
        <v>50</v>
      </c>
      <c r="K157" s="346"/>
    </row>
    <row r="158" spans="2:11" s="1" customFormat="1" ht="15" customHeight="1">
      <c r="B158" s="325"/>
      <c r="C158" s="350" t="s">
        <v>1245</v>
      </c>
      <c r="D158" s="302"/>
      <c r="E158" s="302"/>
      <c r="F158" s="351" t="s">
        <v>1226</v>
      </c>
      <c r="G158" s="302"/>
      <c r="H158" s="350" t="s">
        <v>1260</v>
      </c>
      <c r="I158" s="350" t="s">
        <v>1222</v>
      </c>
      <c r="J158" s="350">
        <v>50</v>
      </c>
      <c r="K158" s="346"/>
    </row>
    <row r="159" spans="2:11" s="1" customFormat="1" ht="15" customHeight="1">
      <c r="B159" s="325"/>
      <c r="C159" s="350" t="s">
        <v>149</v>
      </c>
      <c r="D159" s="302"/>
      <c r="E159" s="302"/>
      <c r="F159" s="351" t="s">
        <v>1220</v>
      </c>
      <c r="G159" s="302"/>
      <c r="H159" s="350" t="s">
        <v>1282</v>
      </c>
      <c r="I159" s="350" t="s">
        <v>1222</v>
      </c>
      <c r="J159" s="350" t="s">
        <v>1283</v>
      </c>
      <c r="K159" s="346"/>
    </row>
    <row r="160" spans="2:11" s="1" customFormat="1" ht="15" customHeight="1">
      <c r="B160" s="325"/>
      <c r="C160" s="350" t="s">
        <v>1284</v>
      </c>
      <c r="D160" s="302"/>
      <c r="E160" s="302"/>
      <c r="F160" s="351" t="s">
        <v>1220</v>
      </c>
      <c r="G160" s="302"/>
      <c r="H160" s="350" t="s">
        <v>1285</v>
      </c>
      <c r="I160" s="350" t="s">
        <v>1255</v>
      </c>
      <c r="J160" s="350"/>
      <c r="K160" s="346"/>
    </row>
    <row r="161" spans="2:11" s="1" customFormat="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spans="2:11" s="1" customFormat="1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spans="2:11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s="1" customFormat="1" ht="45" customHeight="1">
      <c r="B165" s="292"/>
      <c r="C165" s="293" t="s">
        <v>1286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s="1" customFormat="1" ht="17.25" customHeight="1">
      <c r="B166" s="292"/>
      <c r="C166" s="317" t="s">
        <v>1214</v>
      </c>
      <c r="D166" s="317"/>
      <c r="E166" s="317"/>
      <c r="F166" s="317" t="s">
        <v>1215</v>
      </c>
      <c r="G166" s="354"/>
      <c r="H166" s="355" t="s">
        <v>57</v>
      </c>
      <c r="I166" s="355" t="s">
        <v>60</v>
      </c>
      <c r="J166" s="317" t="s">
        <v>1216</v>
      </c>
      <c r="K166" s="294"/>
    </row>
    <row r="167" spans="2:11" s="1" customFormat="1" ht="17.25" customHeight="1">
      <c r="B167" s="295"/>
      <c r="C167" s="319" t="s">
        <v>1217</v>
      </c>
      <c r="D167" s="319"/>
      <c r="E167" s="319"/>
      <c r="F167" s="320" t="s">
        <v>1218</v>
      </c>
      <c r="G167" s="356"/>
      <c r="H167" s="357"/>
      <c r="I167" s="357"/>
      <c r="J167" s="319" t="s">
        <v>1219</v>
      </c>
      <c r="K167" s="297"/>
    </row>
    <row r="168" spans="2:11" s="1" customFormat="1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spans="2:11" s="1" customFormat="1" ht="15" customHeight="1">
      <c r="B169" s="325"/>
      <c r="C169" s="302" t="s">
        <v>1223</v>
      </c>
      <c r="D169" s="302"/>
      <c r="E169" s="302"/>
      <c r="F169" s="324" t="s">
        <v>1220</v>
      </c>
      <c r="G169" s="302"/>
      <c r="H169" s="302" t="s">
        <v>1260</v>
      </c>
      <c r="I169" s="302" t="s">
        <v>1222</v>
      </c>
      <c r="J169" s="302">
        <v>120</v>
      </c>
      <c r="K169" s="346"/>
    </row>
    <row r="170" spans="2:11" s="1" customFormat="1" ht="15" customHeight="1">
      <c r="B170" s="325"/>
      <c r="C170" s="302" t="s">
        <v>1269</v>
      </c>
      <c r="D170" s="302"/>
      <c r="E170" s="302"/>
      <c r="F170" s="324" t="s">
        <v>1220</v>
      </c>
      <c r="G170" s="302"/>
      <c r="H170" s="302" t="s">
        <v>1270</v>
      </c>
      <c r="I170" s="302" t="s">
        <v>1222</v>
      </c>
      <c r="J170" s="302" t="s">
        <v>1271</v>
      </c>
      <c r="K170" s="346"/>
    </row>
    <row r="171" spans="2:11" s="1" customFormat="1" ht="15" customHeight="1">
      <c r="B171" s="325"/>
      <c r="C171" s="302" t="s">
        <v>1168</v>
      </c>
      <c r="D171" s="302"/>
      <c r="E171" s="302"/>
      <c r="F171" s="324" t="s">
        <v>1220</v>
      </c>
      <c r="G171" s="302"/>
      <c r="H171" s="302" t="s">
        <v>1287</v>
      </c>
      <c r="I171" s="302" t="s">
        <v>1222</v>
      </c>
      <c r="J171" s="302" t="s">
        <v>1271</v>
      </c>
      <c r="K171" s="346"/>
    </row>
    <row r="172" spans="2:11" s="1" customFormat="1" ht="15" customHeight="1">
      <c r="B172" s="325"/>
      <c r="C172" s="302" t="s">
        <v>1225</v>
      </c>
      <c r="D172" s="302"/>
      <c r="E172" s="302"/>
      <c r="F172" s="324" t="s">
        <v>1226</v>
      </c>
      <c r="G172" s="302"/>
      <c r="H172" s="302" t="s">
        <v>1287</v>
      </c>
      <c r="I172" s="302" t="s">
        <v>1222</v>
      </c>
      <c r="J172" s="302">
        <v>50</v>
      </c>
      <c r="K172" s="346"/>
    </row>
    <row r="173" spans="2:11" s="1" customFormat="1" ht="15" customHeight="1">
      <c r="B173" s="325"/>
      <c r="C173" s="302" t="s">
        <v>1228</v>
      </c>
      <c r="D173" s="302"/>
      <c r="E173" s="302"/>
      <c r="F173" s="324" t="s">
        <v>1220</v>
      </c>
      <c r="G173" s="302"/>
      <c r="H173" s="302" t="s">
        <v>1287</v>
      </c>
      <c r="I173" s="302" t="s">
        <v>1230</v>
      </c>
      <c r="J173" s="302"/>
      <c r="K173" s="346"/>
    </row>
    <row r="174" spans="2:11" s="1" customFormat="1" ht="15" customHeight="1">
      <c r="B174" s="325"/>
      <c r="C174" s="302" t="s">
        <v>1239</v>
      </c>
      <c r="D174" s="302"/>
      <c r="E174" s="302"/>
      <c r="F174" s="324" t="s">
        <v>1226</v>
      </c>
      <c r="G174" s="302"/>
      <c r="H174" s="302" t="s">
        <v>1287</v>
      </c>
      <c r="I174" s="302" t="s">
        <v>1222</v>
      </c>
      <c r="J174" s="302">
        <v>50</v>
      </c>
      <c r="K174" s="346"/>
    </row>
    <row r="175" spans="2:11" s="1" customFormat="1" ht="15" customHeight="1">
      <c r="B175" s="325"/>
      <c r="C175" s="302" t="s">
        <v>1247</v>
      </c>
      <c r="D175" s="302"/>
      <c r="E175" s="302"/>
      <c r="F175" s="324" t="s">
        <v>1226</v>
      </c>
      <c r="G175" s="302"/>
      <c r="H175" s="302" t="s">
        <v>1287</v>
      </c>
      <c r="I175" s="302" t="s">
        <v>1222</v>
      </c>
      <c r="J175" s="302">
        <v>50</v>
      </c>
      <c r="K175" s="346"/>
    </row>
    <row r="176" spans="2:11" s="1" customFormat="1" ht="15" customHeight="1">
      <c r="B176" s="325"/>
      <c r="C176" s="302" t="s">
        <v>1245</v>
      </c>
      <c r="D176" s="302"/>
      <c r="E176" s="302"/>
      <c r="F176" s="324" t="s">
        <v>1226</v>
      </c>
      <c r="G176" s="302"/>
      <c r="H176" s="302" t="s">
        <v>1287</v>
      </c>
      <c r="I176" s="302" t="s">
        <v>1222</v>
      </c>
      <c r="J176" s="302">
        <v>50</v>
      </c>
      <c r="K176" s="346"/>
    </row>
    <row r="177" spans="2:11" s="1" customFormat="1" ht="15" customHeight="1">
      <c r="B177" s="325"/>
      <c r="C177" s="302" t="s">
        <v>159</v>
      </c>
      <c r="D177" s="302"/>
      <c r="E177" s="302"/>
      <c r="F177" s="324" t="s">
        <v>1220</v>
      </c>
      <c r="G177" s="302"/>
      <c r="H177" s="302" t="s">
        <v>1288</v>
      </c>
      <c r="I177" s="302" t="s">
        <v>1289</v>
      </c>
      <c r="J177" s="302"/>
      <c r="K177" s="346"/>
    </row>
    <row r="178" spans="2:11" s="1" customFormat="1" ht="15" customHeight="1">
      <c r="B178" s="325"/>
      <c r="C178" s="302" t="s">
        <v>60</v>
      </c>
      <c r="D178" s="302"/>
      <c r="E178" s="302"/>
      <c r="F178" s="324" t="s">
        <v>1220</v>
      </c>
      <c r="G178" s="302"/>
      <c r="H178" s="302" t="s">
        <v>1290</v>
      </c>
      <c r="I178" s="302" t="s">
        <v>1291</v>
      </c>
      <c r="J178" s="302">
        <v>1</v>
      </c>
      <c r="K178" s="346"/>
    </row>
    <row r="179" spans="2:11" s="1" customFormat="1" ht="15" customHeight="1">
      <c r="B179" s="325"/>
      <c r="C179" s="302" t="s">
        <v>56</v>
      </c>
      <c r="D179" s="302"/>
      <c r="E179" s="302"/>
      <c r="F179" s="324" t="s">
        <v>1220</v>
      </c>
      <c r="G179" s="302"/>
      <c r="H179" s="302" t="s">
        <v>1292</v>
      </c>
      <c r="I179" s="302" t="s">
        <v>1222</v>
      </c>
      <c r="J179" s="302">
        <v>20</v>
      </c>
      <c r="K179" s="346"/>
    </row>
    <row r="180" spans="2:11" s="1" customFormat="1" ht="15" customHeight="1">
      <c r="B180" s="325"/>
      <c r="C180" s="302" t="s">
        <v>57</v>
      </c>
      <c r="D180" s="302"/>
      <c r="E180" s="302"/>
      <c r="F180" s="324" t="s">
        <v>1220</v>
      </c>
      <c r="G180" s="302"/>
      <c r="H180" s="302" t="s">
        <v>1293</v>
      </c>
      <c r="I180" s="302" t="s">
        <v>1222</v>
      </c>
      <c r="J180" s="302">
        <v>255</v>
      </c>
      <c r="K180" s="346"/>
    </row>
    <row r="181" spans="2:11" s="1" customFormat="1" ht="15" customHeight="1">
      <c r="B181" s="325"/>
      <c r="C181" s="302" t="s">
        <v>160</v>
      </c>
      <c r="D181" s="302"/>
      <c r="E181" s="302"/>
      <c r="F181" s="324" t="s">
        <v>1220</v>
      </c>
      <c r="G181" s="302"/>
      <c r="H181" s="302" t="s">
        <v>1184</v>
      </c>
      <c r="I181" s="302" t="s">
        <v>1222</v>
      </c>
      <c r="J181" s="302">
        <v>10</v>
      </c>
      <c r="K181" s="346"/>
    </row>
    <row r="182" spans="2:11" s="1" customFormat="1" ht="15" customHeight="1">
      <c r="B182" s="325"/>
      <c r="C182" s="302" t="s">
        <v>161</v>
      </c>
      <c r="D182" s="302"/>
      <c r="E182" s="302"/>
      <c r="F182" s="324" t="s">
        <v>1220</v>
      </c>
      <c r="G182" s="302"/>
      <c r="H182" s="302" t="s">
        <v>1294</v>
      </c>
      <c r="I182" s="302" t="s">
        <v>1255</v>
      </c>
      <c r="J182" s="302"/>
      <c r="K182" s="346"/>
    </row>
    <row r="183" spans="2:11" s="1" customFormat="1" ht="15" customHeight="1">
      <c r="B183" s="325"/>
      <c r="C183" s="302" t="s">
        <v>1295</v>
      </c>
      <c r="D183" s="302"/>
      <c r="E183" s="302"/>
      <c r="F183" s="324" t="s">
        <v>1220</v>
      </c>
      <c r="G183" s="302"/>
      <c r="H183" s="302" t="s">
        <v>1296</v>
      </c>
      <c r="I183" s="302" t="s">
        <v>1255</v>
      </c>
      <c r="J183" s="302"/>
      <c r="K183" s="346"/>
    </row>
    <row r="184" spans="2:11" s="1" customFormat="1" ht="15" customHeight="1">
      <c r="B184" s="325"/>
      <c r="C184" s="302" t="s">
        <v>1284</v>
      </c>
      <c r="D184" s="302"/>
      <c r="E184" s="302"/>
      <c r="F184" s="324" t="s">
        <v>1220</v>
      </c>
      <c r="G184" s="302"/>
      <c r="H184" s="302" t="s">
        <v>1297</v>
      </c>
      <c r="I184" s="302" t="s">
        <v>1255</v>
      </c>
      <c r="J184" s="302"/>
      <c r="K184" s="346"/>
    </row>
    <row r="185" spans="2:11" s="1" customFormat="1" ht="15" customHeight="1">
      <c r="B185" s="325"/>
      <c r="C185" s="302" t="s">
        <v>163</v>
      </c>
      <c r="D185" s="302"/>
      <c r="E185" s="302"/>
      <c r="F185" s="324" t="s">
        <v>1226</v>
      </c>
      <c r="G185" s="302"/>
      <c r="H185" s="302" t="s">
        <v>1298</v>
      </c>
      <c r="I185" s="302" t="s">
        <v>1222</v>
      </c>
      <c r="J185" s="302">
        <v>50</v>
      </c>
      <c r="K185" s="346"/>
    </row>
    <row r="186" spans="2:11" s="1" customFormat="1" ht="15" customHeight="1">
      <c r="B186" s="325"/>
      <c r="C186" s="302" t="s">
        <v>1299</v>
      </c>
      <c r="D186" s="302"/>
      <c r="E186" s="302"/>
      <c r="F186" s="324" t="s">
        <v>1226</v>
      </c>
      <c r="G186" s="302"/>
      <c r="H186" s="302" t="s">
        <v>1300</v>
      </c>
      <c r="I186" s="302" t="s">
        <v>1301</v>
      </c>
      <c r="J186" s="302"/>
      <c r="K186" s="346"/>
    </row>
    <row r="187" spans="2:11" s="1" customFormat="1" ht="15" customHeight="1">
      <c r="B187" s="325"/>
      <c r="C187" s="302" t="s">
        <v>1302</v>
      </c>
      <c r="D187" s="302"/>
      <c r="E187" s="302"/>
      <c r="F187" s="324" t="s">
        <v>1226</v>
      </c>
      <c r="G187" s="302"/>
      <c r="H187" s="302" t="s">
        <v>1303</v>
      </c>
      <c r="I187" s="302" t="s">
        <v>1301</v>
      </c>
      <c r="J187" s="302"/>
      <c r="K187" s="346"/>
    </row>
    <row r="188" spans="2:11" s="1" customFormat="1" ht="15" customHeight="1">
      <c r="B188" s="325"/>
      <c r="C188" s="302" t="s">
        <v>1304</v>
      </c>
      <c r="D188" s="302"/>
      <c r="E188" s="302"/>
      <c r="F188" s="324" t="s">
        <v>1226</v>
      </c>
      <c r="G188" s="302"/>
      <c r="H188" s="302" t="s">
        <v>1305</v>
      </c>
      <c r="I188" s="302" t="s">
        <v>1301</v>
      </c>
      <c r="J188" s="302"/>
      <c r="K188" s="346"/>
    </row>
    <row r="189" spans="2:11" s="1" customFormat="1" ht="15" customHeight="1">
      <c r="B189" s="325"/>
      <c r="C189" s="358" t="s">
        <v>1306</v>
      </c>
      <c r="D189" s="302"/>
      <c r="E189" s="302"/>
      <c r="F189" s="324" t="s">
        <v>1226</v>
      </c>
      <c r="G189" s="302"/>
      <c r="H189" s="302" t="s">
        <v>1307</v>
      </c>
      <c r="I189" s="302" t="s">
        <v>1308</v>
      </c>
      <c r="J189" s="359" t="s">
        <v>1309</v>
      </c>
      <c r="K189" s="346"/>
    </row>
    <row r="190" spans="2:11" s="1" customFormat="1" ht="15" customHeight="1">
      <c r="B190" s="325"/>
      <c r="C190" s="309" t="s">
        <v>45</v>
      </c>
      <c r="D190" s="302"/>
      <c r="E190" s="302"/>
      <c r="F190" s="324" t="s">
        <v>1220</v>
      </c>
      <c r="G190" s="302"/>
      <c r="H190" s="299" t="s">
        <v>1310</v>
      </c>
      <c r="I190" s="302" t="s">
        <v>1311</v>
      </c>
      <c r="J190" s="302"/>
      <c r="K190" s="346"/>
    </row>
    <row r="191" spans="2:11" s="1" customFormat="1" ht="15" customHeight="1">
      <c r="B191" s="325"/>
      <c r="C191" s="309" t="s">
        <v>1312</v>
      </c>
      <c r="D191" s="302"/>
      <c r="E191" s="302"/>
      <c r="F191" s="324" t="s">
        <v>1220</v>
      </c>
      <c r="G191" s="302"/>
      <c r="H191" s="302" t="s">
        <v>1313</v>
      </c>
      <c r="I191" s="302" t="s">
        <v>1255</v>
      </c>
      <c r="J191" s="302"/>
      <c r="K191" s="346"/>
    </row>
    <row r="192" spans="2:11" s="1" customFormat="1" ht="15" customHeight="1">
      <c r="B192" s="325"/>
      <c r="C192" s="309" t="s">
        <v>1314</v>
      </c>
      <c r="D192" s="302"/>
      <c r="E192" s="302"/>
      <c r="F192" s="324" t="s">
        <v>1220</v>
      </c>
      <c r="G192" s="302"/>
      <c r="H192" s="302" t="s">
        <v>1315</v>
      </c>
      <c r="I192" s="302" t="s">
        <v>1255</v>
      </c>
      <c r="J192" s="302"/>
      <c r="K192" s="346"/>
    </row>
    <row r="193" spans="2:11" s="1" customFormat="1" ht="15" customHeight="1">
      <c r="B193" s="325"/>
      <c r="C193" s="309" t="s">
        <v>1316</v>
      </c>
      <c r="D193" s="302"/>
      <c r="E193" s="302"/>
      <c r="F193" s="324" t="s">
        <v>1226</v>
      </c>
      <c r="G193" s="302"/>
      <c r="H193" s="302" t="s">
        <v>1317</v>
      </c>
      <c r="I193" s="302" t="s">
        <v>1255</v>
      </c>
      <c r="J193" s="302"/>
      <c r="K193" s="346"/>
    </row>
    <row r="194" spans="2:11" s="1" customFormat="1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spans="2:11" s="1" customFormat="1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spans="2:11" s="1" customFormat="1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spans="2:11" s="1" customFormat="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s="1" customFormat="1" ht="12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s="1" customFormat="1" ht="21">
      <c r="B199" s="292"/>
      <c r="C199" s="293" t="s">
        <v>1318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5.5" customHeight="1">
      <c r="B200" s="292"/>
      <c r="C200" s="361" t="s">
        <v>1319</v>
      </c>
      <c r="D200" s="361"/>
      <c r="E200" s="361"/>
      <c r="F200" s="361" t="s">
        <v>1320</v>
      </c>
      <c r="G200" s="362"/>
      <c r="H200" s="361" t="s">
        <v>1321</v>
      </c>
      <c r="I200" s="361"/>
      <c r="J200" s="361"/>
      <c r="K200" s="294"/>
    </row>
    <row r="201" spans="2:11" s="1" customFormat="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spans="2:11" s="1" customFormat="1" ht="15" customHeight="1">
      <c r="B202" s="325"/>
      <c r="C202" s="302" t="s">
        <v>1311</v>
      </c>
      <c r="D202" s="302"/>
      <c r="E202" s="302"/>
      <c r="F202" s="324" t="s">
        <v>46</v>
      </c>
      <c r="G202" s="302"/>
      <c r="H202" s="302" t="s">
        <v>1322</v>
      </c>
      <c r="I202" s="302"/>
      <c r="J202" s="302"/>
      <c r="K202" s="346"/>
    </row>
    <row r="203" spans="2:11" s="1" customFormat="1" ht="15" customHeight="1">
      <c r="B203" s="325"/>
      <c r="C203" s="331"/>
      <c r="D203" s="302"/>
      <c r="E203" s="302"/>
      <c r="F203" s="324" t="s">
        <v>47</v>
      </c>
      <c r="G203" s="302"/>
      <c r="H203" s="302" t="s">
        <v>1323</v>
      </c>
      <c r="I203" s="302"/>
      <c r="J203" s="302"/>
      <c r="K203" s="346"/>
    </row>
    <row r="204" spans="2:11" s="1" customFormat="1" ht="15" customHeight="1">
      <c r="B204" s="325"/>
      <c r="C204" s="331"/>
      <c r="D204" s="302"/>
      <c r="E204" s="302"/>
      <c r="F204" s="324" t="s">
        <v>50</v>
      </c>
      <c r="G204" s="302"/>
      <c r="H204" s="302" t="s">
        <v>1324</v>
      </c>
      <c r="I204" s="302"/>
      <c r="J204" s="302"/>
      <c r="K204" s="346"/>
    </row>
    <row r="205" spans="2:11" s="1" customFormat="1" ht="15" customHeight="1">
      <c r="B205" s="325"/>
      <c r="C205" s="302"/>
      <c r="D205" s="302"/>
      <c r="E205" s="302"/>
      <c r="F205" s="324" t="s">
        <v>48</v>
      </c>
      <c r="G205" s="302"/>
      <c r="H205" s="302" t="s">
        <v>1325</v>
      </c>
      <c r="I205" s="302"/>
      <c r="J205" s="302"/>
      <c r="K205" s="346"/>
    </row>
    <row r="206" spans="2:11" s="1" customFormat="1" ht="15" customHeight="1">
      <c r="B206" s="325"/>
      <c r="C206" s="302"/>
      <c r="D206" s="302"/>
      <c r="E206" s="302"/>
      <c r="F206" s="324" t="s">
        <v>49</v>
      </c>
      <c r="G206" s="302"/>
      <c r="H206" s="302" t="s">
        <v>1326</v>
      </c>
      <c r="I206" s="302"/>
      <c r="J206" s="302"/>
      <c r="K206" s="346"/>
    </row>
    <row r="207" spans="2:11" s="1" customFormat="1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spans="2:11" s="1" customFormat="1" ht="15" customHeight="1">
      <c r="B208" s="325"/>
      <c r="C208" s="302" t="s">
        <v>1267</v>
      </c>
      <c r="D208" s="302"/>
      <c r="E208" s="302"/>
      <c r="F208" s="324" t="s">
        <v>81</v>
      </c>
      <c r="G208" s="302"/>
      <c r="H208" s="302" t="s">
        <v>1327</v>
      </c>
      <c r="I208" s="302"/>
      <c r="J208" s="302"/>
      <c r="K208" s="346"/>
    </row>
    <row r="209" spans="2:11" s="1" customFormat="1" ht="15" customHeight="1">
      <c r="B209" s="325"/>
      <c r="C209" s="331"/>
      <c r="D209" s="302"/>
      <c r="E209" s="302"/>
      <c r="F209" s="324" t="s">
        <v>1165</v>
      </c>
      <c r="G209" s="302"/>
      <c r="H209" s="302" t="s">
        <v>1166</v>
      </c>
      <c r="I209" s="302"/>
      <c r="J209" s="302"/>
      <c r="K209" s="346"/>
    </row>
    <row r="210" spans="2:11" s="1" customFormat="1" ht="15" customHeight="1">
      <c r="B210" s="325"/>
      <c r="C210" s="302"/>
      <c r="D210" s="302"/>
      <c r="E210" s="302"/>
      <c r="F210" s="324" t="s">
        <v>1163</v>
      </c>
      <c r="G210" s="302"/>
      <c r="H210" s="302" t="s">
        <v>1328</v>
      </c>
      <c r="I210" s="302"/>
      <c r="J210" s="302"/>
      <c r="K210" s="346"/>
    </row>
    <row r="211" spans="2:11" s="1" customFormat="1" ht="15" customHeight="1">
      <c r="B211" s="363"/>
      <c r="C211" s="331"/>
      <c r="D211" s="331"/>
      <c r="E211" s="331"/>
      <c r="F211" s="324" t="s">
        <v>1167</v>
      </c>
      <c r="G211" s="309"/>
      <c r="H211" s="350" t="s">
        <v>143</v>
      </c>
      <c r="I211" s="350"/>
      <c r="J211" s="350"/>
      <c r="K211" s="364"/>
    </row>
    <row r="212" spans="2:11" s="1" customFormat="1" ht="15" customHeight="1">
      <c r="B212" s="363"/>
      <c r="C212" s="331"/>
      <c r="D212" s="331"/>
      <c r="E212" s="331"/>
      <c r="F212" s="324" t="s">
        <v>1091</v>
      </c>
      <c r="G212" s="309"/>
      <c r="H212" s="350" t="s">
        <v>1329</v>
      </c>
      <c r="I212" s="350"/>
      <c r="J212" s="350"/>
      <c r="K212" s="364"/>
    </row>
    <row r="213" spans="2:11" s="1" customFormat="1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spans="2:11" s="1" customFormat="1" ht="15" customHeight="1">
      <c r="B214" s="363"/>
      <c r="C214" s="302" t="s">
        <v>1291</v>
      </c>
      <c r="D214" s="331"/>
      <c r="E214" s="331"/>
      <c r="F214" s="324">
        <v>1</v>
      </c>
      <c r="G214" s="309"/>
      <c r="H214" s="350" t="s">
        <v>1330</v>
      </c>
      <c r="I214" s="350"/>
      <c r="J214" s="350"/>
      <c r="K214" s="364"/>
    </row>
    <row r="215" spans="2:11" s="1" customFormat="1" ht="15" customHeight="1">
      <c r="B215" s="363"/>
      <c r="C215" s="331"/>
      <c r="D215" s="331"/>
      <c r="E215" s="331"/>
      <c r="F215" s="324">
        <v>2</v>
      </c>
      <c r="G215" s="309"/>
      <c r="H215" s="350" t="s">
        <v>1331</v>
      </c>
      <c r="I215" s="350"/>
      <c r="J215" s="350"/>
      <c r="K215" s="364"/>
    </row>
    <row r="216" spans="2:11" s="1" customFormat="1" ht="15" customHeight="1">
      <c r="B216" s="363"/>
      <c r="C216" s="331"/>
      <c r="D216" s="331"/>
      <c r="E216" s="331"/>
      <c r="F216" s="324">
        <v>3</v>
      </c>
      <c r="G216" s="309"/>
      <c r="H216" s="350" t="s">
        <v>1332</v>
      </c>
      <c r="I216" s="350"/>
      <c r="J216" s="350"/>
      <c r="K216" s="364"/>
    </row>
    <row r="217" spans="2:11" s="1" customFormat="1" ht="15" customHeight="1">
      <c r="B217" s="363"/>
      <c r="C217" s="331"/>
      <c r="D217" s="331"/>
      <c r="E217" s="331"/>
      <c r="F217" s="324">
        <v>4</v>
      </c>
      <c r="G217" s="309"/>
      <c r="H217" s="350" t="s">
        <v>1333</v>
      </c>
      <c r="I217" s="350"/>
      <c r="J217" s="350"/>
      <c r="K217" s="364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406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ROUND((SUM(BE83:BE138)),2)</f>
        <v>0</v>
      </c>
      <c r="G33" s="39"/>
      <c r="H33" s="39"/>
      <c r="I33" s="156">
        <v>0.21</v>
      </c>
      <c r="J33" s="155">
        <f>ROUND(((SUM(BE83:BE138))*I33),2)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ROUND((SUM(BF83:BF138)),2)</f>
        <v>0</v>
      </c>
      <c r="G34" s="39"/>
      <c r="H34" s="39"/>
      <c r="I34" s="156">
        <v>0.15</v>
      </c>
      <c r="J34" s="155">
        <f>ROUND(((SUM(BF83:BF138))*I34),2)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ROUND((SUM(BG83:BG138)),2)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ROUND((SUM(BH83:BH138)),2)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ROUND((SUM(BI83:BI138)),2)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16025-1.1 - SO301.1 Cestní rigol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155</v>
      </c>
      <c r="E62" s="187"/>
      <c r="F62" s="187"/>
      <c r="G62" s="187"/>
      <c r="H62" s="187"/>
      <c r="I62" s="188"/>
      <c r="J62" s="189">
        <f>J127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J136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16025-1.1 - SO301.1 Cestní rigol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411.10876256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P85+P127+P136</f>
        <v>0</v>
      </c>
      <c r="Q84" s="211"/>
      <c r="R84" s="212">
        <f>R85+R127+R136</f>
        <v>411.10876256</v>
      </c>
      <c r="S84" s="211"/>
      <c r="T84" s="213">
        <f>T85+T127+T136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BK85+BK127+BK136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SUM(P86:P126)</f>
        <v>0</v>
      </c>
      <c r="Q85" s="211"/>
      <c r="R85" s="212">
        <f>SUM(R86:R126)</f>
        <v>0</v>
      </c>
      <c r="S85" s="211"/>
      <c r="T85" s="213">
        <f>SUM(T86:T126)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SUM(BK86:BK126)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407</v>
      </c>
      <c r="F86" s="221" t="s">
        <v>408</v>
      </c>
      <c r="G86" s="222" t="s">
        <v>178</v>
      </c>
      <c r="H86" s="223">
        <v>526.9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409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183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410</v>
      </c>
      <c r="G88" s="236"/>
      <c r="H88" s="239">
        <v>526.9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20.5" customHeight="1">
      <c r="A89" s="39"/>
      <c r="B89" s="40"/>
      <c r="C89" s="219" t="s">
        <v>84</v>
      </c>
      <c r="D89" s="219" t="s">
        <v>175</v>
      </c>
      <c r="E89" s="220" t="s">
        <v>411</v>
      </c>
      <c r="F89" s="221" t="s">
        <v>412</v>
      </c>
      <c r="G89" s="222" t="s">
        <v>188</v>
      </c>
      <c r="H89" s="223">
        <v>88.26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413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190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414</v>
      </c>
      <c r="G91" s="236"/>
      <c r="H91" s="239">
        <v>88.26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20.5" customHeight="1">
      <c r="A92" s="39"/>
      <c r="B92" s="40"/>
      <c r="C92" s="219" t="s">
        <v>192</v>
      </c>
      <c r="D92" s="219" t="s">
        <v>175</v>
      </c>
      <c r="E92" s="220" t="s">
        <v>415</v>
      </c>
      <c r="F92" s="221" t="s">
        <v>416</v>
      </c>
      <c r="G92" s="222" t="s">
        <v>188</v>
      </c>
      <c r="H92" s="223">
        <v>43.47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417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190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418</v>
      </c>
      <c r="G94" s="236"/>
      <c r="H94" s="239">
        <v>43.47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41.5" customHeight="1">
      <c r="A95" s="39"/>
      <c r="B95" s="40"/>
      <c r="C95" s="219" t="s">
        <v>197</v>
      </c>
      <c r="D95" s="219" t="s">
        <v>175</v>
      </c>
      <c r="E95" s="220" t="s">
        <v>227</v>
      </c>
      <c r="F95" s="221" t="s">
        <v>228</v>
      </c>
      <c r="G95" s="222" t="s">
        <v>188</v>
      </c>
      <c r="H95" s="223">
        <v>57.48</v>
      </c>
      <c r="I95" s="224"/>
      <c r="J95" s="223">
        <f>ROUND(I95*H95,2)</f>
        <v>0</v>
      </c>
      <c r="K95" s="221" t="s">
        <v>179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180</v>
      </c>
      <c r="AT95" s="229" t="s">
        <v>175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419</v>
      </c>
    </row>
    <row r="96" spans="1:47" s="2" customFormat="1" ht="12">
      <c r="A96" s="39"/>
      <c r="B96" s="40"/>
      <c r="C96" s="41"/>
      <c r="D96" s="231" t="s">
        <v>182</v>
      </c>
      <c r="E96" s="41"/>
      <c r="F96" s="232" t="s">
        <v>230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420</v>
      </c>
      <c r="G97" s="236"/>
      <c r="H97" s="239">
        <v>28.74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75</v>
      </c>
      <c r="AY97" s="245" t="s">
        <v>173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421</v>
      </c>
      <c r="G98" s="236"/>
      <c r="H98" s="239">
        <v>28.74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4" customFormat="1" ht="12">
      <c r="A99" s="14"/>
      <c r="B99" s="246"/>
      <c r="C99" s="247"/>
      <c r="D99" s="231" t="s">
        <v>184</v>
      </c>
      <c r="E99" s="248" t="s">
        <v>18</v>
      </c>
      <c r="F99" s="249" t="s">
        <v>205</v>
      </c>
      <c r="G99" s="247"/>
      <c r="H99" s="250">
        <v>57.48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184</v>
      </c>
      <c r="AU99" s="256" t="s">
        <v>84</v>
      </c>
      <c r="AV99" s="14" t="s">
        <v>180</v>
      </c>
      <c r="AW99" s="14" t="s">
        <v>36</v>
      </c>
      <c r="AX99" s="14" t="s">
        <v>82</v>
      </c>
      <c r="AY99" s="256" t="s">
        <v>173</v>
      </c>
    </row>
    <row r="100" spans="1:65" s="2" customFormat="1" ht="41.5" customHeight="1">
      <c r="A100" s="39"/>
      <c r="B100" s="40"/>
      <c r="C100" s="219" t="s">
        <v>206</v>
      </c>
      <c r="D100" s="219" t="s">
        <v>175</v>
      </c>
      <c r="E100" s="220" t="s">
        <v>236</v>
      </c>
      <c r="F100" s="221" t="s">
        <v>237</v>
      </c>
      <c r="G100" s="222" t="s">
        <v>188</v>
      </c>
      <c r="H100" s="223">
        <v>102.99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422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230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47" s="2" customFormat="1" ht="12">
      <c r="A102" s="39"/>
      <c r="B102" s="40"/>
      <c r="C102" s="41"/>
      <c r="D102" s="231" t="s">
        <v>239</v>
      </c>
      <c r="E102" s="41"/>
      <c r="F102" s="232" t="s">
        <v>240</v>
      </c>
      <c r="G102" s="41"/>
      <c r="H102" s="41"/>
      <c r="I102" s="137"/>
      <c r="J102" s="41"/>
      <c r="K102" s="41"/>
      <c r="L102" s="45"/>
      <c r="M102" s="233"/>
      <c r="N102" s="23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239</v>
      </c>
      <c r="AU102" s="18" t="s">
        <v>84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423</v>
      </c>
      <c r="G103" s="236"/>
      <c r="H103" s="239">
        <v>88.26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75</v>
      </c>
      <c r="AY103" s="245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424</v>
      </c>
      <c r="G104" s="236"/>
      <c r="H104" s="239">
        <v>43.47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425</v>
      </c>
      <c r="G105" s="236"/>
      <c r="H105" s="239">
        <v>-28.74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4" customFormat="1" ht="12">
      <c r="A106" s="14"/>
      <c r="B106" s="246"/>
      <c r="C106" s="247"/>
      <c r="D106" s="231" t="s">
        <v>184</v>
      </c>
      <c r="E106" s="248" t="s">
        <v>18</v>
      </c>
      <c r="F106" s="249" t="s">
        <v>205</v>
      </c>
      <c r="G106" s="247"/>
      <c r="H106" s="250">
        <v>102.99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184</v>
      </c>
      <c r="AU106" s="256" t="s">
        <v>84</v>
      </c>
      <c r="AV106" s="14" t="s">
        <v>180</v>
      </c>
      <c r="AW106" s="14" t="s">
        <v>36</v>
      </c>
      <c r="AX106" s="14" t="s">
        <v>82</v>
      </c>
      <c r="AY106" s="256" t="s">
        <v>173</v>
      </c>
    </row>
    <row r="107" spans="1:65" s="2" customFormat="1" ht="31" customHeight="1">
      <c r="A107" s="39"/>
      <c r="B107" s="40"/>
      <c r="C107" s="219" t="s">
        <v>426</v>
      </c>
      <c r="D107" s="219" t="s">
        <v>175</v>
      </c>
      <c r="E107" s="220" t="s">
        <v>250</v>
      </c>
      <c r="F107" s="221" t="s">
        <v>251</v>
      </c>
      <c r="G107" s="222" t="s">
        <v>188</v>
      </c>
      <c r="H107" s="223">
        <v>28.74</v>
      </c>
      <c r="I107" s="224"/>
      <c r="J107" s="223">
        <f>ROUND(I107*H107,2)</f>
        <v>0</v>
      </c>
      <c r="K107" s="221" t="s">
        <v>179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427</v>
      </c>
    </row>
    <row r="108" spans="1:47" s="2" customFormat="1" ht="12">
      <c r="A108" s="39"/>
      <c r="B108" s="40"/>
      <c r="C108" s="41"/>
      <c r="D108" s="231" t="s">
        <v>182</v>
      </c>
      <c r="E108" s="41"/>
      <c r="F108" s="232" t="s">
        <v>253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84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428</v>
      </c>
      <c r="G109" s="236"/>
      <c r="H109" s="239">
        <v>28.74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14.5" customHeight="1">
      <c r="A110" s="39"/>
      <c r="B110" s="40"/>
      <c r="C110" s="219" t="s">
        <v>213</v>
      </c>
      <c r="D110" s="219" t="s">
        <v>175</v>
      </c>
      <c r="E110" s="220" t="s">
        <v>270</v>
      </c>
      <c r="F110" s="221" t="s">
        <v>271</v>
      </c>
      <c r="G110" s="222" t="s">
        <v>272</v>
      </c>
      <c r="H110" s="223">
        <v>226.58</v>
      </c>
      <c r="I110" s="224"/>
      <c r="J110" s="223">
        <f>ROUND(I110*H110,2)</f>
        <v>0</v>
      </c>
      <c r="K110" s="221" t="s">
        <v>18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429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423</v>
      </c>
      <c r="G111" s="236"/>
      <c r="H111" s="239">
        <v>88.26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424</v>
      </c>
      <c r="G112" s="236"/>
      <c r="H112" s="239">
        <v>43.47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425</v>
      </c>
      <c r="G113" s="236"/>
      <c r="H113" s="239">
        <v>-28.74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5" customFormat="1" ht="12">
      <c r="A114" s="15"/>
      <c r="B114" s="257"/>
      <c r="C114" s="258"/>
      <c r="D114" s="231" t="s">
        <v>184</v>
      </c>
      <c r="E114" s="259" t="s">
        <v>18</v>
      </c>
      <c r="F114" s="260" t="s">
        <v>274</v>
      </c>
      <c r="G114" s="258"/>
      <c r="H114" s="261">
        <v>102.99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184</v>
      </c>
      <c r="AU114" s="267" t="s">
        <v>84</v>
      </c>
      <c r="AV114" s="15" t="s">
        <v>192</v>
      </c>
      <c r="AW114" s="15" t="s">
        <v>36</v>
      </c>
      <c r="AX114" s="15" t="s">
        <v>75</v>
      </c>
      <c r="AY114" s="267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430</v>
      </c>
      <c r="G115" s="236"/>
      <c r="H115" s="239">
        <v>226.58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82</v>
      </c>
      <c r="AY115" s="245" t="s">
        <v>173</v>
      </c>
    </row>
    <row r="116" spans="1:65" s="2" customFormat="1" ht="31" customHeight="1">
      <c r="A116" s="39"/>
      <c r="B116" s="40"/>
      <c r="C116" s="219" t="s">
        <v>220</v>
      </c>
      <c r="D116" s="219" t="s">
        <v>175</v>
      </c>
      <c r="E116" s="220" t="s">
        <v>431</v>
      </c>
      <c r="F116" s="221" t="s">
        <v>432</v>
      </c>
      <c r="G116" s="222" t="s">
        <v>188</v>
      </c>
      <c r="H116" s="223">
        <v>28.74</v>
      </c>
      <c r="I116" s="224"/>
      <c r="J116" s="223">
        <f>ROUND(I116*H116,2)</f>
        <v>0</v>
      </c>
      <c r="K116" s="221" t="s">
        <v>179</v>
      </c>
      <c r="L116" s="45"/>
      <c r="M116" s="225" t="s">
        <v>18</v>
      </c>
      <c r="N116" s="226" t="s">
        <v>46</v>
      </c>
      <c r="O116" s="85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9" t="s">
        <v>180</v>
      </c>
      <c r="AT116" s="229" t="s">
        <v>175</v>
      </c>
      <c r="AU116" s="229" t="s">
        <v>84</v>
      </c>
      <c r="AY116" s="18" t="s">
        <v>173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8" t="s">
        <v>82</v>
      </c>
      <c r="BK116" s="230">
        <f>ROUND(I116*H116,2)</f>
        <v>0</v>
      </c>
      <c r="BL116" s="18" t="s">
        <v>180</v>
      </c>
      <c r="BM116" s="229" t="s">
        <v>433</v>
      </c>
    </row>
    <row r="117" spans="1:47" s="2" customFormat="1" ht="12">
      <c r="A117" s="39"/>
      <c r="B117" s="40"/>
      <c r="C117" s="41"/>
      <c r="D117" s="231" t="s">
        <v>182</v>
      </c>
      <c r="E117" s="41"/>
      <c r="F117" s="232" t="s">
        <v>434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435</v>
      </c>
      <c r="G118" s="236"/>
      <c r="H118" s="239">
        <v>28.74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20.5" customHeight="1">
      <c r="A119" s="39"/>
      <c r="B119" s="40"/>
      <c r="C119" s="219" t="s">
        <v>8</v>
      </c>
      <c r="D119" s="219" t="s">
        <v>175</v>
      </c>
      <c r="E119" s="220" t="s">
        <v>436</v>
      </c>
      <c r="F119" s="221" t="s">
        <v>437</v>
      </c>
      <c r="G119" s="222" t="s">
        <v>178</v>
      </c>
      <c r="H119" s="223">
        <v>449.01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438</v>
      </c>
    </row>
    <row r="120" spans="1:47" s="2" customFormat="1" ht="12">
      <c r="A120" s="39"/>
      <c r="B120" s="40"/>
      <c r="C120" s="41"/>
      <c r="D120" s="231" t="s">
        <v>182</v>
      </c>
      <c r="E120" s="41"/>
      <c r="F120" s="232" t="s">
        <v>310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182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439</v>
      </c>
      <c r="G121" s="236"/>
      <c r="H121" s="239">
        <v>449.01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82</v>
      </c>
      <c r="AY121" s="245" t="s">
        <v>173</v>
      </c>
    </row>
    <row r="122" spans="1:65" s="2" customFormat="1" ht="20.5" customHeight="1">
      <c r="A122" s="39"/>
      <c r="B122" s="40"/>
      <c r="C122" s="219" t="s">
        <v>440</v>
      </c>
      <c r="D122" s="219" t="s">
        <v>175</v>
      </c>
      <c r="E122" s="220" t="s">
        <v>441</v>
      </c>
      <c r="F122" s="221" t="s">
        <v>442</v>
      </c>
      <c r="G122" s="222" t="s">
        <v>178</v>
      </c>
      <c r="H122" s="223">
        <v>378.09</v>
      </c>
      <c r="I122" s="224"/>
      <c r="J122" s="223">
        <f>ROUND(I122*H122,2)</f>
        <v>0</v>
      </c>
      <c r="K122" s="221" t="s">
        <v>179</v>
      </c>
      <c r="L122" s="45"/>
      <c r="M122" s="225" t="s">
        <v>18</v>
      </c>
      <c r="N122" s="226" t="s">
        <v>46</v>
      </c>
      <c r="O122" s="85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9" t="s">
        <v>180</v>
      </c>
      <c r="AT122" s="229" t="s">
        <v>175</v>
      </c>
      <c r="AU122" s="229" t="s">
        <v>84</v>
      </c>
      <c r="AY122" s="18" t="s">
        <v>173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82</v>
      </c>
      <c r="BK122" s="230">
        <f>ROUND(I122*H122,2)</f>
        <v>0</v>
      </c>
      <c r="BL122" s="18" t="s">
        <v>180</v>
      </c>
      <c r="BM122" s="229" t="s">
        <v>443</v>
      </c>
    </row>
    <row r="123" spans="1:47" s="2" customFormat="1" ht="12">
      <c r="A123" s="39"/>
      <c r="B123" s="40"/>
      <c r="C123" s="41"/>
      <c r="D123" s="231" t="s">
        <v>182</v>
      </c>
      <c r="E123" s="41"/>
      <c r="F123" s="232" t="s">
        <v>310</v>
      </c>
      <c r="G123" s="41"/>
      <c r="H123" s="41"/>
      <c r="I123" s="137"/>
      <c r="J123" s="41"/>
      <c r="K123" s="41"/>
      <c r="L123" s="45"/>
      <c r="M123" s="233"/>
      <c r="N123" s="234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182</v>
      </c>
      <c r="AU123" s="18" t="s">
        <v>84</v>
      </c>
    </row>
    <row r="124" spans="1:47" s="2" customFormat="1" ht="12">
      <c r="A124" s="39"/>
      <c r="B124" s="40"/>
      <c r="C124" s="41"/>
      <c r="D124" s="231" t="s">
        <v>239</v>
      </c>
      <c r="E124" s="41"/>
      <c r="F124" s="232" t="s">
        <v>444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239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305</v>
      </c>
      <c r="G125" s="236"/>
      <c r="H125" s="239">
        <v>378.09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75</v>
      </c>
      <c r="AY125" s="245" t="s">
        <v>173</v>
      </c>
    </row>
    <row r="126" spans="1:51" s="14" customFormat="1" ht="12">
      <c r="A126" s="14"/>
      <c r="B126" s="246"/>
      <c r="C126" s="247"/>
      <c r="D126" s="231" t="s">
        <v>184</v>
      </c>
      <c r="E126" s="248" t="s">
        <v>18</v>
      </c>
      <c r="F126" s="249" t="s">
        <v>205</v>
      </c>
      <c r="G126" s="247"/>
      <c r="H126" s="250">
        <v>378.09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184</v>
      </c>
      <c r="AU126" s="256" t="s">
        <v>84</v>
      </c>
      <c r="AV126" s="14" t="s">
        <v>180</v>
      </c>
      <c r="AW126" s="14" t="s">
        <v>36</v>
      </c>
      <c r="AX126" s="14" t="s">
        <v>82</v>
      </c>
      <c r="AY126" s="256" t="s">
        <v>173</v>
      </c>
    </row>
    <row r="127" spans="1:63" s="12" customFormat="1" ht="22.8" customHeight="1">
      <c r="A127" s="12"/>
      <c r="B127" s="203"/>
      <c r="C127" s="204"/>
      <c r="D127" s="205" t="s">
        <v>74</v>
      </c>
      <c r="E127" s="217" t="s">
        <v>180</v>
      </c>
      <c r="F127" s="217" t="s">
        <v>352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SUM(P128:P135)</f>
        <v>0</v>
      </c>
      <c r="Q127" s="211"/>
      <c r="R127" s="212">
        <f>SUM(R128:R135)</f>
        <v>411.10876256</v>
      </c>
      <c r="S127" s="211"/>
      <c r="T127" s="213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82</v>
      </c>
      <c r="AT127" s="215" t="s">
        <v>74</v>
      </c>
      <c r="AU127" s="215" t="s">
        <v>82</v>
      </c>
      <c r="AY127" s="214" t="s">
        <v>173</v>
      </c>
      <c r="BK127" s="216">
        <f>SUM(BK128:BK135)</f>
        <v>0</v>
      </c>
    </row>
    <row r="128" spans="1:65" s="2" customFormat="1" ht="20.5" customHeight="1">
      <c r="A128" s="39"/>
      <c r="B128" s="40"/>
      <c r="C128" s="219" t="s">
        <v>235</v>
      </c>
      <c r="D128" s="219" t="s">
        <v>175</v>
      </c>
      <c r="E128" s="220" t="s">
        <v>445</v>
      </c>
      <c r="F128" s="221" t="s">
        <v>446</v>
      </c>
      <c r="G128" s="222" t="s">
        <v>178</v>
      </c>
      <c r="H128" s="223">
        <v>479</v>
      </c>
      <c r="I128" s="224"/>
      <c r="J128" s="223">
        <f>ROUND(I128*H128,2)</f>
        <v>0</v>
      </c>
      <c r="K128" s="221" t="s">
        <v>179</v>
      </c>
      <c r="L128" s="45"/>
      <c r="M128" s="225" t="s">
        <v>18</v>
      </c>
      <c r="N128" s="226" t="s">
        <v>46</v>
      </c>
      <c r="O128" s="85"/>
      <c r="P128" s="227">
        <f>O128*H128</f>
        <v>0</v>
      </c>
      <c r="Q128" s="227">
        <v>0.45584</v>
      </c>
      <c r="R128" s="227">
        <f>Q128*H128</f>
        <v>218.34736</v>
      </c>
      <c r="S128" s="227">
        <v>0</v>
      </c>
      <c r="T128" s="22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9" t="s">
        <v>180</v>
      </c>
      <c r="AT128" s="229" t="s">
        <v>175</v>
      </c>
      <c r="AU128" s="229" t="s">
        <v>84</v>
      </c>
      <c r="AY128" s="18" t="s">
        <v>173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82</v>
      </c>
      <c r="BK128" s="230">
        <f>ROUND(I128*H128,2)</f>
        <v>0</v>
      </c>
      <c r="BL128" s="18" t="s">
        <v>180</v>
      </c>
      <c r="BM128" s="229" t="s">
        <v>447</v>
      </c>
    </row>
    <row r="129" spans="1:47" s="2" customFormat="1" ht="12">
      <c r="A129" s="39"/>
      <c r="B129" s="40"/>
      <c r="C129" s="41"/>
      <c r="D129" s="231" t="s">
        <v>182</v>
      </c>
      <c r="E129" s="41"/>
      <c r="F129" s="232" t="s">
        <v>448</v>
      </c>
      <c r="G129" s="41"/>
      <c r="H129" s="41"/>
      <c r="I129" s="137"/>
      <c r="J129" s="41"/>
      <c r="K129" s="41"/>
      <c r="L129" s="45"/>
      <c r="M129" s="233"/>
      <c r="N129" s="23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84</v>
      </c>
    </row>
    <row r="130" spans="1:47" s="2" customFormat="1" ht="12">
      <c r="A130" s="39"/>
      <c r="B130" s="40"/>
      <c r="C130" s="41"/>
      <c r="D130" s="231" t="s">
        <v>239</v>
      </c>
      <c r="E130" s="41"/>
      <c r="F130" s="232" t="s">
        <v>449</v>
      </c>
      <c r="G130" s="41"/>
      <c r="H130" s="41"/>
      <c r="I130" s="137"/>
      <c r="J130" s="41"/>
      <c r="K130" s="41"/>
      <c r="L130" s="45"/>
      <c r="M130" s="233"/>
      <c r="N130" s="234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239</v>
      </c>
      <c r="AU130" s="18" t="s">
        <v>84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450</v>
      </c>
      <c r="G131" s="236"/>
      <c r="H131" s="239">
        <v>479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82</v>
      </c>
      <c r="AY131" s="245" t="s">
        <v>173</v>
      </c>
    </row>
    <row r="132" spans="1:65" s="2" customFormat="1" ht="31" customHeight="1">
      <c r="A132" s="39"/>
      <c r="B132" s="40"/>
      <c r="C132" s="219" t="s">
        <v>249</v>
      </c>
      <c r="D132" s="219" t="s">
        <v>175</v>
      </c>
      <c r="E132" s="220" t="s">
        <v>451</v>
      </c>
      <c r="F132" s="221" t="s">
        <v>452</v>
      </c>
      <c r="G132" s="222" t="s">
        <v>178</v>
      </c>
      <c r="H132" s="223">
        <v>479</v>
      </c>
      <c r="I132" s="224"/>
      <c r="J132" s="223">
        <f>ROUND(I132*H132,2)</f>
        <v>0</v>
      </c>
      <c r="K132" s="221" t="s">
        <v>179</v>
      </c>
      <c r="L132" s="45"/>
      <c r="M132" s="225" t="s">
        <v>18</v>
      </c>
      <c r="N132" s="226" t="s">
        <v>46</v>
      </c>
      <c r="O132" s="85"/>
      <c r="P132" s="227">
        <f>O132*H132</f>
        <v>0</v>
      </c>
      <c r="Q132" s="227">
        <v>0.40242464</v>
      </c>
      <c r="R132" s="227">
        <f>Q132*H132</f>
        <v>192.76140256</v>
      </c>
      <c r="S132" s="227">
        <v>0</v>
      </c>
      <c r="T132" s="22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9" t="s">
        <v>180</v>
      </c>
      <c r="AT132" s="229" t="s">
        <v>175</v>
      </c>
      <c r="AU132" s="229" t="s">
        <v>84</v>
      </c>
      <c r="AY132" s="18" t="s">
        <v>173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82</v>
      </c>
      <c r="BK132" s="230">
        <f>ROUND(I132*H132,2)</f>
        <v>0</v>
      </c>
      <c r="BL132" s="18" t="s">
        <v>180</v>
      </c>
      <c r="BM132" s="229" t="s">
        <v>453</v>
      </c>
    </row>
    <row r="133" spans="1:47" s="2" customFormat="1" ht="12">
      <c r="A133" s="39"/>
      <c r="B133" s="40"/>
      <c r="C133" s="41"/>
      <c r="D133" s="231" t="s">
        <v>182</v>
      </c>
      <c r="E133" s="41"/>
      <c r="F133" s="232" t="s">
        <v>454</v>
      </c>
      <c r="G133" s="41"/>
      <c r="H133" s="41"/>
      <c r="I133" s="137"/>
      <c r="J133" s="41"/>
      <c r="K133" s="41"/>
      <c r="L133" s="45"/>
      <c r="M133" s="233"/>
      <c r="N133" s="234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182</v>
      </c>
      <c r="AU133" s="18" t="s">
        <v>84</v>
      </c>
    </row>
    <row r="134" spans="1:47" s="2" customFormat="1" ht="12">
      <c r="A134" s="39"/>
      <c r="B134" s="40"/>
      <c r="C134" s="41"/>
      <c r="D134" s="231" t="s">
        <v>239</v>
      </c>
      <c r="E134" s="41"/>
      <c r="F134" s="232" t="s">
        <v>374</v>
      </c>
      <c r="G134" s="41"/>
      <c r="H134" s="41"/>
      <c r="I134" s="137"/>
      <c r="J134" s="41"/>
      <c r="K134" s="41"/>
      <c r="L134" s="45"/>
      <c r="M134" s="233"/>
      <c r="N134" s="234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239</v>
      </c>
      <c r="AU134" s="18" t="s">
        <v>84</v>
      </c>
    </row>
    <row r="135" spans="1:51" s="13" customFormat="1" ht="12">
      <c r="A135" s="13"/>
      <c r="B135" s="235"/>
      <c r="C135" s="236"/>
      <c r="D135" s="231" t="s">
        <v>184</v>
      </c>
      <c r="E135" s="237" t="s">
        <v>18</v>
      </c>
      <c r="F135" s="238" t="s">
        <v>455</v>
      </c>
      <c r="G135" s="236"/>
      <c r="H135" s="239">
        <v>479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184</v>
      </c>
      <c r="AU135" s="245" t="s">
        <v>84</v>
      </c>
      <c r="AV135" s="13" t="s">
        <v>84</v>
      </c>
      <c r="AW135" s="13" t="s">
        <v>36</v>
      </c>
      <c r="AX135" s="13" t="s">
        <v>82</v>
      </c>
      <c r="AY135" s="245" t="s">
        <v>173</v>
      </c>
    </row>
    <row r="136" spans="1:63" s="12" customFormat="1" ht="22.8" customHeight="1">
      <c r="A136" s="12"/>
      <c r="B136" s="203"/>
      <c r="C136" s="204"/>
      <c r="D136" s="205" t="s">
        <v>74</v>
      </c>
      <c r="E136" s="217" t="s">
        <v>399</v>
      </c>
      <c r="F136" s="217" t="s">
        <v>400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SUM(P137:P138)</f>
        <v>0</v>
      </c>
      <c r="Q136" s="211"/>
      <c r="R136" s="212">
        <f>SUM(R137:R138)</f>
        <v>0</v>
      </c>
      <c r="S136" s="211"/>
      <c r="T136" s="213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82</v>
      </c>
      <c r="AT136" s="215" t="s">
        <v>74</v>
      </c>
      <c r="AU136" s="215" t="s">
        <v>82</v>
      </c>
      <c r="AY136" s="214" t="s">
        <v>173</v>
      </c>
      <c r="BK136" s="216">
        <f>SUM(BK137:BK138)</f>
        <v>0</v>
      </c>
    </row>
    <row r="137" spans="1:65" s="2" customFormat="1" ht="20.5" customHeight="1">
      <c r="A137" s="39"/>
      <c r="B137" s="40"/>
      <c r="C137" s="219" t="s">
        <v>256</v>
      </c>
      <c r="D137" s="219" t="s">
        <v>175</v>
      </c>
      <c r="E137" s="220" t="s">
        <v>456</v>
      </c>
      <c r="F137" s="221" t="s">
        <v>457</v>
      </c>
      <c r="G137" s="222" t="s">
        <v>272</v>
      </c>
      <c r="H137" s="223">
        <v>411.11</v>
      </c>
      <c r="I137" s="224"/>
      <c r="J137" s="223">
        <f>ROUND(I137*H137,2)</f>
        <v>0</v>
      </c>
      <c r="K137" s="221" t="s">
        <v>179</v>
      </c>
      <c r="L137" s="45"/>
      <c r="M137" s="225" t="s">
        <v>18</v>
      </c>
      <c r="N137" s="226" t="s">
        <v>46</v>
      </c>
      <c r="O137" s="85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9" t="s">
        <v>180</v>
      </c>
      <c r="AT137" s="229" t="s">
        <v>175</v>
      </c>
      <c r="AU137" s="229" t="s">
        <v>84</v>
      </c>
      <c r="AY137" s="18" t="s">
        <v>173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82</v>
      </c>
      <c r="BK137" s="230">
        <f>ROUND(I137*H137,2)</f>
        <v>0</v>
      </c>
      <c r="BL137" s="18" t="s">
        <v>180</v>
      </c>
      <c r="BM137" s="229" t="s">
        <v>458</v>
      </c>
    </row>
    <row r="138" spans="1:47" s="2" customFormat="1" ht="12">
      <c r="A138" s="39"/>
      <c r="B138" s="40"/>
      <c r="C138" s="41"/>
      <c r="D138" s="231" t="s">
        <v>182</v>
      </c>
      <c r="E138" s="41"/>
      <c r="F138" s="232" t="s">
        <v>459</v>
      </c>
      <c r="G138" s="41"/>
      <c r="H138" s="41"/>
      <c r="I138" s="137"/>
      <c r="J138" s="41"/>
      <c r="K138" s="41"/>
      <c r="L138" s="45"/>
      <c r="M138" s="277"/>
      <c r="N138" s="278"/>
      <c r="O138" s="279"/>
      <c r="P138" s="279"/>
      <c r="Q138" s="279"/>
      <c r="R138" s="279"/>
      <c r="S138" s="279"/>
      <c r="T138" s="280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182</v>
      </c>
      <c r="AU138" s="18" t="s">
        <v>84</v>
      </c>
    </row>
    <row r="139" spans="1:31" s="2" customFormat="1" ht="6.95" customHeight="1">
      <c r="A139" s="39"/>
      <c r="B139" s="60"/>
      <c r="C139" s="61"/>
      <c r="D139" s="61"/>
      <c r="E139" s="61"/>
      <c r="F139" s="61"/>
      <c r="G139" s="61"/>
      <c r="H139" s="61"/>
      <c r="I139" s="167"/>
      <c r="J139" s="61"/>
      <c r="K139" s="61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CC35" sheet="1" objects="1" scenarios="1" formatColumns="0" formatRows="0" autoFilter="0"/>
  <autoFilter ref="C82:K13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460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ROUND(J83,2)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ROUND((SUM(BE83:BE142)),2)</f>
        <v>0</v>
      </c>
      <c r="G33" s="39"/>
      <c r="H33" s="39"/>
      <c r="I33" s="156">
        <v>0.21</v>
      </c>
      <c r="J33" s="155">
        <f>ROUND(((SUM(BE83:BE142))*I33),2)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ROUND((SUM(BF83:BF142)),2)</f>
        <v>0</v>
      </c>
      <c r="G34" s="39"/>
      <c r="H34" s="39"/>
      <c r="I34" s="156">
        <v>0.15</v>
      </c>
      <c r="J34" s="155">
        <f>ROUND(((SUM(BF83:BF142))*I34),2)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ROUND((SUM(BG83:BG142)),2)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ROUND((SUM(BH83:BH142)),2)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ROUND((SUM(BI83:BI142)),2)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16025-1.2 - SO301.2 Záchytný příkop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155</v>
      </c>
      <c r="E62" s="187"/>
      <c r="F62" s="187"/>
      <c r="G62" s="187"/>
      <c r="H62" s="187"/>
      <c r="I62" s="188"/>
      <c r="J62" s="189">
        <f>J132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157</v>
      </c>
      <c r="E63" s="187"/>
      <c r="F63" s="187"/>
      <c r="G63" s="187"/>
      <c r="H63" s="187"/>
      <c r="I63" s="188"/>
      <c r="J63" s="189">
        <f>J140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158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15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5" customHeight="1">
      <c r="A73" s="39"/>
      <c r="B73" s="40"/>
      <c r="C73" s="41"/>
      <c r="D73" s="41"/>
      <c r="E73" s="171" t="str">
        <f>E7</f>
        <v>2020/I Společná zařízení v k. ú. Borotín u Boskovic - cesty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146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70" t="str">
        <f>E9</f>
        <v>16025-1.2 - SO301.2 Záchytný příkop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20</v>
      </c>
      <c r="D77" s="41"/>
      <c r="E77" s="41"/>
      <c r="F77" s="28" t="str">
        <f>F12</f>
        <v>Borotín</v>
      </c>
      <c r="G77" s="41"/>
      <c r="H77" s="41"/>
      <c r="I77" s="141" t="s">
        <v>22</v>
      </c>
      <c r="J77" s="73" t="str">
        <f>IF(J12="","",J12)</f>
        <v>2. 5. 2017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" customHeight="1">
      <c r="A79" s="39"/>
      <c r="B79" s="40"/>
      <c r="C79" s="33" t="s">
        <v>24</v>
      </c>
      <c r="D79" s="41"/>
      <c r="E79" s="41"/>
      <c r="F79" s="28" t="str">
        <f>E15</f>
        <v>ČR - SPÚ, KPÚ pro JMK, pobočka Blansko</v>
      </c>
      <c r="G79" s="41"/>
      <c r="H79" s="41"/>
      <c r="I79" s="141" t="s">
        <v>32</v>
      </c>
      <c r="J79" s="37" t="str">
        <f>E21</f>
        <v>AGERIS s.r.o.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4.9" customHeight="1">
      <c r="A80" s="39"/>
      <c r="B80" s="40"/>
      <c r="C80" s="33" t="s">
        <v>30</v>
      </c>
      <c r="D80" s="41"/>
      <c r="E80" s="41"/>
      <c r="F80" s="28" t="str">
        <f>IF(E18="","",E18)</f>
        <v>Vyplň údaj</v>
      </c>
      <c r="G80" s="41"/>
      <c r="H80" s="41"/>
      <c r="I80" s="141" t="s">
        <v>37</v>
      </c>
      <c r="J80" s="37" t="str">
        <f>E24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91"/>
      <c r="B82" s="192"/>
      <c r="C82" s="193" t="s">
        <v>159</v>
      </c>
      <c r="D82" s="194" t="s">
        <v>60</v>
      </c>
      <c r="E82" s="194" t="s">
        <v>56</v>
      </c>
      <c r="F82" s="194" t="s">
        <v>57</v>
      </c>
      <c r="G82" s="194" t="s">
        <v>160</v>
      </c>
      <c r="H82" s="194" t="s">
        <v>161</v>
      </c>
      <c r="I82" s="195" t="s">
        <v>162</v>
      </c>
      <c r="J82" s="194" t="s">
        <v>150</v>
      </c>
      <c r="K82" s="196" t="s">
        <v>163</v>
      </c>
      <c r="L82" s="197"/>
      <c r="M82" s="93" t="s">
        <v>18</v>
      </c>
      <c r="N82" s="94" t="s">
        <v>45</v>
      </c>
      <c r="O82" s="94" t="s">
        <v>164</v>
      </c>
      <c r="P82" s="94" t="s">
        <v>165</v>
      </c>
      <c r="Q82" s="94" t="s">
        <v>166</v>
      </c>
      <c r="R82" s="94" t="s">
        <v>167</v>
      </c>
      <c r="S82" s="94" t="s">
        <v>168</v>
      </c>
      <c r="T82" s="95" t="s">
        <v>169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9"/>
      <c r="B83" s="40"/>
      <c r="C83" s="100" t="s">
        <v>170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171.83539225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74</v>
      </c>
      <c r="AU83" s="18" t="s">
        <v>151</v>
      </c>
      <c r="BK83" s="202">
        <f>BK84</f>
        <v>0</v>
      </c>
    </row>
    <row r="84" spans="1:63" s="12" customFormat="1" ht="25.9" customHeight="1">
      <c r="A84" s="12"/>
      <c r="B84" s="203"/>
      <c r="C84" s="204"/>
      <c r="D84" s="205" t="s">
        <v>74</v>
      </c>
      <c r="E84" s="206" t="s">
        <v>171</v>
      </c>
      <c r="F84" s="206" t="s">
        <v>172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P85+P132+P140</f>
        <v>0</v>
      </c>
      <c r="Q84" s="211"/>
      <c r="R84" s="212">
        <f>R85+R132+R140</f>
        <v>171.83539225</v>
      </c>
      <c r="S84" s="211"/>
      <c r="T84" s="213">
        <f>T85+T132+T140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75</v>
      </c>
      <c r="AY84" s="214" t="s">
        <v>173</v>
      </c>
      <c r="BK84" s="216">
        <f>BK85+BK132+BK140</f>
        <v>0</v>
      </c>
    </row>
    <row r="85" spans="1:63" s="12" customFormat="1" ht="22.8" customHeight="1">
      <c r="A85" s="12"/>
      <c r="B85" s="203"/>
      <c r="C85" s="204"/>
      <c r="D85" s="205" t="s">
        <v>74</v>
      </c>
      <c r="E85" s="217" t="s">
        <v>82</v>
      </c>
      <c r="F85" s="217" t="s">
        <v>174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SUM(P86:P131)</f>
        <v>0</v>
      </c>
      <c r="Q85" s="211"/>
      <c r="R85" s="212">
        <f>SUM(R86:R131)</f>
        <v>0.28225225000000004</v>
      </c>
      <c r="S85" s="211"/>
      <c r="T85" s="213">
        <f>SUM(T86:T131)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82</v>
      </c>
      <c r="AY85" s="214" t="s">
        <v>173</v>
      </c>
      <c r="BK85" s="216">
        <f>SUM(BK86:BK131)</f>
        <v>0</v>
      </c>
    </row>
    <row r="86" spans="1:65" s="2" customFormat="1" ht="20.5" customHeight="1">
      <c r="A86" s="39"/>
      <c r="B86" s="40"/>
      <c r="C86" s="219" t="s">
        <v>82</v>
      </c>
      <c r="D86" s="219" t="s">
        <v>175</v>
      </c>
      <c r="E86" s="220" t="s">
        <v>461</v>
      </c>
      <c r="F86" s="221" t="s">
        <v>462</v>
      </c>
      <c r="G86" s="222" t="s">
        <v>178</v>
      </c>
      <c r="H86" s="223">
        <v>135</v>
      </c>
      <c r="I86" s="224"/>
      <c r="J86" s="223">
        <f>ROUND(I86*H86,2)</f>
        <v>0</v>
      </c>
      <c r="K86" s="221" t="s">
        <v>179</v>
      </c>
      <c r="L86" s="45"/>
      <c r="M86" s="225" t="s">
        <v>18</v>
      </c>
      <c r="N86" s="226" t="s">
        <v>46</v>
      </c>
      <c r="O86" s="85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9" t="s">
        <v>180</v>
      </c>
      <c r="AT86" s="229" t="s">
        <v>175</v>
      </c>
      <c r="AU86" s="229" t="s">
        <v>84</v>
      </c>
      <c r="AY86" s="18" t="s">
        <v>173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8" t="s">
        <v>82</v>
      </c>
      <c r="BK86" s="230">
        <f>ROUND(I86*H86,2)</f>
        <v>0</v>
      </c>
      <c r="BL86" s="18" t="s">
        <v>180</v>
      </c>
      <c r="BM86" s="229" t="s">
        <v>463</v>
      </c>
    </row>
    <row r="87" spans="1:47" s="2" customFormat="1" ht="12">
      <c r="A87" s="39"/>
      <c r="B87" s="40"/>
      <c r="C87" s="41"/>
      <c r="D87" s="231" t="s">
        <v>182</v>
      </c>
      <c r="E87" s="41"/>
      <c r="F87" s="232" t="s">
        <v>183</v>
      </c>
      <c r="G87" s="41"/>
      <c r="H87" s="41"/>
      <c r="I87" s="137"/>
      <c r="J87" s="41"/>
      <c r="K87" s="41"/>
      <c r="L87" s="45"/>
      <c r="M87" s="233"/>
      <c r="N87" s="23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182</v>
      </c>
      <c r="AU87" s="18" t="s">
        <v>84</v>
      </c>
    </row>
    <row r="88" spans="1:51" s="13" customFormat="1" ht="12">
      <c r="A88" s="13"/>
      <c r="B88" s="235"/>
      <c r="C88" s="236"/>
      <c r="D88" s="231" t="s">
        <v>184</v>
      </c>
      <c r="E88" s="237" t="s">
        <v>18</v>
      </c>
      <c r="F88" s="238" t="s">
        <v>464</v>
      </c>
      <c r="G88" s="236"/>
      <c r="H88" s="239">
        <v>135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184</v>
      </c>
      <c r="AU88" s="245" t="s">
        <v>84</v>
      </c>
      <c r="AV88" s="13" t="s">
        <v>84</v>
      </c>
      <c r="AW88" s="13" t="s">
        <v>36</v>
      </c>
      <c r="AX88" s="13" t="s">
        <v>82</v>
      </c>
      <c r="AY88" s="245" t="s">
        <v>173</v>
      </c>
    </row>
    <row r="89" spans="1:65" s="2" customFormat="1" ht="20.5" customHeight="1">
      <c r="A89" s="39"/>
      <c r="B89" s="40"/>
      <c r="C89" s="219" t="s">
        <v>84</v>
      </c>
      <c r="D89" s="219" t="s">
        <v>175</v>
      </c>
      <c r="E89" s="220" t="s">
        <v>465</v>
      </c>
      <c r="F89" s="221" t="s">
        <v>466</v>
      </c>
      <c r="G89" s="222" t="s">
        <v>188</v>
      </c>
      <c r="H89" s="223">
        <v>24.53</v>
      </c>
      <c r="I89" s="224"/>
      <c r="J89" s="223">
        <f>ROUND(I89*H89,2)</f>
        <v>0</v>
      </c>
      <c r="K89" s="221" t="s">
        <v>179</v>
      </c>
      <c r="L89" s="45"/>
      <c r="M89" s="225" t="s">
        <v>18</v>
      </c>
      <c r="N89" s="226" t="s">
        <v>46</v>
      </c>
      <c r="O89" s="85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9" t="s">
        <v>180</v>
      </c>
      <c r="AT89" s="229" t="s">
        <v>175</v>
      </c>
      <c r="AU89" s="229" t="s">
        <v>84</v>
      </c>
      <c r="AY89" s="18" t="s">
        <v>173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8" t="s">
        <v>82</v>
      </c>
      <c r="BK89" s="230">
        <f>ROUND(I89*H89,2)</f>
        <v>0</v>
      </c>
      <c r="BL89" s="18" t="s">
        <v>180</v>
      </c>
      <c r="BM89" s="229" t="s">
        <v>467</v>
      </c>
    </row>
    <row r="90" spans="1:47" s="2" customFormat="1" ht="12">
      <c r="A90" s="39"/>
      <c r="B90" s="40"/>
      <c r="C90" s="41"/>
      <c r="D90" s="231" t="s">
        <v>182</v>
      </c>
      <c r="E90" s="41"/>
      <c r="F90" s="232" t="s">
        <v>190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182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468</v>
      </c>
      <c r="G91" s="236"/>
      <c r="H91" s="239">
        <v>24.53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20.5" customHeight="1">
      <c r="A92" s="39"/>
      <c r="B92" s="40"/>
      <c r="C92" s="219" t="s">
        <v>192</v>
      </c>
      <c r="D92" s="219" t="s">
        <v>175</v>
      </c>
      <c r="E92" s="220" t="s">
        <v>469</v>
      </c>
      <c r="F92" s="221" t="s">
        <v>470</v>
      </c>
      <c r="G92" s="222" t="s">
        <v>188</v>
      </c>
      <c r="H92" s="223">
        <v>11.48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471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190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472</v>
      </c>
      <c r="G94" s="236"/>
      <c r="H94" s="239">
        <v>11.48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41.5" customHeight="1">
      <c r="A95" s="39"/>
      <c r="B95" s="40"/>
      <c r="C95" s="219" t="s">
        <v>197</v>
      </c>
      <c r="D95" s="219" t="s">
        <v>175</v>
      </c>
      <c r="E95" s="220" t="s">
        <v>227</v>
      </c>
      <c r="F95" s="221" t="s">
        <v>228</v>
      </c>
      <c r="G95" s="222" t="s">
        <v>188</v>
      </c>
      <c r="H95" s="223">
        <v>40.5</v>
      </c>
      <c r="I95" s="224"/>
      <c r="J95" s="223">
        <f>ROUND(I95*H95,2)</f>
        <v>0</v>
      </c>
      <c r="K95" s="221" t="s">
        <v>179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180</v>
      </c>
      <c r="AT95" s="229" t="s">
        <v>175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473</v>
      </c>
    </row>
    <row r="96" spans="1:47" s="2" customFormat="1" ht="12">
      <c r="A96" s="39"/>
      <c r="B96" s="40"/>
      <c r="C96" s="41"/>
      <c r="D96" s="231" t="s">
        <v>182</v>
      </c>
      <c r="E96" s="41"/>
      <c r="F96" s="232" t="s">
        <v>230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474</v>
      </c>
      <c r="G97" s="236"/>
      <c r="H97" s="239">
        <v>20.25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75</v>
      </c>
      <c r="AY97" s="245" t="s">
        <v>173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475</v>
      </c>
      <c r="G98" s="236"/>
      <c r="H98" s="239">
        <v>20.25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4" customFormat="1" ht="12">
      <c r="A99" s="14"/>
      <c r="B99" s="246"/>
      <c r="C99" s="247"/>
      <c r="D99" s="231" t="s">
        <v>184</v>
      </c>
      <c r="E99" s="248" t="s">
        <v>18</v>
      </c>
      <c r="F99" s="249" t="s">
        <v>205</v>
      </c>
      <c r="G99" s="247"/>
      <c r="H99" s="250">
        <v>40.5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184</v>
      </c>
      <c r="AU99" s="256" t="s">
        <v>84</v>
      </c>
      <c r="AV99" s="14" t="s">
        <v>180</v>
      </c>
      <c r="AW99" s="14" t="s">
        <v>36</v>
      </c>
      <c r="AX99" s="14" t="s">
        <v>82</v>
      </c>
      <c r="AY99" s="256" t="s">
        <v>173</v>
      </c>
    </row>
    <row r="100" spans="1:65" s="2" customFormat="1" ht="41.5" customHeight="1">
      <c r="A100" s="39"/>
      <c r="B100" s="40"/>
      <c r="C100" s="219" t="s">
        <v>206</v>
      </c>
      <c r="D100" s="219" t="s">
        <v>175</v>
      </c>
      <c r="E100" s="220" t="s">
        <v>236</v>
      </c>
      <c r="F100" s="221" t="s">
        <v>237</v>
      </c>
      <c r="G100" s="222" t="s">
        <v>188</v>
      </c>
      <c r="H100" s="223">
        <v>15.76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476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230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47" s="2" customFormat="1" ht="12">
      <c r="A102" s="39"/>
      <c r="B102" s="40"/>
      <c r="C102" s="41"/>
      <c r="D102" s="231" t="s">
        <v>239</v>
      </c>
      <c r="E102" s="41"/>
      <c r="F102" s="232" t="s">
        <v>240</v>
      </c>
      <c r="G102" s="41"/>
      <c r="H102" s="41"/>
      <c r="I102" s="137"/>
      <c r="J102" s="41"/>
      <c r="K102" s="41"/>
      <c r="L102" s="45"/>
      <c r="M102" s="233"/>
      <c r="N102" s="23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239</v>
      </c>
      <c r="AU102" s="18" t="s">
        <v>84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477</v>
      </c>
      <c r="G103" s="236"/>
      <c r="H103" s="239">
        <v>24.53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75</v>
      </c>
      <c r="AY103" s="245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478</v>
      </c>
      <c r="G104" s="236"/>
      <c r="H104" s="239">
        <v>11.48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479</v>
      </c>
      <c r="G105" s="236"/>
      <c r="H105" s="239">
        <v>-20.25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4" customFormat="1" ht="12">
      <c r="A106" s="14"/>
      <c r="B106" s="246"/>
      <c r="C106" s="247"/>
      <c r="D106" s="231" t="s">
        <v>184</v>
      </c>
      <c r="E106" s="248" t="s">
        <v>18</v>
      </c>
      <c r="F106" s="249" t="s">
        <v>205</v>
      </c>
      <c r="G106" s="247"/>
      <c r="H106" s="250">
        <v>15.76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184</v>
      </c>
      <c r="AU106" s="256" t="s">
        <v>84</v>
      </c>
      <c r="AV106" s="14" t="s">
        <v>180</v>
      </c>
      <c r="AW106" s="14" t="s">
        <v>36</v>
      </c>
      <c r="AX106" s="14" t="s">
        <v>82</v>
      </c>
      <c r="AY106" s="256" t="s">
        <v>173</v>
      </c>
    </row>
    <row r="107" spans="1:65" s="2" customFormat="1" ht="31" customHeight="1">
      <c r="A107" s="39"/>
      <c r="B107" s="40"/>
      <c r="C107" s="219" t="s">
        <v>426</v>
      </c>
      <c r="D107" s="219" t="s">
        <v>175</v>
      </c>
      <c r="E107" s="220" t="s">
        <v>250</v>
      </c>
      <c r="F107" s="221" t="s">
        <v>251</v>
      </c>
      <c r="G107" s="222" t="s">
        <v>188</v>
      </c>
      <c r="H107" s="223">
        <v>20.25</v>
      </c>
      <c r="I107" s="224"/>
      <c r="J107" s="223">
        <f>ROUND(I107*H107,2)</f>
        <v>0</v>
      </c>
      <c r="K107" s="221" t="s">
        <v>179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480</v>
      </c>
    </row>
    <row r="108" spans="1:47" s="2" customFormat="1" ht="12">
      <c r="A108" s="39"/>
      <c r="B108" s="40"/>
      <c r="C108" s="41"/>
      <c r="D108" s="231" t="s">
        <v>182</v>
      </c>
      <c r="E108" s="41"/>
      <c r="F108" s="232" t="s">
        <v>253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84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481</v>
      </c>
      <c r="G109" s="236"/>
      <c r="H109" s="239">
        <v>20.25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31" customHeight="1">
      <c r="A110" s="39"/>
      <c r="B110" s="40"/>
      <c r="C110" s="219" t="s">
        <v>213</v>
      </c>
      <c r="D110" s="219" t="s">
        <v>175</v>
      </c>
      <c r="E110" s="220" t="s">
        <v>257</v>
      </c>
      <c r="F110" s="221" t="s">
        <v>258</v>
      </c>
      <c r="G110" s="222" t="s">
        <v>188</v>
      </c>
      <c r="H110" s="223">
        <v>20.25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482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260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483</v>
      </c>
      <c r="G112" s="236"/>
      <c r="H112" s="239">
        <v>20.25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5" s="2" customFormat="1" ht="14.5" customHeight="1">
      <c r="A113" s="39"/>
      <c r="B113" s="40"/>
      <c r="C113" s="219" t="s">
        <v>220</v>
      </c>
      <c r="D113" s="219" t="s">
        <v>175</v>
      </c>
      <c r="E113" s="220" t="s">
        <v>270</v>
      </c>
      <c r="F113" s="221" t="s">
        <v>271</v>
      </c>
      <c r="G113" s="222" t="s">
        <v>272</v>
      </c>
      <c r="H113" s="223">
        <v>34.67</v>
      </c>
      <c r="I113" s="224"/>
      <c r="J113" s="223">
        <f>ROUND(I113*H113,2)</f>
        <v>0</v>
      </c>
      <c r="K113" s="221" t="s">
        <v>18</v>
      </c>
      <c r="L113" s="45"/>
      <c r="M113" s="225" t="s">
        <v>18</v>
      </c>
      <c r="N113" s="226" t="s">
        <v>46</v>
      </c>
      <c r="O113" s="85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9" t="s">
        <v>180</v>
      </c>
      <c r="AT113" s="229" t="s">
        <v>175</v>
      </c>
      <c r="AU113" s="229" t="s">
        <v>84</v>
      </c>
      <c r="AY113" s="18" t="s">
        <v>173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8" t="s">
        <v>82</v>
      </c>
      <c r="BK113" s="230">
        <f>ROUND(I113*H113,2)</f>
        <v>0</v>
      </c>
      <c r="BL113" s="18" t="s">
        <v>180</v>
      </c>
      <c r="BM113" s="229" t="s">
        <v>484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477</v>
      </c>
      <c r="G114" s="236"/>
      <c r="H114" s="239">
        <v>24.53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75</v>
      </c>
      <c r="AY114" s="245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478</v>
      </c>
      <c r="G115" s="236"/>
      <c r="H115" s="239">
        <v>11.48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75</v>
      </c>
      <c r="AY115" s="245" t="s">
        <v>173</v>
      </c>
    </row>
    <row r="116" spans="1:51" s="13" customFormat="1" ht="12">
      <c r="A116" s="13"/>
      <c r="B116" s="235"/>
      <c r="C116" s="236"/>
      <c r="D116" s="231" t="s">
        <v>184</v>
      </c>
      <c r="E116" s="237" t="s">
        <v>18</v>
      </c>
      <c r="F116" s="238" t="s">
        <v>485</v>
      </c>
      <c r="G116" s="236"/>
      <c r="H116" s="239">
        <v>-20.25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184</v>
      </c>
      <c r="AU116" s="245" t="s">
        <v>84</v>
      </c>
      <c r="AV116" s="13" t="s">
        <v>84</v>
      </c>
      <c r="AW116" s="13" t="s">
        <v>36</v>
      </c>
      <c r="AX116" s="13" t="s">
        <v>75</v>
      </c>
      <c r="AY116" s="245" t="s">
        <v>173</v>
      </c>
    </row>
    <row r="117" spans="1:51" s="15" customFormat="1" ht="12">
      <c r="A117" s="15"/>
      <c r="B117" s="257"/>
      <c r="C117" s="258"/>
      <c r="D117" s="231" t="s">
        <v>184</v>
      </c>
      <c r="E117" s="259" t="s">
        <v>18</v>
      </c>
      <c r="F117" s="260" t="s">
        <v>274</v>
      </c>
      <c r="G117" s="258"/>
      <c r="H117" s="261">
        <v>15.76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7" t="s">
        <v>184</v>
      </c>
      <c r="AU117" s="267" t="s">
        <v>84</v>
      </c>
      <c r="AV117" s="15" t="s">
        <v>192</v>
      </c>
      <c r="AW117" s="15" t="s">
        <v>36</v>
      </c>
      <c r="AX117" s="15" t="s">
        <v>75</v>
      </c>
      <c r="AY117" s="267" t="s">
        <v>173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486</v>
      </c>
      <c r="G118" s="236"/>
      <c r="H118" s="239">
        <v>34.67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82</v>
      </c>
      <c r="AY118" s="245" t="s">
        <v>173</v>
      </c>
    </row>
    <row r="119" spans="1:65" s="2" customFormat="1" ht="20.5" customHeight="1">
      <c r="A119" s="39"/>
      <c r="B119" s="40"/>
      <c r="C119" s="219" t="s">
        <v>276</v>
      </c>
      <c r="D119" s="219" t="s">
        <v>175</v>
      </c>
      <c r="E119" s="220" t="s">
        <v>487</v>
      </c>
      <c r="F119" s="221" t="s">
        <v>488</v>
      </c>
      <c r="G119" s="222" t="s">
        <v>178</v>
      </c>
      <c r="H119" s="223">
        <v>93.75</v>
      </c>
      <c r="I119" s="224"/>
      <c r="J119" s="223">
        <f>ROUND(I119*H119,2)</f>
        <v>0</v>
      </c>
      <c r="K119" s="221" t="s">
        <v>179</v>
      </c>
      <c r="L119" s="45"/>
      <c r="M119" s="225" t="s">
        <v>18</v>
      </c>
      <c r="N119" s="226" t="s">
        <v>46</v>
      </c>
      <c r="O119" s="85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9" t="s">
        <v>180</v>
      </c>
      <c r="AT119" s="229" t="s">
        <v>175</v>
      </c>
      <c r="AU119" s="229" t="s">
        <v>84</v>
      </c>
      <c r="AY119" s="18" t="s">
        <v>173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8" t="s">
        <v>82</v>
      </c>
      <c r="BK119" s="230">
        <f>ROUND(I119*H119,2)</f>
        <v>0</v>
      </c>
      <c r="BL119" s="18" t="s">
        <v>180</v>
      </c>
      <c r="BM119" s="229" t="s">
        <v>489</v>
      </c>
    </row>
    <row r="120" spans="1:47" s="2" customFormat="1" ht="12">
      <c r="A120" s="39"/>
      <c r="B120" s="40"/>
      <c r="C120" s="41"/>
      <c r="D120" s="231" t="s">
        <v>182</v>
      </c>
      <c r="E120" s="41"/>
      <c r="F120" s="232" t="s">
        <v>310</v>
      </c>
      <c r="G120" s="41"/>
      <c r="H120" s="41"/>
      <c r="I120" s="137"/>
      <c r="J120" s="41"/>
      <c r="K120" s="41"/>
      <c r="L120" s="45"/>
      <c r="M120" s="233"/>
      <c r="N120" s="234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182</v>
      </c>
      <c r="AU120" s="18" t="s">
        <v>84</v>
      </c>
    </row>
    <row r="121" spans="1:51" s="13" customFormat="1" ht="12">
      <c r="A121" s="13"/>
      <c r="B121" s="235"/>
      <c r="C121" s="236"/>
      <c r="D121" s="231" t="s">
        <v>184</v>
      </c>
      <c r="E121" s="237" t="s">
        <v>18</v>
      </c>
      <c r="F121" s="238" t="s">
        <v>490</v>
      </c>
      <c r="G121" s="236"/>
      <c r="H121" s="239">
        <v>93.75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184</v>
      </c>
      <c r="AU121" s="245" t="s">
        <v>84</v>
      </c>
      <c r="AV121" s="13" t="s">
        <v>84</v>
      </c>
      <c r="AW121" s="13" t="s">
        <v>36</v>
      </c>
      <c r="AX121" s="13" t="s">
        <v>82</v>
      </c>
      <c r="AY121" s="245" t="s">
        <v>173</v>
      </c>
    </row>
    <row r="122" spans="1:65" s="2" customFormat="1" ht="20.5" customHeight="1">
      <c r="A122" s="39"/>
      <c r="B122" s="40"/>
      <c r="C122" s="219" t="s">
        <v>440</v>
      </c>
      <c r="D122" s="219" t="s">
        <v>175</v>
      </c>
      <c r="E122" s="220" t="s">
        <v>307</v>
      </c>
      <c r="F122" s="221" t="s">
        <v>308</v>
      </c>
      <c r="G122" s="222" t="s">
        <v>178</v>
      </c>
      <c r="H122" s="223">
        <v>217.5</v>
      </c>
      <c r="I122" s="224"/>
      <c r="J122" s="223">
        <f>ROUND(I122*H122,2)</f>
        <v>0</v>
      </c>
      <c r="K122" s="221" t="s">
        <v>179</v>
      </c>
      <c r="L122" s="45"/>
      <c r="M122" s="225" t="s">
        <v>18</v>
      </c>
      <c r="N122" s="226" t="s">
        <v>46</v>
      </c>
      <c r="O122" s="85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9" t="s">
        <v>180</v>
      </c>
      <c r="AT122" s="229" t="s">
        <v>175</v>
      </c>
      <c r="AU122" s="229" t="s">
        <v>84</v>
      </c>
      <c r="AY122" s="18" t="s">
        <v>173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8" t="s">
        <v>82</v>
      </c>
      <c r="BK122" s="230">
        <f>ROUND(I122*H122,2)</f>
        <v>0</v>
      </c>
      <c r="BL122" s="18" t="s">
        <v>180</v>
      </c>
      <c r="BM122" s="229" t="s">
        <v>491</v>
      </c>
    </row>
    <row r="123" spans="1:47" s="2" customFormat="1" ht="12">
      <c r="A123" s="39"/>
      <c r="B123" s="40"/>
      <c r="C123" s="41"/>
      <c r="D123" s="231" t="s">
        <v>182</v>
      </c>
      <c r="E123" s="41"/>
      <c r="F123" s="232" t="s">
        <v>310</v>
      </c>
      <c r="G123" s="41"/>
      <c r="H123" s="41"/>
      <c r="I123" s="137"/>
      <c r="J123" s="41"/>
      <c r="K123" s="41"/>
      <c r="L123" s="45"/>
      <c r="M123" s="233"/>
      <c r="N123" s="234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182</v>
      </c>
      <c r="AU123" s="18" t="s">
        <v>84</v>
      </c>
    </row>
    <row r="124" spans="1:47" s="2" customFormat="1" ht="12">
      <c r="A124" s="39"/>
      <c r="B124" s="40"/>
      <c r="C124" s="41"/>
      <c r="D124" s="231" t="s">
        <v>239</v>
      </c>
      <c r="E124" s="41"/>
      <c r="F124" s="232" t="s">
        <v>444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239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492</v>
      </c>
      <c r="G125" s="236"/>
      <c r="H125" s="239">
        <v>217.5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75</v>
      </c>
      <c r="AY125" s="245" t="s">
        <v>173</v>
      </c>
    </row>
    <row r="126" spans="1:51" s="14" customFormat="1" ht="12">
      <c r="A126" s="14"/>
      <c r="B126" s="246"/>
      <c r="C126" s="247"/>
      <c r="D126" s="231" t="s">
        <v>184</v>
      </c>
      <c r="E126" s="248" t="s">
        <v>18</v>
      </c>
      <c r="F126" s="249" t="s">
        <v>205</v>
      </c>
      <c r="G126" s="247"/>
      <c r="H126" s="250">
        <v>217.5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184</v>
      </c>
      <c r="AU126" s="256" t="s">
        <v>84</v>
      </c>
      <c r="AV126" s="14" t="s">
        <v>180</v>
      </c>
      <c r="AW126" s="14" t="s">
        <v>36</v>
      </c>
      <c r="AX126" s="14" t="s">
        <v>82</v>
      </c>
      <c r="AY126" s="256" t="s">
        <v>173</v>
      </c>
    </row>
    <row r="127" spans="1:65" s="2" customFormat="1" ht="20.5" customHeight="1">
      <c r="A127" s="39"/>
      <c r="B127" s="40"/>
      <c r="C127" s="219" t="s">
        <v>235</v>
      </c>
      <c r="D127" s="219" t="s">
        <v>175</v>
      </c>
      <c r="E127" s="220" t="s">
        <v>313</v>
      </c>
      <c r="F127" s="221" t="s">
        <v>314</v>
      </c>
      <c r="G127" s="222" t="s">
        <v>178</v>
      </c>
      <c r="H127" s="223">
        <v>217.5</v>
      </c>
      <c r="I127" s="224"/>
      <c r="J127" s="223">
        <f>ROUND(I127*H127,2)</f>
        <v>0</v>
      </c>
      <c r="K127" s="221" t="s">
        <v>179</v>
      </c>
      <c r="L127" s="45"/>
      <c r="M127" s="225" t="s">
        <v>18</v>
      </c>
      <c r="N127" s="226" t="s">
        <v>46</v>
      </c>
      <c r="O127" s="85"/>
      <c r="P127" s="227">
        <f>O127*H127</f>
        <v>0</v>
      </c>
      <c r="Q127" s="227">
        <v>0.0012727</v>
      </c>
      <c r="R127" s="227">
        <f>Q127*H127</f>
        <v>0.27681225000000004</v>
      </c>
      <c r="S127" s="227">
        <v>0</v>
      </c>
      <c r="T127" s="22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9" t="s">
        <v>180</v>
      </c>
      <c r="AT127" s="229" t="s">
        <v>175</v>
      </c>
      <c r="AU127" s="229" t="s">
        <v>84</v>
      </c>
      <c r="AY127" s="18" t="s">
        <v>173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8" t="s">
        <v>82</v>
      </c>
      <c r="BK127" s="230">
        <f>ROUND(I127*H127,2)</f>
        <v>0</v>
      </c>
      <c r="BL127" s="18" t="s">
        <v>180</v>
      </c>
      <c r="BM127" s="229" t="s">
        <v>493</v>
      </c>
    </row>
    <row r="128" spans="1:47" s="2" customFormat="1" ht="12">
      <c r="A128" s="39"/>
      <c r="B128" s="40"/>
      <c r="C128" s="41"/>
      <c r="D128" s="231" t="s">
        <v>182</v>
      </c>
      <c r="E128" s="41"/>
      <c r="F128" s="232" t="s">
        <v>316</v>
      </c>
      <c r="G128" s="41"/>
      <c r="H128" s="41"/>
      <c r="I128" s="137"/>
      <c r="J128" s="41"/>
      <c r="K128" s="41"/>
      <c r="L128" s="45"/>
      <c r="M128" s="233"/>
      <c r="N128" s="234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182</v>
      </c>
      <c r="AU128" s="18" t="s">
        <v>84</v>
      </c>
    </row>
    <row r="129" spans="1:51" s="13" customFormat="1" ht="12">
      <c r="A129" s="13"/>
      <c r="B129" s="235"/>
      <c r="C129" s="236"/>
      <c r="D129" s="231" t="s">
        <v>184</v>
      </c>
      <c r="E129" s="237" t="s">
        <v>18</v>
      </c>
      <c r="F129" s="238" t="s">
        <v>494</v>
      </c>
      <c r="G129" s="236"/>
      <c r="H129" s="239">
        <v>217.5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184</v>
      </c>
      <c r="AU129" s="245" t="s">
        <v>84</v>
      </c>
      <c r="AV129" s="13" t="s">
        <v>84</v>
      </c>
      <c r="AW129" s="13" t="s">
        <v>36</v>
      </c>
      <c r="AX129" s="13" t="s">
        <v>82</v>
      </c>
      <c r="AY129" s="245" t="s">
        <v>173</v>
      </c>
    </row>
    <row r="130" spans="1:65" s="2" customFormat="1" ht="20.5" customHeight="1">
      <c r="A130" s="39"/>
      <c r="B130" s="40"/>
      <c r="C130" s="268" t="s">
        <v>249</v>
      </c>
      <c r="D130" s="268" t="s">
        <v>283</v>
      </c>
      <c r="E130" s="269" t="s">
        <v>495</v>
      </c>
      <c r="F130" s="270" t="s">
        <v>496</v>
      </c>
      <c r="G130" s="271" t="s">
        <v>321</v>
      </c>
      <c r="H130" s="272">
        <v>5.44</v>
      </c>
      <c r="I130" s="273"/>
      <c r="J130" s="272">
        <f>ROUND(I130*H130,2)</f>
        <v>0</v>
      </c>
      <c r="K130" s="270" t="s">
        <v>179</v>
      </c>
      <c r="L130" s="274"/>
      <c r="M130" s="275" t="s">
        <v>18</v>
      </c>
      <c r="N130" s="276" t="s">
        <v>46</v>
      </c>
      <c r="O130" s="85"/>
      <c r="P130" s="227">
        <f>O130*H130</f>
        <v>0</v>
      </c>
      <c r="Q130" s="227">
        <v>0.001</v>
      </c>
      <c r="R130" s="227">
        <f>Q130*H130</f>
        <v>0.00544</v>
      </c>
      <c r="S130" s="227">
        <v>0</v>
      </c>
      <c r="T130" s="22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9" t="s">
        <v>213</v>
      </c>
      <c r="AT130" s="229" t="s">
        <v>283</v>
      </c>
      <c r="AU130" s="229" t="s">
        <v>84</v>
      </c>
      <c r="AY130" s="18" t="s">
        <v>173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82</v>
      </c>
      <c r="BK130" s="230">
        <f>ROUND(I130*H130,2)</f>
        <v>0</v>
      </c>
      <c r="BL130" s="18" t="s">
        <v>180</v>
      </c>
      <c r="BM130" s="229" t="s">
        <v>497</v>
      </c>
    </row>
    <row r="131" spans="1:51" s="13" customFormat="1" ht="12">
      <c r="A131" s="13"/>
      <c r="B131" s="235"/>
      <c r="C131" s="236"/>
      <c r="D131" s="231" t="s">
        <v>184</v>
      </c>
      <c r="E131" s="236"/>
      <c r="F131" s="238" t="s">
        <v>498</v>
      </c>
      <c r="G131" s="236"/>
      <c r="H131" s="239">
        <v>5.44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4</v>
      </c>
      <c r="AX131" s="13" t="s">
        <v>82</v>
      </c>
      <c r="AY131" s="245" t="s">
        <v>173</v>
      </c>
    </row>
    <row r="132" spans="1:63" s="12" customFormat="1" ht="22.8" customHeight="1">
      <c r="A132" s="12"/>
      <c r="B132" s="203"/>
      <c r="C132" s="204"/>
      <c r="D132" s="205" t="s">
        <v>74</v>
      </c>
      <c r="E132" s="217" t="s">
        <v>180</v>
      </c>
      <c r="F132" s="217" t="s">
        <v>352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SUM(P133:P139)</f>
        <v>0</v>
      </c>
      <c r="Q132" s="211"/>
      <c r="R132" s="212">
        <f>SUM(R133:R139)</f>
        <v>171.55314</v>
      </c>
      <c r="S132" s="211"/>
      <c r="T132" s="213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82</v>
      </c>
      <c r="AT132" s="215" t="s">
        <v>74</v>
      </c>
      <c r="AU132" s="215" t="s">
        <v>82</v>
      </c>
      <c r="AY132" s="214" t="s">
        <v>173</v>
      </c>
      <c r="BK132" s="216">
        <f>SUM(BK133:BK139)</f>
        <v>0</v>
      </c>
    </row>
    <row r="133" spans="1:65" s="2" customFormat="1" ht="20.5" customHeight="1">
      <c r="A133" s="39"/>
      <c r="B133" s="40"/>
      <c r="C133" s="219" t="s">
        <v>256</v>
      </c>
      <c r="D133" s="219" t="s">
        <v>175</v>
      </c>
      <c r="E133" s="220" t="s">
        <v>445</v>
      </c>
      <c r="F133" s="221" t="s">
        <v>446</v>
      </c>
      <c r="G133" s="222" t="s">
        <v>178</v>
      </c>
      <c r="H133" s="223">
        <v>135</v>
      </c>
      <c r="I133" s="224"/>
      <c r="J133" s="223">
        <f>ROUND(I133*H133,2)</f>
        <v>0</v>
      </c>
      <c r="K133" s="221" t="s">
        <v>179</v>
      </c>
      <c r="L133" s="45"/>
      <c r="M133" s="225" t="s">
        <v>18</v>
      </c>
      <c r="N133" s="226" t="s">
        <v>46</v>
      </c>
      <c r="O133" s="85"/>
      <c r="P133" s="227">
        <f>O133*H133</f>
        <v>0</v>
      </c>
      <c r="Q133" s="227">
        <v>0.45584</v>
      </c>
      <c r="R133" s="227">
        <f>Q133*H133</f>
        <v>61.5384</v>
      </c>
      <c r="S133" s="227">
        <v>0</v>
      </c>
      <c r="T133" s="22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9" t="s">
        <v>180</v>
      </c>
      <c r="AT133" s="229" t="s">
        <v>175</v>
      </c>
      <c r="AU133" s="229" t="s">
        <v>84</v>
      </c>
      <c r="AY133" s="18" t="s">
        <v>173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82</v>
      </c>
      <c r="BK133" s="230">
        <f>ROUND(I133*H133,2)</f>
        <v>0</v>
      </c>
      <c r="BL133" s="18" t="s">
        <v>180</v>
      </c>
      <c r="BM133" s="229" t="s">
        <v>499</v>
      </c>
    </row>
    <row r="134" spans="1:47" s="2" customFormat="1" ht="12">
      <c r="A134" s="39"/>
      <c r="B134" s="40"/>
      <c r="C134" s="41"/>
      <c r="D134" s="231" t="s">
        <v>182</v>
      </c>
      <c r="E134" s="41"/>
      <c r="F134" s="232" t="s">
        <v>448</v>
      </c>
      <c r="G134" s="41"/>
      <c r="H134" s="41"/>
      <c r="I134" s="137"/>
      <c r="J134" s="41"/>
      <c r="K134" s="41"/>
      <c r="L134" s="45"/>
      <c r="M134" s="233"/>
      <c r="N134" s="234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182</v>
      </c>
      <c r="AU134" s="18" t="s">
        <v>84</v>
      </c>
    </row>
    <row r="135" spans="1:47" s="2" customFormat="1" ht="12">
      <c r="A135" s="39"/>
      <c r="B135" s="40"/>
      <c r="C135" s="41"/>
      <c r="D135" s="231" t="s">
        <v>239</v>
      </c>
      <c r="E135" s="41"/>
      <c r="F135" s="232" t="s">
        <v>449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239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500</v>
      </c>
      <c r="G136" s="236"/>
      <c r="H136" s="239">
        <v>135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82</v>
      </c>
      <c r="AY136" s="245" t="s">
        <v>173</v>
      </c>
    </row>
    <row r="137" spans="1:65" s="2" customFormat="1" ht="31" customHeight="1">
      <c r="A137" s="39"/>
      <c r="B137" s="40"/>
      <c r="C137" s="219" t="s">
        <v>8</v>
      </c>
      <c r="D137" s="219" t="s">
        <v>175</v>
      </c>
      <c r="E137" s="220" t="s">
        <v>501</v>
      </c>
      <c r="F137" s="221" t="s">
        <v>502</v>
      </c>
      <c r="G137" s="222" t="s">
        <v>178</v>
      </c>
      <c r="H137" s="223">
        <v>135</v>
      </c>
      <c r="I137" s="224"/>
      <c r="J137" s="223">
        <f>ROUND(I137*H137,2)</f>
        <v>0</v>
      </c>
      <c r="K137" s="221" t="s">
        <v>179</v>
      </c>
      <c r="L137" s="45"/>
      <c r="M137" s="225" t="s">
        <v>18</v>
      </c>
      <c r="N137" s="226" t="s">
        <v>46</v>
      </c>
      <c r="O137" s="85"/>
      <c r="P137" s="227">
        <f>O137*H137</f>
        <v>0</v>
      </c>
      <c r="Q137" s="227">
        <v>0.814924</v>
      </c>
      <c r="R137" s="227">
        <f>Q137*H137</f>
        <v>110.01474</v>
      </c>
      <c r="S137" s="227">
        <v>0</v>
      </c>
      <c r="T137" s="22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9" t="s">
        <v>180</v>
      </c>
      <c r="AT137" s="229" t="s">
        <v>175</v>
      </c>
      <c r="AU137" s="229" t="s">
        <v>84</v>
      </c>
      <c r="AY137" s="18" t="s">
        <v>173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82</v>
      </c>
      <c r="BK137" s="230">
        <f>ROUND(I137*H137,2)</f>
        <v>0</v>
      </c>
      <c r="BL137" s="18" t="s">
        <v>180</v>
      </c>
      <c r="BM137" s="229" t="s">
        <v>503</v>
      </c>
    </row>
    <row r="138" spans="1:47" s="2" customFormat="1" ht="12">
      <c r="A138" s="39"/>
      <c r="B138" s="40"/>
      <c r="C138" s="41"/>
      <c r="D138" s="231" t="s">
        <v>239</v>
      </c>
      <c r="E138" s="41"/>
      <c r="F138" s="232" t="s">
        <v>374</v>
      </c>
      <c r="G138" s="41"/>
      <c r="H138" s="41"/>
      <c r="I138" s="137"/>
      <c r="J138" s="41"/>
      <c r="K138" s="41"/>
      <c r="L138" s="45"/>
      <c r="M138" s="233"/>
      <c r="N138" s="23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239</v>
      </c>
      <c r="AU138" s="18" t="s">
        <v>84</v>
      </c>
    </row>
    <row r="139" spans="1:51" s="13" customFormat="1" ht="12">
      <c r="A139" s="13"/>
      <c r="B139" s="235"/>
      <c r="C139" s="236"/>
      <c r="D139" s="231" t="s">
        <v>184</v>
      </c>
      <c r="E139" s="237" t="s">
        <v>18</v>
      </c>
      <c r="F139" s="238" t="s">
        <v>504</v>
      </c>
      <c r="G139" s="236"/>
      <c r="H139" s="239">
        <v>135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184</v>
      </c>
      <c r="AU139" s="245" t="s">
        <v>84</v>
      </c>
      <c r="AV139" s="13" t="s">
        <v>84</v>
      </c>
      <c r="AW139" s="13" t="s">
        <v>36</v>
      </c>
      <c r="AX139" s="13" t="s">
        <v>82</v>
      </c>
      <c r="AY139" s="245" t="s">
        <v>173</v>
      </c>
    </row>
    <row r="140" spans="1:63" s="12" customFormat="1" ht="22.8" customHeight="1">
      <c r="A140" s="12"/>
      <c r="B140" s="203"/>
      <c r="C140" s="204"/>
      <c r="D140" s="205" t="s">
        <v>74</v>
      </c>
      <c r="E140" s="217" t="s">
        <v>399</v>
      </c>
      <c r="F140" s="217" t="s">
        <v>400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SUM(P141:P142)</f>
        <v>0</v>
      </c>
      <c r="Q140" s="211"/>
      <c r="R140" s="212">
        <f>SUM(R141:R142)</f>
        <v>0</v>
      </c>
      <c r="S140" s="211"/>
      <c r="T140" s="213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82</v>
      </c>
      <c r="AT140" s="215" t="s">
        <v>74</v>
      </c>
      <c r="AU140" s="215" t="s">
        <v>82</v>
      </c>
      <c r="AY140" s="214" t="s">
        <v>173</v>
      </c>
      <c r="BK140" s="216">
        <f>SUM(BK141:BK142)</f>
        <v>0</v>
      </c>
    </row>
    <row r="141" spans="1:65" s="2" customFormat="1" ht="20.5" customHeight="1">
      <c r="A141" s="39"/>
      <c r="B141" s="40"/>
      <c r="C141" s="219" t="s">
        <v>269</v>
      </c>
      <c r="D141" s="219" t="s">
        <v>175</v>
      </c>
      <c r="E141" s="220" t="s">
        <v>456</v>
      </c>
      <c r="F141" s="221" t="s">
        <v>457</v>
      </c>
      <c r="G141" s="222" t="s">
        <v>272</v>
      </c>
      <c r="H141" s="223">
        <v>171.84</v>
      </c>
      <c r="I141" s="224"/>
      <c r="J141" s="223">
        <f>ROUND(I141*H141,2)</f>
        <v>0</v>
      </c>
      <c r="K141" s="221" t="s">
        <v>179</v>
      </c>
      <c r="L141" s="45"/>
      <c r="M141" s="225" t="s">
        <v>18</v>
      </c>
      <c r="N141" s="226" t="s">
        <v>46</v>
      </c>
      <c r="O141" s="85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9" t="s">
        <v>180</v>
      </c>
      <c r="AT141" s="229" t="s">
        <v>175</v>
      </c>
      <c r="AU141" s="229" t="s">
        <v>84</v>
      </c>
      <c r="AY141" s="18" t="s">
        <v>173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8" t="s">
        <v>82</v>
      </c>
      <c r="BK141" s="230">
        <f>ROUND(I141*H141,2)</f>
        <v>0</v>
      </c>
      <c r="BL141" s="18" t="s">
        <v>180</v>
      </c>
      <c r="BM141" s="229" t="s">
        <v>505</v>
      </c>
    </row>
    <row r="142" spans="1:47" s="2" customFormat="1" ht="12">
      <c r="A142" s="39"/>
      <c r="B142" s="40"/>
      <c r="C142" s="41"/>
      <c r="D142" s="231" t="s">
        <v>182</v>
      </c>
      <c r="E142" s="41"/>
      <c r="F142" s="232" t="s">
        <v>459</v>
      </c>
      <c r="G142" s="41"/>
      <c r="H142" s="41"/>
      <c r="I142" s="137"/>
      <c r="J142" s="41"/>
      <c r="K142" s="41"/>
      <c r="L142" s="45"/>
      <c r="M142" s="277"/>
      <c r="N142" s="278"/>
      <c r="O142" s="279"/>
      <c r="P142" s="279"/>
      <c r="Q142" s="279"/>
      <c r="R142" s="279"/>
      <c r="S142" s="279"/>
      <c r="T142" s="280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182</v>
      </c>
      <c r="AU142" s="18" t="s">
        <v>84</v>
      </c>
    </row>
    <row r="143" spans="1:31" s="2" customFormat="1" ht="6.95" customHeight="1">
      <c r="A143" s="39"/>
      <c r="B143" s="60"/>
      <c r="C143" s="61"/>
      <c r="D143" s="61"/>
      <c r="E143" s="61"/>
      <c r="F143" s="61"/>
      <c r="G143" s="61"/>
      <c r="H143" s="61"/>
      <c r="I143" s="167"/>
      <c r="J143" s="61"/>
      <c r="K143" s="61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82:K14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506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ROUND((SUM(BE85:BE115)),2)</f>
        <v>0</v>
      </c>
      <c r="G33" s="39"/>
      <c r="H33" s="39"/>
      <c r="I33" s="156">
        <v>0.21</v>
      </c>
      <c r="J33" s="155">
        <f>ROUND(((SUM(BE85:BE115))*I33),2)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ROUND((SUM(BF85:BF115)),2)</f>
        <v>0</v>
      </c>
      <c r="G34" s="39"/>
      <c r="H34" s="39"/>
      <c r="I34" s="156">
        <v>0.15</v>
      </c>
      <c r="J34" s="155">
        <f>ROUND(((SUM(BF85:BF115))*I34),2)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ROUND((SUM(BG85:BG115)),2)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ROUND((SUM(BH85:BH115)),2)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ROUND((SUM(BI85:BI115)),2)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16025-1.3 - SO301.3 - Cestní brod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J94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507</v>
      </c>
      <c r="E63" s="187"/>
      <c r="F63" s="187"/>
      <c r="G63" s="187"/>
      <c r="H63" s="187"/>
      <c r="I63" s="188"/>
      <c r="J63" s="189">
        <f>J98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155</v>
      </c>
      <c r="E64" s="187"/>
      <c r="F64" s="187"/>
      <c r="G64" s="187"/>
      <c r="H64" s="187"/>
      <c r="I64" s="188"/>
      <c r="J64" s="189">
        <f>J105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J113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16025-1.3 - SO301.3 - Cestní brod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37.85328259216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P87+P94+P98+P105+P113</f>
        <v>0</v>
      </c>
      <c r="Q86" s="211"/>
      <c r="R86" s="212">
        <f>R87+R94+R98+R105+R113</f>
        <v>37.85328259216</v>
      </c>
      <c r="S86" s="211"/>
      <c r="T86" s="213">
        <f>T87+T94+T98+T105+T113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BK87+BK94+BK98+BK105+BK113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SUM(P88:P93)</f>
        <v>0</v>
      </c>
      <c r="Q87" s="211"/>
      <c r="R87" s="212">
        <f>SUM(R88:R93)</f>
        <v>0</v>
      </c>
      <c r="S87" s="211"/>
      <c r="T87" s="213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SUM(BK88:BK93)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508</v>
      </c>
      <c r="F88" s="221" t="s">
        <v>509</v>
      </c>
      <c r="G88" s="222" t="s">
        <v>188</v>
      </c>
      <c r="H88" s="223">
        <v>6.72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510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190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511</v>
      </c>
      <c r="G90" s="236"/>
      <c r="H90" s="239">
        <v>6.72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469</v>
      </c>
      <c r="F91" s="221" t="s">
        <v>470</v>
      </c>
      <c r="G91" s="222" t="s">
        <v>188</v>
      </c>
      <c r="H91" s="223">
        <v>1.19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512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513</v>
      </c>
      <c r="G93" s="236"/>
      <c r="H93" s="239">
        <v>1.19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3" s="12" customFormat="1" ht="22.8" customHeight="1">
      <c r="A94" s="12"/>
      <c r="B94" s="203"/>
      <c r="C94" s="204"/>
      <c r="D94" s="205" t="s">
        <v>74</v>
      </c>
      <c r="E94" s="217" t="s">
        <v>84</v>
      </c>
      <c r="F94" s="217" t="s">
        <v>324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SUM(P95:P97)</f>
        <v>0</v>
      </c>
      <c r="Q94" s="211"/>
      <c r="R94" s="212">
        <f>SUM(R95:R97)</f>
        <v>11.199552</v>
      </c>
      <c r="S94" s="211"/>
      <c r="T94" s="213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4" t="s">
        <v>82</v>
      </c>
      <c r="AT94" s="215" t="s">
        <v>74</v>
      </c>
      <c r="AU94" s="215" t="s">
        <v>82</v>
      </c>
      <c r="AY94" s="214" t="s">
        <v>173</v>
      </c>
      <c r="BK94" s="216">
        <f>SUM(BK95:BK97)</f>
        <v>0</v>
      </c>
    </row>
    <row r="95" spans="1:65" s="2" customFormat="1" ht="41.5" customHeight="1">
      <c r="A95" s="39"/>
      <c r="B95" s="40"/>
      <c r="C95" s="219" t="s">
        <v>180</v>
      </c>
      <c r="D95" s="219" t="s">
        <v>175</v>
      </c>
      <c r="E95" s="220" t="s">
        <v>514</v>
      </c>
      <c r="F95" s="221" t="s">
        <v>515</v>
      </c>
      <c r="G95" s="222" t="s">
        <v>188</v>
      </c>
      <c r="H95" s="223">
        <v>4.16</v>
      </c>
      <c r="I95" s="224"/>
      <c r="J95" s="223">
        <f>ROUND(I95*H95,2)</f>
        <v>0</v>
      </c>
      <c r="K95" s="221" t="s">
        <v>179</v>
      </c>
      <c r="L95" s="45"/>
      <c r="M95" s="225" t="s">
        <v>18</v>
      </c>
      <c r="N95" s="226" t="s">
        <v>46</v>
      </c>
      <c r="O95" s="85"/>
      <c r="P95" s="227">
        <f>O95*H95</f>
        <v>0</v>
      </c>
      <c r="Q95" s="227">
        <v>2.6922</v>
      </c>
      <c r="R95" s="227">
        <f>Q95*H95</f>
        <v>11.199552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180</v>
      </c>
      <c r="AT95" s="229" t="s">
        <v>175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516</v>
      </c>
    </row>
    <row r="96" spans="1:47" s="2" customFormat="1" ht="12">
      <c r="A96" s="39"/>
      <c r="B96" s="40"/>
      <c r="C96" s="41"/>
      <c r="D96" s="231" t="s">
        <v>182</v>
      </c>
      <c r="E96" s="41"/>
      <c r="F96" s="232" t="s">
        <v>517</v>
      </c>
      <c r="G96" s="41"/>
      <c r="H96" s="41"/>
      <c r="I96" s="137"/>
      <c r="J96" s="41"/>
      <c r="K96" s="41"/>
      <c r="L96" s="45"/>
      <c r="M96" s="233"/>
      <c r="N96" s="23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5"/>
      <c r="C97" s="236"/>
      <c r="D97" s="231" t="s">
        <v>184</v>
      </c>
      <c r="E97" s="237" t="s">
        <v>18</v>
      </c>
      <c r="F97" s="238" t="s">
        <v>518</v>
      </c>
      <c r="G97" s="236"/>
      <c r="H97" s="239">
        <v>4.16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184</v>
      </c>
      <c r="AU97" s="245" t="s">
        <v>84</v>
      </c>
      <c r="AV97" s="13" t="s">
        <v>84</v>
      </c>
      <c r="AW97" s="13" t="s">
        <v>36</v>
      </c>
      <c r="AX97" s="13" t="s">
        <v>82</v>
      </c>
      <c r="AY97" s="245" t="s">
        <v>173</v>
      </c>
    </row>
    <row r="98" spans="1:63" s="12" customFormat="1" ht="22.8" customHeight="1">
      <c r="A98" s="12"/>
      <c r="B98" s="203"/>
      <c r="C98" s="204"/>
      <c r="D98" s="205" t="s">
        <v>74</v>
      </c>
      <c r="E98" s="217" t="s">
        <v>192</v>
      </c>
      <c r="F98" s="217" t="s">
        <v>519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SUM(P99:P104)</f>
        <v>0</v>
      </c>
      <c r="Q98" s="211"/>
      <c r="R98" s="212">
        <f>SUM(R99:R104)</f>
        <v>0.13503258496</v>
      </c>
      <c r="S98" s="211"/>
      <c r="T98" s="213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82</v>
      </c>
      <c r="AT98" s="215" t="s">
        <v>74</v>
      </c>
      <c r="AU98" s="215" t="s">
        <v>82</v>
      </c>
      <c r="AY98" s="214" t="s">
        <v>173</v>
      </c>
      <c r="BK98" s="216">
        <f>SUM(BK99:BK104)</f>
        <v>0</v>
      </c>
    </row>
    <row r="99" spans="1:65" s="2" customFormat="1" ht="41.5" customHeight="1">
      <c r="A99" s="39"/>
      <c r="B99" s="40"/>
      <c r="C99" s="219" t="s">
        <v>197</v>
      </c>
      <c r="D99" s="219" t="s">
        <v>175</v>
      </c>
      <c r="E99" s="220" t="s">
        <v>520</v>
      </c>
      <c r="F99" s="221" t="s">
        <v>521</v>
      </c>
      <c r="G99" s="222" t="s">
        <v>178</v>
      </c>
      <c r="H99" s="223">
        <v>16.64</v>
      </c>
      <c r="I99" s="224"/>
      <c r="J99" s="223">
        <f>ROUND(I99*H99,2)</f>
        <v>0</v>
      </c>
      <c r="K99" s="221" t="s">
        <v>179</v>
      </c>
      <c r="L99" s="45"/>
      <c r="M99" s="225" t="s">
        <v>18</v>
      </c>
      <c r="N99" s="226" t="s">
        <v>46</v>
      </c>
      <c r="O99" s="85"/>
      <c r="P99" s="227">
        <f>O99*H99</f>
        <v>0</v>
      </c>
      <c r="Q99" s="227">
        <v>0.007258004</v>
      </c>
      <c r="R99" s="227">
        <f>Q99*H99</f>
        <v>0.12077318656000001</v>
      </c>
      <c r="S99" s="227">
        <v>0</v>
      </c>
      <c r="T99" s="22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9" t="s">
        <v>180</v>
      </c>
      <c r="AT99" s="229" t="s">
        <v>175</v>
      </c>
      <c r="AU99" s="229" t="s">
        <v>84</v>
      </c>
      <c r="AY99" s="18" t="s">
        <v>173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8" t="s">
        <v>82</v>
      </c>
      <c r="BK99" s="230">
        <f>ROUND(I99*H99,2)</f>
        <v>0</v>
      </c>
      <c r="BL99" s="18" t="s">
        <v>180</v>
      </c>
      <c r="BM99" s="229" t="s">
        <v>522</v>
      </c>
    </row>
    <row r="100" spans="1:47" s="2" customFormat="1" ht="12">
      <c r="A100" s="39"/>
      <c r="B100" s="40"/>
      <c r="C100" s="41"/>
      <c r="D100" s="231" t="s">
        <v>182</v>
      </c>
      <c r="E100" s="41"/>
      <c r="F100" s="232" t="s">
        <v>523</v>
      </c>
      <c r="G100" s="41"/>
      <c r="H100" s="41"/>
      <c r="I100" s="137"/>
      <c r="J100" s="41"/>
      <c r="K100" s="41"/>
      <c r="L100" s="45"/>
      <c r="M100" s="233"/>
      <c r="N100" s="23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182</v>
      </c>
      <c r="AU100" s="18" t="s">
        <v>84</v>
      </c>
    </row>
    <row r="101" spans="1:51" s="13" customFormat="1" ht="12">
      <c r="A101" s="13"/>
      <c r="B101" s="235"/>
      <c r="C101" s="236"/>
      <c r="D101" s="231" t="s">
        <v>184</v>
      </c>
      <c r="E101" s="237" t="s">
        <v>18</v>
      </c>
      <c r="F101" s="238" t="s">
        <v>524</v>
      </c>
      <c r="G101" s="236"/>
      <c r="H101" s="239">
        <v>16.64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184</v>
      </c>
      <c r="AU101" s="245" t="s">
        <v>84</v>
      </c>
      <c r="AV101" s="13" t="s">
        <v>84</v>
      </c>
      <c r="AW101" s="13" t="s">
        <v>36</v>
      </c>
      <c r="AX101" s="13" t="s">
        <v>82</v>
      </c>
      <c r="AY101" s="245" t="s">
        <v>173</v>
      </c>
    </row>
    <row r="102" spans="1:65" s="2" customFormat="1" ht="41.5" customHeight="1">
      <c r="A102" s="39"/>
      <c r="B102" s="40"/>
      <c r="C102" s="219" t="s">
        <v>206</v>
      </c>
      <c r="D102" s="219" t="s">
        <v>175</v>
      </c>
      <c r="E102" s="220" t="s">
        <v>525</v>
      </c>
      <c r="F102" s="221" t="s">
        <v>526</v>
      </c>
      <c r="G102" s="222" t="s">
        <v>178</v>
      </c>
      <c r="H102" s="223">
        <v>16.64</v>
      </c>
      <c r="I102" s="224"/>
      <c r="J102" s="223">
        <f>ROUND(I102*H102,2)</f>
        <v>0</v>
      </c>
      <c r="K102" s="221" t="s">
        <v>179</v>
      </c>
      <c r="L102" s="45"/>
      <c r="M102" s="225" t="s">
        <v>18</v>
      </c>
      <c r="N102" s="226" t="s">
        <v>46</v>
      </c>
      <c r="O102" s="85"/>
      <c r="P102" s="227">
        <f>O102*H102</f>
        <v>0</v>
      </c>
      <c r="Q102" s="227">
        <v>0.000856935</v>
      </c>
      <c r="R102" s="227">
        <f>Q102*H102</f>
        <v>0.0142593984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180</v>
      </c>
      <c r="AT102" s="229" t="s">
        <v>175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527</v>
      </c>
    </row>
    <row r="103" spans="1:47" s="2" customFormat="1" ht="12">
      <c r="A103" s="39"/>
      <c r="B103" s="40"/>
      <c r="C103" s="41"/>
      <c r="D103" s="231" t="s">
        <v>182</v>
      </c>
      <c r="E103" s="41"/>
      <c r="F103" s="232" t="s">
        <v>523</v>
      </c>
      <c r="G103" s="41"/>
      <c r="H103" s="41"/>
      <c r="I103" s="137"/>
      <c r="J103" s="41"/>
      <c r="K103" s="41"/>
      <c r="L103" s="45"/>
      <c r="M103" s="233"/>
      <c r="N103" s="23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182</v>
      </c>
      <c r="AU103" s="18" t="s">
        <v>84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528</v>
      </c>
      <c r="G104" s="236"/>
      <c r="H104" s="239">
        <v>16.64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82</v>
      </c>
      <c r="AY104" s="245" t="s">
        <v>173</v>
      </c>
    </row>
    <row r="105" spans="1:63" s="12" customFormat="1" ht="22.8" customHeight="1">
      <c r="A105" s="12"/>
      <c r="B105" s="203"/>
      <c r="C105" s="204"/>
      <c r="D105" s="205" t="s">
        <v>74</v>
      </c>
      <c r="E105" s="217" t="s">
        <v>180</v>
      </c>
      <c r="F105" s="217" t="s">
        <v>352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SUM(P106:P112)</f>
        <v>0</v>
      </c>
      <c r="Q105" s="211"/>
      <c r="R105" s="212">
        <f>SUM(R106:R112)</f>
        <v>26.5186980072</v>
      </c>
      <c r="S105" s="211"/>
      <c r="T105" s="213">
        <f>SUM(T106:T112)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4" t="s">
        <v>82</v>
      </c>
      <c r="AT105" s="215" t="s">
        <v>74</v>
      </c>
      <c r="AU105" s="215" t="s">
        <v>82</v>
      </c>
      <c r="AY105" s="214" t="s">
        <v>173</v>
      </c>
      <c r="BK105" s="216">
        <f>SUM(BK106:BK112)</f>
        <v>0</v>
      </c>
    </row>
    <row r="106" spans="1:65" s="2" customFormat="1" ht="20.5" customHeight="1">
      <c r="A106" s="39"/>
      <c r="B106" s="40"/>
      <c r="C106" s="219" t="s">
        <v>426</v>
      </c>
      <c r="D106" s="219" t="s">
        <v>175</v>
      </c>
      <c r="E106" s="220" t="s">
        <v>445</v>
      </c>
      <c r="F106" s="221" t="s">
        <v>446</v>
      </c>
      <c r="G106" s="222" t="s">
        <v>178</v>
      </c>
      <c r="H106" s="223">
        <v>19.53</v>
      </c>
      <c r="I106" s="224"/>
      <c r="J106" s="223">
        <f>ROUND(I106*H106,2)</f>
        <v>0</v>
      </c>
      <c r="K106" s="221" t="s">
        <v>179</v>
      </c>
      <c r="L106" s="45"/>
      <c r="M106" s="225" t="s">
        <v>18</v>
      </c>
      <c r="N106" s="226" t="s">
        <v>46</v>
      </c>
      <c r="O106" s="85"/>
      <c r="P106" s="227">
        <f>O106*H106</f>
        <v>0</v>
      </c>
      <c r="Q106" s="227">
        <v>0.45584</v>
      </c>
      <c r="R106" s="227">
        <f>Q106*H106</f>
        <v>8.9025552</v>
      </c>
      <c r="S106" s="227">
        <v>0</v>
      </c>
      <c r="T106" s="22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9" t="s">
        <v>180</v>
      </c>
      <c r="AT106" s="229" t="s">
        <v>175</v>
      </c>
      <c r="AU106" s="229" t="s">
        <v>84</v>
      </c>
      <c r="AY106" s="18" t="s">
        <v>173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8" t="s">
        <v>82</v>
      </c>
      <c r="BK106" s="230">
        <f>ROUND(I106*H106,2)</f>
        <v>0</v>
      </c>
      <c r="BL106" s="18" t="s">
        <v>180</v>
      </c>
      <c r="BM106" s="229" t="s">
        <v>529</v>
      </c>
    </row>
    <row r="107" spans="1:47" s="2" customFormat="1" ht="12">
      <c r="A107" s="39"/>
      <c r="B107" s="40"/>
      <c r="C107" s="41"/>
      <c r="D107" s="231" t="s">
        <v>182</v>
      </c>
      <c r="E107" s="41"/>
      <c r="F107" s="232" t="s">
        <v>448</v>
      </c>
      <c r="G107" s="41"/>
      <c r="H107" s="41"/>
      <c r="I107" s="137"/>
      <c r="J107" s="41"/>
      <c r="K107" s="41"/>
      <c r="L107" s="45"/>
      <c r="M107" s="233"/>
      <c r="N107" s="23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47" s="2" customFormat="1" ht="12">
      <c r="A108" s="39"/>
      <c r="B108" s="40"/>
      <c r="C108" s="41"/>
      <c r="D108" s="231" t="s">
        <v>239</v>
      </c>
      <c r="E108" s="41"/>
      <c r="F108" s="232" t="s">
        <v>449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239</v>
      </c>
      <c r="AU108" s="18" t="s">
        <v>84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530</v>
      </c>
      <c r="G109" s="236"/>
      <c r="H109" s="239">
        <v>19.53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31" customHeight="1">
      <c r="A110" s="39"/>
      <c r="B110" s="40"/>
      <c r="C110" s="219" t="s">
        <v>213</v>
      </c>
      <c r="D110" s="219" t="s">
        <v>175</v>
      </c>
      <c r="E110" s="220" t="s">
        <v>371</v>
      </c>
      <c r="F110" s="221" t="s">
        <v>372</v>
      </c>
      <c r="G110" s="222" t="s">
        <v>178</v>
      </c>
      <c r="H110" s="223">
        <v>19.53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0.90200424</v>
      </c>
      <c r="R110" s="227">
        <f>Q110*H110</f>
        <v>17.616142807200003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531</v>
      </c>
    </row>
    <row r="111" spans="1:47" s="2" customFormat="1" ht="12">
      <c r="A111" s="39"/>
      <c r="B111" s="40"/>
      <c r="C111" s="41"/>
      <c r="D111" s="231" t="s">
        <v>239</v>
      </c>
      <c r="E111" s="41"/>
      <c r="F111" s="232" t="s">
        <v>374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239</v>
      </c>
      <c r="AU111" s="18" t="s">
        <v>84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532</v>
      </c>
      <c r="G112" s="236"/>
      <c r="H112" s="239">
        <v>19.53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82</v>
      </c>
      <c r="AY112" s="245" t="s">
        <v>173</v>
      </c>
    </row>
    <row r="113" spans="1:63" s="12" customFormat="1" ht="22.8" customHeight="1">
      <c r="A113" s="12"/>
      <c r="B113" s="203"/>
      <c r="C113" s="204"/>
      <c r="D113" s="205" t="s">
        <v>74</v>
      </c>
      <c r="E113" s="217" t="s">
        <v>399</v>
      </c>
      <c r="F113" s="217" t="s">
        <v>400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SUM(P114:P115)</f>
        <v>0</v>
      </c>
      <c r="Q113" s="211"/>
      <c r="R113" s="212">
        <f>SUM(R114:R115)</f>
        <v>0</v>
      </c>
      <c r="S113" s="211"/>
      <c r="T113" s="213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4" t="s">
        <v>82</v>
      </c>
      <c r="AT113" s="215" t="s">
        <v>74</v>
      </c>
      <c r="AU113" s="215" t="s">
        <v>82</v>
      </c>
      <c r="AY113" s="214" t="s">
        <v>173</v>
      </c>
      <c r="BK113" s="216">
        <f>SUM(BK114:BK115)</f>
        <v>0</v>
      </c>
    </row>
    <row r="114" spans="1:65" s="2" customFormat="1" ht="20.5" customHeight="1">
      <c r="A114" s="39"/>
      <c r="B114" s="40"/>
      <c r="C114" s="219" t="s">
        <v>220</v>
      </c>
      <c r="D114" s="219" t="s">
        <v>175</v>
      </c>
      <c r="E114" s="220" t="s">
        <v>456</v>
      </c>
      <c r="F114" s="221" t="s">
        <v>457</v>
      </c>
      <c r="G114" s="222" t="s">
        <v>272</v>
      </c>
      <c r="H114" s="223">
        <v>37.85</v>
      </c>
      <c r="I114" s="224"/>
      <c r="J114" s="223">
        <f>ROUND(I114*H114,2)</f>
        <v>0</v>
      </c>
      <c r="K114" s="221" t="s">
        <v>179</v>
      </c>
      <c r="L114" s="45"/>
      <c r="M114" s="225" t="s">
        <v>18</v>
      </c>
      <c r="N114" s="226" t="s">
        <v>46</v>
      </c>
      <c r="O114" s="85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9" t="s">
        <v>180</v>
      </c>
      <c r="AT114" s="229" t="s">
        <v>175</v>
      </c>
      <c r="AU114" s="229" t="s">
        <v>84</v>
      </c>
      <c r="AY114" s="18" t="s">
        <v>173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8" t="s">
        <v>82</v>
      </c>
      <c r="BK114" s="230">
        <f>ROUND(I114*H114,2)</f>
        <v>0</v>
      </c>
      <c r="BL114" s="18" t="s">
        <v>180</v>
      </c>
      <c r="BM114" s="229" t="s">
        <v>533</v>
      </c>
    </row>
    <row r="115" spans="1:47" s="2" customFormat="1" ht="12">
      <c r="A115" s="39"/>
      <c r="B115" s="40"/>
      <c r="C115" s="41"/>
      <c r="D115" s="231" t="s">
        <v>182</v>
      </c>
      <c r="E115" s="41"/>
      <c r="F115" s="232" t="s">
        <v>459</v>
      </c>
      <c r="G115" s="41"/>
      <c r="H115" s="41"/>
      <c r="I115" s="137"/>
      <c r="J115" s="41"/>
      <c r="K115" s="41"/>
      <c r="L115" s="45"/>
      <c r="M115" s="277"/>
      <c r="N115" s="278"/>
      <c r="O115" s="279"/>
      <c r="P115" s="279"/>
      <c r="Q115" s="279"/>
      <c r="R115" s="279"/>
      <c r="S115" s="279"/>
      <c r="T115" s="280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31" s="2" customFormat="1" ht="6.95" customHeight="1">
      <c r="A116" s="39"/>
      <c r="B116" s="60"/>
      <c r="C116" s="61"/>
      <c r="D116" s="61"/>
      <c r="E116" s="61"/>
      <c r="F116" s="61"/>
      <c r="G116" s="61"/>
      <c r="H116" s="61"/>
      <c r="I116" s="167"/>
      <c r="J116" s="61"/>
      <c r="K116" s="61"/>
      <c r="L116" s="45"/>
      <c r="M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</sheetData>
  <sheetProtection password="CC35" sheet="1" objects="1" scenarios="1" formatColumns="0" formatRows="0" autoFilter="0"/>
  <autoFilter ref="C84:K11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534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ROUND(J84,2)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ROUND((SUM(BE84:BE133)),2)</f>
        <v>0</v>
      </c>
      <c r="G33" s="39"/>
      <c r="H33" s="39"/>
      <c r="I33" s="156">
        <v>0.21</v>
      </c>
      <c r="J33" s="155">
        <f>ROUND(((SUM(BE84:BE133))*I33),2)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ROUND((SUM(BF84:BF133)),2)</f>
        <v>0</v>
      </c>
      <c r="G34" s="39"/>
      <c r="H34" s="39"/>
      <c r="I34" s="156">
        <v>0.15</v>
      </c>
      <c r="J34" s="155">
        <f>ROUND(((SUM(BF84:BF133))*I34),2)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ROUND((SUM(BG84:BG133)),2)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ROUND((SUM(BH84:BH133)),2)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ROUND((SUM(BI84:BI133)),2)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16025-1.4 - SO301.4 Zemní retenční zdrž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J84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J86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J120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J127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157</v>
      </c>
      <c r="E64" s="187"/>
      <c r="F64" s="187"/>
      <c r="G64" s="187"/>
      <c r="H64" s="187"/>
      <c r="I64" s="188"/>
      <c r="J64" s="189">
        <f>J131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137"/>
      <c r="J65" s="41"/>
      <c r="K65" s="4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167"/>
      <c r="J66" s="61"/>
      <c r="K66" s="6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170"/>
      <c r="J70" s="63"/>
      <c r="K70" s="63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158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15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4.5" customHeight="1">
      <c r="A74" s="39"/>
      <c r="B74" s="40"/>
      <c r="C74" s="41"/>
      <c r="D74" s="41"/>
      <c r="E74" s="171" t="str">
        <f>E7</f>
        <v>2020/I Společná zařízení v k. ú. Borotín u Boskovic - cesty</v>
      </c>
      <c r="F74" s="33"/>
      <c r="G74" s="33"/>
      <c r="H74" s="33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146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5" customHeight="1">
      <c r="A76" s="39"/>
      <c r="B76" s="40"/>
      <c r="C76" s="41"/>
      <c r="D76" s="41"/>
      <c r="E76" s="70" t="str">
        <f>E9</f>
        <v>16025-1.4 - SO301.4 Zemní retenční zdrž</v>
      </c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20</v>
      </c>
      <c r="D78" s="41"/>
      <c r="E78" s="41"/>
      <c r="F78" s="28" t="str">
        <f>F12</f>
        <v>Borotín</v>
      </c>
      <c r="G78" s="41"/>
      <c r="H78" s="41"/>
      <c r="I78" s="141" t="s">
        <v>22</v>
      </c>
      <c r="J78" s="73" t="str">
        <f>IF(J12="","",J12)</f>
        <v>2. 5. 2017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" customHeight="1">
      <c r="A80" s="39"/>
      <c r="B80" s="40"/>
      <c r="C80" s="33" t="s">
        <v>24</v>
      </c>
      <c r="D80" s="41"/>
      <c r="E80" s="41"/>
      <c r="F80" s="28" t="str">
        <f>E15</f>
        <v>ČR - SPÚ, KPÚ pro JMK, pobočka Blansko</v>
      </c>
      <c r="G80" s="41"/>
      <c r="H80" s="41"/>
      <c r="I80" s="141" t="s">
        <v>32</v>
      </c>
      <c r="J80" s="37" t="str">
        <f>E21</f>
        <v>AGERIS s.r.o.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4.9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141" t="s">
        <v>37</v>
      </c>
      <c r="J81" s="37" t="str">
        <f>E24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91"/>
      <c r="B83" s="192"/>
      <c r="C83" s="193" t="s">
        <v>159</v>
      </c>
      <c r="D83" s="194" t="s">
        <v>60</v>
      </c>
      <c r="E83" s="194" t="s">
        <v>56</v>
      </c>
      <c r="F83" s="194" t="s">
        <v>57</v>
      </c>
      <c r="G83" s="194" t="s">
        <v>160</v>
      </c>
      <c r="H83" s="194" t="s">
        <v>161</v>
      </c>
      <c r="I83" s="195" t="s">
        <v>162</v>
      </c>
      <c r="J83" s="194" t="s">
        <v>150</v>
      </c>
      <c r="K83" s="196" t="s">
        <v>163</v>
      </c>
      <c r="L83" s="197"/>
      <c r="M83" s="93" t="s">
        <v>18</v>
      </c>
      <c r="N83" s="94" t="s">
        <v>45</v>
      </c>
      <c r="O83" s="94" t="s">
        <v>164</v>
      </c>
      <c r="P83" s="94" t="s">
        <v>165</v>
      </c>
      <c r="Q83" s="94" t="s">
        <v>166</v>
      </c>
      <c r="R83" s="94" t="s">
        <v>167</v>
      </c>
      <c r="S83" s="94" t="s">
        <v>168</v>
      </c>
      <c r="T83" s="95" t="s">
        <v>169</v>
      </c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63" s="2" customFormat="1" ht="22.8" customHeight="1">
      <c r="A84" s="39"/>
      <c r="B84" s="40"/>
      <c r="C84" s="100" t="s">
        <v>170</v>
      </c>
      <c r="D84" s="41"/>
      <c r="E84" s="41"/>
      <c r="F84" s="41"/>
      <c r="G84" s="41"/>
      <c r="H84" s="41"/>
      <c r="I84" s="137"/>
      <c r="J84" s="198">
        <f>BK84</f>
        <v>0</v>
      </c>
      <c r="K84" s="41"/>
      <c r="L84" s="45"/>
      <c r="M84" s="96"/>
      <c r="N84" s="199"/>
      <c r="O84" s="97"/>
      <c r="P84" s="200">
        <f>P85</f>
        <v>0</v>
      </c>
      <c r="Q84" s="97"/>
      <c r="R84" s="200">
        <f>R85</f>
        <v>81.60014575</v>
      </c>
      <c r="S84" s="97"/>
      <c r="T84" s="201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74</v>
      </c>
      <c r="AU84" s="18" t="s">
        <v>151</v>
      </c>
      <c r="BK84" s="202">
        <f>BK85</f>
        <v>0</v>
      </c>
    </row>
    <row r="85" spans="1:63" s="12" customFormat="1" ht="25.9" customHeight="1">
      <c r="A85" s="12"/>
      <c r="B85" s="203"/>
      <c r="C85" s="204"/>
      <c r="D85" s="205" t="s">
        <v>74</v>
      </c>
      <c r="E85" s="206" t="s">
        <v>171</v>
      </c>
      <c r="F85" s="206" t="s">
        <v>172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P86+P120+P127+P131</f>
        <v>0</v>
      </c>
      <c r="Q85" s="211"/>
      <c r="R85" s="212">
        <f>R86+R120+R127+R131</f>
        <v>81.60014575</v>
      </c>
      <c r="S85" s="211"/>
      <c r="T85" s="213">
        <f>T86+T120+T127+T131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82</v>
      </c>
      <c r="AT85" s="215" t="s">
        <v>74</v>
      </c>
      <c r="AU85" s="215" t="s">
        <v>75</v>
      </c>
      <c r="AY85" s="214" t="s">
        <v>173</v>
      </c>
      <c r="BK85" s="216">
        <f>BK86+BK120+BK127+BK131</f>
        <v>0</v>
      </c>
    </row>
    <row r="86" spans="1:63" s="12" customFormat="1" ht="22.8" customHeight="1">
      <c r="A86" s="12"/>
      <c r="B86" s="203"/>
      <c r="C86" s="204"/>
      <c r="D86" s="205" t="s">
        <v>74</v>
      </c>
      <c r="E86" s="217" t="s">
        <v>82</v>
      </c>
      <c r="F86" s="217" t="s">
        <v>174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SUM(P87:P119)</f>
        <v>0</v>
      </c>
      <c r="Q86" s="211"/>
      <c r="R86" s="212">
        <f>SUM(R87:R119)</f>
        <v>0.28873575</v>
      </c>
      <c r="S86" s="211"/>
      <c r="T86" s="213">
        <f>SUM(T87:T119)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82</v>
      </c>
      <c r="AY86" s="214" t="s">
        <v>173</v>
      </c>
      <c r="BK86" s="216">
        <f>SUM(BK87:BK119)</f>
        <v>0</v>
      </c>
    </row>
    <row r="87" spans="1:65" s="2" customFormat="1" ht="20.5" customHeight="1">
      <c r="A87" s="39"/>
      <c r="B87" s="40"/>
      <c r="C87" s="219" t="s">
        <v>82</v>
      </c>
      <c r="D87" s="219" t="s">
        <v>175</v>
      </c>
      <c r="E87" s="220" t="s">
        <v>461</v>
      </c>
      <c r="F87" s="221" t="s">
        <v>462</v>
      </c>
      <c r="G87" s="222" t="s">
        <v>178</v>
      </c>
      <c r="H87" s="223">
        <v>294.18</v>
      </c>
      <c r="I87" s="224"/>
      <c r="J87" s="223">
        <f>ROUND(I87*H87,2)</f>
        <v>0</v>
      </c>
      <c r="K87" s="221" t="s">
        <v>179</v>
      </c>
      <c r="L87" s="45"/>
      <c r="M87" s="225" t="s">
        <v>18</v>
      </c>
      <c r="N87" s="226" t="s">
        <v>46</v>
      </c>
      <c r="O87" s="85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9" t="s">
        <v>180</v>
      </c>
      <c r="AT87" s="229" t="s">
        <v>175</v>
      </c>
      <c r="AU87" s="229" t="s">
        <v>84</v>
      </c>
      <c r="AY87" s="18" t="s">
        <v>173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8" t="s">
        <v>82</v>
      </c>
      <c r="BK87" s="230">
        <f>ROUND(I87*H87,2)</f>
        <v>0</v>
      </c>
      <c r="BL87" s="18" t="s">
        <v>180</v>
      </c>
      <c r="BM87" s="229" t="s">
        <v>535</v>
      </c>
    </row>
    <row r="88" spans="1:47" s="2" customFormat="1" ht="12">
      <c r="A88" s="39"/>
      <c r="B88" s="40"/>
      <c r="C88" s="41"/>
      <c r="D88" s="231" t="s">
        <v>182</v>
      </c>
      <c r="E88" s="41"/>
      <c r="F88" s="232" t="s">
        <v>183</v>
      </c>
      <c r="G88" s="41"/>
      <c r="H88" s="41"/>
      <c r="I88" s="137"/>
      <c r="J88" s="41"/>
      <c r="K88" s="41"/>
      <c r="L88" s="45"/>
      <c r="M88" s="233"/>
      <c r="N88" s="23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182</v>
      </c>
      <c r="AU88" s="18" t="s">
        <v>84</v>
      </c>
    </row>
    <row r="89" spans="1:51" s="13" customFormat="1" ht="12">
      <c r="A89" s="13"/>
      <c r="B89" s="235"/>
      <c r="C89" s="236"/>
      <c r="D89" s="231" t="s">
        <v>184</v>
      </c>
      <c r="E89" s="237" t="s">
        <v>18</v>
      </c>
      <c r="F89" s="238" t="s">
        <v>536</v>
      </c>
      <c r="G89" s="236"/>
      <c r="H89" s="239">
        <v>294.18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5" t="s">
        <v>184</v>
      </c>
      <c r="AU89" s="245" t="s">
        <v>84</v>
      </c>
      <c r="AV89" s="13" t="s">
        <v>84</v>
      </c>
      <c r="AW89" s="13" t="s">
        <v>36</v>
      </c>
      <c r="AX89" s="13" t="s">
        <v>82</v>
      </c>
      <c r="AY89" s="245" t="s">
        <v>173</v>
      </c>
    </row>
    <row r="90" spans="1:65" s="2" customFormat="1" ht="20.5" customHeight="1">
      <c r="A90" s="39"/>
      <c r="B90" s="40"/>
      <c r="C90" s="219" t="s">
        <v>84</v>
      </c>
      <c r="D90" s="219" t="s">
        <v>175</v>
      </c>
      <c r="E90" s="220" t="s">
        <v>537</v>
      </c>
      <c r="F90" s="221" t="s">
        <v>538</v>
      </c>
      <c r="G90" s="222" t="s">
        <v>188</v>
      </c>
      <c r="H90" s="223">
        <v>174.02</v>
      </c>
      <c r="I90" s="224"/>
      <c r="J90" s="223">
        <f>ROUND(I90*H90,2)</f>
        <v>0</v>
      </c>
      <c r="K90" s="221" t="s">
        <v>179</v>
      </c>
      <c r="L90" s="45"/>
      <c r="M90" s="225" t="s">
        <v>18</v>
      </c>
      <c r="N90" s="226" t="s">
        <v>46</v>
      </c>
      <c r="O90" s="85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9" t="s">
        <v>180</v>
      </c>
      <c r="AT90" s="229" t="s">
        <v>175</v>
      </c>
      <c r="AU90" s="229" t="s">
        <v>84</v>
      </c>
      <c r="AY90" s="18" t="s">
        <v>173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8" t="s">
        <v>82</v>
      </c>
      <c r="BK90" s="230">
        <f>ROUND(I90*H90,2)</f>
        <v>0</v>
      </c>
      <c r="BL90" s="18" t="s">
        <v>180</v>
      </c>
      <c r="BM90" s="229" t="s">
        <v>539</v>
      </c>
    </row>
    <row r="91" spans="1:47" s="2" customFormat="1" ht="12">
      <c r="A91" s="39"/>
      <c r="B91" s="40"/>
      <c r="C91" s="41"/>
      <c r="D91" s="231" t="s">
        <v>182</v>
      </c>
      <c r="E91" s="41"/>
      <c r="F91" s="232" t="s">
        <v>190</v>
      </c>
      <c r="G91" s="41"/>
      <c r="H91" s="41"/>
      <c r="I91" s="137"/>
      <c r="J91" s="41"/>
      <c r="K91" s="41"/>
      <c r="L91" s="45"/>
      <c r="M91" s="233"/>
      <c r="N91" s="23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5"/>
      <c r="C92" s="236"/>
      <c r="D92" s="231" t="s">
        <v>184</v>
      </c>
      <c r="E92" s="237" t="s">
        <v>18</v>
      </c>
      <c r="F92" s="238" t="s">
        <v>540</v>
      </c>
      <c r="G92" s="236"/>
      <c r="H92" s="239">
        <v>174.02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184</v>
      </c>
      <c r="AU92" s="245" t="s">
        <v>84</v>
      </c>
      <c r="AV92" s="13" t="s">
        <v>84</v>
      </c>
      <c r="AW92" s="13" t="s">
        <v>36</v>
      </c>
      <c r="AX92" s="13" t="s">
        <v>82</v>
      </c>
      <c r="AY92" s="245" t="s">
        <v>173</v>
      </c>
    </row>
    <row r="93" spans="1:65" s="2" customFormat="1" ht="20.5" customHeight="1">
      <c r="A93" s="39"/>
      <c r="B93" s="40"/>
      <c r="C93" s="219" t="s">
        <v>192</v>
      </c>
      <c r="D93" s="219" t="s">
        <v>175</v>
      </c>
      <c r="E93" s="220" t="s">
        <v>415</v>
      </c>
      <c r="F93" s="221" t="s">
        <v>416</v>
      </c>
      <c r="G93" s="222" t="s">
        <v>188</v>
      </c>
      <c r="H93" s="223">
        <v>46.8</v>
      </c>
      <c r="I93" s="224"/>
      <c r="J93" s="223">
        <f>ROUND(I93*H93,2)</f>
        <v>0</v>
      </c>
      <c r="K93" s="221" t="s">
        <v>179</v>
      </c>
      <c r="L93" s="45"/>
      <c r="M93" s="225" t="s">
        <v>18</v>
      </c>
      <c r="N93" s="226" t="s">
        <v>46</v>
      </c>
      <c r="O93" s="85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9" t="s">
        <v>180</v>
      </c>
      <c r="AT93" s="229" t="s">
        <v>175</v>
      </c>
      <c r="AU93" s="229" t="s">
        <v>84</v>
      </c>
      <c r="AY93" s="18" t="s">
        <v>173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8" t="s">
        <v>82</v>
      </c>
      <c r="BK93" s="230">
        <f>ROUND(I93*H93,2)</f>
        <v>0</v>
      </c>
      <c r="BL93" s="18" t="s">
        <v>180</v>
      </c>
      <c r="BM93" s="229" t="s">
        <v>541</v>
      </c>
    </row>
    <row r="94" spans="1:47" s="2" customFormat="1" ht="12">
      <c r="A94" s="39"/>
      <c r="B94" s="40"/>
      <c r="C94" s="41"/>
      <c r="D94" s="231" t="s">
        <v>182</v>
      </c>
      <c r="E94" s="41"/>
      <c r="F94" s="232" t="s">
        <v>190</v>
      </c>
      <c r="G94" s="41"/>
      <c r="H94" s="41"/>
      <c r="I94" s="137"/>
      <c r="J94" s="41"/>
      <c r="K94" s="41"/>
      <c r="L94" s="45"/>
      <c r="M94" s="233"/>
      <c r="N94" s="23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182</v>
      </c>
      <c r="AU94" s="18" t="s">
        <v>84</v>
      </c>
    </row>
    <row r="95" spans="1:51" s="13" customFormat="1" ht="12">
      <c r="A95" s="13"/>
      <c r="B95" s="235"/>
      <c r="C95" s="236"/>
      <c r="D95" s="231" t="s">
        <v>184</v>
      </c>
      <c r="E95" s="237" t="s">
        <v>18</v>
      </c>
      <c r="F95" s="238" t="s">
        <v>542</v>
      </c>
      <c r="G95" s="236"/>
      <c r="H95" s="239">
        <v>46.8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5" t="s">
        <v>184</v>
      </c>
      <c r="AU95" s="245" t="s">
        <v>84</v>
      </c>
      <c r="AV95" s="13" t="s">
        <v>84</v>
      </c>
      <c r="AW95" s="13" t="s">
        <v>36</v>
      </c>
      <c r="AX95" s="13" t="s">
        <v>82</v>
      </c>
      <c r="AY95" s="245" t="s">
        <v>173</v>
      </c>
    </row>
    <row r="96" spans="1:65" s="2" customFormat="1" ht="41.5" customHeight="1">
      <c r="A96" s="39"/>
      <c r="B96" s="40"/>
      <c r="C96" s="219" t="s">
        <v>197</v>
      </c>
      <c r="D96" s="219" t="s">
        <v>175</v>
      </c>
      <c r="E96" s="220" t="s">
        <v>236</v>
      </c>
      <c r="F96" s="221" t="s">
        <v>237</v>
      </c>
      <c r="G96" s="222" t="s">
        <v>188</v>
      </c>
      <c r="H96" s="223">
        <v>220.82</v>
      </c>
      <c r="I96" s="224"/>
      <c r="J96" s="223">
        <f>ROUND(I96*H96,2)</f>
        <v>0</v>
      </c>
      <c r="K96" s="221" t="s">
        <v>179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543</v>
      </c>
    </row>
    <row r="97" spans="1:47" s="2" customFormat="1" ht="12">
      <c r="A97" s="39"/>
      <c r="B97" s="40"/>
      <c r="C97" s="41"/>
      <c r="D97" s="231" t="s">
        <v>182</v>
      </c>
      <c r="E97" s="41"/>
      <c r="F97" s="232" t="s">
        <v>230</v>
      </c>
      <c r="G97" s="41"/>
      <c r="H97" s="41"/>
      <c r="I97" s="137"/>
      <c r="J97" s="41"/>
      <c r="K97" s="41"/>
      <c r="L97" s="45"/>
      <c r="M97" s="233"/>
      <c r="N97" s="23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182</v>
      </c>
      <c r="AU97" s="18" t="s">
        <v>84</v>
      </c>
    </row>
    <row r="98" spans="1:47" s="2" customFormat="1" ht="12">
      <c r="A98" s="39"/>
      <c r="B98" s="40"/>
      <c r="C98" s="41"/>
      <c r="D98" s="231" t="s">
        <v>239</v>
      </c>
      <c r="E98" s="41"/>
      <c r="F98" s="232" t="s">
        <v>240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239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544</v>
      </c>
      <c r="G99" s="236"/>
      <c r="H99" s="239">
        <v>174.02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3" customFormat="1" ht="12">
      <c r="A100" s="13"/>
      <c r="B100" s="235"/>
      <c r="C100" s="236"/>
      <c r="D100" s="231" t="s">
        <v>184</v>
      </c>
      <c r="E100" s="237" t="s">
        <v>18</v>
      </c>
      <c r="F100" s="238" t="s">
        <v>545</v>
      </c>
      <c r="G100" s="236"/>
      <c r="H100" s="239">
        <v>46.8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184</v>
      </c>
      <c r="AU100" s="245" t="s">
        <v>84</v>
      </c>
      <c r="AV100" s="13" t="s">
        <v>84</v>
      </c>
      <c r="AW100" s="13" t="s">
        <v>36</v>
      </c>
      <c r="AX100" s="13" t="s">
        <v>75</v>
      </c>
      <c r="AY100" s="245" t="s">
        <v>173</v>
      </c>
    </row>
    <row r="101" spans="1:51" s="14" customFormat="1" ht="12">
      <c r="A101" s="14"/>
      <c r="B101" s="246"/>
      <c r="C101" s="247"/>
      <c r="D101" s="231" t="s">
        <v>184</v>
      </c>
      <c r="E101" s="248" t="s">
        <v>18</v>
      </c>
      <c r="F101" s="249" t="s">
        <v>205</v>
      </c>
      <c r="G101" s="247"/>
      <c r="H101" s="250">
        <v>220.82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6" t="s">
        <v>184</v>
      </c>
      <c r="AU101" s="256" t="s">
        <v>84</v>
      </c>
      <c r="AV101" s="14" t="s">
        <v>180</v>
      </c>
      <c r="AW101" s="14" t="s">
        <v>36</v>
      </c>
      <c r="AX101" s="14" t="s">
        <v>82</v>
      </c>
      <c r="AY101" s="256" t="s">
        <v>173</v>
      </c>
    </row>
    <row r="102" spans="1:65" s="2" customFormat="1" ht="14.5" customHeight="1">
      <c r="A102" s="39"/>
      <c r="B102" s="40"/>
      <c r="C102" s="219" t="s">
        <v>269</v>
      </c>
      <c r="D102" s="219" t="s">
        <v>175</v>
      </c>
      <c r="E102" s="220" t="s">
        <v>270</v>
      </c>
      <c r="F102" s="221" t="s">
        <v>271</v>
      </c>
      <c r="G102" s="222" t="s">
        <v>272</v>
      </c>
      <c r="H102" s="223">
        <v>441.64</v>
      </c>
      <c r="I102" s="224"/>
      <c r="J102" s="223">
        <f>ROUND(I102*H102,2)</f>
        <v>0</v>
      </c>
      <c r="K102" s="221" t="s">
        <v>18</v>
      </c>
      <c r="L102" s="45"/>
      <c r="M102" s="225" t="s">
        <v>18</v>
      </c>
      <c r="N102" s="226" t="s">
        <v>46</v>
      </c>
      <c r="O102" s="85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9" t="s">
        <v>180</v>
      </c>
      <c r="AT102" s="229" t="s">
        <v>175</v>
      </c>
      <c r="AU102" s="229" t="s">
        <v>84</v>
      </c>
      <c r="AY102" s="18" t="s">
        <v>173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8" t="s">
        <v>82</v>
      </c>
      <c r="BK102" s="230">
        <f>ROUND(I102*H102,2)</f>
        <v>0</v>
      </c>
      <c r="BL102" s="18" t="s">
        <v>180</v>
      </c>
      <c r="BM102" s="229" t="s">
        <v>546</v>
      </c>
    </row>
    <row r="103" spans="1:51" s="13" customFormat="1" ht="12">
      <c r="A103" s="13"/>
      <c r="B103" s="235"/>
      <c r="C103" s="236"/>
      <c r="D103" s="231" t="s">
        <v>184</v>
      </c>
      <c r="E103" s="237" t="s">
        <v>18</v>
      </c>
      <c r="F103" s="238" t="s">
        <v>544</v>
      </c>
      <c r="G103" s="236"/>
      <c r="H103" s="239">
        <v>174.02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184</v>
      </c>
      <c r="AU103" s="245" t="s">
        <v>84</v>
      </c>
      <c r="AV103" s="13" t="s">
        <v>84</v>
      </c>
      <c r="AW103" s="13" t="s">
        <v>36</v>
      </c>
      <c r="AX103" s="13" t="s">
        <v>75</v>
      </c>
      <c r="AY103" s="245" t="s">
        <v>173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545</v>
      </c>
      <c r="G104" s="236"/>
      <c r="H104" s="239">
        <v>46.8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4" customFormat="1" ht="12">
      <c r="A105" s="14"/>
      <c r="B105" s="246"/>
      <c r="C105" s="247"/>
      <c r="D105" s="231" t="s">
        <v>184</v>
      </c>
      <c r="E105" s="248" t="s">
        <v>18</v>
      </c>
      <c r="F105" s="249" t="s">
        <v>205</v>
      </c>
      <c r="G105" s="247"/>
      <c r="H105" s="250">
        <v>220.82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184</v>
      </c>
      <c r="AU105" s="256" t="s">
        <v>84</v>
      </c>
      <c r="AV105" s="14" t="s">
        <v>180</v>
      </c>
      <c r="AW105" s="14" t="s">
        <v>36</v>
      </c>
      <c r="AX105" s="14" t="s">
        <v>82</v>
      </c>
      <c r="AY105" s="256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6"/>
      <c r="F106" s="238" t="s">
        <v>547</v>
      </c>
      <c r="G106" s="236"/>
      <c r="H106" s="239">
        <v>441.64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4</v>
      </c>
      <c r="AX106" s="13" t="s">
        <v>82</v>
      </c>
      <c r="AY106" s="245" t="s">
        <v>173</v>
      </c>
    </row>
    <row r="107" spans="1:65" s="2" customFormat="1" ht="20.5" customHeight="1">
      <c r="A107" s="39"/>
      <c r="B107" s="40"/>
      <c r="C107" s="219" t="s">
        <v>8</v>
      </c>
      <c r="D107" s="219" t="s">
        <v>175</v>
      </c>
      <c r="E107" s="220" t="s">
        <v>436</v>
      </c>
      <c r="F107" s="221" t="s">
        <v>437</v>
      </c>
      <c r="G107" s="222" t="s">
        <v>178</v>
      </c>
      <c r="H107" s="223">
        <v>344.65</v>
      </c>
      <c r="I107" s="224"/>
      <c r="J107" s="223">
        <f>ROUND(I107*H107,2)</f>
        <v>0</v>
      </c>
      <c r="K107" s="221" t="s">
        <v>179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548</v>
      </c>
    </row>
    <row r="108" spans="1:47" s="2" customFormat="1" ht="12">
      <c r="A108" s="39"/>
      <c r="B108" s="40"/>
      <c r="C108" s="41"/>
      <c r="D108" s="231" t="s">
        <v>182</v>
      </c>
      <c r="E108" s="41"/>
      <c r="F108" s="232" t="s">
        <v>310</v>
      </c>
      <c r="G108" s="41"/>
      <c r="H108" s="41"/>
      <c r="I108" s="137"/>
      <c r="J108" s="41"/>
      <c r="K108" s="41"/>
      <c r="L108" s="45"/>
      <c r="M108" s="233"/>
      <c r="N108" s="234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84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549</v>
      </c>
      <c r="G109" s="236"/>
      <c r="H109" s="239">
        <v>344.65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82</v>
      </c>
      <c r="AY109" s="245" t="s">
        <v>173</v>
      </c>
    </row>
    <row r="110" spans="1:65" s="2" customFormat="1" ht="20.5" customHeight="1">
      <c r="A110" s="39"/>
      <c r="B110" s="40"/>
      <c r="C110" s="219" t="s">
        <v>206</v>
      </c>
      <c r="D110" s="219" t="s">
        <v>175</v>
      </c>
      <c r="E110" s="220" t="s">
        <v>307</v>
      </c>
      <c r="F110" s="221" t="s">
        <v>308</v>
      </c>
      <c r="G110" s="222" t="s">
        <v>178</v>
      </c>
      <c r="H110" s="223">
        <v>222.5</v>
      </c>
      <c r="I110" s="224"/>
      <c r="J110" s="223">
        <f>ROUND(I110*H110,2)</f>
        <v>0</v>
      </c>
      <c r="K110" s="221" t="s">
        <v>179</v>
      </c>
      <c r="L110" s="45"/>
      <c r="M110" s="225" t="s">
        <v>18</v>
      </c>
      <c r="N110" s="226" t="s">
        <v>46</v>
      </c>
      <c r="O110" s="85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9" t="s">
        <v>180</v>
      </c>
      <c r="AT110" s="229" t="s">
        <v>175</v>
      </c>
      <c r="AU110" s="229" t="s">
        <v>84</v>
      </c>
      <c r="AY110" s="18" t="s">
        <v>173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8" t="s">
        <v>82</v>
      </c>
      <c r="BK110" s="230">
        <f>ROUND(I110*H110,2)</f>
        <v>0</v>
      </c>
      <c r="BL110" s="18" t="s">
        <v>180</v>
      </c>
      <c r="BM110" s="229" t="s">
        <v>550</v>
      </c>
    </row>
    <row r="111" spans="1:47" s="2" customFormat="1" ht="12">
      <c r="A111" s="39"/>
      <c r="B111" s="40"/>
      <c r="C111" s="41"/>
      <c r="D111" s="231" t="s">
        <v>182</v>
      </c>
      <c r="E111" s="41"/>
      <c r="F111" s="232" t="s">
        <v>310</v>
      </c>
      <c r="G111" s="41"/>
      <c r="H111" s="41"/>
      <c r="I111" s="137"/>
      <c r="J111" s="41"/>
      <c r="K111" s="41"/>
      <c r="L111" s="45"/>
      <c r="M111" s="233"/>
      <c r="N111" s="23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47" s="2" customFormat="1" ht="12">
      <c r="A112" s="39"/>
      <c r="B112" s="40"/>
      <c r="C112" s="41"/>
      <c r="D112" s="231" t="s">
        <v>239</v>
      </c>
      <c r="E112" s="41"/>
      <c r="F112" s="232" t="s">
        <v>444</v>
      </c>
      <c r="G112" s="41"/>
      <c r="H112" s="41"/>
      <c r="I112" s="137"/>
      <c r="J112" s="41"/>
      <c r="K112" s="41"/>
      <c r="L112" s="45"/>
      <c r="M112" s="233"/>
      <c r="N112" s="23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239</v>
      </c>
      <c r="AU112" s="18" t="s">
        <v>84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551</v>
      </c>
      <c r="G113" s="236"/>
      <c r="H113" s="239">
        <v>222.5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4" customFormat="1" ht="12">
      <c r="A114" s="14"/>
      <c r="B114" s="246"/>
      <c r="C114" s="247"/>
      <c r="D114" s="231" t="s">
        <v>184</v>
      </c>
      <c r="E114" s="248" t="s">
        <v>18</v>
      </c>
      <c r="F114" s="249" t="s">
        <v>205</v>
      </c>
      <c r="G114" s="247"/>
      <c r="H114" s="250">
        <v>222.5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184</v>
      </c>
      <c r="AU114" s="256" t="s">
        <v>84</v>
      </c>
      <c r="AV114" s="14" t="s">
        <v>180</v>
      </c>
      <c r="AW114" s="14" t="s">
        <v>36</v>
      </c>
      <c r="AX114" s="14" t="s">
        <v>82</v>
      </c>
      <c r="AY114" s="256" t="s">
        <v>173</v>
      </c>
    </row>
    <row r="115" spans="1:65" s="2" customFormat="1" ht="20.5" customHeight="1">
      <c r="A115" s="39"/>
      <c r="B115" s="40"/>
      <c r="C115" s="219" t="s">
        <v>213</v>
      </c>
      <c r="D115" s="219" t="s">
        <v>175</v>
      </c>
      <c r="E115" s="220" t="s">
        <v>313</v>
      </c>
      <c r="F115" s="221" t="s">
        <v>314</v>
      </c>
      <c r="G115" s="222" t="s">
        <v>178</v>
      </c>
      <c r="H115" s="223">
        <v>222.5</v>
      </c>
      <c r="I115" s="224"/>
      <c r="J115" s="223">
        <f>ROUND(I115*H115,2)</f>
        <v>0</v>
      </c>
      <c r="K115" s="221" t="s">
        <v>179</v>
      </c>
      <c r="L115" s="45"/>
      <c r="M115" s="225" t="s">
        <v>18</v>
      </c>
      <c r="N115" s="226" t="s">
        <v>46</v>
      </c>
      <c r="O115" s="85"/>
      <c r="P115" s="227">
        <f>O115*H115</f>
        <v>0</v>
      </c>
      <c r="Q115" s="227">
        <v>0.0012727</v>
      </c>
      <c r="R115" s="227">
        <f>Q115*H115</f>
        <v>0.28317575</v>
      </c>
      <c r="S115" s="227">
        <v>0</v>
      </c>
      <c r="T115" s="228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9" t="s">
        <v>180</v>
      </c>
      <c r="AT115" s="229" t="s">
        <v>175</v>
      </c>
      <c r="AU115" s="229" t="s">
        <v>84</v>
      </c>
      <c r="AY115" s="18" t="s">
        <v>173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18" t="s">
        <v>82</v>
      </c>
      <c r="BK115" s="230">
        <f>ROUND(I115*H115,2)</f>
        <v>0</v>
      </c>
      <c r="BL115" s="18" t="s">
        <v>180</v>
      </c>
      <c r="BM115" s="229" t="s">
        <v>552</v>
      </c>
    </row>
    <row r="116" spans="1:47" s="2" customFormat="1" ht="12">
      <c r="A116" s="39"/>
      <c r="B116" s="40"/>
      <c r="C116" s="41"/>
      <c r="D116" s="231" t="s">
        <v>182</v>
      </c>
      <c r="E116" s="41"/>
      <c r="F116" s="232" t="s">
        <v>316</v>
      </c>
      <c r="G116" s="41"/>
      <c r="H116" s="41"/>
      <c r="I116" s="137"/>
      <c r="J116" s="41"/>
      <c r="K116" s="41"/>
      <c r="L116" s="45"/>
      <c r="M116" s="233"/>
      <c r="N116" s="234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182</v>
      </c>
      <c r="AU116" s="18" t="s">
        <v>84</v>
      </c>
    </row>
    <row r="117" spans="1:51" s="13" customFormat="1" ht="12">
      <c r="A117" s="13"/>
      <c r="B117" s="235"/>
      <c r="C117" s="236"/>
      <c r="D117" s="231" t="s">
        <v>184</v>
      </c>
      <c r="E117" s="237" t="s">
        <v>18</v>
      </c>
      <c r="F117" s="238" t="s">
        <v>553</v>
      </c>
      <c r="G117" s="236"/>
      <c r="H117" s="239">
        <v>222.5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184</v>
      </c>
      <c r="AU117" s="245" t="s">
        <v>84</v>
      </c>
      <c r="AV117" s="13" t="s">
        <v>84</v>
      </c>
      <c r="AW117" s="13" t="s">
        <v>36</v>
      </c>
      <c r="AX117" s="13" t="s">
        <v>82</v>
      </c>
      <c r="AY117" s="245" t="s">
        <v>173</v>
      </c>
    </row>
    <row r="118" spans="1:65" s="2" customFormat="1" ht="20.5" customHeight="1">
      <c r="A118" s="39"/>
      <c r="B118" s="40"/>
      <c r="C118" s="268" t="s">
        <v>220</v>
      </c>
      <c r="D118" s="268" t="s">
        <v>283</v>
      </c>
      <c r="E118" s="269" t="s">
        <v>319</v>
      </c>
      <c r="F118" s="270" t="s">
        <v>320</v>
      </c>
      <c r="G118" s="271" t="s">
        <v>321</v>
      </c>
      <c r="H118" s="272">
        <v>5.56</v>
      </c>
      <c r="I118" s="273"/>
      <c r="J118" s="272">
        <f>ROUND(I118*H118,2)</f>
        <v>0</v>
      </c>
      <c r="K118" s="270" t="s">
        <v>179</v>
      </c>
      <c r="L118" s="274"/>
      <c r="M118" s="275" t="s">
        <v>18</v>
      </c>
      <c r="N118" s="276" t="s">
        <v>46</v>
      </c>
      <c r="O118" s="85"/>
      <c r="P118" s="227">
        <f>O118*H118</f>
        <v>0</v>
      </c>
      <c r="Q118" s="227">
        <v>0.001</v>
      </c>
      <c r="R118" s="227">
        <f>Q118*H118</f>
        <v>0.00556</v>
      </c>
      <c r="S118" s="227">
        <v>0</v>
      </c>
      <c r="T118" s="22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9" t="s">
        <v>213</v>
      </c>
      <c r="AT118" s="229" t="s">
        <v>283</v>
      </c>
      <c r="AU118" s="229" t="s">
        <v>84</v>
      </c>
      <c r="AY118" s="18" t="s">
        <v>173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8" t="s">
        <v>82</v>
      </c>
      <c r="BK118" s="230">
        <f>ROUND(I118*H118,2)</f>
        <v>0</v>
      </c>
      <c r="BL118" s="18" t="s">
        <v>180</v>
      </c>
      <c r="BM118" s="229" t="s">
        <v>554</v>
      </c>
    </row>
    <row r="119" spans="1:51" s="13" customFormat="1" ht="12">
      <c r="A119" s="13"/>
      <c r="B119" s="235"/>
      <c r="C119" s="236"/>
      <c r="D119" s="231" t="s">
        <v>184</v>
      </c>
      <c r="E119" s="236"/>
      <c r="F119" s="238" t="s">
        <v>555</v>
      </c>
      <c r="G119" s="236"/>
      <c r="H119" s="239">
        <v>5.56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4</v>
      </c>
      <c r="AX119" s="13" t="s">
        <v>82</v>
      </c>
      <c r="AY119" s="245" t="s">
        <v>173</v>
      </c>
    </row>
    <row r="120" spans="1:63" s="12" customFormat="1" ht="22.8" customHeight="1">
      <c r="A120" s="12"/>
      <c r="B120" s="203"/>
      <c r="C120" s="204"/>
      <c r="D120" s="205" t="s">
        <v>74</v>
      </c>
      <c r="E120" s="217" t="s">
        <v>84</v>
      </c>
      <c r="F120" s="217" t="s">
        <v>324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SUM(P121:P126)</f>
        <v>0</v>
      </c>
      <c r="Q120" s="211"/>
      <c r="R120" s="212">
        <f>SUM(R121:R126)</f>
        <v>0.36901</v>
      </c>
      <c r="S120" s="211"/>
      <c r="T120" s="213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82</v>
      </c>
      <c r="AT120" s="215" t="s">
        <v>74</v>
      </c>
      <c r="AU120" s="215" t="s">
        <v>82</v>
      </c>
      <c r="AY120" s="214" t="s">
        <v>173</v>
      </c>
      <c r="BK120" s="216">
        <f>SUM(BK121:BK126)</f>
        <v>0</v>
      </c>
    </row>
    <row r="121" spans="1:65" s="2" customFormat="1" ht="41.5" customHeight="1">
      <c r="A121" s="39"/>
      <c r="B121" s="40"/>
      <c r="C121" s="219" t="s">
        <v>440</v>
      </c>
      <c r="D121" s="219" t="s">
        <v>175</v>
      </c>
      <c r="E121" s="220" t="s">
        <v>340</v>
      </c>
      <c r="F121" s="221" t="s">
        <v>341</v>
      </c>
      <c r="G121" s="222" t="s">
        <v>334</v>
      </c>
      <c r="H121" s="223">
        <v>1</v>
      </c>
      <c r="I121" s="224"/>
      <c r="J121" s="223">
        <f>ROUND(I121*H121,2)</f>
        <v>0</v>
      </c>
      <c r="K121" s="221" t="s">
        <v>179</v>
      </c>
      <c r="L121" s="45"/>
      <c r="M121" s="225" t="s">
        <v>18</v>
      </c>
      <c r="N121" s="226" t="s">
        <v>46</v>
      </c>
      <c r="O121" s="85"/>
      <c r="P121" s="227">
        <f>O121*H121</f>
        <v>0</v>
      </c>
      <c r="Q121" s="227">
        <v>0.28701</v>
      </c>
      <c r="R121" s="227">
        <f>Q121*H121</f>
        <v>0.28701</v>
      </c>
      <c r="S121" s="227">
        <v>0</v>
      </c>
      <c r="T121" s="22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9" t="s">
        <v>180</v>
      </c>
      <c r="AT121" s="229" t="s">
        <v>175</v>
      </c>
      <c r="AU121" s="229" t="s">
        <v>84</v>
      </c>
      <c r="AY121" s="18" t="s">
        <v>173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8" t="s">
        <v>82</v>
      </c>
      <c r="BK121" s="230">
        <f>ROUND(I121*H121,2)</f>
        <v>0</v>
      </c>
      <c r="BL121" s="18" t="s">
        <v>180</v>
      </c>
      <c r="BM121" s="229" t="s">
        <v>556</v>
      </c>
    </row>
    <row r="122" spans="1:47" s="2" customFormat="1" ht="12">
      <c r="A122" s="39"/>
      <c r="B122" s="40"/>
      <c r="C122" s="41"/>
      <c r="D122" s="231" t="s">
        <v>182</v>
      </c>
      <c r="E122" s="41"/>
      <c r="F122" s="232" t="s">
        <v>336</v>
      </c>
      <c r="G122" s="41"/>
      <c r="H122" s="41"/>
      <c r="I122" s="137"/>
      <c r="J122" s="41"/>
      <c r="K122" s="41"/>
      <c r="L122" s="45"/>
      <c r="M122" s="233"/>
      <c r="N122" s="234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182</v>
      </c>
      <c r="AU122" s="18" t="s">
        <v>84</v>
      </c>
    </row>
    <row r="123" spans="1:51" s="13" customFormat="1" ht="12">
      <c r="A123" s="13"/>
      <c r="B123" s="235"/>
      <c r="C123" s="236"/>
      <c r="D123" s="231" t="s">
        <v>184</v>
      </c>
      <c r="E123" s="237" t="s">
        <v>18</v>
      </c>
      <c r="F123" s="238" t="s">
        <v>557</v>
      </c>
      <c r="G123" s="236"/>
      <c r="H123" s="239">
        <v>1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184</v>
      </c>
      <c r="AU123" s="245" t="s">
        <v>84</v>
      </c>
      <c r="AV123" s="13" t="s">
        <v>84</v>
      </c>
      <c r="AW123" s="13" t="s">
        <v>36</v>
      </c>
      <c r="AX123" s="13" t="s">
        <v>82</v>
      </c>
      <c r="AY123" s="245" t="s">
        <v>173</v>
      </c>
    </row>
    <row r="124" spans="1:65" s="2" customFormat="1" ht="14.5" customHeight="1">
      <c r="A124" s="39"/>
      <c r="B124" s="40"/>
      <c r="C124" s="268" t="s">
        <v>235</v>
      </c>
      <c r="D124" s="268" t="s">
        <v>283</v>
      </c>
      <c r="E124" s="269" t="s">
        <v>346</v>
      </c>
      <c r="F124" s="270" t="s">
        <v>558</v>
      </c>
      <c r="G124" s="271" t="s">
        <v>348</v>
      </c>
      <c r="H124" s="272">
        <v>1</v>
      </c>
      <c r="I124" s="273"/>
      <c r="J124" s="272">
        <f>ROUND(I124*H124,2)</f>
        <v>0</v>
      </c>
      <c r="K124" s="270" t="s">
        <v>18</v>
      </c>
      <c r="L124" s="274"/>
      <c r="M124" s="275" t="s">
        <v>18</v>
      </c>
      <c r="N124" s="276" t="s">
        <v>46</v>
      </c>
      <c r="O124" s="85"/>
      <c r="P124" s="227">
        <f>O124*H124</f>
        <v>0</v>
      </c>
      <c r="Q124" s="227">
        <v>0.082</v>
      </c>
      <c r="R124" s="227">
        <f>Q124*H124</f>
        <v>0.082</v>
      </c>
      <c r="S124" s="227">
        <v>0</v>
      </c>
      <c r="T124" s="22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9" t="s">
        <v>213</v>
      </c>
      <c r="AT124" s="229" t="s">
        <v>283</v>
      </c>
      <c r="AU124" s="229" t="s">
        <v>84</v>
      </c>
      <c r="AY124" s="18" t="s">
        <v>173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8" t="s">
        <v>82</v>
      </c>
      <c r="BK124" s="230">
        <f>ROUND(I124*H124,2)</f>
        <v>0</v>
      </c>
      <c r="BL124" s="18" t="s">
        <v>180</v>
      </c>
      <c r="BM124" s="229" t="s">
        <v>559</v>
      </c>
    </row>
    <row r="125" spans="1:47" s="2" customFormat="1" ht="12">
      <c r="A125" s="39"/>
      <c r="B125" s="40"/>
      <c r="C125" s="41"/>
      <c r="D125" s="231" t="s">
        <v>239</v>
      </c>
      <c r="E125" s="41"/>
      <c r="F125" s="232" t="s">
        <v>350</v>
      </c>
      <c r="G125" s="41"/>
      <c r="H125" s="41"/>
      <c r="I125" s="137"/>
      <c r="J125" s="41"/>
      <c r="K125" s="41"/>
      <c r="L125" s="45"/>
      <c r="M125" s="233"/>
      <c r="N125" s="234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239</v>
      </c>
      <c r="AU125" s="18" t="s">
        <v>84</v>
      </c>
    </row>
    <row r="126" spans="1:51" s="13" customFormat="1" ht="12">
      <c r="A126" s="13"/>
      <c r="B126" s="235"/>
      <c r="C126" s="236"/>
      <c r="D126" s="231" t="s">
        <v>184</v>
      </c>
      <c r="E126" s="237" t="s">
        <v>18</v>
      </c>
      <c r="F126" s="238" t="s">
        <v>560</v>
      </c>
      <c r="G126" s="236"/>
      <c r="H126" s="239">
        <v>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184</v>
      </c>
      <c r="AU126" s="245" t="s">
        <v>84</v>
      </c>
      <c r="AV126" s="13" t="s">
        <v>84</v>
      </c>
      <c r="AW126" s="13" t="s">
        <v>36</v>
      </c>
      <c r="AX126" s="13" t="s">
        <v>82</v>
      </c>
      <c r="AY126" s="245" t="s">
        <v>173</v>
      </c>
    </row>
    <row r="127" spans="1:63" s="12" customFormat="1" ht="22.8" customHeight="1">
      <c r="A127" s="12"/>
      <c r="B127" s="203"/>
      <c r="C127" s="204"/>
      <c r="D127" s="205" t="s">
        <v>74</v>
      </c>
      <c r="E127" s="217" t="s">
        <v>180</v>
      </c>
      <c r="F127" s="217" t="s">
        <v>352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SUM(P128:P130)</f>
        <v>0</v>
      </c>
      <c r="Q127" s="211"/>
      <c r="R127" s="212">
        <f>SUM(R128:R130)</f>
        <v>80.94239999999999</v>
      </c>
      <c r="S127" s="211"/>
      <c r="T127" s="213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82</v>
      </c>
      <c r="AT127" s="215" t="s">
        <v>74</v>
      </c>
      <c r="AU127" s="215" t="s">
        <v>82</v>
      </c>
      <c r="AY127" s="214" t="s">
        <v>173</v>
      </c>
      <c r="BK127" s="216">
        <f>SUM(BK128:BK130)</f>
        <v>0</v>
      </c>
    </row>
    <row r="128" spans="1:65" s="2" customFormat="1" ht="31" customHeight="1">
      <c r="A128" s="39"/>
      <c r="B128" s="40"/>
      <c r="C128" s="219" t="s">
        <v>249</v>
      </c>
      <c r="D128" s="219" t="s">
        <v>175</v>
      </c>
      <c r="E128" s="220" t="s">
        <v>561</v>
      </c>
      <c r="F128" s="221" t="s">
        <v>562</v>
      </c>
      <c r="G128" s="222" t="s">
        <v>188</v>
      </c>
      <c r="H128" s="223">
        <v>43.8</v>
      </c>
      <c r="I128" s="224"/>
      <c r="J128" s="223">
        <f>ROUND(I128*H128,2)</f>
        <v>0</v>
      </c>
      <c r="K128" s="221" t="s">
        <v>179</v>
      </c>
      <c r="L128" s="45"/>
      <c r="M128" s="225" t="s">
        <v>18</v>
      </c>
      <c r="N128" s="226" t="s">
        <v>46</v>
      </c>
      <c r="O128" s="85"/>
      <c r="P128" s="227">
        <f>O128*H128</f>
        <v>0</v>
      </c>
      <c r="Q128" s="227">
        <v>1.848</v>
      </c>
      <c r="R128" s="227">
        <f>Q128*H128</f>
        <v>80.94239999999999</v>
      </c>
      <c r="S128" s="227">
        <v>0</v>
      </c>
      <c r="T128" s="22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9" t="s">
        <v>180</v>
      </c>
      <c r="AT128" s="229" t="s">
        <v>175</v>
      </c>
      <c r="AU128" s="229" t="s">
        <v>84</v>
      </c>
      <c r="AY128" s="18" t="s">
        <v>173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8" t="s">
        <v>82</v>
      </c>
      <c r="BK128" s="230">
        <f>ROUND(I128*H128,2)</f>
        <v>0</v>
      </c>
      <c r="BL128" s="18" t="s">
        <v>180</v>
      </c>
      <c r="BM128" s="229" t="s">
        <v>563</v>
      </c>
    </row>
    <row r="129" spans="1:47" s="2" customFormat="1" ht="12">
      <c r="A129" s="39"/>
      <c r="B129" s="40"/>
      <c r="C129" s="41"/>
      <c r="D129" s="231" t="s">
        <v>182</v>
      </c>
      <c r="E129" s="41"/>
      <c r="F129" s="232" t="s">
        <v>564</v>
      </c>
      <c r="G129" s="41"/>
      <c r="H129" s="41"/>
      <c r="I129" s="137"/>
      <c r="J129" s="41"/>
      <c r="K129" s="41"/>
      <c r="L129" s="45"/>
      <c r="M129" s="233"/>
      <c r="N129" s="23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84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565</v>
      </c>
      <c r="G130" s="236"/>
      <c r="H130" s="239">
        <v>43.8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82</v>
      </c>
      <c r="AY130" s="245" t="s">
        <v>173</v>
      </c>
    </row>
    <row r="131" spans="1:63" s="12" customFormat="1" ht="22.8" customHeight="1">
      <c r="A131" s="12"/>
      <c r="B131" s="203"/>
      <c r="C131" s="204"/>
      <c r="D131" s="205" t="s">
        <v>74</v>
      </c>
      <c r="E131" s="217" t="s">
        <v>399</v>
      </c>
      <c r="F131" s="217" t="s">
        <v>400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SUM(P132:P133)</f>
        <v>0</v>
      </c>
      <c r="Q131" s="211"/>
      <c r="R131" s="212">
        <f>SUM(R132:R133)</f>
        <v>0</v>
      </c>
      <c r="S131" s="211"/>
      <c r="T131" s="213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82</v>
      </c>
      <c r="AT131" s="215" t="s">
        <v>74</v>
      </c>
      <c r="AU131" s="215" t="s">
        <v>82</v>
      </c>
      <c r="AY131" s="214" t="s">
        <v>173</v>
      </c>
      <c r="BK131" s="216">
        <f>SUM(BK132:BK133)</f>
        <v>0</v>
      </c>
    </row>
    <row r="132" spans="1:65" s="2" customFormat="1" ht="20.5" customHeight="1">
      <c r="A132" s="39"/>
      <c r="B132" s="40"/>
      <c r="C132" s="219" t="s">
        <v>256</v>
      </c>
      <c r="D132" s="219" t="s">
        <v>175</v>
      </c>
      <c r="E132" s="220" t="s">
        <v>456</v>
      </c>
      <c r="F132" s="221" t="s">
        <v>457</v>
      </c>
      <c r="G132" s="222" t="s">
        <v>272</v>
      </c>
      <c r="H132" s="223">
        <v>81.6</v>
      </c>
      <c r="I132" s="224"/>
      <c r="J132" s="223">
        <f>ROUND(I132*H132,2)</f>
        <v>0</v>
      </c>
      <c r="K132" s="221" t="s">
        <v>179</v>
      </c>
      <c r="L132" s="45"/>
      <c r="M132" s="225" t="s">
        <v>18</v>
      </c>
      <c r="N132" s="226" t="s">
        <v>46</v>
      </c>
      <c r="O132" s="85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9" t="s">
        <v>180</v>
      </c>
      <c r="AT132" s="229" t="s">
        <v>175</v>
      </c>
      <c r="AU132" s="229" t="s">
        <v>84</v>
      </c>
      <c r="AY132" s="18" t="s">
        <v>173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8" t="s">
        <v>82</v>
      </c>
      <c r="BK132" s="230">
        <f>ROUND(I132*H132,2)</f>
        <v>0</v>
      </c>
      <c r="BL132" s="18" t="s">
        <v>180</v>
      </c>
      <c r="BM132" s="229" t="s">
        <v>566</v>
      </c>
    </row>
    <row r="133" spans="1:47" s="2" customFormat="1" ht="12">
      <c r="A133" s="39"/>
      <c r="B133" s="40"/>
      <c r="C133" s="41"/>
      <c r="D133" s="231" t="s">
        <v>182</v>
      </c>
      <c r="E133" s="41"/>
      <c r="F133" s="232" t="s">
        <v>459</v>
      </c>
      <c r="G133" s="41"/>
      <c r="H133" s="41"/>
      <c r="I133" s="137"/>
      <c r="J133" s="41"/>
      <c r="K133" s="41"/>
      <c r="L133" s="45"/>
      <c r="M133" s="277"/>
      <c r="N133" s="278"/>
      <c r="O133" s="279"/>
      <c r="P133" s="279"/>
      <c r="Q133" s="279"/>
      <c r="R133" s="279"/>
      <c r="S133" s="279"/>
      <c r="T133" s="280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182</v>
      </c>
      <c r="AU133" s="18" t="s">
        <v>84</v>
      </c>
    </row>
    <row r="134" spans="1:31" s="2" customFormat="1" ht="6.95" customHeight="1">
      <c r="A134" s="39"/>
      <c r="B134" s="60"/>
      <c r="C134" s="61"/>
      <c r="D134" s="61"/>
      <c r="E134" s="61"/>
      <c r="F134" s="61"/>
      <c r="G134" s="61"/>
      <c r="H134" s="61"/>
      <c r="I134" s="167"/>
      <c r="J134" s="61"/>
      <c r="K134" s="61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83:K13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567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ROUND((SUM(BE85:BE148)),2)</f>
        <v>0</v>
      </c>
      <c r="G33" s="39"/>
      <c r="H33" s="39"/>
      <c r="I33" s="156">
        <v>0.21</v>
      </c>
      <c r="J33" s="155">
        <f>ROUND(((SUM(BE85:BE148))*I33),2)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ROUND((SUM(BF85:BF148)),2)</f>
        <v>0</v>
      </c>
      <c r="G34" s="39"/>
      <c r="H34" s="39"/>
      <c r="I34" s="156">
        <v>0.15</v>
      </c>
      <c r="J34" s="155">
        <f>ROUND(((SUM(BF85:BF148))*I34),2)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ROUND((SUM(BG85:BG148)),2)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ROUND((SUM(BH85:BH148)),2)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ROUND((SUM(BI85:BI148)),2)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16025-1.5 - SO301.5 Odpadní průleh retenční zdrže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J125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507</v>
      </c>
      <c r="E63" s="187"/>
      <c r="F63" s="187"/>
      <c r="G63" s="187"/>
      <c r="H63" s="187"/>
      <c r="I63" s="188"/>
      <c r="J63" s="189">
        <f>J129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155</v>
      </c>
      <c r="E64" s="187"/>
      <c r="F64" s="187"/>
      <c r="G64" s="187"/>
      <c r="H64" s="187"/>
      <c r="I64" s="188"/>
      <c r="J64" s="189">
        <f>J135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J146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16025-1.5 - SO301.5 Odpadní průleh retenční zdrže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83.04623596576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P87+P125+P129+P135+P146</f>
        <v>0</v>
      </c>
      <c r="Q86" s="211"/>
      <c r="R86" s="212">
        <f>R87+R125+R129+R135+R146</f>
        <v>83.04623596576</v>
      </c>
      <c r="S86" s="211"/>
      <c r="T86" s="213">
        <f>T87+T125+T129+T135+T146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BK87+BK125+BK129+BK135+BK146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SUM(P88:P124)</f>
        <v>0</v>
      </c>
      <c r="Q87" s="211"/>
      <c r="R87" s="212">
        <f>SUM(R88:R124)</f>
        <v>0.311448</v>
      </c>
      <c r="S87" s="211"/>
      <c r="T87" s="213">
        <f>SUM(T88:T124)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SUM(BK88:BK124)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461</v>
      </c>
      <c r="F88" s="221" t="s">
        <v>462</v>
      </c>
      <c r="G88" s="222" t="s">
        <v>178</v>
      </c>
      <c r="H88" s="223">
        <v>190.52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568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569</v>
      </c>
      <c r="G90" s="236"/>
      <c r="H90" s="239">
        <v>190.52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465</v>
      </c>
      <c r="F91" s="221" t="s">
        <v>466</v>
      </c>
      <c r="G91" s="222" t="s">
        <v>188</v>
      </c>
      <c r="H91" s="223">
        <v>37.38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570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571</v>
      </c>
      <c r="G93" s="236"/>
      <c r="H93" s="239">
        <v>18.39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75</v>
      </c>
      <c r="AY93" s="245" t="s">
        <v>173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572</v>
      </c>
      <c r="G94" s="236"/>
      <c r="H94" s="239">
        <v>18.99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75</v>
      </c>
      <c r="AY94" s="245" t="s">
        <v>173</v>
      </c>
    </row>
    <row r="95" spans="1:51" s="14" customFormat="1" ht="12">
      <c r="A95" s="14"/>
      <c r="B95" s="246"/>
      <c r="C95" s="247"/>
      <c r="D95" s="231" t="s">
        <v>184</v>
      </c>
      <c r="E95" s="248" t="s">
        <v>18</v>
      </c>
      <c r="F95" s="249" t="s">
        <v>205</v>
      </c>
      <c r="G95" s="247"/>
      <c r="H95" s="250">
        <v>37.38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6" t="s">
        <v>184</v>
      </c>
      <c r="AU95" s="256" t="s">
        <v>84</v>
      </c>
      <c r="AV95" s="14" t="s">
        <v>180</v>
      </c>
      <c r="AW95" s="14" t="s">
        <v>36</v>
      </c>
      <c r="AX95" s="14" t="s">
        <v>82</v>
      </c>
      <c r="AY95" s="256" t="s">
        <v>173</v>
      </c>
    </row>
    <row r="96" spans="1:65" s="2" customFormat="1" ht="20.5" customHeight="1">
      <c r="A96" s="39"/>
      <c r="B96" s="40"/>
      <c r="C96" s="219" t="s">
        <v>192</v>
      </c>
      <c r="D96" s="219" t="s">
        <v>175</v>
      </c>
      <c r="E96" s="220" t="s">
        <v>469</v>
      </c>
      <c r="F96" s="221" t="s">
        <v>470</v>
      </c>
      <c r="G96" s="222" t="s">
        <v>188</v>
      </c>
      <c r="H96" s="223">
        <v>6.59</v>
      </c>
      <c r="I96" s="224"/>
      <c r="J96" s="223">
        <f>ROUND(I96*H96,2)</f>
        <v>0</v>
      </c>
      <c r="K96" s="221" t="s">
        <v>179</v>
      </c>
      <c r="L96" s="45"/>
      <c r="M96" s="225" t="s">
        <v>18</v>
      </c>
      <c r="N96" s="226" t="s">
        <v>46</v>
      </c>
      <c r="O96" s="85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9" t="s">
        <v>180</v>
      </c>
      <c r="AT96" s="229" t="s">
        <v>175</v>
      </c>
      <c r="AU96" s="229" t="s">
        <v>84</v>
      </c>
      <c r="AY96" s="18" t="s">
        <v>173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8" t="s">
        <v>82</v>
      </c>
      <c r="BK96" s="230">
        <f>ROUND(I96*H96,2)</f>
        <v>0</v>
      </c>
      <c r="BL96" s="18" t="s">
        <v>180</v>
      </c>
      <c r="BM96" s="229" t="s">
        <v>573</v>
      </c>
    </row>
    <row r="97" spans="1:47" s="2" customFormat="1" ht="12">
      <c r="A97" s="39"/>
      <c r="B97" s="40"/>
      <c r="C97" s="41"/>
      <c r="D97" s="231" t="s">
        <v>182</v>
      </c>
      <c r="E97" s="41"/>
      <c r="F97" s="232" t="s">
        <v>190</v>
      </c>
      <c r="G97" s="41"/>
      <c r="H97" s="41"/>
      <c r="I97" s="137"/>
      <c r="J97" s="41"/>
      <c r="K97" s="41"/>
      <c r="L97" s="45"/>
      <c r="M97" s="233"/>
      <c r="N97" s="23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182</v>
      </c>
      <c r="AU97" s="18" t="s">
        <v>84</v>
      </c>
    </row>
    <row r="98" spans="1:51" s="13" customFormat="1" ht="12">
      <c r="A98" s="13"/>
      <c r="B98" s="235"/>
      <c r="C98" s="236"/>
      <c r="D98" s="231" t="s">
        <v>184</v>
      </c>
      <c r="E98" s="237" t="s">
        <v>18</v>
      </c>
      <c r="F98" s="238" t="s">
        <v>574</v>
      </c>
      <c r="G98" s="236"/>
      <c r="H98" s="239">
        <v>3.24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184</v>
      </c>
      <c r="AU98" s="245" t="s">
        <v>84</v>
      </c>
      <c r="AV98" s="13" t="s">
        <v>84</v>
      </c>
      <c r="AW98" s="13" t="s">
        <v>36</v>
      </c>
      <c r="AX98" s="13" t="s">
        <v>75</v>
      </c>
      <c r="AY98" s="245" t="s">
        <v>173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575</v>
      </c>
      <c r="G99" s="236"/>
      <c r="H99" s="239">
        <v>3.35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75</v>
      </c>
      <c r="AY99" s="245" t="s">
        <v>173</v>
      </c>
    </row>
    <row r="100" spans="1:51" s="14" customFormat="1" ht="12">
      <c r="A100" s="14"/>
      <c r="B100" s="246"/>
      <c r="C100" s="247"/>
      <c r="D100" s="231" t="s">
        <v>184</v>
      </c>
      <c r="E100" s="248" t="s">
        <v>18</v>
      </c>
      <c r="F100" s="249" t="s">
        <v>205</v>
      </c>
      <c r="G100" s="247"/>
      <c r="H100" s="250">
        <v>6.59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184</v>
      </c>
      <c r="AU100" s="256" t="s">
        <v>84</v>
      </c>
      <c r="AV100" s="14" t="s">
        <v>180</v>
      </c>
      <c r="AW100" s="14" t="s">
        <v>36</v>
      </c>
      <c r="AX100" s="14" t="s">
        <v>82</v>
      </c>
      <c r="AY100" s="256" t="s">
        <v>173</v>
      </c>
    </row>
    <row r="101" spans="1:65" s="2" customFormat="1" ht="41.5" customHeight="1">
      <c r="A101" s="39"/>
      <c r="B101" s="40"/>
      <c r="C101" s="219" t="s">
        <v>197</v>
      </c>
      <c r="D101" s="219" t="s">
        <v>175</v>
      </c>
      <c r="E101" s="220" t="s">
        <v>236</v>
      </c>
      <c r="F101" s="221" t="s">
        <v>237</v>
      </c>
      <c r="G101" s="222" t="s">
        <v>188</v>
      </c>
      <c r="H101" s="223">
        <v>43.97</v>
      </c>
      <c r="I101" s="224"/>
      <c r="J101" s="223">
        <f>ROUND(I101*H101,2)</f>
        <v>0</v>
      </c>
      <c r="K101" s="221" t="s">
        <v>179</v>
      </c>
      <c r="L101" s="45"/>
      <c r="M101" s="225" t="s">
        <v>18</v>
      </c>
      <c r="N101" s="226" t="s">
        <v>46</v>
      </c>
      <c r="O101" s="85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9" t="s">
        <v>180</v>
      </c>
      <c r="AT101" s="229" t="s">
        <v>175</v>
      </c>
      <c r="AU101" s="229" t="s">
        <v>84</v>
      </c>
      <c r="AY101" s="18" t="s">
        <v>173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8" t="s">
        <v>82</v>
      </c>
      <c r="BK101" s="230">
        <f>ROUND(I101*H101,2)</f>
        <v>0</v>
      </c>
      <c r="BL101" s="18" t="s">
        <v>180</v>
      </c>
      <c r="BM101" s="229" t="s">
        <v>576</v>
      </c>
    </row>
    <row r="102" spans="1:47" s="2" customFormat="1" ht="12">
      <c r="A102" s="39"/>
      <c r="B102" s="40"/>
      <c r="C102" s="41"/>
      <c r="D102" s="231" t="s">
        <v>182</v>
      </c>
      <c r="E102" s="41"/>
      <c r="F102" s="232" t="s">
        <v>230</v>
      </c>
      <c r="G102" s="41"/>
      <c r="H102" s="41"/>
      <c r="I102" s="137"/>
      <c r="J102" s="41"/>
      <c r="K102" s="41"/>
      <c r="L102" s="45"/>
      <c r="M102" s="233"/>
      <c r="N102" s="23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182</v>
      </c>
      <c r="AU102" s="18" t="s">
        <v>84</v>
      </c>
    </row>
    <row r="103" spans="1:47" s="2" customFormat="1" ht="12">
      <c r="A103" s="39"/>
      <c r="B103" s="40"/>
      <c r="C103" s="41"/>
      <c r="D103" s="231" t="s">
        <v>239</v>
      </c>
      <c r="E103" s="41"/>
      <c r="F103" s="232" t="s">
        <v>240</v>
      </c>
      <c r="G103" s="41"/>
      <c r="H103" s="41"/>
      <c r="I103" s="137"/>
      <c r="J103" s="41"/>
      <c r="K103" s="41"/>
      <c r="L103" s="45"/>
      <c r="M103" s="233"/>
      <c r="N103" s="23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239</v>
      </c>
      <c r="AU103" s="18" t="s">
        <v>84</v>
      </c>
    </row>
    <row r="104" spans="1:51" s="13" customFormat="1" ht="12">
      <c r="A104" s="13"/>
      <c r="B104" s="235"/>
      <c r="C104" s="236"/>
      <c r="D104" s="231" t="s">
        <v>184</v>
      </c>
      <c r="E104" s="237" t="s">
        <v>18</v>
      </c>
      <c r="F104" s="238" t="s">
        <v>577</v>
      </c>
      <c r="G104" s="236"/>
      <c r="H104" s="239">
        <v>37.38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184</v>
      </c>
      <c r="AU104" s="245" t="s">
        <v>84</v>
      </c>
      <c r="AV104" s="13" t="s">
        <v>84</v>
      </c>
      <c r="AW104" s="13" t="s">
        <v>36</v>
      </c>
      <c r="AX104" s="13" t="s">
        <v>75</v>
      </c>
      <c r="AY104" s="245" t="s">
        <v>173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578</v>
      </c>
      <c r="G105" s="236"/>
      <c r="H105" s="239">
        <v>6.59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4" customFormat="1" ht="12">
      <c r="A106" s="14"/>
      <c r="B106" s="246"/>
      <c r="C106" s="247"/>
      <c r="D106" s="231" t="s">
        <v>184</v>
      </c>
      <c r="E106" s="248" t="s">
        <v>18</v>
      </c>
      <c r="F106" s="249" t="s">
        <v>205</v>
      </c>
      <c r="G106" s="247"/>
      <c r="H106" s="250">
        <v>43.97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184</v>
      </c>
      <c r="AU106" s="256" t="s">
        <v>84</v>
      </c>
      <c r="AV106" s="14" t="s">
        <v>180</v>
      </c>
      <c r="AW106" s="14" t="s">
        <v>36</v>
      </c>
      <c r="AX106" s="14" t="s">
        <v>82</v>
      </c>
      <c r="AY106" s="256" t="s">
        <v>173</v>
      </c>
    </row>
    <row r="107" spans="1:65" s="2" customFormat="1" ht="14.5" customHeight="1">
      <c r="A107" s="39"/>
      <c r="B107" s="40"/>
      <c r="C107" s="219" t="s">
        <v>282</v>
      </c>
      <c r="D107" s="219" t="s">
        <v>175</v>
      </c>
      <c r="E107" s="220" t="s">
        <v>270</v>
      </c>
      <c r="F107" s="221" t="s">
        <v>271</v>
      </c>
      <c r="G107" s="222" t="s">
        <v>272</v>
      </c>
      <c r="H107" s="223">
        <v>87.94</v>
      </c>
      <c r="I107" s="224"/>
      <c r="J107" s="223">
        <f>ROUND(I107*H107,2)</f>
        <v>0</v>
      </c>
      <c r="K107" s="221" t="s">
        <v>18</v>
      </c>
      <c r="L107" s="45"/>
      <c r="M107" s="225" t="s">
        <v>18</v>
      </c>
      <c r="N107" s="226" t="s">
        <v>46</v>
      </c>
      <c r="O107" s="85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9" t="s">
        <v>180</v>
      </c>
      <c r="AT107" s="229" t="s">
        <v>175</v>
      </c>
      <c r="AU107" s="229" t="s">
        <v>84</v>
      </c>
      <c r="AY107" s="18" t="s">
        <v>173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8" t="s">
        <v>82</v>
      </c>
      <c r="BK107" s="230">
        <f>ROUND(I107*H107,2)</f>
        <v>0</v>
      </c>
      <c r="BL107" s="18" t="s">
        <v>180</v>
      </c>
      <c r="BM107" s="229" t="s">
        <v>579</v>
      </c>
    </row>
    <row r="108" spans="1:51" s="13" customFormat="1" ht="12">
      <c r="A108" s="13"/>
      <c r="B108" s="235"/>
      <c r="C108" s="236"/>
      <c r="D108" s="231" t="s">
        <v>184</v>
      </c>
      <c r="E108" s="237" t="s">
        <v>18</v>
      </c>
      <c r="F108" s="238" t="s">
        <v>577</v>
      </c>
      <c r="G108" s="236"/>
      <c r="H108" s="239">
        <v>37.38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184</v>
      </c>
      <c r="AU108" s="245" t="s">
        <v>84</v>
      </c>
      <c r="AV108" s="13" t="s">
        <v>84</v>
      </c>
      <c r="AW108" s="13" t="s">
        <v>36</v>
      </c>
      <c r="AX108" s="13" t="s">
        <v>75</v>
      </c>
      <c r="AY108" s="245" t="s">
        <v>173</v>
      </c>
    </row>
    <row r="109" spans="1:51" s="13" customFormat="1" ht="12">
      <c r="A109" s="13"/>
      <c r="B109" s="235"/>
      <c r="C109" s="236"/>
      <c r="D109" s="231" t="s">
        <v>184</v>
      </c>
      <c r="E109" s="237" t="s">
        <v>18</v>
      </c>
      <c r="F109" s="238" t="s">
        <v>578</v>
      </c>
      <c r="G109" s="236"/>
      <c r="H109" s="239">
        <v>6.59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184</v>
      </c>
      <c r="AU109" s="245" t="s">
        <v>84</v>
      </c>
      <c r="AV109" s="13" t="s">
        <v>84</v>
      </c>
      <c r="AW109" s="13" t="s">
        <v>36</v>
      </c>
      <c r="AX109" s="13" t="s">
        <v>75</v>
      </c>
      <c r="AY109" s="245" t="s">
        <v>173</v>
      </c>
    </row>
    <row r="110" spans="1:51" s="14" customFormat="1" ht="12">
      <c r="A110" s="14"/>
      <c r="B110" s="246"/>
      <c r="C110" s="247"/>
      <c r="D110" s="231" t="s">
        <v>184</v>
      </c>
      <c r="E110" s="248" t="s">
        <v>18</v>
      </c>
      <c r="F110" s="249" t="s">
        <v>205</v>
      </c>
      <c r="G110" s="247"/>
      <c r="H110" s="250">
        <v>43.97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184</v>
      </c>
      <c r="AU110" s="256" t="s">
        <v>84</v>
      </c>
      <c r="AV110" s="14" t="s">
        <v>180</v>
      </c>
      <c r="AW110" s="14" t="s">
        <v>36</v>
      </c>
      <c r="AX110" s="14" t="s">
        <v>82</v>
      </c>
      <c r="AY110" s="256" t="s">
        <v>173</v>
      </c>
    </row>
    <row r="111" spans="1:51" s="13" customFormat="1" ht="12">
      <c r="A111" s="13"/>
      <c r="B111" s="235"/>
      <c r="C111" s="236"/>
      <c r="D111" s="231" t="s">
        <v>184</v>
      </c>
      <c r="E111" s="236"/>
      <c r="F111" s="238" t="s">
        <v>580</v>
      </c>
      <c r="G111" s="236"/>
      <c r="H111" s="239">
        <v>87.94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4</v>
      </c>
      <c r="AX111" s="13" t="s">
        <v>82</v>
      </c>
      <c r="AY111" s="245" t="s">
        <v>173</v>
      </c>
    </row>
    <row r="112" spans="1:65" s="2" customFormat="1" ht="20.5" customHeight="1">
      <c r="A112" s="39"/>
      <c r="B112" s="40"/>
      <c r="C112" s="219" t="s">
        <v>276</v>
      </c>
      <c r="D112" s="219" t="s">
        <v>175</v>
      </c>
      <c r="E112" s="220" t="s">
        <v>436</v>
      </c>
      <c r="F112" s="221" t="s">
        <v>437</v>
      </c>
      <c r="G112" s="222" t="s">
        <v>178</v>
      </c>
      <c r="H112" s="223">
        <v>165.75</v>
      </c>
      <c r="I112" s="224"/>
      <c r="J112" s="223">
        <f>ROUND(I112*H112,2)</f>
        <v>0</v>
      </c>
      <c r="K112" s="221" t="s">
        <v>179</v>
      </c>
      <c r="L112" s="45"/>
      <c r="M112" s="225" t="s">
        <v>18</v>
      </c>
      <c r="N112" s="226" t="s">
        <v>46</v>
      </c>
      <c r="O112" s="85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9" t="s">
        <v>180</v>
      </c>
      <c r="AT112" s="229" t="s">
        <v>175</v>
      </c>
      <c r="AU112" s="229" t="s">
        <v>84</v>
      </c>
      <c r="AY112" s="18" t="s">
        <v>173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8" t="s">
        <v>82</v>
      </c>
      <c r="BK112" s="230">
        <f>ROUND(I112*H112,2)</f>
        <v>0</v>
      </c>
      <c r="BL112" s="18" t="s">
        <v>180</v>
      </c>
      <c r="BM112" s="229" t="s">
        <v>581</v>
      </c>
    </row>
    <row r="113" spans="1:47" s="2" customFormat="1" ht="12">
      <c r="A113" s="39"/>
      <c r="B113" s="40"/>
      <c r="C113" s="41"/>
      <c r="D113" s="231" t="s">
        <v>182</v>
      </c>
      <c r="E113" s="41"/>
      <c r="F113" s="232" t="s">
        <v>310</v>
      </c>
      <c r="G113" s="41"/>
      <c r="H113" s="41"/>
      <c r="I113" s="137"/>
      <c r="J113" s="41"/>
      <c r="K113" s="41"/>
      <c r="L113" s="45"/>
      <c r="M113" s="233"/>
      <c r="N113" s="23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182</v>
      </c>
      <c r="AU113" s="18" t="s">
        <v>84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582</v>
      </c>
      <c r="G114" s="236"/>
      <c r="H114" s="239">
        <v>165.75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82</v>
      </c>
      <c r="AY114" s="245" t="s">
        <v>173</v>
      </c>
    </row>
    <row r="115" spans="1:65" s="2" customFormat="1" ht="20.5" customHeight="1">
      <c r="A115" s="39"/>
      <c r="B115" s="40"/>
      <c r="C115" s="219" t="s">
        <v>206</v>
      </c>
      <c r="D115" s="219" t="s">
        <v>175</v>
      </c>
      <c r="E115" s="220" t="s">
        <v>307</v>
      </c>
      <c r="F115" s="221" t="s">
        <v>308</v>
      </c>
      <c r="G115" s="222" t="s">
        <v>178</v>
      </c>
      <c r="H115" s="223">
        <v>240</v>
      </c>
      <c r="I115" s="224"/>
      <c r="J115" s="223">
        <f>ROUND(I115*H115,2)</f>
        <v>0</v>
      </c>
      <c r="K115" s="221" t="s">
        <v>179</v>
      </c>
      <c r="L115" s="45"/>
      <c r="M115" s="225" t="s">
        <v>18</v>
      </c>
      <c r="N115" s="226" t="s">
        <v>46</v>
      </c>
      <c r="O115" s="85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9" t="s">
        <v>180</v>
      </c>
      <c r="AT115" s="229" t="s">
        <v>175</v>
      </c>
      <c r="AU115" s="229" t="s">
        <v>84</v>
      </c>
      <c r="AY115" s="18" t="s">
        <v>173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18" t="s">
        <v>82</v>
      </c>
      <c r="BK115" s="230">
        <f>ROUND(I115*H115,2)</f>
        <v>0</v>
      </c>
      <c r="BL115" s="18" t="s">
        <v>180</v>
      </c>
      <c r="BM115" s="229" t="s">
        <v>583</v>
      </c>
    </row>
    <row r="116" spans="1:47" s="2" customFormat="1" ht="12">
      <c r="A116" s="39"/>
      <c r="B116" s="40"/>
      <c r="C116" s="41"/>
      <c r="D116" s="231" t="s">
        <v>182</v>
      </c>
      <c r="E116" s="41"/>
      <c r="F116" s="232" t="s">
        <v>310</v>
      </c>
      <c r="G116" s="41"/>
      <c r="H116" s="41"/>
      <c r="I116" s="137"/>
      <c r="J116" s="41"/>
      <c r="K116" s="41"/>
      <c r="L116" s="45"/>
      <c r="M116" s="233"/>
      <c r="N116" s="234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182</v>
      </c>
      <c r="AU116" s="18" t="s">
        <v>84</v>
      </c>
    </row>
    <row r="117" spans="1:47" s="2" customFormat="1" ht="12">
      <c r="A117" s="39"/>
      <c r="B117" s="40"/>
      <c r="C117" s="41"/>
      <c r="D117" s="231" t="s">
        <v>239</v>
      </c>
      <c r="E117" s="41"/>
      <c r="F117" s="232" t="s">
        <v>444</v>
      </c>
      <c r="G117" s="41"/>
      <c r="H117" s="41"/>
      <c r="I117" s="137"/>
      <c r="J117" s="41"/>
      <c r="K117" s="41"/>
      <c r="L117" s="45"/>
      <c r="M117" s="233"/>
      <c r="N117" s="23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239</v>
      </c>
      <c r="AU117" s="18" t="s">
        <v>84</v>
      </c>
    </row>
    <row r="118" spans="1:51" s="13" customFormat="1" ht="12">
      <c r="A118" s="13"/>
      <c r="B118" s="235"/>
      <c r="C118" s="236"/>
      <c r="D118" s="231" t="s">
        <v>184</v>
      </c>
      <c r="E118" s="237" t="s">
        <v>18</v>
      </c>
      <c r="F118" s="238" t="s">
        <v>584</v>
      </c>
      <c r="G118" s="236"/>
      <c r="H118" s="239">
        <v>240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184</v>
      </c>
      <c r="AU118" s="245" t="s">
        <v>84</v>
      </c>
      <c r="AV118" s="13" t="s">
        <v>84</v>
      </c>
      <c r="AW118" s="13" t="s">
        <v>36</v>
      </c>
      <c r="AX118" s="13" t="s">
        <v>75</v>
      </c>
      <c r="AY118" s="245" t="s">
        <v>173</v>
      </c>
    </row>
    <row r="119" spans="1:51" s="14" customFormat="1" ht="12">
      <c r="A119" s="14"/>
      <c r="B119" s="246"/>
      <c r="C119" s="247"/>
      <c r="D119" s="231" t="s">
        <v>184</v>
      </c>
      <c r="E119" s="248" t="s">
        <v>18</v>
      </c>
      <c r="F119" s="249" t="s">
        <v>205</v>
      </c>
      <c r="G119" s="247"/>
      <c r="H119" s="250">
        <v>240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184</v>
      </c>
      <c r="AU119" s="256" t="s">
        <v>84</v>
      </c>
      <c r="AV119" s="14" t="s">
        <v>180</v>
      </c>
      <c r="AW119" s="14" t="s">
        <v>36</v>
      </c>
      <c r="AX119" s="14" t="s">
        <v>82</v>
      </c>
      <c r="AY119" s="256" t="s">
        <v>173</v>
      </c>
    </row>
    <row r="120" spans="1:65" s="2" customFormat="1" ht="20.5" customHeight="1">
      <c r="A120" s="39"/>
      <c r="B120" s="40"/>
      <c r="C120" s="219" t="s">
        <v>213</v>
      </c>
      <c r="D120" s="219" t="s">
        <v>175</v>
      </c>
      <c r="E120" s="220" t="s">
        <v>313</v>
      </c>
      <c r="F120" s="221" t="s">
        <v>314</v>
      </c>
      <c r="G120" s="222" t="s">
        <v>178</v>
      </c>
      <c r="H120" s="223">
        <v>240</v>
      </c>
      <c r="I120" s="224"/>
      <c r="J120" s="223">
        <f>ROUND(I120*H120,2)</f>
        <v>0</v>
      </c>
      <c r="K120" s="221" t="s">
        <v>179</v>
      </c>
      <c r="L120" s="45"/>
      <c r="M120" s="225" t="s">
        <v>18</v>
      </c>
      <c r="N120" s="226" t="s">
        <v>46</v>
      </c>
      <c r="O120" s="85"/>
      <c r="P120" s="227">
        <f>O120*H120</f>
        <v>0</v>
      </c>
      <c r="Q120" s="227">
        <v>0.0012727</v>
      </c>
      <c r="R120" s="227">
        <f>Q120*H120</f>
        <v>0.305448</v>
      </c>
      <c r="S120" s="227">
        <v>0</v>
      </c>
      <c r="T120" s="22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9" t="s">
        <v>180</v>
      </c>
      <c r="AT120" s="229" t="s">
        <v>175</v>
      </c>
      <c r="AU120" s="229" t="s">
        <v>84</v>
      </c>
      <c r="AY120" s="18" t="s">
        <v>173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82</v>
      </c>
      <c r="BK120" s="230">
        <f>ROUND(I120*H120,2)</f>
        <v>0</v>
      </c>
      <c r="BL120" s="18" t="s">
        <v>180</v>
      </c>
      <c r="BM120" s="229" t="s">
        <v>585</v>
      </c>
    </row>
    <row r="121" spans="1:47" s="2" customFormat="1" ht="12">
      <c r="A121" s="39"/>
      <c r="B121" s="40"/>
      <c r="C121" s="41"/>
      <c r="D121" s="231" t="s">
        <v>182</v>
      </c>
      <c r="E121" s="41"/>
      <c r="F121" s="232" t="s">
        <v>316</v>
      </c>
      <c r="G121" s="41"/>
      <c r="H121" s="41"/>
      <c r="I121" s="137"/>
      <c r="J121" s="41"/>
      <c r="K121" s="41"/>
      <c r="L121" s="45"/>
      <c r="M121" s="233"/>
      <c r="N121" s="23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182</v>
      </c>
      <c r="AU121" s="18" t="s">
        <v>84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586</v>
      </c>
      <c r="G122" s="236"/>
      <c r="H122" s="239">
        <v>240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5" s="2" customFormat="1" ht="20.5" customHeight="1">
      <c r="A123" s="39"/>
      <c r="B123" s="40"/>
      <c r="C123" s="268" t="s">
        <v>220</v>
      </c>
      <c r="D123" s="268" t="s">
        <v>283</v>
      </c>
      <c r="E123" s="269" t="s">
        <v>319</v>
      </c>
      <c r="F123" s="270" t="s">
        <v>320</v>
      </c>
      <c r="G123" s="271" t="s">
        <v>321</v>
      </c>
      <c r="H123" s="272">
        <v>6</v>
      </c>
      <c r="I123" s="273"/>
      <c r="J123" s="272">
        <f>ROUND(I123*H123,2)</f>
        <v>0</v>
      </c>
      <c r="K123" s="270" t="s">
        <v>179</v>
      </c>
      <c r="L123" s="274"/>
      <c r="M123" s="275" t="s">
        <v>18</v>
      </c>
      <c r="N123" s="276" t="s">
        <v>46</v>
      </c>
      <c r="O123" s="85"/>
      <c r="P123" s="227">
        <f>O123*H123</f>
        <v>0</v>
      </c>
      <c r="Q123" s="227">
        <v>0.001</v>
      </c>
      <c r="R123" s="227">
        <f>Q123*H123</f>
        <v>0.006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213</v>
      </c>
      <c r="AT123" s="229" t="s">
        <v>283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587</v>
      </c>
    </row>
    <row r="124" spans="1:51" s="13" customFormat="1" ht="12">
      <c r="A124" s="13"/>
      <c r="B124" s="235"/>
      <c r="C124" s="236"/>
      <c r="D124" s="231" t="s">
        <v>184</v>
      </c>
      <c r="E124" s="236"/>
      <c r="F124" s="238" t="s">
        <v>588</v>
      </c>
      <c r="G124" s="236"/>
      <c r="H124" s="239">
        <v>6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184</v>
      </c>
      <c r="AU124" s="245" t="s">
        <v>84</v>
      </c>
      <c r="AV124" s="13" t="s">
        <v>84</v>
      </c>
      <c r="AW124" s="13" t="s">
        <v>4</v>
      </c>
      <c r="AX124" s="13" t="s">
        <v>82</v>
      </c>
      <c r="AY124" s="245" t="s">
        <v>173</v>
      </c>
    </row>
    <row r="125" spans="1:63" s="12" customFormat="1" ht="22.8" customHeight="1">
      <c r="A125" s="12"/>
      <c r="B125" s="203"/>
      <c r="C125" s="204"/>
      <c r="D125" s="205" t="s">
        <v>74</v>
      </c>
      <c r="E125" s="217" t="s">
        <v>84</v>
      </c>
      <c r="F125" s="217" t="s">
        <v>324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SUM(P126:P128)</f>
        <v>0</v>
      </c>
      <c r="Q125" s="211"/>
      <c r="R125" s="212">
        <f>SUM(R126:R128)</f>
        <v>16.045512000000002</v>
      </c>
      <c r="S125" s="211"/>
      <c r="T125" s="213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82</v>
      </c>
      <c r="AT125" s="215" t="s">
        <v>74</v>
      </c>
      <c r="AU125" s="215" t="s">
        <v>82</v>
      </c>
      <c r="AY125" s="214" t="s">
        <v>173</v>
      </c>
      <c r="BK125" s="216">
        <f>SUM(BK126:BK128)</f>
        <v>0</v>
      </c>
    </row>
    <row r="126" spans="1:65" s="2" customFormat="1" ht="41.5" customHeight="1">
      <c r="A126" s="39"/>
      <c r="B126" s="40"/>
      <c r="C126" s="219" t="s">
        <v>440</v>
      </c>
      <c r="D126" s="219" t="s">
        <v>175</v>
      </c>
      <c r="E126" s="220" t="s">
        <v>514</v>
      </c>
      <c r="F126" s="221" t="s">
        <v>515</v>
      </c>
      <c r="G126" s="222" t="s">
        <v>188</v>
      </c>
      <c r="H126" s="223">
        <v>5.96</v>
      </c>
      <c r="I126" s="224"/>
      <c r="J126" s="223">
        <f>ROUND(I126*H126,2)</f>
        <v>0</v>
      </c>
      <c r="K126" s="221" t="s">
        <v>179</v>
      </c>
      <c r="L126" s="45"/>
      <c r="M126" s="225" t="s">
        <v>18</v>
      </c>
      <c r="N126" s="226" t="s">
        <v>46</v>
      </c>
      <c r="O126" s="85"/>
      <c r="P126" s="227">
        <f>O126*H126</f>
        <v>0</v>
      </c>
      <c r="Q126" s="227">
        <v>2.6922</v>
      </c>
      <c r="R126" s="227">
        <f>Q126*H126</f>
        <v>16.045512000000002</v>
      </c>
      <c r="S126" s="227">
        <v>0</v>
      </c>
      <c r="T126" s="22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9" t="s">
        <v>180</v>
      </c>
      <c r="AT126" s="229" t="s">
        <v>175</v>
      </c>
      <c r="AU126" s="229" t="s">
        <v>84</v>
      </c>
      <c r="AY126" s="18" t="s">
        <v>173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82</v>
      </c>
      <c r="BK126" s="230">
        <f>ROUND(I126*H126,2)</f>
        <v>0</v>
      </c>
      <c r="BL126" s="18" t="s">
        <v>180</v>
      </c>
      <c r="BM126" s="229" t="s">
        <v>589</v>
      </c>
    </row>
    <row r="127" spans="1:47" s="2" customFormat="1" ht="12">
      <c r="A127" s="39"/>
      <c r="B127" s="40"/>
      <c r="C127" s="41"/>
      <c r="D127" s="231" t="s">
        <v>182</v>
      </c>
      <c r="E127" s="41"/>
      <c r="F127" s="232" t="s">
        <v>517</v>
      </c>
      <c r="G127" s="41"/>
      <c r="H127" s="41"/>
      <c r="I127" s="137"/>
      <c r="J127" s="41"/>
      <c r="K127" s="41"/>
      <c r="L127" s="45"/>
      <c r="M127" s="233"/>
      <c r="N127" s="234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182</v>
      </c>
      <c r="AU127" s="18" t="s">
        <v>84</v>
      </c>
    </row>
    <row r="128" spans="1:51" s="13" customFormat="1" ht="12">
      <c r="A128" s="13"/>
      <c r="B128" s="235"/>
      <c r="C128" s="236"/>
      <c r="D128" s="231" t="s">
        <v>184</v>
      </c>
      <c r="E128" s="237" t="s">
        <v>18</v>
      </c>
      <c r="F128" s="238" t="s">
        <v>590</v>
      </c>
      <c r="G128" s="236"/>
      <c r="H128" s="239">
        <v>5.96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184</v>
      </c>
      <c r="AU128" s="245" t="s">
        <v>84</v>
      </c>
      <c r="AV128" s="13" t="s">
        <v>84</v>
      </c>
      <c r="AW128" s="13" t="s">
        <v>36</v>
      </c>
      <c r="AX128" s="13" t="s">
        <v>82</v>
      </c>
      <c r="AY128" s="245" t="s">
        <v>173</v>
      </c>
    </row>
    <row r="129" spans="1:63" s="12" customFormat="1" ht="22.8" customHeight="1">
      <c r="A129" s="12"/>
      <c r="B129" s="203"/>
      <c r="C129" s="204"/>
      <c r="D129" s="205" t="s">
        <v>74</v>
      </c>
      <c r="E129" s="217" t="s">
        <v>192</v>
      </c>
      <c r="F129" s="217" t="s">
        <v>519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SUM(P130:P134)</f>
        <v>0</v>
      </c>
      <c r="Q129" s="211"/>
      <c r="R129" s="212">
        <f>SUM(R130:R134)</f>
        <v>0.19346014576</v>
      </c>
      <c r="S129" s="211"/>
      <c r="T129" s="213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82</v>
      </c>
      <c r="AT129" s="215" t="s">
        <v>74</v>
      </c>
      <c r="AU129" s="215" t="s">
        <v>82</v>
      </c>
      <c r="AY129" s="214" t="s">
        <v>173</v>
      </c>
      <c r="BK129" s="216">
        <f>SUM(BK130:BK134)</f>
        <v>0</v>
      </c>
    </row>
    <row r="130" spans="1:65" s="2" customFormat="1" ht="41.5" customHeight="1">
      <c r="A130" s="39"/>
      <c r="B130" s="40"/>
      <c r="C130" s="219" t="s">
        <v>226</v>
      </c>
      <c r="D130" s="219" t="s">
        <v>175</v>
      </c>
      <c r="E130" s="220" t="s">
        <v>520</v>
      </c>
      <c r="F130" s="221" t="s">
        <v>521</v>
      </c>
      <c r="G130" s="222" t="s">
        <v>178</v>
      </c>
      <c r="H130" s="223">
        <v>23.84</v>
      </c>
      <c r="I130" s="224"/>
      <c r="J130" s="223">
        <f>ROUND(I130*H130,2)</f>
        <v>0</v>
      </c>
      <c r="K130" s="221" t="s">
        <v>179</v>
      </c>
      <c r="L130" s="45"/>
      <c r="M130" s="225" t="s">
        <v>18</v>
      </c>
      <c r="N130" s="226" t="s">
        <v>46</v>
      </c>
      <c r="O130" s="85"/>
      <c r="P130" s="227">
        <f>O130*H130</f>
        <v>0</v>
      </c>
      <c r="Q130" s="227">
        <v>0.007258004</v>
      </c>
      <c r="R130" s="227">
        <f>Q130*H130</f>
        <v>0.17303081536</v>
      </c>
      <c r="S130" s="227">
        <v>0</v>
      </c>
      <c r="T130" s="22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9" t="s">
        <v>180</v>
      </c>
      <c r="AT130" s="229" t="s">
        <v>175</v>
      </c>
      <c r="AU130" s="229" t="s">
        <v>84</v>
      </c>
      <c r="AY130" s="18" t="s">
        <v>173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8" t="s">
        <v>82</v>
      </c>
      <c r="BK130" s="230">
        <f>ROUND(I130*H130,2)</f>
        <v>0</v>
      </c>
      <c r="BL130" s="18" t="s">
        <v>180</v>
      </c>
      <c r="BM130" s="229" t="s">
        <v>591</v>
      </c>
    </row>
    <row r="131" spans="1:47" s="2" customFormat="1" ht="12">
      <c r="A131" s="39"/>
      <c r="B131" s="40"/>
      <c r="C131" s="41"/>
      <c r="D131" s="231" t="s">
        <v>182</v>
      </c>
      <c r="E131" s="41"/>
      <c r="F131" s="232" t="s">
        <v>523</v>
      </c>
      <c r="G131" s="41"/>
      <c r="H131" s="41"/>
      <c r="I131" s="137"/>
      <c r="J131" s="41"/>
      <c r="K131" s="41"/>
      <c r="L131" s="45"/>
      <c r="M131" s="233"/>
      <c r="N131" s="234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182</v>
      </c>
      <c r="AU131" s="18" t="s">
        <v>84</v>
      </c>
    </row>
    <row r="132" spans="1:51" s="13" customFormat="1" ht="12">
      <c r="A132" s="13"/>
      <c r="B132" s="235"/>
      <c r="C132" s="236"/>
      <c r="D132" s="231" t="s">
        <v>184</v>
      </c>
      <c r="E132" s="237" t="s">
        <v>18</v>
      </c>
      <c r="F132" s="238" t="s">
        <v>592</v>
      </c>
      <c r="G132" s="236"/>
      <c r="H132" s="239">
        <v>23.84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184</v>
      </c>
      <c r="AU132" s="245" t="s">
        <v>84</v>
      </c>
      <c r="AV132" s="13" t="s">
        <v>84</v>
      </c>
      <c r="AW132" s="13" t="s">
        <v>36</v>
      </c>
      <c r="AX132" s="13" t="s">
        <v>82</v>
      </c>
      <c r="AY132" s="245" t="s">
        <v>173</v>
      </c>
    </row>
    <row r="133" spans="1:65" s="2" customFormat="1" ht="41.5" customHeight="1">
      <c r="A133" s="39"/>
      <c r="B133" s="40"/>
      <c r="C133" s="219" t="s">
        <v>235</v>
      </c>
      <c r="D133" s="219" t="s">
        <v>175</v>
      </c>
      <c r="E133" s="220" t="s">
        <v>525</v>
      </c>
      <c r="F133" s="221" t="s">
        <v>526</v>
      </c>
      <c r="G133" s="222" t="s">
        <v>178</v>
      </c>
      <c r="H133" s="223">
        <v>23.84</v>
      </c>
      <c r="I133" s="224"/>
      <c r="J133" s="223">
        <f>ROUND(I133*H133,2)</f>
        <v>0</v>
      </c>
      <c r="K133" s="221" t="s">
        <v>179</v>
      </c>
      <c r="L133" s="45"/>
      <c r="M133" s="225" t="s">
        <v>18</v>
      </c>
      <c r="N133" s="226" t="s">
        <v>46</v>
      </c>
      <c r="O133" s="85"/>
      <c r="P133" s="227">
        <f>O133*H133</f>
        <v>0</v>
      </c>
      <c r="Q133" s="227">
        <v>0.000856935</v>
      </c>
      <c r="R133" s="227">
        <f>Q133*H133</f>
        <v>0.020429330399999997</v>
      </c>
      <c r="S133" s="227">
        <v>0</v>
      </c>
      <c r="T133" s="22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9" t="s">
        <v>180</v>
      </c>
      <c r="AT133" s="229" t="s">
        <v>175</v>
      </c>
      <c r="AU133" s="229" t="s">
        <v>84</v>
      </c>
      <c r="AY133" s="18" t="s">
        <v>173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8" t="s">
        <v>82</v>
      </c>
      <c r="BK133" s="230">
        <f>ROUND(I133*H133,2)</f>
        <v>0</v>
      </c>
      <c r="BL133" s="18" t="s">
        <v>180</v>
      </c>
      <c r="BM133" s="229" t="s">
        <v>593</v>
      </c>
    </row>
    <row r="134" spans="1:47" s="2" customFormat="1" ht="12">
      <c r="A134" s="39"/>
      <c r="B134" s="40"/>
      <c r="C134" s="41"/>
      <c r="D134" s="231" t="s">
        <v>182</v>
      </c>
      <c r="E134" s="41"/>
      <c r="F134" s="232" t="s">
        <v>523</v>
      </c>
      <c r="G134" s="41"/>
      <c r="H134" s="41"/>
      <c r="I134" s="137"/>
      <c r="J134" s="41"/>
      <c r="K134" s="41"/>
      <c r="L134" s="45"/>
      <c r="M134" s="233"/>
      <c r="N134" s="234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182</v>
      </c>
      <c r="AU134" s="18" t="s">
        <v>84</v>
      </c>
    </row>
    <row r="135" spans="1:63" s="12" customFormat="1" ht="22.8" customHeight="1">
      <c r="A135" s="12"/>
      <c r="B135" s="203"/>
      <c r="C135" s="204"/>
      <c r="D135" s="205" t="s">
        <v>74</v>
      </c>
      <c r="E135" s="217" t="s">
        <v>180</v>
      </c>
      <c r="F135" s="217" t="s">
        <v>352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SUM(P136:P145)</f>
        <v>0</v>
      </c>
      <c r="Q135" s="211"/>
      <c r="R135" s="212">
        <f>SUM(R136:R145)</f>
        <v>66.49581582</v>
      </c>
      <c r="S135" s="211"/>
      <c r="T135" s="213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82</v>
      </c>
      <c r="AT135" s="215" t="s">
        <v>74</v>
      </c>
      <c r="AU135" s="215" t="s">
        <v>82</v>
      </c>
      <c r="AY135" s="214" t="s">
        <v>173</v>
      </c>
      <c r="BK135" s="216">
        <f>SUM(BK136:BK145)</f>
        <v>0</v>
      </c>
    </row>
    <row r="136" spans="1:65" s="2" customFormat="1" ht="20.5" customHeight="1">
      <c r="A136" s="39"/>
      <c r="B136" s="40"/>
      <c r="C136" s="219" t="s">
        <v>249</v>
      </c>
      <c r="D136" s="219" t="s">
        <v>175</v>
      </c>
      <c r="E136" s="220" t="s">
        <v>445</v>
      </c>
      <c r="F136" s="221" t="s">
        <v>446</v>
      </c>
      <c r="G136" s="222" t="s">
        <v>178</v>
      </c>
      <c r="H136" s="223">
        <v>36.75</v>
      </c>
      <c r="I136" s="224"/>
      <c r="J136" s="223">
        <f>ROUND(I136*H136,2)</f>
        <v>0</v>
      </c>
      <c r="K136" s="221" t="s">
        <v>179</v>
      </c>
      <c r="L136" s="45"/>
      <c r="M136" s="225" t="s">
        <v>18</v>
      </c>
      <c r="N136" s="226" t="s">
        <v>46</v>
      </c>
      <c r="O136" s="85"/>
      <c r="P136" s="227">
        <f>O136*H136</f>
        <v>0</v>
      </c>
      <c r="Q136" s="227">
        <v>0.45584</v>
      </c>
      <c r="R136" s="227">
        <f>Q136*H136</f>
        <v>16.75212</v>
      </c>
      <c r="S136" s="227">
        <v>0</v>
      </c>
      <c r="T136" s="22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9" t="s">
        <v>180</v>
      </c>
      <c r="AT136" s="229" t="s">
        <v>175</v>
      </c>
      <c r="AU136" s="229" t="s">
        <v>84</v>
      </c>
      <c r="AY136" s="18" t="s">
        <v>173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8" t="s">
        <v>82</v>
      </c>
      <c r="BK136" s="230">
        <f>ROUND(I136*H136,2)</f>
        <v>0</v>
      </c>
      <c r="BL136" s="18" t="s">
        <v>180</v>
      </c>
      <c r="BM136" s="229" t="s">
        <v>594</v>
      </c>
    </row>
    <row r="137" spans="1:47" s="2" customFormat="1" ht="12">
      <c r="A137" s="39"/>
      <c r="B137" s="40"/>
      <c r="C137" s="41"/>
      <c r="D137" s="231" t="s">
        <v>182</v>
      </c>
      <c r="E137" s="41"/>
      <c r="F137" s="232" t="s">
        <v>448</v>
      </c>
      <c r="G137" s="41"/>
      <c r="H137" s="41"/>
      <c r="I137" s="137"/>
      <c r="J137" s="41"/>
      <c r="K137" s="41"/>
      <c r="L137" s="45"/>
      <c r="M137" s="233"/>
      <c r="N137" s="234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182</v>
      </c>
      <c r="AU137" s="18" t="s">
        <v>84</v>
      </c>
    </row>
    <row r="138" spans="1:47" s="2" customFormat="1" ht="12">
      <c r="A138" s="39"/>
      <c r="B138" s="40"/>
      <c r="C138" s="41"/>
      <c r="D138" s="231" t="s">
        <v>239</v>
      </c>
      <c r="E138" s="41"/>
      <c r="F138" s="232" t="s">
        <v>449</v>
      </c>
      <c r="G138" s="41"/>
      <c r="H138" s="41"/>
      <c r="I138" s="137"/>
      <c r="J138" s="41"/>
      <c r="K138" s="41"/>
      <c r="L138" s="45"/>
      <c r="M138" s="233"/>
      <c r="N138" s="23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239</v>
      </c>
      <c r="AU138" s="18" t="s">
        <v>84</v>
      </c>
    </row>
    <row r="139" spans="1:51" s="13" customFormat="1" ht="12">
      <c r="A139" s="13"/>
      <c r="B139" s="235"/>
      <c r="C139" s="236"/>
      <c r="D139" s="231" t="s">
        <v>184</v>
      </c>
      <c r="E139" s="237" t="s">
        <v>18</v>
      </c>
      <c r="F139" s="238" t="s">
        <v>595</v>
      </c>
      <c r="G139" s="236"/>
      <c r="H139" s="239">
        <v>36.75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184</v>
      </c>
      <c r="AU139" s="245" t="s">
        <v>84</v>
      </c>
      <c r="AV139" s="13" t="s">
        <v>84</v>
      </c>
      <c r="AW139" s="13" t="s">
        <v>36</v>
      </c>
      <c r="AX139" s="13" t="s">
        <v>82</v>
      </c>
      <c r="AY139" s="245" t="s">
        <v>173</v>
      </c>
    </row>
    <row r="140" spans="1:65" s="2" customFormat="1" ht="31" customHeight="1">
      <c r="A140" s="39"/>
      <c r="B140" s="40"/>
      <c r="C140" s="219" t="s">
        <v>256</v>
      </c>
      <c r="D140" s="219" t="s">
        <v>175</v>
      </c>
      <c r="E140" s="220" t="s">
        <v>561</v>
      </c>
      <c r="F140" s="221" t="s">
        <v>562</v>
      </c>
      <c r="G140" s="222" t="s">
        <v>188</v>
      </c>
      <c r="H140" s="223">
        <v>8.98</v>
      </c>
      <c r="I140" s="224"/>
      <c r="J140" s="223">
        <f>ROUND(I140*H140,2)</f>
        <v>0</v>
      </c>
      <c r="K140" s="221" t="s">
        <v>179</v>
      </c>
      <c r="L140" s="45"/>
      <c r="M140" s="225" t="s">
        <v>18</v>
      </c>
      <c r="N140" s="226" t="s">
        <v>46</v>
      </c>
      <c r="O140" s="85"/>
      <c r="P140" s="227">
        <f>O140*H140</f>
        <v>0</v>
      </c>
      <c r="Q140" s="227">
        <v>1.848</v>
      </c>
      <c r="R140" s="227">
        <f>Q140*H140</f>
        <v>16.59504</v>
      </c>
      <c r="S140" s="227">
        <v>0</v>
      </c>
      <c r="T140" s="22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9" t="s">
        <v>180</v>
      </c>
      <c r="AT140" s="229" t="s">
        <v>175</v>
      </c>
      <c r="AU140" s="229" t="s">
        <v>84</v>
      </c>
      <c r="AY140" s="18" t="s">
        <v>173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82</v>
      </c>
      <c r="BK140" s="230">
        <f>ROUND(I140*H140,2)</f>
        <v>0</v>
      </c>
      <c r="BL140" s="18" t="s">
        <v>180</v>
      </c>
      <c r="BM140" s="229" t="s">
        <v>596</v>
      </c>
    </row>
    <row r="141" spans="1:47" s="2" customFormat="1" ht="12">
      <c r="A141" s="39"/>
      <c r="B141" s="40"/>
      <c r="C141" s="41"/>
      <c r="D141" s="231" t="s">
        <v>182</v>
      </c>
      <c r="E141" s="41"/>
      <c r="F141" s="232" t="s">
        <v>564</v>
      </c>
      <c r="G141" s="41"/>
      <c r="H141" s="41"/>
      <c r="I141" s="137"/>
      <c r="J141" s="41"/>
      <c r="K141" s="41"/>
      <c r="L141" s="45"/>
      <c r="M141" s="233"/>
      <c r="N141" s="23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182</v>
      </c>
      <c r="AU141" s="18" t="s">
        <v>84</v>
      </c>
    </row>
    <row r="142" spans="1:51" s="13" customFormat="1" ht="12">
      <c r="A142" s="13"/>
      <c r="B142" s="235"/>
      <c r="C142" s="236"/>
      <c r="D142" s="231" t="s">
        <v>184</v>
      </c>
      <c r="E142" s="237" t="s">
        <v>18</v>
      </c>
      <c r="F142" s="238" t="s">
        <v>597</v>
      </c>
      <c r="G142" s="236"/>
      <c r="H142" s="239">
        <v>8.98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184</v>
      </c>
      <c r="AU142" s="245" t="s">
        <v>84</v>
      </c>
      <c r="AV142" s="13" t="s">
        <v>84</v>
      </c>
      <c r="AW142" s="13" t="s">
        <v>36</v>
      </c>
      <c r="AX142" s="13" t="s">
        <v>82</v>
      </c>
      <c r="AY142" s="245" t="s">
        <v>173</v>
      </c>
    </row>
    <row r="143" spans="1:65" s="2" customFormat="1" ht="31" customHeight="1">
      <c r="A143" s="39"/>
      <c r="B143" s="40"/>
      <c r="C143" s="219" t="s">
        <v>8</v>
      </c>
      <c r="D143" s="219" t="s">
        <v>175</v>
      </c>
      <c r="E143" s="220" t="s">
        <v>371</v>
      </c>
      <c r="F143" s="221" t="s">
        <v>372</v>
      </c>
      <c r="G143" s="222" t="s">
        <v>178</v>
      </c>
      <c r="H143" s="223">
        <v>36.75</v>
      </c>
      <c r="I143" s="224"/>
      <c r="J143" s="223">
        <f>ROUND(I143*H143,2)</f>
        <v>0</v>
      </c>
      <c r="K143" s="221" t="s">
        <v>179</v>
      </c>
      <c r="L143" s="45"/>
      <c r="M143" s="225" t="s">
        <v>18</v>
      </c>
      <c r="N143" s="226" t="s">
        <v>46</v>
      </c>
      <c r="O143" s="85"/>
      <c r="P143" s="227">
        <f>O143*H143</f>
        <v>0</v>
      </c>
      <c r="Q143" s="227">
        <v>0.90200424</v>
      </c>
      <c r="R143" s="227">
        <f>Q143*H143</f>
        <v>33.14865582</v>
      </c>
      <c r="S143" s="227">
        <v>0</v>
      </c>
      <c r="T143" s="22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9" t="s">
        <v>180</v>
      </c>
      <c r="AT143" s="229" t="s">
        <v>175</v>
      </c>
      <c r="AU143" s="229" t="s">
        <v>84</v>
      </c>
      <c r="AY143" s="18" t="s">
        <v>173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82</v>
      </c>
      <c r="BK143" s="230">
        <f>ROUND(I143*H143,2)</f>
        <v>0</v>
      </c>
      <c r="BL143" s="18" t="s">
        <v>180</v>
      </c>
      <c r="BM143" s="229" t="s">
        <v>598</v>
      </c>
    </row>
    <row r="144" spans="1:47" s="2" customFormat="1" ht="12">
      <c r="A144" s="39"/>
      <c r="B144" s="40"/>
      <c r="C144" s="41"/>
      <c r="D144" s="231" t="s">
        <v>239</v>
      </c>
      <c r="E144" s="41"/>
      <c r="F144" s="232" t="s">
        <v>374</v>
      </c>
      <c r="G144" s="41"/>
      <c r="H144" s="41"/>
      <c r="I144" s="137"/>
      <c r="J144" s="41"/>
      <c r="K144" s="41"/>
      <c r="L144" s="45"/>
      <c r="M144" s="233"/>
      <c r="N144" s="23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239</v>
      </c>
      <c r="AU144" s="18" t="s">
        <v>84</v>
      </c>
    </row>
    <row r="145" spans="1:51" s="13" customFormat="1" ht="12">
      <c r="A145" s="13"/>
      <c r="B145" s="235"/>
      <c r="C145" s="236"/>
      <c r="D145" s="231" t="s">
        <v>184</v>
      </c>
      <c r="E145" s="237" t="s">
        <v>18</v>
      </c>
      <c r="F145" s="238" t="s">
        <v>599</v>
      </c>
      <c r="G145" s="236"/>
      <c r="H145" s="239">
        <v>36.75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184</v>
      </c>
      <c r="AU145" s="245" t="s">
        <v>84</v>
      </c>
      <c r="AV145" s="13" t="s">
        <v>84</v>
      </c>
      <c r="AW145" s="13" t="s">
        <v>36</v>
      </c>
      <c r="AX145" s="13" t="s">
        <v>82</v>
      </c>
      <c r="AY145" s="245" t="s">
        <v>173</v>
      </c>
    </row>
    <row r="146" spans="1:63" s="12" customFormat="1" ht="22.8" customHeight="1">
      <c r="A146" s="12"/>
      <c r="B146" s="203"/>
      <c r="C146" s="204"/>
      <c r="D146" s="205" t="s">
        <v>74</v>
      </c>
      <c r="E146" s="217" t="s">
        <v>399</v>
      </c>
      <c r="F146" s="217" t="s">
        <v>400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SUM(P147:P148)</f>
        <v>0</v>
      </c>
      <c r="Q146" s="211"/>
      <c r="R146" s="212">
        <f>SUM(R147:R148)</f>
        <v>0</v>
      </c>
      <c r="S146" s="211"/>
      <c r="T146" s="213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82</v>
      </c>
      <c r="AT146" s="215" t="s">
        <v>74</v>
      </c>
      <c r="AU146" s="215" t="s">
        <v>82</v>
      </c>
      <c r="AY146" s="214" t="s">
        <v>173</v>
      </c>
      <c r="BK146" s="216">
        <f>SUM(BK147:BK148)</f>
        <v>0</v>
      </c>
    </row>
    <row r="147" spans="1:65" s="2" customFormat="1" ht="20.5" customHeight="1">
      <c r="A147" s="39"/>
      <c r="B147" s="40"/>
      <c r="C147" s="219" t="s">
        <v>269</v>
      </c>
      <c r="D147" s="219" t="s">
        <v>175</v>
      </c>
      <c r="E147" s="220" t="s">
        <v>456</v>
      </c>
      <c r="F147" s="221" t="s">
        <v>457</v>
      </c>
      <c r="G147" s="222" t="s">
        <v>272</v>
      </c>
      <c r="H147" s="223">
        <v>83.05</v>
      </c>
      <c r="I147" s="224"/>
      <c r="J147" s="223">
        <f>ROUND(I147*H147,2)</f>
        <v>0</v>
      </c>
      <c r="K147" s="221" t="s">
        <v>179</v>
      </c>
      <c r="L147" s="45"/>
      <c r="M147" s="225" t="s">
        <v>18</v>
      </c>
      <c r="N147" s="226" t="s">
        <v>46</v>
      </c>
      <c r="O147" s="85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9" t="s">
        <v>180</v>
      </c>
      <c r="AT147" s="229" t="s">
        <v>175</v>
      </c>
      <c r="AU147" s="229" t="s">
        <v>84</v>
      </c>
      <c r="AY147" s="18" t="s">
        <v>173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8" t="s">
        <v>82</v>
      </c>
      <c r="BK147" s="230">
        <f>ROUND(I147*H147,2)</f>
        <v>0</v>
      </c>
      <c r="BL147" s="18" t="s">
        <v>180</v>
      </c>
      <c r="BM147" s="229" t="s">
        <v>600</v>
      </c>
    </row>
    <row r="148" spans="1:47" s="2" customFormat="1" ht="12">
      <c r="A148" s="39"/>
      <c r="B148" s="40"/>
      <c r="C148" s="41"/>
      <c r="D148" s="231" t="s">
        <v>182</v>
      </c>
      <c r="E148" s="41"/>
      <c r="F148" s="232" t="s">
        <v>459</v>
      </c>
      <c r="G148" s="41"/>
      <c r="H148" s="41"/>
      <c r="I148" s="137"/>
      <c r="J148" s="41"/>
      <c r="K148" s="41"/>
      <c r="L148" s="45"/>
      <c r="M148" s="277"/>
      <c r="N148" s="278"/>
      <c r="O148" s="279"/>
      <c r="P148" s="279"/>
      <c r="Q148" s="279"/>
      <c r="R148" s="279"/>
      <c r="S148" s="279"/>
      <c r="T148" s="280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182</v>
      </c>
      <c r="AU148" s="18" t="s">
        <v>84</v>
      </c>
    </row>
    <row r="149" spans="1:31" s="2" customFormat="1" ht="6.95" customHeight="1">
      <c r="A149" s="39"/>
      <c r="B149" s="60"/>
      <c r="C149" s="61"/>
      <c r="D149" s="61"/>
      <c r="E149" s="61"/>
      <c r="F149" s="61"/>
      <c r="G149" s="61"/>
      <c r="H149" s="61"/>
      <c r="I149" s="167"/>
      <c r="J149" s="61"/>
      <c r="K149" s="61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84:K14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601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ROUND(J82,2)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ROUND((SUM(BE82:BE99)),2)</f>
        <v>0</v>
      </c>
      <c r="G33" s="39"/>
      <c r="H33" s="39"/>
      <c r="I33" s="156">
        <v>0.21</v>
      </c>
      <c r="J33" s="155">
        <f>ROUND(((SUM(BE82:BE99))*I33),2)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ROUND((SUM(BF82:BF99)),2)</f>
        <v>0</v>
      </c>
      <c r="G34" s="39"/>
      <c r="H34" s="39"/>
      <c r="I34" s="156">
        <v>0.15</v>
      </c>
      <c r="J34" s="155">
        <f>ROUND(((SUM(BF82:BF99))*I34),2)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ROUND((SUM(BG82:BG99)),2)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ROUND((SUM(BH82:BH99)),2)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ROUND((SUM(BI82:BI99)),2)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16025-1.6 - SO301.6 Cestní rigol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J84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157</v>
      </c>
      <c r="E62" s="187"/>
      <c r="F62" s="187"/>
      <c r="G62" s="187"/>
      <c r="H62" s="187"/>
      <c r="I62" s="188"/>
      <c r="J62" s="189">
        <f>J97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137"/>
      <c r="J63" s="41"/>
      <c r="K63" s="4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167"/>
      <c r="J64" s="61"/>
      <c r="K64" s="6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170"/>
      <c r="J68" s="63"/>
      <c r="K68" s="63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158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15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4.5" customHeight="1">
      <c r="A72" s="39"/>
      <c r="B72" s="40"/>
      <c r="C72" s="41"/>
      <c r="D72" s="41"/>
      <c r="E72" s="171" t="str">
        <f>E7</f>
        <v>2020/I Společná zařízení v k. ú. Borotín u Boskovic - cesty</v>
      </c>
      <c r="F72" s="33"/>
      <c r="G72" s="33"/>
      <c r="H72" s="33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146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4.5" customHeight="1">
      <c r="A74" s="39"/>
      <c r="B74" s="40"/>
      <c r="C74" s="41"/>
      <c r="D74" s="41"/>
      <c r="E74" s="70" t="str">
        <f>E9</f>
        <v>16025-1.6 - SO301.6 Cestní rigol</v>
      </c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20</v>
      </c>
      <c r="D76" s="41"/>
      <c r="E76" s="41"/>
      <c r="F76" s="28" t="str">
        <f>F12</f>
        <v>Borotín</v>
      </c>
      <c r="G76" s="41"/>
      <c r="H76" s="41"/>
      <c r="I76" s="141" t="s">
        <v>22</v>
      </c>
      <c r="J76" s="73" t="str">
        <f>IF(J12="","",J12)</f>
        <v>2. 5. 2017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" customHeight="1">
      <c r="A78" s="39"/>
      <c r="B78" s="40"/>
      <c r="C78" s="33" t="s">
        <v>24</v>
      </c>
      <c r="D78" s="41"/>
      <c r="E78" s="41"/>
      <c r="F78" s="28" t="str">
        <f>E15</f>
        <v>ČR - SPÚ, KPÚ pro JMK, pobočka Blansko</v>
      </c>
      <c r="G78" s="41"/>
      <c r="H78" s="41"/>
      <c r="I78" s="141" t="s">
        <v>32</v>
      </c>
      <c r="J78" s="37" t="str">
        <f>E21</f>
        <v>AGERIS s.r.o.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4.9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141" t="s">
        <v>37</v>
      </c>
      <c r="J79" s="37" t="str">
        <f>E24</f>
        <v xml:space="preserve"> 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91"/>
      <c r="B81" s="192"/>
      <c r="C81" s="193" t="s">
        <v>159</v>
      </c>
      <c r="D81" s="194" t="s">
        <v>60</v>
      </c>
      <c r="E81" s="194" t="s">
        <v>56</v>
      </c>
      <c r="F81" s="194" t="s">
        <v>57</v>
      </c>
      <c r="G81" s="194" t="s">
        <v>160</v>
      </c>
      <c r="H81" s="194" t="s">
        <v>161</v>
      </c>
      <c r="I81" s="195" t="s">
        <v>162</v>
      </c>
      <c r="J81" s="194" t="s">
        <v>150</v>
      </c>
      <c r="K81" s="196" t="s">
        <v>163</v>
      </c>
      <c r="L81" s="197"/>
      <c r="M81" s="93" t="s">
        <v>18</v>
      </c>
      <c r="N81" s="94" t="s">
        <v>45</v>
      </c>
      <c r="O81" s="94" t="s">
        <v>164</v>
      </c>
      <c r="P81" s="94" t="s">
        <v>165</v>
      </c>
      <c r="Q81" s="94" t="s">
        <v>166</v>
      </c>
      <c r="R81" s="94" t="s">
        <v>167</v>
      </c>
      <c r="S81" s="94" t="s">
        <v>168</v>
      </c>
      <c r="T81" s="95" t="s">
        <v>169</v>
      </c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1:63" s="2" customFormat="1" ht="22.8" customHeight="1">
      <c r="A82" s="39"/>
      <c r="B82" s="40"/>
      <c r="C82" s="100" t="s">
        <v>170</v>
      </c>
      <c r="D82" s="41"/>
      <c r="E82" s="41"/>
      <c r="F82" s="41"/>
      <c r="G82" s="41"/>
      <c r="H82" s="41"/>
      <c r="I82" s="137"/>
      <c r="J82" s="198">
        <f>BK82</f>
        <v>0</v>
      </c>
      <c r="K82" s="41"/>
      <c r="L82" s="45"/>
      <c r="M82" s="96"/>
      <c r="N82" s="199"/>
      <c r="O82" s="97"/>
      <c r="P82" s="200">
        <f>P83</f>
        <v>0</v>
      </c>
      <c r="Q82" s="97"/>
      <c r="R82" s="200">
        <f>R83</f>
        <v>0.09401711500000001</v>
      </c>
      <c r="S82" s="97"/>
      <c r="T82" s="201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74</v>
      </c>
      <c r="AU82" s="18" t="s">
        <v>151</v>
      </c>
      <c r="BK82" s="202">
        <f>BK83</f>
        <v>0</v>
      </c>
    </row>
    <row r="83" spans="1:63" s="12" customFormat="1" ht="25.9" customHeight="1">
      <c r="A83" s="12"/>
      <c r="B83" s="203"/>
      <c r="C83" s="204"/>
      <c r="D83" s="205" t="s">
        <v>74</v>
      </c>
      <c r="E83" s="206" t="s">
        <v>171</v>
      </c>
      <c r="F83" s="206" t="s">
        <v>172</v>
      </c>
      <c r="G83" s="204"/>
      <c r="H83" s="204"/>
      <c r="I83" s="207"/>
      <c r="J83" s="208">
        <f>BK83</f>
        <v>0</v>
      </c>
      <c r="K83" s="204"/>
      <c r="L83" s="209"/>
      <c r="M83" s="210"/>
      <c r="N83" s="211"/>
      <c r="O83" s="211"/>
      <c r="P83" s="212">
        <f>P84+P97</f>
        <v>0</v>
      </c>
      <c r="Q83" s="211"/>
      <c r="R83" s="212">
        <f>R84+R97</f>
        <v>0.09401711500000001</v>
      </c>
      <c r="S83" s="211"/>
      <c r="T83" s="213">
        <f>T84+T97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82</v>
      </c>
      <c r="AT83" s="215" t="s">
        <v>74</v>
      </c>
      <c r="AU83" s="215" t="s">
        <v>75</v>
      </c>
      <c r="AY83" s="214" t="s">
        <v>173</v>
      </c>
      <c r="BK83" s="216">
        <f>BK84+BK97</f>
        <v>0</v>
      </c>
    </row>
    <row r="84" spans="1:63" s="12" customFormat="1" ht="22.8" customHeight="1">
      <c r="A84" s="12"/>
      <c r="B84" s="203"/>
      <c r="C84" s="204"/>
      <c r="D84" s="205" t="s">
        <v>74</v>
      </c>
      <c r="E84" s="217" t="s">
        <v>82</v>
      </c>
      <c r="F84" s="217" t="s">
        <v>174</v>
      </c>
      <c r="G84" s="204"/>
      <c r="H84" s="204"/>
      <c r="I84" s="207"/>
      <c r="J84" s="218">
        <f>BK84</f>
        <v>0</v>
      </c>
      <c r="K84" s="204"/>
      <c r="L84" s="209"/>
      <c r="M84" s="210"/>
      <c r="N84" s="211"/>
      <c r="O84" s="211"/>
      <c r="P84" s="212">
        <f>SUM(P85:P96)</f>
        <v>0</v>
      </c>
      <c r="Q84" s="211"/>
      <c r="R84" s="212">
        <f>SUM(R85:R96)</f>
        <v>0.09401711500000001</v>
      </c>
      <c r="S84" s="211"/>
      <c r="T84" s="213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82</v>
      </c>
      <c r="AT84" s="215" t="s">
        <v>74</v>
      </c>
      <c r="AU84" s="215" t="s">
        <v>82</v>
      </c>
      <c r="AY84" s="214" t="s">
        <v>173</v>
      </c>
      <c r="BK84" s="216">
        <f>SUM(BK85:BK96)</f>
        <v>0</v>
      </c>
    </row>
    <row r="85" spans="1:65" s="2" customFormat="1" ht="20.5" customHeight="1">
      <c r="A85" s="39"/>
      <c r="B85" s="40"/>
      <c r="C85" s="219" t="s">
        <v>82</v>
      </c>
      <c r="D85" s="219" t="s">
        <v>175</v>
      </c>
      <c r="E85" s="220" t="s">
        <v>176</v>
      </c>
      <c r="F85" s="221" t="s">
        <v>177</v>
      </c>
      <c r="G85" s="222" t="s">
        <v>178</v>
      </c>
      <c r="H85" s="223">
        <v>15.53</v>
      </c>
      <c r="I85" s="224"/>
      <c r="J85" s="223">
        <f>ROUND(I85*H85,2)</f>
        <v>0</v>
      </c>
      <c r="K85" s="221" t="s">
        <v>179</v>
      </c>
      <c r="L85" s="45"/>
      <c r="M85" s="225" t="s">
        <v>18</v>
      </c>
      <c r="N85" s="226" t="s">
        <v>46</v>
      </c>
      <c r="O85" s="85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9" t="s">
        <v>180</v>
      </c>
      <c r="AT85" s="229" t="s">
        <v>175</v>
      </c>
      <c r="AU85" s="229" t="s">
        <v>84</v>
      </c>
      <c r="AY85" s="18" t="s">
        <v>173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18" t="s">
        <v>82</v>
      </c>
      <c r="BK85" s="230">
        <f>ROUND(I85*H85,2)</f>
        <v>0</v>
      </c>
      <c r="BL85" s="18" t="s">
        <v>180</v>
      </c>
      <c r="BM85" s="229" t="s">
        <v>602</v>
      </c>
    </row>
    <row r="86" spans="1:47" s="2" customFormat="1" ht="12">
      <c r="A86" s="39"/>
      <c r="B86" s="40"/>
      <c r="C86" s="41"/>
      <c r="D86" s="231" t="s">
        <v>182</v>
      </c>
      <c r="E86" s="41"/>
      <c r="F86" s="232" t="s">
        <v>183</v>
      </c>
      <c r="G86" s="41"/>
      <c r="H86" s="41"/>
      <c r="I86" s="137"/>
      <c r="J86" s="41"/>
      <c r="K86" s="41"/>
      <c r="L86" s="45"/>
      <c r="M86" s="233"/>
      <c r="N86" s="234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182</v>
      </c>
      <c r="AU86" s="18" t="s">
        <v>84</v>
      </c>
    </row>
    <row r="87" spans="1:51" s="13" customFormat="1" ht="12">
      <c r="A87" s="13"/>
      <c r="B87" s="235"/>
      <c r="C87" s="236"/>
      <c r="D87" s="231" t="s">
        <v>184</v>
      </c>
      <c r="E87" s="237" t="s">
        <v>18</v>
      </c>
      <c r="F87" s="238" t="s">
        <v>603</v>
      </c>
      <c r="G87" s="236"/>
      <c r="H87" s="239">
        <v>15.53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5" t="s">
        <v>184</v>
      </c>
      <c r="AU87" s="245" t="s">
        <v>84</v>
      </c>
      <c r="AV87" s="13" t="s">
        <v>84</v>
      </c>
      <c r="AW87" s="13" t="s">
        <v>36</v>
      </c>
      <c r="AX87" s="13" t="s">
        <v>82</v>
      </c>
      <c r="AY87" s="245" t="s">
        <v>173</v>
      </c>
    </row>
    <row r="88" spans="1:65" s="2" customFormat="1" ht="20.5" customHeight="1">
      <c r="A88" s="39"/>
      <c r="B88" s="40"/>
      <c r="C88" s="219" t="s">
        <v>84</v>
      </c>
      <c r="D88" s="219" t="s">
        <v>175</v>
      </c>
      <c r="E88" s="220" t="s">
        <v>604</v>
      </c>
      <c r="F88" s="221" t="s">
        <v>605</v>
      </c>
      <c r="G88" s="222" t="s">
        <v>178</v>
      </c>
      <c r="H88" s="223">
        <v>72.45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606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310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47" s="2" customFormat="1" ht="12">
      <c r="A90" s="39"/>
      <c r="B90" s="40"/>
      <c r="C90" s="41"/>
      <c r="D90" s="231" t="s">
        <v>239</v>
      </c>
      <c r="E90" s="41"/>
      <c r="F90" s="232" t="s">
        <v>444</v>
      </c>
      <c r="G90" s="41"/>
      <c r="H90" s="41"/>
      <c r="I90" s="137"/>
      <c r="J90" s="41"/>
      <c r="K90" s="41"/>
      <c r="L90" s="45"/>
      <c r="M90" s="233"/>
      <c r="N90" s="23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239</v>
      </c>
      <c r="AU90" s="18" t="s">
        <v>84</v>
      </c>
    </row>
    <row r="91" spans="1:51" s="13" customFormat="1" ht="12">
      <c r="A91" s="13"/>
      <c r="B91" s="235"/>
      <c r="C91" s="236"/>
      <c r="D91" s="231" t="s">
        <v>184</v>
      </c>
      <c r="E91" s="237" t="s">
        <v>18</v>
      </c>
      <c r="F91" s="238" t="s">
        <v>607</v>
      </c>
      <c r="G91" s="236"/>
      <c r="H91" s="239">
        <v>72.45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184</v>
      </c>
      <c r="AU91" s="245" t="s">
        <v>84</v>
      </c>
      <c r="AV91" s="13" t="s">
        <v>84</v>
      </c>
      <c r="AW91" s="13" t="s">
        <v>36</v>
      </c>
      <c r="AX91" s="13" t="s">
        <v>82</v>
      </c>
      <c r="AY91" s="245" t="s">
        <v>173</v>
      </c>
    </row>
    <row r="92" spans="1:65" s="2" customFormat="1" ht="20.5" customHeight="1">
      <c r="A92" s="39"/>
      <c r="B92" s="40"/>
      <c r="C92" s="219" t="s">
        <v>192</v>
      </c>
      <c r="D92" s="219" t="s">
        <v>175</v>
      </c>
      <c r="E92" s="220" t="s">
        <v>313</v>
      </c>
      <c r="F92" s="221" t="s">
        <v>314</v>
      </c>
      <c r="G92" s="222" t="s">
        <v>178</v>
      </c>
      <c r="H92" s="223">
        <v>72.45</v>
      </c>
      <c r="I92" s="224"/>
      <c r="J92" s="223">
        <f>ROUND(I92*H92,2)</f>
        <v>0</v>
      </c>
      <c r="K92" s="221" t="s">
        <v>179</v>
      </c>
      <c r="L92" s="45"/>
      <c r="M92" s="225" t="s">
        <v>18</v>
      </c>
      <c r="N92" s="226" t="s">
        <v>46</v>
      </c>
      <c r="O92" s="85"/>
      <c r="P92" s="227">
        <f>O92*H92</f>
        <v>0</v>
      </c>
      <c r="Q92" s="227">
        <v>0.0012727</v>
      </c>
      <c r="R92" s="227">
        <f>Q92*H92</f>
        <v>0.092207115</v>
      </c>
      <c r="S92" s="227">
        <v>0</v>
      </c>
      <c r="T92" s="228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9" t="s">
        <v>180</v>
      </c>
      <c r="AT92" s="229" t="s">
        <v>175</v>
      </c>
      <c r="AU92" s="229" t="s">
        <v>84</v>
      </c>
      <c r="AY92" s="18" t="s">
        <v>173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8" t="s">
        <v>82</v>
      </c>
      <c r="BK92" s="230">
        <f>ROUND(I92*H92,2)</f>
        <v>0</v>
      </c>
      <c r="BL92" s="18" t="s">
        <v>180</v>
      </c>
      <c r="BM92" s="229" t="s">
        <v>608</v>
      </c>
    </row>
    <row r="93" spans="1:47" s="2" customFormat="1" ht="12">
      <c r="A93" s="39"/>
      <c r="B93" s="40"/>
      <c r="C93" s="41"/>
      <c r="D93" s="231" t="s">
        <v>182</v>
      </c>
      <c r="E93" s="41"/>
      <c r="F93" s="232" t="s">
        <v>316</v>
      </c>
      <c r="G93" s="41"/>
      <c r="H93" s="41"/>
      <c r="I93" s="137"/>
      <c r="J93" s="41"/>
      <c r="K93" s="41"/>
      <c r="L93" s="45"/>
      <c r="M93" s="233"/>
      <c r="N93" s="23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3" customFormat="1" ht="12">
      <c r="A94" s="13"/>
      <c r="B94" s="235"/>
      <c r="C94" s="236"/>
      <c r="D94" s="231" t="s">
        <v>184</v>
      </c>
      <c r="E94" s="237" t="s">
        <v>18</v>
      </c>
      <c r="F94" s="238" t="s">
        <v>609</v>
      </c>
      <c r="G94" s="236"/>
      <c r="H94" s="239">
        <v>72.45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184</v>
      </c>
      <c r="AU94" s="245" t="s">
        <v>84</v>
      </c>
      <c r="AV94" s="13" t="s">
        <v>84</v>
      </c>
      <c r="AW94" s="13" t="s">
        <v>36</v>
      </c>
      <c r="AX94" s="13" t="s">
        <v>82</v>
      </c>
      <c r="AY94" s="245" t="s">
        <v>173</v>
      </c>
    </row>
    <row r="95" spans="1:65" s="2" customFormat="1" ht="20.5" customHeight="1">
      <c r="A95" s="39"/>
      <c r="B95" s="40"/>
      <c r="C95" s="268" t="s">
        <v>180</v>
      </c>
      <c r="D95" s="268" t="s">
        <v>283</v>
      </c>
      <c r="E95" s="269" t="s">
        <v>319</v>
      </c>
      <c r="F95" s="270" t="s">
        <v>320</v>
      </c>
      <c r="G95" s="271" t="s">
        <v>321</v>
      </c>
      <c r="H95" s="272">
        <v>1.81</v>
      </c>
      <c r="I95" s="273"/>
      <c r="J95" s="272">
        <f>ROUND(I95*H95,2)</f>
        <v>0</v>
      </c>
      <c r="K95" s="270" t="s">
        <v>179</v>
      </c>
      <c r="L95" s="274"/>
      <c r="M95" s="275" t="s">
        <v>18</v>
      </c>
      <c r="N95" s="276" t="s">
        <v>46</v>
      </c>
      <c r="O95" s="85"/>
      <c r="P95" s="227">
        <f>O95*H95</f>
        <v>0</v>
      </c>
      <c r="Q95" s="227">
        <v>0.001</v>
      </c>
      <c r="R95" s="227">
        <f>Q95*H95</f>
        <v>0.0018100000000000002</v>
      </c>
      <c r="S95" s="227">
        <v>0</v>
      </c>
      <c r="T95" s="22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9" t="s">
        <v>213</v>
      </c>
      <c r="AT95" s="229" t="s">
        <v>283</v>
      </c>
      <c r="AU95" s="229" t="s">
        <v>84</v>
      </c>
      <c r="AY95" s="18" t="s">
        <v>173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8" t="s">
        <v>82</v>
      </c>
      <c r="BK95" s="230">
        <f>ROUND(I95*H95,2)</f>
        <v>0</v>
      </c>
      <c r="BL95" s="18" t="s">
        <v>180</v>
      </c>
      <c r="BM95" s="229" t="s">
        <v>610</v>
      </c>
    </row>
    <row r="96" spans="1:51" s="13" customFormat="1" ht="12">
      <c r="A96" s="13"/>
      <c r="B96" s="235"/>
      <c r="C96" s="236"/>
      <c r="D96" s="231" t="s">
        <v>184</v>
      </c>
      <c r="E96" s="236"/>
      <c r="F96" s="238" t="s">
        <v>611</v>
      </c>
      <c r="G96" s="236"/>
      <c r="H96" s="239">
        <v>1.81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4</v>
      </c>
      <c r="AX96" s="13" t="s">
        <v>82</v>
      </c>
      <c r="AY96" s="245" t="s">
        <v>173</v>
      </c>
    </row>
    <row r="97" spans="1:63" s="12" customFormat="1" ht="22.8" customHeight="1">
      <c r="A97" s="12"/>
      <c r="B97" s="203"/>
      <c r="C97" s="204"/>
      <c r="D97" s="205" t="s">
        <v>74</v>
      </c>
      <c r="E97" s="217" t="s">
        <v>399</v>
      </c>
      <c r="F97" s="217" t="s">
        <v>400</v>
      </c>
      <c r="G97" s="204"/>
      <c r="H97" s="204"/>
      <c r="I97" s="207"/>
      <c r="J97" s="218">
        <f>BK97</f>
        <v>0</v>
      </c>
      <c r="K97" s="204"/>
      <c r="L97" s="209"/>
      <c r="M97" s="210"/>
      <c r="N97" s="211"/>
      <c r="O97" s="211"/>
      <c r="P97" s="212">
        <f>SUM(P98:P99)</f>
        <v>0</v>
      </c>
      <c r="Q97" s="211"/>
      <c r="R97" s="212">
        <f>SUM(R98:R99)</f>
        <v>0</v>
      </c>
      <c r="S97" s="211"/>
      <c r="T97" s="213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4" t="s">
        <v>82</v>
      </c>
      <c r="AT97" s="215" t="s">
        <v>74</v>
      </c>
      <c r="AU97" s="215" t="s">
        <v>82</v>
      </c>
      <c r="AY97" s="214" t="s">
        <v>173</v>
      </c>
      <c r="BK97" s="216">
        <f>SUM(BK98:BK99)</f>
        <v>0</v>
      </c>
    </row>
    <row r="98" spans="1:65" s="2" customFormat="1" ht="20.5" customHeight="1">
      <c r="A98" s="39"/>
      <c r="B98" s="40"/>
      <c r="C98" s="219" t="s">
        <v>197</v>
      </c>
      <c r="D98" s="219" t="s">
        <v>175</v>
      </c>
      <c r="E98" s="220" t="s">
        <v>456</v>
      </c>
      <c r="F98" s="221" t="s">
        <v>457</v>
      </c>
      <c r="G98" s="222" t="s">
        <v>272</v>
      </c>
      <c r="H98" s="223">
        <v>0.09</v>
      </c>
      <c r="I98" s="224"/>
      <c r="J98" s="223">
        <f>ROUND(I98*H98,2)</f>
        <v>0</v>
      </c>
      <c r="K98" s="221" t="s">
        <v>179</v>
      </c>
      <c r="L98" s="45"/>
      <c r="M98" s="225" t="s">
        <v>18</v>
      </c>
      <c r="N98" s="226" t="s">
        <v>46</v>
      </c>
      <c r="O98" s="85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9" t="s">
        <v>180</v>
      </c>
      <c r="AT98" s="229" t="s">
        <v>175</v>
      </c>
      <c r="AU98" s="229" t="s">
        <v>84</v>
      </c>
      <c r="AY98" s="18" t="s">
        <v>173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8" t="s">
        <v>82</v>
      </c>
      <c r="BK98" s="230">
        <f>ROUND(I98*H98,2)</f>
        <v>0</v>
      </c>
      <c r="BL98" s="18" t="s">
        <v>180</v>
      </c>
      <c r="BM98" s="229" t="s">
        <v>612</v>
      </c>
    </row>
    <row r="99" spans="1:47" s="2" customFormat="1" ht="12">
      <c r="A99" s="39"/>
      <c r="B99" s="40"/>
      <c r="C99" s="41"/>
      <c r="D99" s="231" t="s">
        <v>182</v>
      </c>
      <c r="E99" s="41"/>
      <c r="F99" s="232" t="s">
        <v>459</v>
      </c>
      <c r="G99" s="41"/>
      <c r="H99" s="41"/>
      <c r="I99" s="137"/>
      <c r="J99" s="41"/>
      <c r="K99" s="41"/>
      <c r="L99" s="45"/>
      <c r="M99" s="277"/>
      <c r="N99" s="278"/>
      <c r="O99" s="279"/>
      <c r="P99" s="279"/>
      <c r="Q99" s="279"/>
      <c r="R99" s="279"/>
      <c r="S99" s="279"/>
      <c r="T99" s="280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182</v>
      </c>
      <c r="AU99" s="18" t="s">
        <v>84</v>
      </c>
    </row>
    <row r="100" spans="1:31" s="2" customFormat="1" ht="6.95" customHeight="1">
      <c r="A100" s="39"/>
      <c r="B100" s="60"/>
      <c r="C100" s="61"/>
      <c r="D100" s="61"/>
      <c r="E100" s="61"/>
      <c r="F100" s="61"/>
      <c r="G100" s="61"/>
      <c r="H100" s="61"/>
      <c r="I100" s="167"/>
      <c r="J100" s="61"/>
      <c r="K100" s="61"/>
      <c r="L100" s="45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sheetProtection password="CC35" sheet="1" objects="1" scenarios="1" formatColumns="0" formatRows="0" autoFilter="0"/>
  <autoFilter ref="C81:K9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67.140625" style="1" customWidth="1"/>
    <col min="7" max="7" width="4.7109375" style="1" customWidth="1"/>
    <col min="8" max="8" width="7.7109375" style="1" customWidth="1"/>
    <col min="9" max="9" width="13.421875" style="129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145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15</v>
      </c>
      <c r="I6" s="129"/>
      <c r="L6" s="21"/>
    </row>
    <row r="7" spans="2:12" s="1" customFormat="1" ht="14.5" customHeight="1">
      <c r="B7" s="21"/>
      <c r="E7" s="136" t="str">
        <f>'Rekapitulace stavby'!K6</f>
        <v>2020/I Společná zařízení v k. ú. Borotín u Boskovic - cesty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146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4.5" customHeight="1">
      <c r="A9" s="39"/>
      <c r="B9" s="45"/>
      <c r="C9" s="39"/>
      <c r="D9" s="39"/>
      <c r="E9" s="139" t="s">
        <v>613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17</v>
      </c>
      <c r="E11" s="39"/>
      <c r="F11" s="140" t="s">
        <v>18</v>
      </c>
      <c r="G11" s="39"/>
      <c r="H11" s="39"/>
      <c r="I11" s="141" t="s">
        <v>19</v>
      </c>
      <c r="J11" s="140" t="s">
        <v>18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20</v>
      </c>
      <c r="E12" s="39"/>
      <c r="F12" s="140" t="s">
        <v>21</v>
      </c>
      <c r="G12" s="39"/>
      <c r="H12" s="39"/>
      <c r="I12" s="141" t="s">
        <v>22</v>
      </c>
      <c r="J12" s="142" t="str">
        <f>'Rekapitulace stavby'!AN8</f>
        <v>2. 5. 2017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24</v>
      </c>
      <c r="E14" s="39"/>
      <c r="F14" s="39"/>
      <c r="G14" s="39"/>
      <c r="H14" s="39"/>
      <c r="I14" s="141" t="s">
        <v>25</v>
      </c>
      <c r="J14" s="140" t="s">
        <v>26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25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28</v>
      </c>
      <c r="J21" s="140" t="s">
        <v>35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37</v>
      </c>
      <c r="E23" s="39"/>
      <c r="F23" s="39"/>
      <c r="G23" s="39"/>
      <c r="H23" s="39"/>
      <c r="I23" s="141" t="s">
        <v>25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39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5" customHeight="1">
      <c r="A27" s="143"/>
      <c r="B27" s="144"/>
      <c r="C27" s="143"/>
      <c r="D27" s="143"/>
      <c r="E27" s="145" t="s">
        <v>18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41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43</v>
      </c>
      <c r="G32" s="39"/>
      <c r="H32" s="39"/>
      <c r="I32" s="153" t="s">
        <v>42</v>
      </c>
      <c r="J32" s="152" t="s">
        <v>44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45</v>
      </c>
      <c r="E33" s="135" t="s">
        <v>46</v>
      </c>
      <c r="F33" s="155">
        <f>ROUND((SUM(BE85:BE193)),2)</f>
        <v>0</v>
      </c>
      <c r="G33" s="39"/>
      <c r="H33" s="39"/>
      <c r="I33" s="156">
        <v>0.21</v>
      </c>
      <c r="J33" s="155">
        <f>ROUND(((SUM(BE85:BE193))*I33),2)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47</v>
      </c>
      <c r="F34" s="155">
        <f>ROUND((SUM(BF85:BF193)),2)</f>
        <v>0</v>
      </c>
      <c r="G34" s="39"/>
      <c r="H34" s="39"/>
      <c r="I34" s="156">
        <v>0.15</v>
      </c>
      <c r="J34" s="155">
        <f>ROUND(((SUM(BF85:BF193))*I34),2)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48</v>
      </c>
      <c r="F35" s="155">
        <f>ROUND((SUM(BG85:BG193)),2)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49</v>
      </c>
      <c r="F36" s="155">
        <f>ROUND((SUM(BH85:BH193)),2)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50</v>
      </c>
      <c r="F37" s="155">
        <f>ROUND((SUM(BI85:BI193)),2)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51</v>
      </c>
      <c r="E39" s="159"/>
      <c r="F39" s="159"/>
      <c r="G39" s="160" t="s">
        <v>52</v>
      </c>
      <c r="H39" s="161" t="s">
        <v>53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5" customHeight="1">
      <c r="A48" s="39"/>
      <c r="B48" s="40"/>
      <c r="C48" s="41"/>
      <c r="D48" s="41"/>
      <c r="E48" s="171" t="str">
        <f>E7</f>
        <v>2020/I Společná zařízení v k. ú. Borotín u Boskovic - cesty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5" customHeight="1">
      <c r="A50" s="39"/>
      <c r="B50" s="40"/>
      <c r="C50" s="41"/>
      <c r="D50" s="41"/>
      <c r="E50" s="70" t="str">
        <f>E9</f>
        <v>16025-2 - SO102 Polní cesta Pv52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20</v>
      </c>
      <c r="D52" s="41"/>
      <c r="E52" s="41"/>
      <c r="F52" s="28" t="str">
        <f>F12</f>
        <v>Borotín</v>
      </c>
      <c r="G52" s="41"/>
      <c r="H52" s="41"/>
      <c r="I52" s="141" t="s">
        <v>22</v>
      </c>
      <c r="J52" s="73" t="str">
        <f>IF(J12="","",J12)</f>
        <v>2. 5. 2017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9" customHeight="1">
      <c r="A54" s="39"/>
      <c r="B54" s="40"/>
      <c r="C54" s="33" t="s">
        <v>24</v>
      </c>
      <c r="D54" s="41"/>
      <c r="E54" s="41"/>
      <c r="F54" s="28" t="str">
        <f>E15</f>
        <v>ČR - SPÚ, KPÚ pro JMK, pobočka Blansko</v>
      </c>
      <c r="G54" s="41"/>
      <c r="H54" s="41"/>
      <c r="I54" s="141" t="s">
        <v>32</v>
      </c>
      <c r="J54" s="37" t="str">
        <f>E21</f>
        <v>AGERIS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4.9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37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149</v>
      </c>
      <c r="D57" s="173"/>
      <c r="E57" s="173"/>
      <c r="F57" s="173"/>
      <c r="G57" s="173"/>
      <c r="H57" s="173"/>
      <c r="I57" s="174"/>
      <c r="J57" s="175" t="s">
        <v>150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73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151</v>
      </c>
    </row>
    <row r="60" spans="1:31" s="9" customFormat="1" ht="24.95" customHeight="1">
      <c r="A60" s="9"/>
      <c r="B60" s="177"/>
      <c r="C60" s="178"/>
      <c r="D60" s="179" t="s">
        <v>152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153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154</v>
      </c>
      <c r="E62" s="187"/>
      <c r="F62" s="187"/>
      <c r="G62" s="187"/>
      <c r="H62" s="187"/>
      <c r="I62" s="188"/>
      <c r="J62" s="189">
        <f>J164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155</v>
      </c>
      <c r="E63" s="187"/>
      <c r="F63" s="187"/>
      <c r="G63" s="187"/>
      <c r="H63" s="187"/>
      <c r="I63" s="188"/>
      <c r="J63" s="189">
        <f>J175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156</v>
      </c>
      <c r="E64" s="187"/>
      <c r="F64" s="187"/>
      <c r="G64" s="187"/>
      <c r="H64" s="187"/>
      <c r="I64" s="188"/>
      <c r="J64" s="189">
        <f>J180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157</v>
      </c>
      <c r="E65" s="187"/>
      <c r="F65" s="187"/>
      <c r="G65" s="187"/>
      <c r="H65" s="187"/>
      <c r="I65" s="188"/>
      <c r="J65" s="189">
        <f>J191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158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15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5" customHeight="1">
      <c r="A75" s="39"/>
      <c r="B75" s="40"/>
      <c r="C75" s="41"/>
      <c r="D75" s="41"/>
      <c r="E75" s="171" t="str">
        <f>E7</f>
        <v>2020/I Společná zařízení v k. ú. Borotín u Boskovic - cesty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5" customHeight="1">
      <c r="A77" s="39"/>
      <c r="B77" s="40"/>
      <c r="C77" s="41"/>
      <c r="D77" s="41"/>
      <c r="E77" s="70" t="str">
        <f>E9</f>
        <v>16025-2 - SO102 Polní cesta Pv52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20</v>
      </c>
      <c r="D79" s="41"/>
      <c r="E79" s="41"/>
      <c r="F79" s="28" t="str">
        <f>F12</f>
        <v>Borotín</v>
      </c>
      <c r="G79" s="41"/>
      <c r="H79" s="41"/>
      <c r="I79" s="141" t="s">
        <v>22</v>
      </c>
      <c r="J79" s="73" t="str">
        <f>IF(J12="","",J12)</f>
        <v>2. 5. 2017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" customHeight="1">
      <c r="A81" s="39"/>
      <c r="B81" s="40"/>
      <c r="C81" s="33" t="s">
        <v>24</v>
      </c>
      <c r="D81" s="41"/>
      <c r="E81" s="41"/>
      <c r="F81" s="28" t="str">
        <f>E15</f>
        <v>ČR - SPÚ, KPÚ pro JMK, pobočka Blansko</v>
      </c>
      <c r="G81" s="41"/>
      <c r="H81" s="41"/>
      <c r="I81" s="141" t="s">
        <v>32</v>
      </c>
      <c r="J81" s="37" t="str">
        <f>E21</f>
        <v>AGERIS s.r.o.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4.9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141" t="s">
        <v>37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91"/>
      <c r="B84" s="192"/>
      <c r="C84" s="193" t="s">
        <v>159</v>
      </c>
      <c r="D84" s="194" t="s">
        <v>60</v>
      </c>
      <c r="E84" s="194" t="s">
        <v>56</v>
      </c>
      <c r="F84" s="194" t="s">
        <v>57</v>
      </c>
      <c r="G84" s="194" t="s">
        <v>160</v>
      </c>
      <c r="H84" s="194" t="s">
        <v>161</v>
      </c>
      <c r="I84" s="195" t="s">
        <v>162</v>
      </c>
      <c r="J84" s="194" t="s">
        <v>150</v>
      </c>
      <c r="K84" s="196" t="s">
        <v>163</v>
      </c>
      <c r="L84" s="197"/>
      <c r="M84" s="93" t="s">
        <v>18</v>
      </c>
      <c r="N84" s="94" t="s">
        <v>45</v>
      </c>
      <c r="O84" s="94" t="s">
        <v>164</v>
      </c>
      <c r="P84" s="94" t="s">
        <v>165</v>
      </c>
      <c r="Q84" s="94" t="s">
        <v>166</v>
      </c>
      <c r="R84" s="94" t="s">
        <v>167</v>
      </c>
      <c r="S84" s="94" t="s">
        <v>168</v>
      </c>
      <c r="T84" s="95" t="s">
        <v>169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63" s="2" customFormat="1" ht="22.8" customHeight="1">
      <c r="A85" s="39"/>
      <c r="B85" s="40"/>
      <c r="C85" s="100" t="s">
        <v>170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2325.295881854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151</v>
      </c>
      <c r="BK85" s="202">
        <f>BK86</f>
        <v>0</v>
      </c>
    </row>
    <row r="86" spans="1:63" s="12" customFormat="1" ht="25.9" customHeight="1">
      <c r="A86" s="12"/>
      <c r="B86" s="203"/>
      <c r="C86" s="204"/>
      <c r="D86" s="205" t="s">
        <v>74</v>
      </c>
      <c r="E86" s="206" t="s">
        <v>171</v>
      </c>
      <c r="F86" s="206" t="s">
        <v>172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P87+P164+P175+P180+P191</f>
        <v>0</v>
      </c>
      <c r="Q86" s="211"/>
      <c r="R86" s="212">
        <f>R87+R164+R175+R180+R191</f>
        <v>2325.295881854</v>
      </c>
      <c r="S86" s="211"/>
      <c r="T86" s="213">
        <f>T87+T164+T175+T180+T191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82</v>
      </c>
      <c r="AT86" s="215" t="s">
        <v>74</v>
      </c>
      <c r="AU86" s="215" t="s">
        <v>75</v>
      </c>
      <c r="AY86" s="214" t="s">
        <v>173</v>
      </c>
      <c r="BK86" s="216">
        <f>BK87+BK164+BK175+BK180+BK191</f>
        <v>0</v>
      </c>
    </row>
    <row r="87" spans="1:63" s="12" customFormat="1" ht="22.8" customHeight="1">
      <c r="A87" s="12"/>
      <c r="B87" s="203"/>
      <c r="C87" s="204"/>
      <c r="D87" s="205" t="s">
        <v>74</v>
      </c>
      <c r="E87" s="217" t="s">
        <v>82</v>
      </c>
      <c r="F87" s="217" t="s">
        <v>174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SUM(P88:P163)</f>
        <v>0</v>
      </c>
      <c r="Q87" s="211"/>
      <c r="R87" s="212">
        <f>SUM(R88:R163)</f>
        <v>313.580298</v>
      </c>
      <c r="S87" s="211"/>
      <c r="T87" s="213">
        <f>SUM(T88:T163)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82</v>
      </c>
      <c r="AT87" s="215" t="s">
        <v>74</v>
      </c>
      <c r="AU87" s="215" t="s">
        <v>82</v>
      </c>
      <c r="AY87" s="214" t="s">
        <v>173</v>
      </c>
      <c r="BK87" s="216">
        <f>SUM(BK88:BK163)</f>
        <v>0</v>
      </c>
    </row>
    <row r="88" spans="1:65" s="2" customFormat="1" ht="20.5" customHeight="1">
      <c r="A88" s="39"/>
      <c r="B88" s="40"/>
      <c r="C88" s="219" t="s">
        <v>82</v>
      </c>
      <c r="D88" s="219" t="s">
        <v>175</v>
      </c>
      <c r="E88" s="220" t="s">
        <v>407</v>
      </c>
      <c r="F88" s="221" t="s">
        <v>408</v>
      </c>
      <c r="G88" s="222" t="s">
        <v>178</v>
      </c>
      <c r="H88" s="223">
        <v>1653.33</v>
      </c>
      <c r="I88" s="224"/>
      <c r="J88" s="223">
        <f>ROUND(I88*H88,2)</f>
        <v>0</v>
      </c>
      <c r="K88" s="221" t="s">
        <v>179</v>
      </c>
      <c r="L88" s="45"/>
      <c r="M88" s="225" t="s">
        <v>18</v>
      </c>
      <c r="N88" s="226" t="s">
        <v>46</v>
      </c>
      <c r="O88" s="85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9" t="s">
        <v>180</v>
      </c>
      <c r="AT88" s="229" t="s">
        <v>175</v>
      </c>
      <c r="AU88" s="229" t="s">
        <v>84</v>
      </c>
      <c r="AY88" s="18" t="s">
        <v>173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8" t="s">
        <v>82</v>
      </c>
      <c r="BK88" s="230">
        <f>ROUND(I88*H88,2)</f>
        <v>0</v>
      </c>
      <c r="BL88" s="18" t="s">
        <v>180</v>
      </c>
      <c r="BM88" s="229" t="s">
        <v>614</v>
      </c>
    </row>
    <row r="89" spans="1:47" s="2" customFormat="1" ht="12">
      <c r="A89" s="39"/>
      <c r="B89" s="40"/>
      <c r="C89" s="41"/>
      <c r="D89" s="231" t="s">
        <v>182</v>
      </c>
      <c r="E89" s="41"/>
      <c r="F89" s="232" t="s">
        <v>183</v>
      </c>
      <c r="G89" s="41"/>
      <c r="H89" s="41"/>
      <c r="I89" s="137"/>
      <c r="J89" s="41"/>
      <c r="K89" s="41"/>
      <c r="L89" s="45"/>
      <c r="M89" s="233"/>
      <c r="N89" s="234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3" customFormat="1" ht="12">
      <c r="A90" s="13"/>
      <c r="B90" s="235"/>
      <c r="C90" s="236"/>
      <c r="D90" s="231" t="s">
        <v>184</v>
      </c>
      <c r="E90" s="237" t="s">
        <v>18</v>
      </c>
      <c r="F90" s="238" t="s">
        <v>615</v>
      </c>
      <c r="G90" s="236"/>
      <c r="H90" s="239">
        <v>1653.33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5" t="s">
        <v>184</v>
      </c>
      <c r="AU90" s="245" t="s">
        <v>84</v>
      </c>
      <c r="AV90" s="13" t="s">
        <v>84</v>
      </c>
      <c r="AW90" s="13" t="s">
        <v>36</v>
      </c>
      <c r="AX90" s="13" t="s">
        <v>82</v>
      </c>
      <c r="AY90" s="245" t="s">
        <v>173</v>
      </c>
    </row>
    <row r="91" spans="1:65" s="2" customFormat="1" ht="20.5" customHeight="1">
      <c r="A91" s="39"/>
      <c r="B91" s="40"/>
      <c r="C91" s="219" t="s">
        <v>84</v>
      </c>
      <c r="D91" s="219" t="s">
        <v>175</v>
      </c>
      <c r="E91" s="220" t="s">
        <v>537</v>
      </c>
      <c r="F91" s="221" t="s">
        <v>538</v>
      </c>
      <c r="G91" s="222" t="s">
        <v>188</v>
      </c>
      <c r="H91" s="223">
        <v>146.3</v>
      </c>
      <c r="I91" s="224"/>
      <c r="J91" s="223">
        <f>ROUND(I91*H91,2)</f>
        <v>0</v>
      </c>
      <c r="K91" s="221" t="s">
        <v>179</v>
      </c>
      <c r="L91" s="45"/>
      <c r="M91" s="225" t="s">
        <v>18</v>
      </c>
      <c r="N91" s="226" t="s">
        <v>46</v>
      </c>
      <c r="O91" s="85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9" t="s">
        <v>180</v>
      </c>
      <c r="AT91" s="229" t="s">
        <v>175</v>
      </c>
      <c r="AU91" s="229" t="s">
        <v>84</v>
      </c>
      <c r="AY91" s="18" t="s">
        <v>173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8" t="s">
        <v>82</v>
      </c>
      <c r="BK91" s="230">
        <f>ROUND(I91*H91,2)</f>
        <v>0</v>
      </c>
      <c r="BL91" s="18" t="s">
        <v>180</v>
      </c>
      <c r="BM91" s="229" t="s">
        <v>616</v>
      </c>
    </row>
    <row r="92" spans="1:47" s="2" customFormat="1" ht="12">
      <c r="A92" s="39"/>
      <c r="B92" s="40"/>
      <c r="C92" s="41"/>
      <c r="D92" s="231" t="s">
        <v>182</v>
      </c>
      <c r="E92" s="41"/>
      <c r="F92" s="232" t="s">
        <v>190</v>
      </c>
      <c r="G92" s="41"/>
      <c r="H92" s="41"/>
      <c r="I92" s="137"/>
      <c r="J92" s="41"/>
      <c r="K92" s="41"/>
      <c r="L92" s="45"/>
      <c r="M92" s="233"/>
      <c r="N92" s="23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182</v>
      </c>
      <c r="AU92" s="18" t="s">
        <v>84</v>
      </c>
    </row>
    <row r="93" spans="1:51" s="13" customFormat="1" ht="12">
      <c r="A93" s="13"/>
      <c r="B93" s="235"/>
      <c r="C93" s="236"/>
      <c r="D93" s="231" t="s">
        <v>184</v>
      </c>
      <c r="E93" s="237" t="s">
        <v>18</v>
      </c>
      <c r="F93" s="238" t="s">
        <v>617</v>
      </c>
      <c r="G93" s="236"/>
      <c r="H93" s="239">
        <v>146.3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184</v>
      </c>
      <c r="AU93" s="245" t="s">
        <v>84</v>
      </c>
      <c r="AV93" s="13" t="s">
        <v>84</v>
      </c>
      <c r="AW93" s="13" t="s">
        <v>36</v>
      </c>
      <c r="AX93" s="13" t="s">
        <v>82</v>
      </c>
      <c r="AY93" s="245" t="s">
        <v>173</v>
      </c>
    </row>
    <row r="94" spans="1:65" s="2" customFormat="1" ht="20.5" customHeight="1">
      <c r="A94" s="39"/>
      <c r="B94" s="40"/>
      <c r="C94" s="219" t="s">
        <v>192</v>
      </c>
      <c r="D94" s="219" t="s">
        <v>175</v>
      </c>
      <c r="E94" s="220" t="s">
        <v>415</v>
      </c>
      <c r="F94" s="221" t="s">
        <v>416</v>
      </c>
      <c r="G94" s="222" t="s">
        <v>188</v>
      </c>
      <c r="H94" s="223">
        <v>25.82</v>
      </c>
      <c r="I94" s="224"/>
      <c r="J94" s="223">
        <f>ROUND(I94*H94,2)</f>
        <v>0</v>
      </c>
      <c r="K94" s="221" t="s">
        <v>179</v>
      </c>
      <c r="L94" s="45"/>
      <c r="M94" s="225" t="s">
        <v>18</v>
      </c>
      <c r="N94" s="226" t="s">
        <v>46</v>
      </c>
      <c r="O94" s="85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9" t="s">
        <v>180</v>
      </c>
      <c r="AT94" s="229" t="s">
        <v>175</v>
      </c>
      <c r="AU94" s="229" t="s">
        <v>84</v>
      </c>
      <c r="AY94" s="18" t="s">
        <v>173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8" t="s">
        <v>82</v>
      </c>
      <c r="BK94" s="230">
        <f>ROUND(I94*H94,2)</f>
        <v>0</v>
      </c>
      <c r="BL94" s="18" t="s">
        <v>180</v>
      </c>
      <c r="BM94" s="229" t="s">
        <v>618</v>
      </c>
    </row>
    <row r="95" spans="1:47" s="2" customFormat="1" ht="12">
      <c r="A95" s="39"/>
      <c r="B95" s="40"/>
      <c r="C95" s="41"/>
      <c r="D95" s="231" t="s">
        <v>182</v>
      </c>
      <c r="E95" s="41"/>
      <c r="F95" s="232" t="s">
        <v>190</v>
      </c>
      <c r="G95" s="41"/>
      <c r="H95" s="41"/>
      <c r="I95" s="137"/>
      <c r="J95" s="41"/>
      <c r="K95" s="41"/>
      <c r="L95" s="45"/>
      <c r="M95" s="233"/>
      <c r="N95" s="23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84</v>
      </c>
    </row>
    <row r="96" spans="1:51" s="13" customFormat="1" ht="12">
      <c r="A96" s="13"/>
      <c r="B96" s="235"/>
      <c r="C96" s="236"/>
      <c r="D96" s="231" t="s">
        <v>184</v>
      </c>
      <c r="E96" s="237" t="s">
        <v>18</v>
      </c>
      <c r="F96" s="238" t="s">
        <v>619</v>
      </c>
      <c r="G96" s="236"/>
      <c r="H96" s="239">
        <v>25.82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184</v>
      </c>
      <c r="AU96" s="245" t="s">
        <v>84</v>
      </c>
      <c r="AV96" s="13" t="s">
        <v>84</v>
      </c>
      <c r="AW96" s="13" t="s">
        <v>36</v>
      </c>
      <c r="AX96" s="13" t="s">
        <v>82</v>
      </c>
      <c r="AY96" s="245" t="s">
        <v>173</v>
      </c>
    </row>
    <row r="97" spans="1:65" s="2" customFormat="1" ht="31" customHeight="1">
      <c r="A97" s="39"/>
      <c r="B97" s="40"/>
      <c r="C97" s="219" t="s">
        <v>197</v>
      </c>
      <c r="D97" s="219" t="s">
        <v>175</v>
      </c>
      <c r="E97" s="220" t="s">
        <v>214</v>
      </c>
      <c r="F97" s="221" t="s">
        <v>215</v>
      </c>
      <c r="G97" s="222" t="s">
        <v>188</v>
      </c>
      <c r="H97" s="223">
        <v>172.55</v>
      </c>
      <c r="I97" s="224"/>
      <c r="J97" s="223">
        <f>ROUND(I97*H97,2)</f>
        <v>0</v>
      </c>
      <c r="K97" s="221" t="s">
        <v>179</v>
      </c>
      <c r="L97" s="45"/>
      <c r="M97" s="225" t="s">
        <v>18</v>
      </c>
      <c r="N97" s="226" t="s">
        <v>46</v>
      </c>
      <c r="O97" s="85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9" t="s">
        <v>180</v>
      </c>
      <c r="AT97" s="229" t="s">
        <v>175</v>
      </c>
      <c r="AU97" s="229" t="s">
        <v>84</v>
      </c>
      <c r="AY97" s="18" t="s">
        <v>173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8" t="s">
        <v>82</v>
      </c>
      <c r="BK97" s="230">
        <f>ROUND(I97*H97,2)</f>
        <v>0</v>
      </c>
      <c r="BL97" s="18" t="s">
        <v>180</v>
      </c>
      <c r="BM97" s="229" t="s">
        <v>620</v>
      </c>
    </row>
    <row r="98" spans="1:47" s="2" customFormat="1" ht="12">
      <c r="A98" s="39"/>
      <c r="B98" s="40"/>
      <c r="C98" s="41"/>
      <c r="D98" s="231" t="s">
        <v>182</v>
      </c>
      <c r="E98" s="41"/>
      <c r="F98" s="232" t="s">
        <v>217</v>
      </c>
      <c r="G98" s="41"/>
      <c r="H98" s="41"/>
      <c r="I98" s="137"/>
      <c r="J98" s="41"/>
      <c r="K98" s="41"/>
      <c r="L98" s="45"/>
      <c r="M98" s="233"/>
      <c r="N98" s="23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182</v>
      </c>
      <c r="AU98" s="18" t="s">
        <v>84</v>
      </c>
    </row>
    <row r="99" spans="1:51" s="13" customFormat="1" ht="12">
      <c r="A99" s="13"/>
      <c r="B99" s="235"/>
      <c r="C99" s="236"/>
      <c r="D99" s="231" t="s">
        <v>184</v>
      </c>
      <c r="E99" s="237" t="s">
        <v>18</v>
      </c>
      <c r="F99" s="238" t="s">
        <v>621</v>
      </c>
      <c r="G99" s="236"/>
      <c r="H99" s="239">
        <v>172.55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184</v>
      </c>
      <c r="AU99" s="245" t="s">
        <v>84</v>
      </c>
      <c r="AV99" s="13" t="s">
        <v>84</v>
      </c>
      <c r="AW99" s="13" t="s">
        <v>36</v>
      </c>
      <c r="AX99" s="13" t="s">
        <v>82</v>
      </c>
      <c r="AY99" s="245" t="s">
        <v>173</v>
      </c>
    </row>
    <row r="100" spans="1:65" s="2" customFormat="1" ht="31" customHeight="1">
      <c r="A100" s="39"/>
      <c r="B100" s="40"/>
      <c r="C100" s="219" t="s">
        <v>206</v>
      </c>
      <c r="D100" s="219" t="s">
        <v>175</v>
      </c>
      <c r="E100" s="220" t="s">
        <v>221</v>
      </c>
      <c r="F100" s="221" t="s">
        <v>222</v>
      </c>
      <c r="G100" s="222" t="s">
        <v>188</v>
      </c>
      <c r="H100" s="223">
        <v>30.45</v>
      </c>
      <c r="I100" s="224"/>
      <c r="J100" s="223">
        <f>ROUND(I100*H100,2)</f>
        <v>0</v>
      </c>
      <c r="K100" s="221" t="s">
        <v>179</v>
      </c>
      <c r="L100" s="45"/>
      <c r="M100" s="225" t="s">
        <v>18</v>
      </c>
      <c r="N100" s="226" t="s">
        <v>46</v>
      </c>
      <c r="O100" s="85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9" t="s">
        <v>180</v>
      </c>
      <c r="AT100" s="229" t="s">
        <v>175</v>
      </c>
      <c r="AU100" s="229" t="s">
        <v>84</v>
      </c>
      <c r="AY100" s="18" t="s">
        <v>173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8" t="s">
        <v>82</v>
      </c>
      <c r="BK100" s="230">
        <f>ROUND(I100*H100,2)</f>
        <v>0</v>
      </c>
      <c r="BL100" s="18" t="s">
        <v>180</v>
      </c>
      <c r="BM100" s="229" t="s">
        <v>622</v>
      </c>
    </row>
    <row r="101" spans="1:47" s="2" customFormat="1" ht="12">
      <c r="A101" s="39"/>
      <c r="B101" s="40"/>
      <c r="C101" s="41"/>
      <c r="D101" s="231" t="s">
        <v>182</v>
      </c>
      <c r="E101" s="41"/>
      <c r="F101" s="232" t="s">
        <v>217</v>
      </c>
      <c r="G101" s="41"/>
      <c r="H101" s="41"/>
      <c r="I101" s="137"/>
      <c r="J101" s="41"/>
      <c r="K101" s="41"/>
      <c r="L101" s="45"/>
      <c r="M101" s="233"/>
      <c r="N101" s="23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51" s="13" customFormat="1" ht="12">
      <c r="A102" s="13"/>
      <c r="B102" s="235"/>
      <c r="C102" s="236"/>
      <c r="D102" s="231" t="s">
        <v>184</v>
      </c>
      <c r="E102" s="237" t="s">
        <v>18</v>
      </c>
      <c r="F102" s="238" t="s">
        <v>623</v>
      </c>
      <c r="G102" s="236"/>
      <c r="H102" s="239">
        <v>30.45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184</v>
      </c>
      <c r="AU102" s="245" t="s">
        <v>84</v>
      </c>
      <c r="AV102" s="13" t="s">
        <v>84</v>
      </c>
      <c r="AW102" s="13" t="s">
        <v>36</v>
      </c>
      <c r="AX102" s="13" t="s">
        <v>82</v>
      </c>
      <c r="AY102" s="245" t="s">
        <v>173</v>
      </c>
    </row>
    <row r="103" spans="1:65" s="2" customFormat="1" ht="41.5" customHeight="1">
      <c r="A103" s="39"/>
      <c r="B103" s="40"/>
      <c r="C103" s="219" t="s">
        <v>426</v>
      </c>
      <c r="D103" s="219" t="s">
        <v>175</v>
      </c>
      <c r="E103" s="220" t="s">
        <v>227</v>
      </c>
      <c r="F103" s="221" t="s">
        <v>228</v>
      </c>
      <c r="G103" s="222" t="s">
        <v>188</v>
      </c>
      <c r="H103" s="223">
        <v>39.26</v>
      </c>
      <c r="I103" s="224"/>
      <c r="J103" s="223">
        <f>ROUND(I103*H103,2)</f>
        <v>0</v>
      </c>
      <c r="K103" s="221" t="s">
        <v>179</v>
      </c>
      <c r="L103" s="45"/>
      <c r="M103" s="225" t="s">
        <v>18</v>
      </c>
      <c r="N103" s="226" t="s">
        <v>46</v>
      </c>
      <c r="O103" s="85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9" t="s">
        <v>180</v>
      </c>
      <c r="AT103" s="229" t="s">
        <v>175</v>
      </c>
      <c r="AU103" s="229" t="s">
        <v>84</v>
      </c>
      <c r="AY103" s="18" t="s">
        <v>173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8" t="s">
        <v>82</v>
      </c>
      <c r="BK103" s="230">
        <f>ROUND(I103*H103,2)</f>
        <v>0</v>
      </c>
      <c r="BL103" s="18" t="s">
        <v>180</v>
      </c>
      <c r="BM103" s="229" t="s">
        <v>624</v>
      </c>
    </row>
    <row r="104" spans="1:47" s="2" customFormat="1" ht="12">
      <c r="A104" s="39"/>
      <c r="B104" s="40"/>
      <c r="C104" s="41"/>
      <c r="D104" s="231" t="s">
        <v>182</v>
      </c>
      <c r="E104" s="41"/>
      <c r="F104" s="232" t="s">
        <v>230</v>
      </c>
      <c r="G104" s="41"/>
      <c r="H104" s="41"/>
      <c r="I104" s="137"/>
      <c r="J104" s="41"/>
      <c r="K104" s="41"/>
      <c r="L104" s="45"/>
      <c r="M104" s="233"/>
      <c r="N104" s="23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5"/>
      <c r="C105" s="236"/>
      <c r="D105" s="231" t="s">
        <v>184</v>
      </c>
      <c r="E105" s="237" t="s">
        <v>18</v>
      </c>
      <c r="F105" s="238" t="s">
        <v>625</v>
      </c>
      <c r="G105" s="236"/>
      <c r="H105" s="239">
        <v>19.63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184</v>
      </c>
      <c r="AU105" s="245" t="s">
        <v>84</v>
      </c>
      <c r="AV105" s="13" t="s">
        <v>84</v>
      </c>
      <c r="AW105" s="13" t="s">
        <v>36</v>
      </c>
      <c r="AX105" s="13" t="s">
        <v>75</v>
      </c>
      <c r="AY105" s="245" t="s">
        <v>173</v>
      </c>
    </row>
    <row r="106" spans="1:51" s="13" customFormat="1" ht="12">
      <c r="A106" s="13"/>
      <c r="B106" s="235"/>
      <c r="C106" s="236"/>
      <c r="D106" s="231" t="s">
        <v>184</v>
      </c>
      <c r="E106" s="237" t="s">
        <v>18</v>
      </c>
      <c r="F106" s="238" t="s">
        <v>626</v>
      </c>
      <c r="G106" s="236"/>
      <c r="H106" s="239">
        <v>19.63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184</v>
      </c>
      <c r="AU106" s="245" t="s">
        <v>84</v>
      </c>
      <c r="AV106" s="13" t="s">
        <v>84</v>
      </c>
      <c r="AW106" s="13" t="s">
        <v>36</v>
      </c>
      <c r="AX106" s="13" t="s">
        <v>75</v>
      </c>
      <c r="AY106" s="245" t="s">
        <v>173</v>
      </c>
    </row>
    <row r="107" spans="1:51" s="14" customFormat="1" ht="12">
      <c r="A107" s="14"/>
      <c r="B107" s="246"/>
      <c r="C107" s="247"/>
      <c r="D107" s="231" t="s">
        <v>184</v>
      </c>
      <c r="E107" s="248" t="s">
        <v>18</v>
      </c>
      <c r="F107" s="249" t="s">
        <v>205</v>
      </c>
      <c r="G107" s="247"/>
      <c r="H107" s="250">
        <v>39.26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184</v>
      </c>
      <c r="AU107" s="256" t="s">
        <v>84</v>
      </c>
      <c r="AV107" s="14" t="s">
        <v>180</v>
      </c>
      <c r="AW107" s="14" t="s">
        <v>36</v>
      </c>
      <c r="AX107" s="14" t="s">
        <v>82</v>
      </c>
      <c r="AY107" s="256" t="s">
        <v>173</v>
      </c>
    </row>
    <row r="108" spans="1:65" s="2" customFormat="1" ht="41.5" customHeight="1">
      <c r="A108" s="39"/>
      <c r="B108" s="40"/>
      <c r="C108" s="219" t="s">
        <v>213</v>
      </c>
      <c r="D108" s="219" t="s">
        <v>175</v>
      </c>
      <c r="E108" s="220" t="s">
        <v>236</v>
      </c>
      <c r="F108" s="221" t="s">
        <v>237</v>
      </c>
      <c r="G108" s="222" t="s">
        <v>188</v>
      </c>
      <c r="H108" s="223">
        <v>355.49</v>
      </c>
      <c r="I108" s="224"/>
      <c r="J108" s="223">
        <f>ROUND(I108*H108,2)</f>
        <v>0</v>
      </c>
      <c r="K108" s="221" t="s">
        <v>179</v>
      </c>
      <c r="L108" s="45"/>
      <c r="M108" s="225" t="s">
        <v>18</v>
      </c>
      <c r="N108" s="226" t="s">
        <v>46</v>
      </c>
      <c r="O108" s="85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9" t="s">
        <v>180</v>
      </c>
      <c r="AT108" s="229" t="s">
        <v>175</v>
      </c>
      <c r="AU108" s="229" t="s">
        <v>84</v>
      </c>
      <c r="AY108" s="18" t="s">
        <v>173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8" t="s">
        <v>82</v>
      </c>
      <c r="BK108" s="230">
        <f>ROUND(I108*H108,2)</f>
        <v>0</v>
      </c>
      <c r="BL108" s="18" t="s">
        <v>180</v>
      </c>
      <c r="BM108" s="229" t="s">
        <v>627</v>
      </c>
    </row>
    <row r="109" spans="1:47" s="2" customFormat="1" ht="12">
      <c r="A109" s="39"/>
      <c r="B109" s="40"/>
      <c r="C109" s="41"/>
      <c r="D109" s="231" t="s">
        <v>182</v>
      </c>
      <c r="E109" s="41"/>
      <c r="F109" s="232" t="s">
        <v>230</v>
      </c>
      <c r="G109" s="41"/>
      <c r="H109" s="41"/>
      <c r="I109" s="137"/>
      <c r="J109" s="41"/>
      <c r="K109" s="41"/>
      <c r="L109" s="45"/>
      <c r="M109" s="233"/>
      <c r="N109" s="23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182</v>
      </c>
      <c r="AU109" s="18" t="s">
        <v>84</v>
      </c>
    </row>
    <row r="110" spans="1:47" s="2" customFormat="1" ht="12">
      <c r="A110" s="39"/>
      <c r="B110" s="40"/>
      <c r="C110" s="41"/>
      <c r="D110" s="231" t="s">
        <v>239</v>
      </c>
      <c r="E110" s="41"/>
      <c r="F110" s="232" t="s">
        <v>240</v>
      </c>
      <c r="G110" s="41"/>
      <c r="H110" s="41"/>
      <c r="I110" s="137"/>
      <c r="J110" s="41"/>
      <c r="K110" s="41"/>
      <c r="L110" s="45"/>
      <c r="M110" s="233"/>
      <c r="N110" s="23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239</v>
      </c>
      <c r="AU110" s="18" t="s">
        <v>84</v>
      </c>
    </row>
    <row r="111" spans="1:51" s="13" customFormat="1" ht="12">
      <c r="A111" s="13"/>
      <c r="B111" s="235"/>
      <c r="C111" s="236"/>
      <c r="D111" s="231" t="s">
        <v>184</v>
      </c>
      <c r="E111" s="237" t="s">
        <v>18</v>
      </c>
      <c r="F111" s="238" t="s">
        <v>628</v>
      </c>
      <c r="G111" s="236"/>
      <c r="H111" s="239">
        <v>146.3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184</v>
      </c>
      <c r="AU111" s="245" t="s">
        <v>84</v>
      </c>
      <c r="AV111" s="13" t="s">
        <v>84</v>
      </c>
      <c r="AW111" s="13" t="s">
        <v>36</v>
      </c>
      <c r="AX111" s="13" t="s">
        <v>75</v>
      </c>
      <c r="AY111" s="245" t="s">
        <v>173</v>
      </c>
    </row>
    <row r="112" spans="1:51" s="13" customFormat="1" ht="12">
      <c r="A112" s="13"/>
      <c r="B112" s="235"/>
      <c r="C112" s="236"/>
      <c r="D112" s="231" t="s">
        <v>184</v>
      </c>
      <c r="E112" s="237" t="s">
        <v>18</v>
      </c>
      <c r="F112" s="238" t="s">
        <v>629</v>
      </c>
      <c r="G112" s="236"/>
      <c r="H112" s="239">
        <v>25.82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184</v>
      </c>
      <c r="AU112" s="245" t="s">
        <v>84</v>
      </c>
      <c r="AV112" s="13" t="s">
        <v>84</v>
      </c>
      <c r="AW112" s="13" t="s">
        <v>36</v>
      </c>
      <c r="AX112" s="13" t="s">
        <v>75</v>
      </c>
      <c r="AY112" s="245" t="s">
        <v>173</v>
      </c>
    </row>
    <row r="113" spans="1:51" s="13" customFormat="1" ht="12">
      <c r="A113" s="13"/>
      <c r="B113" s="235"/>
      <c r="C113" s="236"/>
      <c r="D113" s="231" t="s">
        <v>184</v>
      </c>
      <c r="E113" s="237" t="s">
        <v>18</v>
      </c>
      <c r="F113" s="238" t="s">
        <v>630</v>
      </c>
      <c r="G113" s="236"/>
      <c r="H113" s="239">
        <v>172.55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184</v>
      </c>
      <c r="AU113" s="245" t="s">
        <v>84</v>
      </c>
      <c r="AV113" s="13" t="s">
        <v>84</v>
      </c>
      <c r="AW113" s="13" t="s">
        <v>36</v>
      </c>
      <c r="AX113" s="13" t="s">
        <v>75</v>
      </c>
      <c r="AY113" s="245" t="s">
        <v>173</v>
      </c>
    </row>
    <row r="114" spans="1:51" s="13" customFormat="1" ht="12">
      <c r="A114" s="13"/>
      <c r="B114" s="235"/>
      <c r="C114" s="236"/>
      <c r="D114" s="231" t="s">
        <v>184</v>
      </c>
      <c r="E114" s="237" t="s">
        <v>18</v>
      </c>
      <c r="F114" s="238" t="s">
        <v>631</v>
      </c>
      <c r="G114" s="236"/>
      <c r="H114" s="239">
        <v>30.45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184</v>
      </c>
      <c r="AU114" s="245" t="s">
        <v>84</v>
      </c>
      <c r="AV114" s="13" t="s">
        <v>84</v>
      </c>
      <c r="AW114" s="13" t="s">
        <v>36</v>
      </c>
      <c r="AX114" s="13" t="s">
        <v>75</v>
      </c>
      <c r="AY114" s="245" t="s">
        <v>173</v>
      </c>
    </row>
    <row r="115" spans="1:51" s="13" customFormat="1" ht="12">
      <c r="A115" s="13"/>
      <c r="B115" s="235"/>
      <c r="C115" s="236"/>
      <c r="D115" s="231" t="s">
        <v>184</v>
      </c>
      <c r="E115" s="237" t="s">
        <v>18</v>
      </c>
      <c r="F115" s="238" t="s">
        <v>632</v>
      </c>
      <c r="G115" s="236"/>
      <c r="H115" s="239">
        <v>-19.63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184</v>
      </c>
      <c r="AU115" s="245" t="s">
        <v>84</v>
      </c>
      <c r="AV115" s="13" t="s">
        <v>84</v>
      </c>
      <c r="AW115" s="13" t="s">
        <v>36</v>
      </c>
      <c r="AX115" s="13" t="s">
        <v>75</v>
      </c>
      <c r="AY115" s="245" t="s">
        <v>173</v>
      </c>
    </row>
    <row r="116" spans="1:51" s="14" customFormat="1" ht="12">
      <c r="A116" s="14"/>
      <c r="B116" s="246"/>
      <c r="C116" s="247"/>
      <c r="D116" s="231" t="s">
        <v>184</v>
      </c>
      <c r="E116" s="248" t="s">
        <v>18</v>
      </c>
      <c r="F116" s="249" t="s">
        <v>205</v>
      </c>
      <c r="G116" s="247"/>
      <c r="H116" s="250">
        <v>355.49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184</v>
      </c>
      <c r="AU116" s="256" t="s">
        <v>84</v>
      </c>
      <c r="AV116" s="14" t="s">
        <v>180</v>
      </c>
      <c r="AW116" s="14" t="s">
        <v>36</v>
      </c>
      <c r="AX116" s="14" t="s">
        <v>82</v>
      </c>
      <c r="AY116" s="256" t="s">
        <v>173</v>
      </c>
    </row>
    <row r="117" spans="1:65" s="2" customFormat="1" ht="31" customHeight="1">
      <c r="A117" s="39"/>
      <c r="B117" s="40"/>
      <c r="C117" s="219" t="s">
        <v>220</v>
      </c>
      <c r="D117" s="219" t="s">
        <v>175</v>
      </c>
      <c r="E117" s="220" t="s">
        <v>250</v>
      </c>
      <c r="F117" s="221" t="s">
        <v>251</v>
      </c>
      <c r="G117" s="222" t="s">
        <v>188</v>
      </c>
      <c r="H117" s="223">
        <v>19.63</v>
      </c>
      <c r="I117" s="224"/>
      <c r="J117" s="223">
        <f>ROUND(I117*H117,2)</f>
        <v>0</v>
      </c>
      <c r="K117" s="221" t="s">
        <v>179</v>
      </c>
      <c r="L117" s="45"/>
      <c r="M117" s="225" t="s">
        <v>18</v>
      </c>
      <c r="N117" s="226" t="s">
        <v>46</v>
      </c>
      <c r="O117" s="85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9" t="s">
        <v>180</v>
      </c>
      <c r="AT117" s="229" t="s">
        <v>175</v>
      </c>
      <c r="AU117" s="229" t="s">
        <v>84</v>
      </c>
      <c r="AY117" s="18" t="s">
        <v>173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8" t="s">
        <v>82</v>
      </c>
      <c r="BK117" s="230">
        <f>ROUND(I117*H117,2)</f>
        <v>0</v>
      </c>
      <c r="BL117" s="18" t="s">
        <v>180</v>
      </c>
      <c r="BM117" s="229" t="s">
        <v>633</v>
      </c>
    </row>
    <row r="118" spans="1:47" s="2" customFormat="1" ht="12">
      <c r="A118" s="39"/>
      <c r="B118" s="40"/>
      <c r="C118" s="41"/>
      <c r="D118" s="231" t="s">
        <v>182</v>
      </c>
      <c r="E118" s="41"/>
      <c r="F118" s="232" t="s">
        <v>253</v>
      </c>
      <c r="G118" s="41"/>
      <c r="H118" s="41"/>
      <c r="I118" s="137"/>
      <c r="J118" s="41"/>
      <c r="K118" s="41"/>
      <c r="L118" s="45"/>
      <c r="M118" s="233"/>
      <c r="N118" s="23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84</v>
      </c>
    </row>
    <row r="119" spans="1:51" s="13" customFormat="1" ht="12">
      <c r="A119" s="13"/>
      <c r="B119" s="235"/>
      <c r="C119" s="236"/>
      <c r="D119" s="231" t="s">
        <v>184</v>
      </c>
      <c r="E119" s="237" t="s">
        <v>18</v>
      </c>
      <c r="F119" s="238" t="s">
        <v>634</v>
      </c>
      <c r="G119" s="236"/>
      <c r="H119" s="239">
        <v>19.63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184</v>
      </c>
      <c r="AU119" s="245" t="s">
        <v>84</v>
      </c>
      <c r="AV119" s="13" t="s">
        <v>84</v>
      </c>
      <c r="AW119" s="13" t="s">
        <v>36</v>
      </c>
      <c r="AX119" s="13" t="s">
        <v>82</v>
      </c>
      <c r="AY119" s="245" t="s">
        <v>173</v>
      </c>
    </row>
    <row r="120" spans="1:65" s="2" customFormat="1" ht="31" customHeight="1">
      <c r="A120" s="39"/>
      <c r="B120" s="40"/>
      <c r="C120" s="219" t="s">
        <v>440</v>
      </c>
      <c r="D120" s="219" t="s">
        <v>175</v>
      </c>
      <c r="E120" s="220" t="s">
        <v>257</v>
      </c>
      <c r="F120" s="221" t="s">
        <v>258</v>
      </c>
      <c r="G120" s="222" t="s">
        <v>188</v>
      </c>
      <c r="H120" s="223">
        <v>19.63</v>
      </c>
      <c r="I120" s="224"/>
      <c r="J120" s="223">
        <f>ROUND(I120*H120,2)</f>
        <v>0</v>
      </c>
      <c r="K120" s="221" t="s">
        <v>179</v>
      </c>
      <c r="L120" s="45"/>
      <c r="M120" s="225" t="s">
        <v>18</v>
      </c>
      <c r="N120" s="226" t="s">
        <v>46</v>
      </c>
      <c r="O120" s="85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9" t="s">
        <v>180</v>
      </c>
      <c r="AT120" s="229" t="s">
        <v>175</v>
      </c>
      <c r="AU120" s="229" t="s">
        <v>84</v>
      </c>
      <c r="AY120" s="18" t="s">
        <v>173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8" t="s">
        <v>82</v>
      </c>
      <c r="BK120" s="230">
        <f>ROUND(I120*H120,2)</f>
        <v>0</v>
      </c>
      <c r="BL120" s="18" t="s">
        <v>180</v>
      </c>
      <c r="BM120" s="229" t="s">
        <v>635</v>
      </c>
    </row>
    <row r="121" spans="1:47" s="2" customFormat="1" ht="12">
      <c r="A121" s="39"/>
      <c r="B121" s="40"/>
      <c r="C121" s="41"/>
      <c r="D121" s="231" t="s">
        <v>182</v>
      </c>
      <c r="E121" s="41"/>
      <c r="F121" s="232" t="s">
        <v>260</v>
      </c>
      <c r="G121" s="41"/>
      <c r="H121" s="41"/>
      <c r="I121" s="137"/>
      <c r="J121" s="41"/>
      <c r="K121" s="41"/>
      <c r="L121" s="45"/>
      <c r="M121" s="233"/>
      <c r="N121" s="23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182</v>
      </c>
      <c r="AU121" s="18" t="s">
        <v>84</v>
      </c>
    </row>
    <row r="122" spans="1:51" s="13" customFormat="1" ht="12">
      <c r="A122" s="13"/>
      <c r="B122" s="235"/>
      <c r="C122" s="236"/>
      <c r="D122" s="231" t="s">
        <v>184</v>
      </c>
      <c r="E122" s="237" t="s">
        <v>18</v>
      </c>
      <c r="F122" s="238" t="s">
        <v>636</v>
      </c>
      <c r="G122" s="236"/>
      <c r="H122" s="239">
        <v>19.63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184</v>
      </c>
      <c r="AU122" s="245" t="s">
        <v>84</v>
      </c>
      <c r="AV122" s="13" t="s">
        <v>84</v>
      </c>
      <c r="AW122" s="13" t="s">
        <v>36</v>
      </c>
      <c r="AX122" s="13" t="s">
        <v>82</v>
      </c>
      <c r="AY122" s="245" t="s">
        <v>173</v>
      </c>
    </row>
    <row r="123" spans="1:65" s="2" customFormat="1" ht="20.5" customHeight="1">
      <c r="A123" s="39"/>
      <c r="B123" s="40"/>
      <c r="C123" s="219" t="s">
        <v>226</v>
      </c>
      <c r="D123" s="219" t="s">
        <v>175</v>
      </c>
      <c r="E123" s="220" t="s">
        <v>263</v>
      </c>
      <c r="F123" s="221" t="s">
        <v>264</v>
      </c>
      <c r="G123" s="222" t="s">
        <v>188</v>
      </c>
      <c r="H123" s="223">
        <v>19.63</v>
      </c>
      <c r="I123" s="224"/>
      <c r="J123" s="223">
        <f>ROUND(I123*H123,2)</f>
        <v>0</v>
      </c>
      <c r="K123" s="221" t="s">
        <v>179</v>
      </c>
      <c r="L123" s="45"/>
      <c r="M123" s="225" t="s">
        <v>18</v>
      </c>
      <c r="N123" s="226" t="s">
        <v>46</v>
      </c>
      <c r="O123" s="85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9" t="s">
        <v>180</v>
      </c>
      <c r="AT123" s="229" t="s">
        <v>175</v>
      </c>
      <c r="AU123" s="229" t="s">
        <v>84</v>
      </c>
      <c r="AY123" s="18" t="s">
        <v>173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8" t="s">
        <v>82</v>
      </c>
      <c r="BK123" s="230">
        <f>ROUND(I123*H123,2)</f>
        <v>0</v>
      </c>
      <c r="BL123" s="18" t="s">
        <v>180</v>
      </c>
      <c r="BM123" s="229" t="s">
        <v>637</v>
      </c>
    </row>
    <row r="124" spans="1:47" s="2" customFormat="1" ht="12">
      <c r="A124" s="39"/>
      <c r="B124" s="40"/>
      <c r="C124" s="41"/>
      <c r="D124" s="231" t="s">
        <v>182</v>
      </c>
      <c r="E124" s="41"/>
      <c r="F124" s="232" t="s">
        <v>266</v>
      </c>
      <c r="G124" s="41"/>
      <c r="H124" s="41"/>
      <c r="I124" s="137"/>
      <c r="J124" s="41"/>
      <c r="K124" s="41"/>
      <c r="L124" s="45"/>
      <c r="M124" s="233"/>
      <c r="N124" s="23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51" s="13" customFormat="1" ht="12">
      <c r="A125" s="13"/>
      <c r="B125" s="235"/>
      <c r="C125" s="236"/>
      <c r="D125" s="231" t="s">
        <v>184</v>
      </c>
      <c r="E125" s="237" t="s">
        <v>18</v>
      </c>
      <c r="F125" s="238" t="s">
        <v>638</v>
      </c>
      <c r="G125" s="236"/>
      <c r="H125" s="239">
        <v>19.63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184</v>
      </c>
      <c r="AU125" s="245" t="s">
        <v>84</v>
      </c>
      <c r="AV125" s="13" t="s">
        <v>84</v>
      </c>
      <c r="AW125" s="13" t="s">
        <v>36</v>
      </c>
      <c r="AX125" s="13" t="s">
        <v>82</v>
      </c>
      <c r="AY125" s="245" t="s">
        <v>173</v>
      </c>
    </row>
    <row r="126" spans="1:65" s="2" customFormat="1" ht="14.5" customHeight="1">
      <c r="A126" s="39"/>
      <c r="B126" s="40"/>
      <c r="C126" s="219" t="s">
        <v>235</v>
      </c>
      <c r="D126" s="219" t="s">
        <v>175</v>
      </c>
      <c r="E126" s="220" t="s">
        <v>270</v>
      </c>
      <c r="F126" s="221" t="s">
        <v>271</v>
      </c>
      <c r="G126" s="222" t="s">
        <v>272</v>
      </c>
      <c r="H126" s="223">
        <v>782.08</v>
      </c>
      <c r="I126" s="224"/>
      <c r="J126" s="223">
        <f>ROUND(I126*H126,2)</f>
        <v>0</v>
      </c>
      <c r="K126" s="221" t="s">
        <v>18</v>
      </c>
      <c r="L126" s="45"/>
      <c r="M126" s="225" t="s">
        <v>18</v>
      </c>
      <c r="N126" s="226" t="s">
        <v>46</v>
      </c>
      <c r="O126" s="85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9" t="s">
        <v>180</v>
      </c>
      <c r="AT126" s="229" t="s">
        <v>175</v>
      </c>
      <c r="AU126" s="229" t="s">
        <v>84</v>
      </c>
      <c r="AY126" s="18" t="s">
        <v>173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8" t="s">
        <v>82</v>
      </c>
      <c r="BK126" s="230">
        <f>ROUND(I126*H126,2)</f>
        <v>0</v>
      </c>
      <c r="BL126" s="18" t="s">
        <v>180</v>
      </c>
      <c r="BM126" s="229" t="s">
        <v>639</v>
      </c>
    </row>
    <row r="127" spans="1:51" s="13" customFormat="1" ht="12">
      <c r="A127" s="13"/>
      <c r="B127" s="235"/>
      <c r="C127" s="236"/>
      <c r="D127" s="231" t="s">
        <v>184</v>
      </c>
      <c r="E127" s="237" t="s">
        <v>18</v>
      </c>
      <c r="F127" s="238" t="s">
        <v>628</v>
      </c>
      <c r="G127" s="236"/>
      <c r="H127" s="239">
        <v>146.3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184</v>
      </c>
      <c r="AU127" s="245" t="s">
        <v>84</v>
      </c>
      <c r="AV127" s="13" t="s">
        <v>84</v>
      </c>
      <c r="AW127" s="13" t="s">
        <v>36</v>
      </c>
      <c r="AX127" s="13" t="s">
        <v>75</v>
      </c>
      <c r="AY127" s="245" t="s">
        <v>173</v>
      </c>
    </row>
    <row r="128" spans="1:51" s="13" customFormat="1" ht="12">
      <c r="A128" s="13"/>
      <c r="B128" s="235"/>
      <c r="C128" s="236"/>
      <c r="D128" s="231" t="s">
        <v>184</v>
      </c>
      <c r="E128" s="237" t="s">
        <v>18</v>
      </c>
      <c r="F128" s="238" t="s">
        <v>629</v>
      </c>
      <c r="G128" s="236"/>
      <c r="H128" s="239">
        <v>25.82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184</v>
      </c>
      <c r="AU128" s="245" t="s">
        <v>84</v>
      </c>
      <c r="AV128" s="13" t="s">
        <v>84</v>
      </c>
      <c r="AW128" s="13" t="s">
        <v>36</v>
      </c>
      <c r="AX128" s="13" t="s">
        <v>75</v>
      </c>
      <c r="AY128" s="245" t="s">
        <v>173</v>
      </c>
    </row>
    <row r="129" spans="1:51" s="13" customFormat="1" ht="12">
      <c r="A129" s="13"/>
      <c r="B129" s="235"/>
      <c r="C129" s="236"/>
      <c r="D129" s="231" t="s">
        <v>184</v>
      </c>
      <c r="E129" s="237" t="s">
        <v>18</v>
      </c>
      <c r="F129" s="238" t="s">
        <v>630</v>
      </c>
      <c r="G129" s="236"/>
      <c r="H129" s="239">
        <v>172.55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184</v>
      </c>
      <c r="AU129" s="245" t="s">
        <v>84</v>
      </c>
      <c r="AV129" s="13" t="s">
        <v>84</v>
      </c>
      <c r="AW129" s="13" t="s">
        <v>36</v>
      </c>
      <c r="AX129" s="13" t="s">
        <v>75</v>
      </c>
      <c r="AY129" s="245" t="s">
        <v>173</v>
      </c>
    </row>
    <row r="130" spans="1:51" s="13" customFormat="1" ht="12">
      <c r="A130" s="13"/>
      <c r="B130" s="235"/>
      <c r="C130" s="236"/>
      <c r="D130" s="231" t="s">
        <v>184</v>
      </c>
      <c r="E130" s="237" t="s">
        <v>18</v>
      </c>
      <c r="F130" s="238" t="s">
        <v>631</v>
      </c>
      <c r="G130" s="236"/>
      <c r="H130" s="239">
        <v>30.45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184</v>
      </c>
      <c r="AU130" s="245" t="s">
        <v>84</v>
      </c>
      <c r="AV130" s="13" t="s">
        <v>84</v>
      </c>
      <c r="AW130" s="13" t="s">
        <v>36</v>
      </c>
      <c r="AX130" s="13" t="s">
        <v>75</v>
      </c>
      <c r="AY130" s="245" t="s">
        <v>173</v>
      </c>
    </row>
    <row r="131" spans="1:51" s="13" customFormat="1" ht="12">
      <c r="A131" s="13"/>
      <c r="B131" s="235"/>
      <c r="C131" s="236"/>
      <c r="D131" s="231" t="s">
        <v>184</v>
      </c>
      <c r="E131" s="237" t="s">
        <v>18</v>
      </c>
      <c r="F131" s="238" t="s">
        <v>632</v>
      </c>
      <c r="G131" s="236"/>
      <c r="H131" s="239">
        <v>-19.63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184</v>
      </c>
      <c r="AU131" s="245" t="s">
        <v>84</v>
      </c>
      <c r="AV131" s="13" t="s">
        <v>84</v>
      </c>
      <c r="AW131" s="13" t="s">
        <v>36</v>
      </c>
      <c r="AX131" s="13" t="s">
        <v>75</v>
      </c>
      <c r="AY131" s="245" t="s">
        <v>173</v>
      </c>
    </row>
    <row r="132" spans="1:51" s="15" customFormat="1" ht="12">
      <c r="A132" s="15"/>
      <c r="B132" s="257"/>
      <c r="C132" s="258"/>
      <c r="D132" s="231" t="s">
        <v>184</v>
      </c>
      <c r="E132" s="259" t="s">
        <v>18</v>
      </c>
      <c r="F132" s="260" t="s">
        <v>274</v>
      </c>
      <c r="G132" s="258"/>
      <c r="H132" s="261">
        <v>355.49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7" t="s">
        <v>184</v>
      </c>
      <c r="AU132" s="267" t="s">
        <v>84</v>
      </c>
      <c r="AV132" s="15" t="s">
        <v>192</v>
      </c>
      <c r="AW132" s="15" t="s">
        <v>36</v>
      </c>
      <c r="AX132" s="15" t="s">
        <v>75</v>
      </c>
      <c r="AY132" s="267" t="s">
        <v>173</v>
      </c>
    </row>
    <row r="133" spans="1:51" s="13" customFormat="1" ht="12">
      <c r="A133" s="13"/>
      <c r="B133" s="235"/>
      <c r="C133" s="236"/>
      <c r="D133" s="231" t="s">
        <v>184</v>
      </c>
      <c r="E133" s="237" t="s">
        <v>18</v>
      </c>
      <c r="F133" s="238" t="s">
        <v>640</v>
      </c>
      <c r="G133" s="236"/>
      <c r="H133" s="239">
        <v>782.08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184</v>
      </c>
      <c r="AU133" s="245" t="s">
        <v>84</v>
      </c>
      <c r="AV133" s="13" t="s">
        <v>84</v>
      </c>
      <c r="AW133" s="13" t="s">
        <v>36</v>
      </c>
      <c r="AX133" s="13" t="s">
        <v>82</v>
      </c>
      <c r="AY133" s="245" t="s">
        <v>173</v>
      </c>
    </row>
    <row r="134" spans="1:65" s="2" customFormat="1" ht="41.5" customHeight="1">
      <c r="A134" s="39"/>
      <c r="B134" s="40"/>
      <c r="C134" s="219" t="s">
        <v>249</v>
      </c>
      <c r="D134" s="219" t="s">
        <v>175</v>
      </c>
      <c r="E134" s="220" t="s">
        <v>277</v>
      </c>
      <c r="F134" s="221" t="s">
        <v>278</v>
      </c>
      <c r="G134" s="222" t="s">
        <v>188</v>
      </c>
      <c r="H134" s="223">
        <v>142.1</v>
      </c>
      <c r="I134" s="224"/>
      <c r="J134" s="223">
        <f>ROUND(I134*H134,2)</f>
        <v>0</v>
      </c>
      <c r="K134" s="221" t="s">
        <v>179</v>
      </c>
      <c r="L134" s="45"/>
      <c r="M134" s="225" t="s">
        <v>18</v>
      </c>
      <c r="N134" s="226" t="s">
        <v>46</v>
      </c>
      <c r="O134" s="85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9" t="s">
        <v>180</v>
      </c>
      <c r="AT134" s="229" t="s">
        <v>175</v>
      </c>
      <c r="AU134" s="229" t="s">
        <v>84</v>
      </c>
      <c r="AY134" s="18" t="s">
        <v>173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8" t="s">
        <v>82</v>
      </c>
      <c r="BK134" s="230">
        <f>ROUND(I134*H134,2)</f>
        <v>0</v>
      </c>
      <c r="BL134" s="18" t="s">
        <v>180</v>
      </c>
      <c r="BM134" s="229" t="s">
        <v>641</v>
      </c>
    </row>
    <row r="135" spans="1:47" s="2" customFormat="1" ht="12">
      <c r="A135" s="39"/>
      <c r="B135" s="40"/>
      <c r="C135" s="41"/>
      <c r="D135" s="231" t="s">
        <v>182</v>
      </c>
      <c r="E135" s="41"/>
      <c r="F135" s="232" t="s">
        <v>280</v>
      </c>
      <c r="G135" s="41"/>
      <c r="H135" s="41"/>
      <c r="I135" s="137"/>
      <c r="J135" s="41"/>
      <c r="K135" s="41"/>
      <c r="L135" s="45"/>
      <c r="M135" s="233"/>
      <c r="N135" s="23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5"/>
      <c r="C136" s="236"/>
      <c r="D136" s="231" t="s">
        <v>184</v>
      </c>
      <c r="E136" s="237" t="s">
        <v>18</v>
      </c>
      <c r="F136" s="238" t="s">
        <v>642</v>
      </c>
      <c r="G136" s="236"/>
      <c r="H136" s="239">
        <v>142.1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184</v>
      </c>
      <c r="AU136" s="245" t="s">
        <v>84</v>
      </c>
      <c r="AV136" s="13" t="s">
        <v>84</v>
      </c>
      <c r="AW136" s="13" t="s">
        <v>36</v>
      </c>
      <c r="AX136" s="13" t="s">
        <v>82</v>
      </c>
      <c r="AY136" s="245" t="s">
        <v>173</v>
      </c>
    </row>
    <row r="137" spans="1:65" s="2" customFormat="1" ht="20.5" customHeight="1">
      <c r="A137" s="39"/>
      <c r="B137" s="40"/>
      <c r="C137" s="268" t="s">
        <v>256</v>
      </c>
      <c r="D137" s="268" t="s">
        <v>283</v>
      </c>
      <c r="E137" s="269" t="s">
        <v>284</v>
      </c>
      <c r="F137" s="270" t="s">
        <v>285</v>
      </c>
      <c r="G137" s="271" t="s">
        <v>272</v>
      </c>
      <c r="H137" s="272">
        <v>312.62</v>
      </c>
      <c r="I137" s="273"/>
      <c r="J137" s="272">
        <f>ROUND(I137*H137,2)</f>
        <v>0</v>
      </c>
      <c r="K137" s="270" t="s">
        <v>179</v>
      </c>
      <c r="L137" s="274"/>
      <c r="M137" s="275" t="s">
        <v>18</v>
      </c>
      <c r="N137" s="276" t="s">
        <v>46</v>
      </c>
      <c r="O137" s="85"/>
      <c r="P137" s="227">
        <f>O137*H137</f>
        <v>0</v>
      </c>
      <c r="Q137" s="227">
        <v>1</v>
      </c>
      <c r="R137" s="227">
        <f>Q137*H137</f>
        <v>312.62</v>
      </c>
      <c r="S137" s="227">
        <v>0</v>
      </c>
      <c r="T137" s="22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9" t="s">
        <v>213</v>
      </c>
      <c r="AT137" s="229" t="s">
        <v>283</v>
      </c>
      <c r="AU137" s="229" t="s">
        <v>84</v>
      </c>
      <c r="AY137" s="18" t="s">
        <v>173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8" t="s">
        <v>82</v>
      </c>
      <c r="BK137" s="230">
        <f>ROUND(I137*H137,2)</f>
        <v>0</v>
      </c>
      <c r="BL137" s="18" t="s">
        <v>180</v>
      </c>
      <c r="BM137" s="229" t="s">
        <v>643</v>
      </c>
    </row>
    <row r="138" spans="1:47" s="2" customFormat="1" ht="12">
      <c r="A138" s="39"/>
      <c r="B138" s="40"/>
      <c r="C138" s="41"/>
      <c r="D138" s="231" t="s">
        <v>239</v>
      </c>
      <c r="E138" s="41"/>
      <c r="F138" s="232" t="s">
        <v>644</v>
      </c>
      <c r="G138" s="41"/>
      <c r="H138" s="41"/>
      <c r="I138" s="137"/>
      <c r="J138" s="41"/>
      <c r="K138" s="41"/>
      <c r="L138" s="45"/>
      <c r="M138" s="233"/>
      <c r="N138" s="23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239</v>
      </c>
      <c r="AU138" s="18" t="s">
        <v>84</v>
      </c>
    </row>
    <row r="139" spans="1:51" s="13" customFormat="1" ht="12">
      <c r="A139" s="13"/>
      <c r="B139" s="235"/>
      <c r="C139" s="236"/>
      <c r="D139" s="231" t="s">
        <v>184</v>
      </c>
      <c r="E139" s="236"/>
      <c r="F139" s="238" t="s">
        <v>645</v>
      </c>
      <c r="G139" s="236"/>
      <c r="H139" s="239">
        <v>312.62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184</v>
      </c>
      <c r="AU139" s="245" t="s">
        <v>84</v>
      </c>
      <c r="AV139" s="13" t="s">
        <v>84</v>
      </c>
      <c r="AW139" s="13" t="s">
        <v>4</v>
      </c>
      <c r="AX139" s="13" t="s">
        <v>82</v>
      </c>
      <c r="AY139" s="245" t="s">
        <v>173</v>
      </c>
    </row>
    <row r="140" spans="1:65" s="2" customFormat="1" ht="20.5" customHeight="1">
      <c r="A140" s="39"/>
      <c r="B140" s="40"/>
      <c r="C140" s="219" t="s">
        <v>8</v>
      </c>
      <c r="D140" s="219" t="s">
        <v>175</v>
      </c>
      <c r="E140" s="220" t="s">
        <v>290</v>
      </c>
      <c r="F140" s="221" t="s">
        <v>291</v>
      </c>
      <c r="G140" s="222" t="s">
        <v>178</v>
      </c>
      <c r="H140" s="223">
        <v>2095.63</v>
      </c>
      <c r="I140" s="224"/>
      <c r="J140" s="223">
        <f>ROUND(I140*H140,2)</f>
        <v>0</v>
      </c>
      <c r="K140" s="221" t="s">
        <v>179</v>
      </c>
      <c r="L140" s="45"/>
      <c r="M140" s="225" t="s">
        <v>18</v>
      </c>
      <c r="N140" s="226" t="s">
        <v>46</v>
      </c>
      <c r="O140" s="85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9" t="s">
        <v>180</v>
      </c>
      <c r="AT140" s="229" t="s">
        <v>175</v>
      </c>
      <c r="AU140" s="229" t="s">
        <v>84</v>
      </c>
      <c r="AY140" s="18" t="s">
        <v>173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8" t="s">
        <v>82</v>
      </c>
      <c r="BK140" s="230">
        <f>ROUND(I140*H140,2)</f>
        <v>0</v>
      </c>
      <c r="BL140" s="18" t="s">
        <v>180</v>
      </c>
      <c r="BM140" s="229" t="s">
        <v>646</v>
      </c>
    </row>
    <row r="141" spans="1:47" s="2" customFormat="1" ht="12">
      <c r="A141" s="39"/>
      <c r="B141" s="40"/>
      <c r="C141" s="41"/>
      <c r="D141" s="231" t="s">
        <v>182</v>
      </c>
      <c r="E141" s="41"/>
      <c r="F141" s="232" t="s">
        <v>293</v>
      </c>
      <c r="G141" s="41"/>
      <c r="H141" s="41"/>
      <c r="I141" s="137"/>
      <c r="J141" s="41"/>
      <c r="K141" s="41"/>
      <c r="L141" s="45"/>
      <c r="M141" s="233"/>
      <c r="N141" s="23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182</v>
      </c>
      <c r="AU141" s="18" t="s">
        <v>84</v>
      </c>
    </row>
    <row r="142" spans="1:51" s="13" customFormat="1" ht="12">
      <c r="A142" s="13"/>
      <c r="B142" s="235"/>
      <c r="C142" s="236"/>
      <c r="D142" s="231" t="s">
        <v>184</v>
      </c>
      <c r="E142" s="237" t="s">
        <v>18</v>
      </c>
      <c r="F142" s="238" t="s">
        <v>647</v>
      </c>
      <c r="G142" s="236"/>
      <c r="H142" s="239">
        <v>2095.63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184</v>
      </c>
      <c r="AU142" s="245" t="s">
        <v>84</v>
      </c>
      <c r="AV142" s="13" t="s">
        <v>84</v>
      </c>
      <c r="AW142" s="13" t="s">
        <v>36</v>
      </c>
      <c r="AX142" s="13" t="s">
        <v>82</v>
      </c>
      <c r="AY142" s="245" t="s">
        <v>173</v>
      </c>
    </row>
    <row r="143" spans="1:65" s="2" customFormat="1" ht="31" customHeight="1">
      <c r="A143" s="39"/>
      <c r="B143" s="40"/>
      <c r="C143" s="219" t="s">
        <v>269</v>
      </c>
      <c r="D143" s="219" t="s">
        <v>175</v>
      </c>
      <c r="E143" s="220" t="s">
        <v>296</v>
      </c>
      <c r="F143" s="221" t="s">
        <v>297</v>
      </c>
      <c r="G143" s="222" t="s">
        <v>178</v>
      </c>
      <c r="H143" s="223">
        <v>2000</v>
      </c>
      <c r="I143" s="224"/>
      <c r="J143" s="223">
        <f>ROUND(I143*H143,2)</f>
        <v>0</v>
      </c>
      <c r="K143" s="221" t="s">
        <v>179</v>
      </c>
      <c r="L143" s="45"/>
      <c r="M143" s="225" t="s">
        <v>18</v>
      </c>
      <c r="N143" s="226" t="s">
        <v>46</v>
      </c>
      <c r="O143" s="85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9" t="s">
        <v>180</v>
      </c>
      <c r="AT143" s="229" t="s">
        <v>175</v>
      </c>
      <c r="AU143" s="229" t="s">
        <v>84</v>
      </c>
      <c r="AY143" s="18" t="s">
        <v>173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82</v>
      </c>
      <c r="BK143" s="230">
        <f>ROUND(I143*H143,2)</f>
        <v>0</v>
      </c>
      <c r="BL143" s="18" t="s">
        <v>180</v>
      </c>
      <c r="BM143" s="229" t="s">
        <v>648</v>
      </c>
    </row>
    <row r="144" spans="1:47" s="2" customFormat="1" ht="12">
      <c r="A144" s="39"/>
      <c r="B144" s="40"/>
      <c r="C144" s="41"/>
      <c r="D144" s="231" t="s">
        <v>182</v>
      </c>
      <c r="E144" s="41"/>
      <c r="F144" s="232" t="s">
        <v>299</v>
      </c>
      <c r="G144" s="41"/>
      <c r="H144" s="41"/>
      <c r="I144" s="137"/>
      <c r="J144" s="41"/>
      <c r="K144" s="41"/>
      <c r="L144" s="45"/>
      <c r="M144" s="233"/>
      <c r="N144" s="23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182</v>
      </c>
      <c r="AU144" s="18" t="s">
        <v>84</v>
      </c>
    </row>
    <row r="145" spans="1:51" s="13" customFormat="1" ht="12">
      <c r="A145" s="13"/>
      <c r="B145" s="235"/>
      <c r="C145" s="236"/>
      <c r="D145" s="231" t="s">
        <v>184</v>
      </c>
      <c r="E145" s="237" t="s">
        <v>18</v>
      </c>
      <c r="F145" s="238" t="s">
        <v>300</v>
      </c>
      <c r="G145" s="236"/>
      <c r="H145" s="239">
        <v>2000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184</v>
      </c>
      <c r="AU145" s="245" t="s">
        <v>84</v>
      </c>
      <c r="AV145" s="13" t="s">
        <v>84</v>
      </c>
      <c r="AW145" s="13" t="s">
        <v>36</v>
      </c>
      <c r="AX145" s="13" t="s">
        <v>82</v>
      </c>
      <c r="AY145" s="245" t="s">
        <v>173</v>
      </c>
    </row>
    <row r="146" spans="1:65" s="2" customFormat="1" ht="31" customHeight="1">
      <c r="A146" s="39"/>
      <c r="B146" s="40"/>
      <c r="C146" s="219" t="s">
        <v>276</v>
      </c>
      <c r="D146" s="219" t="s">
        <v>175</v>
      </c>
      <c r="E146" s="220" t="s">
        <v>649</v>
      </c>
      <c r="F146" s="221" t="s">
        <v>650</v>
      </c>
      <c r="G146" s="222" t="s">
        <v>178</v>
      </c>
      <c r="H146" s="223">
        <v>1.1</v>
      </c>
      <c r="I146" s="224"/>
      <c r="J146" s="223">
        <f>ROUND(I146*H146,2)</f>
        <v>0</v>
      </c>
      <c r="K146" s="221" t="s">
        <v>179</v>
      </c>
      <c r="L146" s="45"/>
      <c r="M146" s="225" t="s">
        <v>18</v>
      </c>
      <c r="N146" s="226" t="s">
        <v>46</v>
      </c>
      <c r="O146" s="85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9" t="s">
        <v>180</v>
      </c>
      <c r="AT146" s="229" t="s">
        <v>175</v>
      </c>
      <c r="AU146" s="229" t="s">
        <v>84</v>
      </c>
      <c r="AY146" s="18" t="s">
        <v>173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82</v>
      </c>
      <c r="BK146" s="230">
        <f>ROUND(I146*H146,2)</f>
        <v>0</v>
      </c>
      <c r="BL146" s="18" t="s">
        <v>180</v>
      </c>
      <c r="BM146" s="229" t="s">
        <v>651</v>
      </c>
    </row>
    <row r="147" spans="1:47" s="2" customFormat="1" ht="12">
      <c r="A147" s="39"/>
      <c r="B147" s="40"/>
      <c r="C147" s="41"/>
      <c r="D147" s="231" t="s">
        <v>182</v>
      </c>
      <c r="E147" s="41"/>
      <c r="F147" s="232" t="s">
        <v>304</v>
      </c>
      <c r="G147" s="41"/>
      <c r="H147" s="41"/>
      <c r="I147" s="137"/>
      <c r="J147" s="41"/>
      <c r="K147" s="41"/>
      <c r="L147" s="45"/>
      <c r="M147" s="233"/>
      <c r="N147" s="23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182</v>
      </c>
      <c r="AU147" s="18" t="s">
        <v>84</v>
      </c>
    </row>
    <row r="148" spans="1:51" s="13" customFormat="1" ht="12">
      <c r="A148" s="13"/>
      <c r="B148" s="235"/>
      <c r="C148" s="236"/>
      <c r="D148" s="231" t="s">
        <v>184</v>
      </c>
      <c r="E148" s="237" t="s">
        <v>18</v>
      </c>
      <c r="F148" s="238" t="s">
        <v>652</v>
      </c>
      <c r="G148" s="236"/>
      <c r="H148" s="239">
        <v>1.1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184</v>
      </c>
      <c r="AU148" s="245" t="s">
        <v>84</v>
      </c>
      <c r="AV148" s="13" t="s">
        <v>84</v>
      </c>
      <c r="AW148" s="13" t="s">
        <v>36</v>
      </c>
      <c r="AX148" s="13" t="s">
        <v>82</v>
      </c>
      <c r="AY148" s="245" t="s">
        <v>173</v>
      </c>
    </row>
    <row r="149" spans="1:65" s="2" customFormat="1" ht="20.5" customHeight="1">
      <c r="A149" s="39"/>
      <c r="B149" s="40"/>
      <c r="C149" s="219" t="s">
        <v>282</v>
      </c>
      <c r="D149" s="219" t="s">
        <v>175</v>
      </c>
      <c r="E149" s="220" t="s">
        <v>301</v>
      </c>
      <c r="F149" s="221" t="s">
        <v>302</v>
      </c>
      <c r="G149" s="222" t="s">
        <v>178</v>
      </c>
      <c r="H149" s="223">
        <v>222.28</v>
      </c>
      <c r="I149" s="224"/>
      <c r="J149" s="223">
        <f>ROUND(I149*H149,2)</f>
        <v>0</v>
      </c>
      <c r="K149" s="221" t="s">
        <v>179</v>
      </c>
      <c r="L149" s="45"/>
      <c r="M149" s="225" t="s">
        <v>18</v>
      </c>
      <c r="N149" s="226" t="s">
        <v>46</v>
      </c>
      <c r="O149" s="85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9" t="s">
        <v>180</v>
      </c>
      <c r="AT149" s="229" t="s">
        <v>175</v>
      </c>
      <c r="AU149" s="229" t="s">
        <v>84</v>
      </c>
      <c r="AY149" s="18" t="s">
        <v>173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8" t="s">
        <v>82</v>
      </c>
      <c r="BK149" s="230">
        <f>ROUND(I149*H149,2)</f>
        <v>0</v>
      </c>
      <c r="BL149" s="18" t="s">
        <v>180</v>
      </c>
      <c r="BM149" s="229" t="s">
        <v>653</v>
      </c>
    </row>
    <row r="150" spans="1:47" s="2" customFormat="1" ht="12">
      <c r="A150" s="39"/>
      <c r="B150" s="40"/>
      <c r="C150" s="41"/>
      <c r="D150" s="231" t="s">
        <v>182</v>
      </c>
      <c r="E150" s="41"/>
      <c r="F150" s="232" t="s">
        <v>304</v>
      </c>
      <c r="G150" s="41"/>
      <c r="H150" s="41"/>
      <c r="I150" s="137"/>
      <c r="J150" s="41"/>
      <c r="K150" s="41"/>
      <c r="L150" s="45"/>
      <c r="M150" s="233"/>
      <c r="N150" s="234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182</v>
      </c>
      <c r="AU150" s="18" t="s">
        <v>84</v>
      </c>
    </row>
    <row r="151" spans="1:51" s="13" customFormat="1" ht="12">
      <c r="A151" s="13"/>
      <c r="B151" s="235"/>
      <c r="C151" s="236"/>
      <c r="D151" s="231" t="s">
        <v>184</v>
      </c>
      <c r="E151" s="237" t="s">
        <v>18</v>
      </c>
      <c r="F151" s="238" t="s">
        <v>654</v>
      </c>
      <c r="G151" s="236"/>
      <c r="H151" s="239">
        <v>222.28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184</v>
      </c>
      <c r="AU151" s="245" t="s">
        <v>84</v>
      </c>
      <c r="AV151" s="13" t="s">
        <v>84</v>
      </c>
      <c r="AW151" s="13" t="s">
        <v>36</v>
      </c>
      <c r="AX151" s="13" t="s">
        <v>82</v>
      </c>
      <c r="AY151" s="245" t="s">
        <v>173</v>
      </c>
    </row>
    <row r="152" spans="1:65" s="2" customFormat="1" ht="20.5" customHeight="1">
      <c r="A152" s="39"/>
      <c r="B152" s="40"/>
      <c r="C152" s="219" t="s">
        <v>289</v>
      </c>
      <c r="D152" s="219" t="s">
        <v>175</v>
      </c>
      <c r="E152" s="220" t="s">
        <v>655</v>
      </c>
      <c r="F152" s="221" t="s">
        <v>656</v>
      </c>
      <c r="G152" s="222" t="s">
        <v>178</v>
      </c>
      <c r="H152" s="223">
        <v>740</v>
      </c>
      <c r="I152" s="224"/>
      <c r="J152" s="223">
        <f>ROUND(I152*H152,2)</f>
        <v>0</v>
      </c>
      <c r="K152" s="221" t="s">
        <v>179</v>
      </c>
      <c r="L152" s="45"/>
      <c r="M152" s="225" t="s">
        <v>18</v>
      </c>
      <c r="N152" s="226" t="s">
        <v>46</v>
      </c>
      <c r="O152" s="85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9" t="s">
        <v>180</v>
      </c>
      <c r="AT152" s="229" t="s">
        <v>175</v>
      </c>
      <c r="AU152" s="229" t="s">
        <v>84</v>
      </c>
      <c r="AY152" s="18" t="s">
        <v>173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8" t="s">
        <v>82</v>
      </c>
      <c r="BK152" s="230">
        <f>ROUND(I152*H152,2)</f>
        <v>0</v>
      </c>
      <c r="BL152" s="18" t="s">
        <v>180</v>
      </c>
      <c r="BM152" s="229" t="s">
        <v>657</v>
      </c>
    </row>
    <row r="153" spans="1:47" s="2" customFormat="1" ht="12">
      <c r="A153" s="39"/>
      <c r="B153" s="40"/>
      <c r="C153" s="41"/>
      <c r="D153" s="231" t="s">
        <v>182</v>
      </c>
      <c r="E153" s="41"/>
      <c r="F153" s="232" t="s">
        <v>310</v>
      </c>
      <c r="G153" s="41"/>
      <c r="H153" s="41"/>
      <c r="I153" s="137"/>
      <c r="J153" s="41"/>
      <c r="K153" s="41"/>
      <c r="L153" s="45"/>
      <c r="M153" s="233"/>
      <c r="N153" s="234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182</v>
      </c>
      <c r="AU153" s="18" t="s">
        <v>84</v>
      </c>
    </row>
    <row r="154" spans="1:47" s="2" customFormat="1" ht="12">
      <c r="A154" s="39"/>
      <c r="B154" s="40"/>
      <c r="C154" s="41"/>
      <c r="D154" s="231" t="s">
        <v>239</v>
      </c>
      <c r="E154" s="41"/>
      <c r="F154" s="232" t="s">
        <v>444</v>
      </c>
      <c r="G154" s="41"/>
      <c r="H154" s="41"/>
      <c r="I154" s="137"/>
      <c r="J154" s="41"/>
      <c r="K154" s="41"/>
      <c r="L154" s="45"/>
      <c r="M154" s="233"/>
      <c r="N154" s="23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239</v>
      </c>
      <c r="AU154" s="18" t="s">
        <v>84</v>
      </c>
    </row>
    <row r="155" spans="1:51" s="13" customFormat="1" ht="12">
      <c r="A155" s="13"/>
      <c r="B155" s="235"/>
      <c r="C155" s="236"/>
      <c r="D155" s="231" t="s">
        <v>184</v>
      </c>
      <c r="E155" s="237" t="s">
        <v>18</v>
      </c>
      <c r="F155" s="238" t="s">
        <v>658</v>
      </c>
      <c r="G155" s="236"/>
      <c r="H155" s="239">
        <v>740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184</v>
      </c>
      <c r="AU155" s="245" t="s">
        <v>84</v>
      </c>
      <c r="AV155" s="13" t="s">
        <v>84</v>
      </c>
      <c r="AW155" s="13" t="s">
        <v>36</v>
      </c>
      <c r="AX155" s="13" t="s">
        <v>82</v>
      </c>
      <c r="AY155" s="245" t="s">
        <v>173</v>
      </c>
    </row>
    <row r="156" spans="1:65" s="2" customFormat="1" ht="20.5" customHeight="1">
      <c r="A156" s="39"/>
      <c r="B156" s="40"/>
      <c r="C156" s="219" t="s">
        <v>295</v>
      </c>
      <c r="D156" s="219" t="s">
        <v>175</v>
      </c>
      <c r="E156" s="220" t="s">
        <v>441</v>
      </c>
      <c r="F156" s="221" t="s">
        <v>442</v>
      </c>
      <c r="G156" s="222" t="s">
        <v>178</v>
      </c>
      <c r="H156" s="223">
        <v>2110</v>
      </c>
      <c r="I156" s="224"/>
      <c r="J156" s="223">
        <f>ROUND(I156*H156,2)</f>
        <v>0</v>
      </c>
      <c r="K156" s="221" t="s">
        <v>179</v>
      </c>
      <c r="L156" s="45"/>
      <c r="M156" s="225" t="s">
        <v>18</v>
      </c>
      <c r="N156" s="226" t="s">
        <v>46</v>
      </c>
      <c r="O156" s="85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9" t="s">
        <v>180</v>
      </c>
      <c r="AT156" s="229" t="s">
        <v>175</v>
      </c>
      <c r="AU156" s="229" t="s">
        <v>84</v>
      </c>
      <c r="AY156" s="18" t="s">
        <v>173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8" t="s">
        <v>82</v>
      </c>
      <c r="BK156" s="230">
        <f>ROUND(I156*H156,2)</f>
        <v>0</v>
      </c>
      <c r="BL156" s="18" t="s">
        <v>180</v>
      </c>
      <c r="BM156" s="229" t="s">
        <v>659</v>
      </c>
    </row>
    <row r="157" spans="1:47" s="2" customFormat="1" ht="12">
      <c r="A157" s="39"/>
      <c r="B157" s="40"/>
      <c r="C157" s="41"/>
      <c r="D157" s="231" t="s">
        <v>182</v>
      </c>
      <c r="E157" s="41"/>
      <c r="F157" s="232" t="s">
        <v>310</v>
      </c>
      <c r="G157" s="41"/>
      <c r="H157" s="41"/>
      <c r="I157" s="137"/>
      <c r="J157" s="41"/>
      <c r="K157" s="41"/>
      <c r="L157" s="45"/>
      <c r="M157" s="233"/>
      <c r="N157" s="23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182</v>
      </c>
      <c r="AU157" s="18" t="s">
        <v>84</v>
      </c>
    </row>
    <row r="158" spans="1:51" s="13" customFormat="1" ht="12">
      <c r="A158" s="13"/>
      <c r="B158" s="235"/>
      <c r="C158" s="236"/>
      <c r="D158" s="231" t="s">
        <v>184</v>
      </c>
      <c r="E158" s="237" t="s">
        <v>18</v>
      </c>
      <c r="F158" s="238" t="s">
        <v>660</v>
      </c>
      <c r="G158" s="236"/>
      <c r="H158" s="239">
        <v>2110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184</v>
      </c>
      <c r="AU158" s="245" t="s">
        <v>84</v>
      </c>
      <c r="AV158" s="13" t="s">
        <v>84</v>
      </c>
      <c r="AW158" s="13" t="s">
        <v>36</v>
      </c>
      <c r="AX158" s="13" t="s">
        <v>82</v>
      </c>
      <c r="AY158" s="245" t="s">
        <v>173</v>
      </c>
    </row>
    <row r="159" spans="1:65" s="2" customFormat="1" ht="20.5" customHeight="1">
      <c r="A159" s="39"/>
      <c r="B159" s="40"/>
      <c r="C159" s="219" t="s">
        <v>7</v>
      </c>
      <c r="D159" s="219" t="s">
        <v>175</v>
      </c>
      <c r="E159" s="220" t="s">
        <v>313</v>
      </c>
      <c r="F159" s="221" t="s">
        <v>314</v>
      </c>
      <c r="G159" s="222" t="s">
        <v>178</v>
      </c>
      <c r="H159" s="223">
        <v>740</v>
      </c>
      <c r="I159" s="224"/>
      <c r="J159" s="223">
        <f>ROUND(I159*H159,2)</f>
        <v>0</v>
      </c>
      <c r="K159" s="221" t="s">
        <v>179</v>
      </c>
      <c r="L159" s="45"/>
      <c r="M159" s="225" t="s">
        <v>18</v>
      </c>
      <c r="N159" s="226" t="s">
        <v>46</v>
      </c>
      <c r="O159" s="85"/>
      <c r="P159" s="227">
        <f>O159*H159</f>
        <v>0</v>
      </c>
      <c r="Q159" s="227">
        <v>0.0012727</v>
      </c>
      <c r="R159" s="227">
        <f>Q159*H159</f>
        <v>0.941798</v>
      </c>
      <c r="S159" s="227">
        <v>0</v>
      </c>
      <c r="T159" s="22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9" t="s">
        <v>180</v>
      </c>
      <c r="AT159" s="229" t="s">
        <v>175</v>
      </c>
      <c r="AU159" s="229" t="s">
        <v>84</v>
      </c>
      <c r="AY159" s="18" t="s">
        <v>173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8" t="s">
        <v>82</v>
      </c>
      <c r="BK159" s="230">
        <f>ROUND(I159*H159,2)</f>
        <v>0</v>
      </c>
      <c r="BL159" s="18" t="s">
        <v>180</v>
      </c>
      <c r="BM159" s="229" t="s">
        <v>661</v>
      </c>
    </row>
    <row r="160" spans="1:47" s="2" customFormat="1" ht="12">
      <c r="A160" s="39"/>
      <c r="B160" s="40"/>
      <c r="C160" s="41"/>
      <c r="D160" s="231" t="s">
        <v>182</v>
      </c>
      <c r="E160" s="41"/>
      <c r="F160" s="232" t="s">
        <v>316</v>
      </c>
      <c r="G160" s="41"/>
      <c r="H160" s="41"/>
      <c r="I160" s="137"/>
      <c r="J160" s="41"/>
      <c r="K160" s="41"/>
      <c r="L160" s="45"/>
      <c r="M160" s="233"/>
      <c r="N160" s="234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182</v>
      </c>
      <c r="AU160" s="18" t="s">
        <v>84</v>
      </c>
    </row>
    <row r="161" spans="1:51" s="13" customFormat="1" ht="12">
      <c r="A161" s="13"/>
      <c r="B161" s="235"/>
      <c r="C161" s="236"/>
      <c r="D161" s="231" t="s">
        <v>184</v>
      </c>
      <c r="E161" s="237" t="s">
        <v>18</v>
      </c>
      <c r="F161" s="238" t="s">
        <v>658</v>
      </c>
      <c r="G161" s="236"/>
      <c r="H161" s="239">
        <v>740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184</v>
      </c>
      <c r="AU161" s="245" t="s">
        <v>84</v>
      </c>
      <c r="AV161" s="13" t="s">
        <v>84</v>
      </c>
      <c r="AW161" s="13" t="s">
        <v>36</v>
      </c>
      <c r="AX161" s="13" t="s">
        <v>82</v>
      </c>
      <c r="AY161" s="245" t="s">
        <v>173</v>
      </c>
    </row>
    <row r="162" spans="1:65" s="2" customFormat="1" ht="20.5" customHeight="1">
      <c r="A162" s="39"/>
      <c r="B162" s="40"/>
      <c r="C162" s="268" t="s">
        <v>306</v>
      </c>
      <c r="D162" s="268" t="s">
        <v>283</v>
      </c>
      <c r="E162" s="269" t="s">
        <v>319</v>
      </c>
      <c r="F162" s="270" t="s">
        <v>320</v>
      </c>
      <c r="G162" s="271" t="s">
        <v>321</v>
      </c>
      <c r="H162" s="272">
        <v>18.5</v>
      </c>
      <c r="I162" s="273"/>
      <c r="J162" s="272">
        <f>ROUND(I162*H162,2)</f>
        <v>0</v>
      </c>
      <c r="K162" s="270" t="s">
        <v>179</v>
      </c>
      <c r="L162" s="274"/>
      <c r="M162" s="275" t="s">
        <v>18</v>
      </c>
      <c r="N162" s="276" t="s">
        <v>46</v>
      </c>
      <c r="O162" s="85"/>
      <c r="P162" s="227">
        <f>O162*H162</f>
        <v>0</v>
      </c>
      <c r="Q162" s="227">
        <v>0.001</v>
      </c>
      <c r="R162" s="227">
        <f>Q162*H162</f>
        <v>0.0185</v>
      </c>
      <c r="S162" s="227">
        <v>0</v>
      </c>
      <c r="T162" s="22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9" t="s">
        <v>213</v>
      </c>
      <c r="AT162" s="229" t="s">
        <v>283</v>
      </c>
      <c r="AU162" s="229" t="s">
        <v>84</v>
      </c>
      <c r="AY162" s="18" t="s">
        <v>173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8" t="s">
        <v>82</v>
      </c>
      <c r="BK162" s="230">
        <f>ROUND(I162*H162,2)</f>
        <v>0</v>
      </c>
      <c r="BL162" s="18" t="s">
        <v>180</v>
      </c>
      <c r="BM162" s="229" t="s">
        <v>662</v>
      </c>
    </row>
    <row r="163" spans="1:51" s="13" customFormat="1" ht="12">
      <c r="A163" s="13"/>
      <c r="B163" s="235"/>
      <c r="C163" s="236"/>
      <c r="D163" s="231" t="s">
        <v>184</v>
      </c>
      <c r="E163" s="236"/>
      <c r="F163" s="238" t="s">
        <v>663</v>
      </c>
      <c r="G163" s="236"/>
      <c r="H163" s="239">
        <v>18.5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184</v>
      </c>
      <c r="AU163" s="245" t="s">
        <v>84</v>
      </c>
      <c r="AV163" s="13" t="s">
        <v>84</v>
      </c>
      <c r="AW163" s="13" t="s">
        <v>4</v>
      </c>
      <c r="AX163" s="13" t="s">
        <v>82</v>
      </c>
      <c r="AY163" s="245" t="s">
        <v>173</v>
      </c>
    </row>
    <row r="164" spans="1:63" s="12" customFormat="1" ht="22.8" customHeight="1">
      <c r="A164" s="12"/>
      <c r="B164" s="203"/>
      <c r="C164" s="204"/>
      <c r="D164" s="205" t="s">
        <v>74</v>
      </c>
      <c r="E164" s="217" t="s">
        <v>84</v>
      </c>
      <c r="F164" s="217" t="s">
        <v>324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SUM(P165:P174)</f>
        <v>0</v>
      </c>
      <c r="Q164" s="211"/>
      <c r="R164" s="212">
        <f>SUM(R165:R174)</f>
        <v>118.63622</v>
      </c>
      <c r="S164" s="211"/>
      <c r="T164" s="213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82</v>
      </c>
      <c r="AT164" s="215" t="s">
        <v>74</v>
      </c>
      <c r="AU164" s="215" t="s">
        <v>82</v>
      </c>
      <c r="AY164" s="214" t="s">
        <v>173</v>
      </c>
      <c r="BK164" s="216">
        <f>SUM(BK165:BK174)</f>
        <v>0</v>
      </c>
    </row>
    <row r="165" spans="1:65" s="2" customFormat="1" ht="41.5" customHeight="1">
      <c r="A165" s="39"/>
      <c r="B165" s="40"/>
      <c r="C165" s="219" t="s">
        <v>312</v>
      </c>
      <c r="D165" s="219" t="s">
        <v>175</v>
      </c>
      <c r="E165" s="220" t="s">
        <v>332</v>
      </c>
      <c r="F165" s="221" t="s">
        <v>333</v>
      </c>
      <c r="G165" s="222" t="s">
        <v>334</v>
      </c>
      <c r="H165" s="223">
        <v>406</v>
      </c>
      <c r="I165" s="224"/>
      <c r="J165" s="223">
        <f>ROUND(I165*H165,2)</f>
        <v>0</v>
      </c>
      <c r="K165" s="221" t="s">
        <v>179</v>
      </c>
      <c r="L165" s="45"/>
      <c r="M165" s="225" t="s">
        <v>18</v>
      </c>
      <c r="N165" s="226" t="s">
        <v>46</v>
      </c>
      <c r="O165" s="85"/>
      <c r="P165" s="227">
        <f>O165*H165</f>
        <v>0</v>
      </c>
      <c r="Q165" s="227">
        <v>0.28736</v>
      </c>
      <c r="R165" s="227">
        <f>Q165*H165</f>
        <v>116.66816</v>
      </c>
      <c r="S165" s="227">
        <v>0</v>
      </c>
      <c r="T165" s="22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9" t="s">
        <v>180</v>
      </c>
      <c r="AT165" s="229" t="s">
        <v>175</v>
      </c>
      <c r="AU165" s="229" t="s">
        <v>84</v>
      </c>
      <c r="AY165" s="18" t="s">
        <v>173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8" t="s">
        <v>82</v>
      </c>
      <c r="BK165" s="230">
        <f>ROUND(I165*H165,2)</f>
        <v>0</v>
      </c>
      <c r="BL165" s="18" t="s">
        <v>180</v>
      </c>
      <c r="BM165" s="229" t="s">
        <v>664</v>
      </c>
    </row>
    <row r="166" spans="1:47" s="2" customFormat="1" ht="12">
      <c r="A166" s="39"/>
      <c r="B166" s="40"/>
      <c r="C166" s="41"/>
      <c r="D166" s="231" t="s">
        <v>182</v>
      </c>
      <c r="E166" s="41"/>
      <c r="F166" s="232" t="s">
        <v>336</v>
      </c>
      <c r="G166" s="41"/>
      <c r="H166" s="41"/>
      <c r="I166" s="137"/>
      <c r="J166" s="41"/>
      <c r="K166" s="41"/>
      <c r="L166" s="45"/>
      <c r="M166" s="233"/>
      <c r="N166" s="23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182</v>
      </c>
      <c r="AU166" s="18" t="s">
        <v>84</v>
      </c>
    </row>
    <row r="167" spans="1:51" s="13" customFormat="1" ht="12">
      <c r="A167" s="13"/>
      <c r="B167" s="235"/>
      <c r="C167" s="236"/>
      <c r="D167" s="231" t="s">
        <v>184</v>
      </c>
      <c r="E167" s="237" t="s">
        <v>18</v>
      </c>
      <c r="F167" s="238" t="s">
        <v>665</v>
      </c>
      <c r="G167" s="236"/>
      <c r="H167" s="239">
        <v>406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184</v>
      </c>
      <c r="AU167" s="245" t="s">
        <v>84</v>
      </c>
      <c r="AV167" s="13" t="s">
        <v>84</v>
      </c>
      <c r="AW167" s="13" t="s">
        <v>36</v>
      </c>
      <c r="AX167" s="13" t="s">
        <v>75</v>
      </c>
      <c r="AY167" s="245" t="s">
        <v>173</v>
      </c>
    </row>
    <row r="168" spans="1:51" s="14" customFormat="1" ht="12">
      <c r="A168" s="14"/>
      <c r="B168" s="246"/>
      <c r="C168" s="247"/>
      <c r="D168" s="231" t="s">
        <v>184</v>
      </c>
      <c r="E168" s="248" t="s">
        <v>18</v>
      </c>
      <c r="F168" s="249" t="s">
        <v>205</v>
      </c>
      <c r="G168" s="247"/>
      <c r="H168" s="250">
        <v>406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184</v>
      </c>
      <c r="AU168" s="256" t="s">
        <v>84</v>
      </c>
      <c r="AV168" s="14" t="s">
        <v>180</v>
      </c>
      <c r="AW168" s="14" t="s">
        <v>36</v>
      </c>
      <c r="AX168" s="14" t="s">
        <v>82</v>
      </c>
      <c r="AY168" s="256" t="s">
        <v>173</v>
      </c>
    </row>
    <row r="169" spans="1:65" s="2" customFormat="1" ht="14.5" customHeight="1">
      <c r="A169" s="39"/>
      <c r="B169" s="40"/>
      <c r="C169" s="268" t="s">
        <v>325</v>
      </c>
      <c r="D169" s="268" t="s">
        <v>283</v>
      </c>
      <c r="E169" s="269" t="s">
        <v>346</v>
      </c>
      <c r="F169" s="270" t="s">
        <v>347</v>
      </c>
      <c r="G169" s="271" t="s">
        <v>348</v>
      </c>
      <c r="H169" s="272">
        <v>3</v>
      </c>
      <c r="I169" s="273"/>
      <c r="J169" s="272">
        <f>ROUND(I169*H169,2)</f>
        <v>0</v>
      </c>
      <c r="K169" s="270" t="s">
        <v>18</v>
      </c>
      <c r="L169" s="274"/>
      <c r="M169" s="275" t="s">
        <v>18</v>
      </c>
      <c r="N169" s="276" t="s">
        <v>46</v>
      </c>
      <c r="O169" s="85"/>
      <c r="P169" s="227">
        <f>O169*H169</f>
        <v>0</v>
      </c>
      <c r="Q169" s="227">
        <v>0.082</v>
      </c>
      <c r="R169" s="227">
        <f>Q169*H169</f>
        <v>0.246</v>
      </c>
      <c r="S169" s="227">
        <v>0</v>
      </c>
      <c r="T169" s="22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9" t="s">
        <v>213</v>
      </c>
      <c r="AT169" s="229" t="s">
        <v>283</v>
      </c>
      <c r="AU169" s="229" t="s">
        <v>84</v>
      </c>
      <c r="AY169" s="18" t="s">
        <v>173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82</v>
      </c>
      <c r="BK169" s="230">
        <f>ROUND(I169*H169,2)</f>
        <v>0</v>
      </c>
      <c r="BL169" s="18" t="s">
        <v>180</v>
      </c>
      <c r="BM169" s="229" t="s">
        <v>666</v>
      </c>
    </row>
    <row r="170" spans="1:47" s="2" customFormat="1" ht="12">
      <c r="A170" s="39"/>
      <c r="B170" s="40"/>
      <c r="C170" s="41"/>
      <c r="D170" s="231" t="s">
        <v>239</v>
      </c>
      <c r="E170" s="41"/>
      <c r="F170" s="232" t="s">
        <v>350</v>
      </c>
      <c r="G170" s="41"/>
      <c r="H170" s="41"/>
      <c r="I170" s="137"/>
      <c r="J170" s="41"/>
      <c r="K170" s="41"/>
      <c r="L170" s="45"/>
      <c r="M170" s="233"/>
      <c r="N170" s="234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239</v>
      </c>
      <c r="AU170" s="18" t="s">
        <v>84</v>
      </c>
    </row>
    <row r="171" spans="1:51" s="13" customFormat="1" ht="12">
      <c r="A171" s="13"/>
      <c r="B171" s="235"/>
      <c r="C171" s="236"/>
      <c r="D171" s="231" t="s">
        <v>184</v>
      </c>
      <c r="E171" s="237" t="s">
        <v>18</v>
      </c>
      <c r="F171" s="238" t="s">
        <v>667</v>
      </c>
      <c r="G171" s="236"/>
      <c r="H171" s="239">
        <v>3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184</v>
      </c>
      <c r="AU171" s="245" t="s">
        <v>84</v>
      </c>
      <c r="AV171" s="13" t="s">
        <v>84</v>
      </c>
      <c r="AW171" s="13" t="s">
        <v>36</v>
      </c>
      <c r="AX171" s="13" t="s">
        <v>82</v>
      </c>
      <c r="AY171" s="245" t="s">
        <v>173</v>
      </c>
    </row>
    <row r="172" spans="1:65" s="2" customFormat="1" ht="41.5" customHeight="1">
      <c r="A172" s="39"/>
      <c r="B172" s="40"/>
      <c r="C172" s="219" t="s">
        <v>370</v>
      </c>
      <c r="D172" s="219" t="s">
        <v>175</v>
      </c>
      <c r="E172" s="220" t="s">
        <v>340</v>
      </c>
      <c r="F172" s="221" t="s">
        <v>341</v>
      </c>
      <c r="G172" s="222" t="s">
        <v>334</v>
      </c>
      <c r="H172" s="223">
        <v>6</v>
      </c>
      <c r="I172" s="224"/>
      <c r="J172" s="223">
        <f>ROUND(I172*H172,2)</f>
        <v>0</v>
      </c>
      <c r="K172" s="221" t="s">
        <v>179</v>
      </c>
      <c r="L172" s="45"/>
      <c r="M172" s="225" t="s">
        <v>18</v>
      </c>
      <c r="N172" s="226" t="s">
        <v>46</v>
      </c>
      <c r="O172" s="85"/>
      <c r="P172" s="227">
        <f>O172*H172</f>
        <v>0</v>
      </c>
      <c r="Q172" s="227">
        <v>0.28701</v>
      </c>
      <c r="R172" s="227">
        <f>Q172*H172</f>
        <v>1.72206</v>
      </c>
      <c r="S172" s="227">
        <v>0</v>
      </c>
      <c r="T172" s="22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9" t="s">
        <v>180</v>
      </c>
      <c r="AT172" s="229" t="s">
        <v>175</v>
      </c>
      <c r="AU172" s="229" t="s">
        <v>84</v>
      </c>
      <c r="AY172" s="18" t="s">
        <v>173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82</v>
      </c>
      <c r="BK172" s="230">
        <f>ROUND(I172*H172,2)</f>
        <v>0</v>
      </c>
      <c r="BL172" s="18" t="s">
        <v>180</v>
      </c>
      <c r="BM172" s="229" t="s">
        <v>668</v>
      </c>
    </row>
    <row r="173" spans="1:47" s="2" customFormat="1" ht="12">
      <c r="A173" s="39"/>
      <c r="B173" s="40"/>
      <c r="C173" s="41"/>
      <c r="D173" s="231" t="s">
        <v>182</v>
      </c>
      <c r="E173" s="41"/>
      <c r="F173" s="232" t="s">
        <v>336</v>
      </c>
      <c r="G173" s="41"/>
      <c r="H173" s="41"/>
      <c r="I173" s="137"/>
      <c r="J173" s="41"/>
      <c r="K173" s="41"/>
      <c r="L173" s="45"/>
      <c r="M173" s="233"/>
      <c r="N173" s="23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182</v>
      </c>
      <c r="AU173" s="18" t="s">
        <v>84</v>
      </c>
    </row>
    <row r="174" spans="1:51" s="13" customFormat="1" ht="12">
      <c r="A174" s="13"/>
      <c r="B174" s="235"/>
      <c r="C174" s="236"/>
      <c r="D174" s="231" t="s">
        <v>184</v>
      </c>
      <c r="E174" s="237" t="s">
        <v>18</v>
      </c>
      <c r="F174" s="238" t="s">
        <v>669</v>
      </c>
      <c r="G174" s="236"/>
      <c r="H174" s="239">
        <v>6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184</v>
      </c>
      <c r="AU174" s="245" t="s">
        <v>84</v>
      </c>
      <c r="AV174" s="13" t="s">
        <v>84</v>
      </c>
      <c r="AW174" s="13" t="s">
        <v>36</v>
      </c>
      <c r="AX174" s="13" t="s">
        <v>82</v>
      </c>
      <c r="AY174" s="245" t="s">
        <v>173</v>
      </c>
    </row>
    <row r="175" spans="1:63" s="12" customFormat="1" ht="22.8" customHeight="1">
      <c r="A175" s="12"/>
      <c r="B175" s="203"/>
      <c r="C175" s="204"/>
      <c r="D175" s="205" t="s">
        <v>74</v>
      </c>
      <c r="E175" s="217" t="s">
        <v>180</v>
      </c>
      <c r="F175" s="217" t="s">
        <v>352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SUM(P176:P179)</f>
        <v>0</v>
      </c>
      <c r="Q175" s="211"/>
      <c r="R175" s="212">
        <f>SUM(R176:R179)</f>
        <v>1.8268006540000004</v>
      </c>
      <c r="S175" s="211"/>
      <c r="T175" s="213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82</v>
      </c>
      <c r="AT175" s="215" t="s">
        <v>74</v>
      </c>
      <c r="AU175" s="215" t="s">
        <v>82</v>
      </c>
      <c r="AY175" s="214" t="s">
        <v>173</v>
      </c>
      <c r="BK175" s="216">
        <f>SUM(BK176:BK179)</f>
        <v>0</v>
      </c>
    </row>
    <row r="176" spans="1:65" s="2" customFormat="1" ht="31" customHeight="1">
      <c r="A176" s="39"/>
      <c r="B176" s="40"/>
      <c r="C176" s="219" t="s">
        <v>331</v>
      </c>
      <c r="D176" s="219" t="s">
        <v>175</v>
      </c>
      <c r="E176" s="220" t="s">
        <v>360</v>
      </c>
      <c r="F176" s="221" t="s">
        <v>361</v>
      </c>
      <c r="G176" s="222" t="s">
        <v>178</v>
      </c>
      <c r="H176" s="223">
        <v>690.2</v>
      </c>
      <c r="I176" s="224"/>
      <c r="J176" s="223">
        <f>ROUND(I176*H176,2)</f>
        <v>0</v>
      </c>
      <c r="K176" s="221" t="s">
        <v>179</v>
      </c>
      <c r="L176" s="45"/>
      <c r="M176" s="225" t="s">
        <v>18</v>
      </c>
      <c r="N176" s="226" t="s">
        <v>46</v>
      </c>
      <c r="O176" s="85"/>
      <c r="P176" s="227">
        <f>O176*H176</f>
        <v>0</v>
      </c>
      <c r="Q176" s="227">
        <v>0.00234677</v>
      </c>
      <c r="R176" s="227">
        <f>Q176*H176</f>
        <v>1.6197406540000003</v>
      </c>
      <c r="S176" s="227">
        <v>0</v>
      </c>
      <c r="T176" s="22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9" t="s">
        <v>180</v>
      </c>
      <c r="AT176" s="229" t="s">
        <v>175</v>
      </c>
      <c r="AU176" s="229" t="s">
        <v>84</v>
      </c>
      <c r="AY176" s="18" t="s">
        <v>173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8" t="s">
        <v>82</v>
      </c>
      <c r="BK176" s="230">
        <f>ROUND(I176*H176,2)</f>
        <v>0</v>
      </c>
      <c r="BL176" s="18" t="s">
        <v>180</v>
      </c>
      <c r="BM176" s="229" t="s">
        <v>670</v>
      </c>
    </row>
    <row r="177" spans="1:47" s="2" customFormat="1" ht="12">
      <c r="A177" s="39"/>
      <c r="B177" s="40"/>
      <c r="C177" s="41"/>
      <c r="D177" s="231" t="s">
        <v>182</v>
      </c>
      <c r="E177" s="41"/>
      <c r="F177" s="232" t="s">
        <v>363</v>
      </c>
      <c r="G177" s="41"/>
      <c r="H177" s="41"/>
      <c r="I177" s="137"/>
      <c r="J177" s="41"/>
      <c r="K177" s="41"/>
      <c r="L177" s="45"/>
      <c r="M177" s="233"/>
      <c r="N177" s="23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182</v>
      </c>
      <c r="AU177" s="18" t="s">
        <v>84</v>
      </c>
    </row>
    <row r="178" spans="1:51" s="13" customFormat="1" ht="12">
      <c r="A178" s="13"/>
      <c r="B178" s="235"/>
      <c r="C178" s="236"/>
      <c r="D178" s="231" t="s">
        <v>184</v>
      </c>
      <c r="E178" s="237" t="s">
        <v>18</v>
      </c>
      <c r="F178" s="238" t="s">
        <v>671</v>
      </c>
      <c r="G178" s="236"/>
      <c r="H178" s="239">
        <v>690.2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184</v>
      </c>
      <c r="AU178" s="245" t="s">
        <v>84</v>
      </c>
      <c r="AV178" s="13" t="s">
        <v>84</v>
      </c>
      <c r="AW178" s="13" t="s">
        <v>36</v>
      </c>
      <c r="AX178" s="13" t="s">
        <v>82</v>
      </c>
      <c r="AY178" s="245" t="s">
        <v>173</v>
      </c>
    </row>
    <row r="179" spans="1:65" s="2" customFormat="1" ht="20.5" customHeight="1">
      <c r="A179" s="39"/>
      <c r="B179" s="40"/>
      <c r="C179" s="268" t="s">
        <v>339</v>
      </c>
      <c r="D179" s="268" t="s">
        <v>283</v>
      </c>
      <c r="E179" s="269" t="s">
        <v>365</v>
      </c>
      <c r="F179" s="270" t="s">
        <v>366</v>
      </c>
      <c r="G179" s="271" t="s">
        <v>178</v>
      </c>
      <c r="H179" s="272">
        <v>690.2</v>
      </c>
      <c r="I179" s="273"/>
      <c r="J179" s="272">
        <f>ROUND(I179*H179,2)</f>
        <v>0</v>
      </c>
      <c r="K179" s="270" t="s">
        <v>179</v>
      </c>
      <c r="L179" s="274"/>
      <c r="M179" s="275" t="s">
        <v>18</v>
      </c>
      <c r="N179" s="276" t="s">
        <v>46</v>
      </c>
      <c r="O179" s="85"/>
      <c r="P179" s="227">
        <f>O179*H179</f>
        <v>0</v>
      </c>
      <c r="Q179" s="227">
        <v>0.0003</v>
      </c>
      <c r="R179" s="227">
        <f>Q179*H179</f>
        <v>0.20706</v>
      </c>
      <c r="S179" s="227">
        <v>0</v>
      </c>
      <c r="T179" s="22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9" t="s">
        <v>213</v>
      </c>
      <c r="AT179" s="229" t="s">
        <v>283</v>
      </c>
      <c r="AU179" s="229" t="s">
        <v>84</v>
      </c>
      <c r="AY179" s="18" t="s">
        <v>173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8" t="s">
        <v>82</v>
      </c>
      <c r="BK179" s="230">
        <f>ROUND(I179*H179,2)</f>
        <v>0</v>
      </c>
      <c r="BL179" s="18" t="s">
        <v>180</v>
      </c>
      <c r="BM179" s="229" t="s">
        <v>672</v>
      </c>
    </row>
    <row r="180" spans="1:63" s="12" customFormat="1" ht="22.8" customHeight="1">
      <c r="A180" s="12"/>
      <c r="B180" s="203"/>
      <c r="C180" s="204"/>
      <c r="D180" s="205" t="s">
        <v>74</v>
      </c>
      <c r="E180" s="217" t="s">
        <v>197</v>
      </c>
      <c r="F180" s="217" t="s">
        <v>376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SUM(P181:P190)</f>
        <v>0</v>
      </c>
      <c r="Q180" s="211"/>
      <c r="R180" s="212">
        <f>SUM(R181:R190)</f>
        <v>1891.2525632000002</v>
      </c>
      <c r="S180" s="211"/>
      <c r="T180" s="213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82</v>
      </c>
      <c r="AT180" s="215" t="s">
        <v>74</v>
      </c>
      <c r="AU180" s="215" t="s">
        <v>82</v>
      </c>
      <c r="AY180" s="214" t="s">
        <v>173</v>
      </c>
      <c r="BK180" s="216">
        <f>SUM(BK181:BK190)</f>
        <v>0</v>
      </c>
    </row>
    <row r="181" spans="1:65" s="2" customFormat="1" ht="41.5" customHeight="1">
      <c r="A181" s="39"/>
      <c r="B181" s="40"/>
      <c r="C181" s="219" t="s">
        <v>673</v>
      </c>
      <c r="D181" s="219" t="s">
        <v>175</v>
      </c>
      <c r="E181" s="220" t="s">
        <v>378</v>
      </c>
      <c r="F181" s="221" t="s">
        <v>379</v>
      </c>
      <c r="G181" s="222" t="s">
        <v>178</v>
      </c>
      <c r="H181" s="223">
        <v>2038</v>
      </c>
      <c r="I181" s="224"/>
      <c r="J181" s="223">
        <f>ROUND(I181*H181,2)</f>
        <v>0</v>
      </c>
      <c r="K181" s="221" t="s">
        <v>179</v>
      </c>
      <c r="L181" s="45"/>
      <c r="M181" s="225" t="s">
        <v>18</v>
      </c>
      <c r="N181" s="226" t="s">
        <v>46</v>
      </c>
      <c r="O181" s="85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9" t="s">
        <v>180</v>
      </c>
      <c r="AT181" s="229" t="s">
        <v>175</v>
      </c>
      <c r="AU181" s="229" t="s">
        <v>84</v>
      </c>
      <c r="AY181" s="18" t="s">
        <v>173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8" t="s">
        <v>82</v>
      </c>
      <c r="BK181" s="230">
        <f>ROUND(I181*H181,2)</f>
        <v>0</v>
      </c>
      <c r="BL181" s="18" t="s">
        <v>180</v>
      </c>
      <c r="BM181" s="229" t="s">
        <v>674</v>
      </c>
    </row>
    <row r="182" spans="1:47" s="2" customFormat="1" ht="12">
      <c r="A182" s="39"/>
      <c r="B182" s="40"/>
      <c r="C182" s="41"/>
      <c r="D182" s="231" t="s">
        <v>182</v>
      </c>
      <c r="E182" s="41"/>
      <c r="F182" s="232" t="s">
        <v>381</v>
      </c>
      <c r="G182" s="41"/>
      <c r="H182" s="41"/>
      <c r="I182" s="137"/>
      <c r="J182" s="41"/>
      <c r="K182" s="41"/>
      <c r="L182" s="45"/>
      <c r="M182" s="233"/>
      <c r="N182" s="23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182</v>
      </c>
      <c r="AU182" s="18" t="s">
        <v>84</v>
      </c>
    </row>
    <row r="183" spans="1:51" s="13" customFormat="1" ht="12">
      <c r="A183" s="13"/>
      <c r="B183" s="235"/>
      <c r="C183" s="236"/>
      <c r="D183" s="231" t="s">
        <v>184</v>
      </c>
      <c r="E183" s="237" t="s">
        <v>18</v>
      </c>
      <c r="F183" s="238" t="s">
        <v>675</v>
      </c>
      <c r="G183" s="236"/>
      <c r="H183" s="239">
        <v>2038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184</v>
      </c>
      <c r="AU183" s="245" t="s">
        <v>84</v>
      </c>
      <c r="AV183" s="13" t="s">
        <v>84</v>
      </c>
      <c r="AW183" s="13" t="s">
        <v>36</v>
      </c>
      <c r="AX183" s="13" t="s">
        <v>82</v>
      </c>
      <c r="AY183" s="245" t="s">
        <v>173</v>
      </c>
    </row>
    <row r="184" spans="1:65" s="2" customFormat="1" ht="20.5" customHeight="1">
      <c r="A184" s="39"/>
      <c r="B184" s="40"/>
      <c r="C184" s="268" t="s">
        <v>345</v>
      </c>
      <c r="D184" s="268" t="s">
        <v>283</v>
      </c>
      <c r="E184" s="269" t="s">
        <v>384</v>
      </c>
      <c r="F184" s="270" t="s">
        <v>385</v>
      </c>
      <c r="G184" s="271" t="s">
        <v>272</v>
      </c>
      <c r="H184" s="272">
        <v>41.58</v>
      </c>
      <c r="I184" s="273"/>
      <c r="J184" s="272">
        <f>ROUND(I184*H184,2)</f>
        <v>0</v>
      </c>
      <c r="K184" s="270" t="s">
        <v>179</v>
      </c>
      <c r="L184" s="274"/>
      <c r="M184" s="275" t="s">
        <v>18</v>
      </c>
      <c r="N184" s="276" t="s">
        <v>46</v>
      </c>
      <c r="O184" s="85"/>
      <c r="P184" s="227">
        <f>O184*H184</f>
        <v>0</v>
      </c>
      <c r="Q184" s="227">
        <v>1</v>
      </c>
      <c r="R184" s="227">
        <f>Q184*H184</f>
        <v>41.58</v>
      </c>
      <c r="S184" s="227">
        <v>0</v>
      </c>
      <c r="T184" s="22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9" t="s">
        <v>213</v>
      </c>
      <c r="AT184" s="229" t="s">
        <v>283</v>
      </c>
      <c r="AU184" s="229" t="s">
        <v>84</v>
      </c>
      <c r="AY184" s="18" t="s">
        <v>173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8" t="s">
        <v>82</v>
      </c>
      <c r="BK184" s="230">
        <f>ROUND(I184*H184,2)</f>
        <v>0</v>
      </c>
      <c r="BL184" s="18" t="s">
        <v>180</v>
      </c>
      <c r="BM184" s="229" t="s">
        <v>676</v>
      </c>
    </row>
    <row r="185" spans="1:51" s="13" customFormat="1" ht="12">
      <c r="A185" s="13"/>
      <c r="B185" s="235"/>
      <c r="C185" s="236"/>
      <c r="D185" s="231" t="s">
        <v>184</v>
      </c>
      <c r="E185" s="237" t="s">
        <v>18</v>
      </c>
      <c r="F185" s="238" t="s">
        <v>677</v>
      </c>
      <c r="G185" s="236"/>
      <c r="H185" s="239">
        <v>41.58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184</v>
      </c>
      <c r="AU185" s="245" t="s">
        <v>84</v>
      </c>
      <c r="AV185" s="13" t="s">
        <v>84</v>
      </c>
      <c r="AW185" s="13" t="s">
        <v>36</v>
      </c>
      <c r="AX185" s="13" t="s">
        <v>82</v>
      </c>
      <c r="AY185" s="245" t="s">
        <v>173</v>
      </c>
    </row>
    <row r="186" spans="1:65" s="2" customFormat="1" ht="20.5" customHeight="1">
      <c r="A186" s="39"/>
      <c r="B186" s="40"/>
      <c r="C186" s="219" t="s">
        <v>353</v>
      </c>
      <c r="D186" s="219" t="s">
        <v>175</v>
      </c>
      <c r="E186" s="220" t="s">
        <v>389</v>
      </c>
      <c r="F186" s="221" t="s">
        <v>390</v>
      </c>
      <c r="G186" s="222" t="s">
        <v>178</v>
      </c>
      <c r="H186" s="223">
        <v>2038.24</v>
      </c>
      <c r="I186" s="224"/>
      <c r="J186" s="223">
        <f>ROUND(I186*H186,2)</f>
        <v>0</v>
      </c>
      <c r="K186" s="221" t="s">
        <v>179</v>
      </c>
      <c r="L186" s="45"/>
      <c r="M186" s="225" t="s">
        <v>18</v>
      </c>
      <c r="N186" s="226" t="s">
        <v>46</v>
      </c>
      <c r="O186" s="85"/>
      <c r="P186" s="227">
        <f>O186*H186</f>
        <v>0</v>
      </c>
      <c r="Q186" s="227">
        <v>0.46</v>
      </c>
      <c r="R186" s="227">
        <f>Q186*H186</f>
        <v>937.5904</v>
      </c>
      <c r="S186" s="227">
        <v>0</v>
      </c>
      <c r="T186" s="22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9" t="s">
        <v>180</v>
      </c>
      <c r="AT186" s="229" t="s">
        <v>175</v>
      </c>
      <c r="AU186" s="229" t="s">
        <v>84</v>
      </c>
      <c r="AY186" s="18" t="s">
        <v>173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8" t="s">
        <v>82</v>
      </c>
      <c r="BK186" s="230">
        <f>ROUND(I186*H186,2)</f>
        <v>0</v>
      </c>
      <c r="BL186" s="18" t="s">
        <v>180</v>
      </c>
      <c r="BM186" s="229" t="s">
        <v>678</v>
      </c>
    </row>
    <row r="187" spans="1:51" s="13" customFormat="1" ht="12">
      <c r="A187" s="13"/>
      <c r="B187" s="235"/>
      <c r="C187" s="236"/>
      <c r="D187" s="231" t="s">
        <v>184</v>
      </c>
      <c r="E187" s="237" t="s">
        <v>18</v>
      </c>
      <c r="F187" s="238" t="s">
        <v>679</v>
      </c>
      <c r="G187" s="236"/>
      <c r="H187" s="239">
        <v>2038.24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184</v>
      </c>
      <c r="AU187" s="245" t="s">
        <v>84</v>
      </c>
      <c r="AV187" s="13" t="s">
        <v>84</v>
      </c>
      <c r="AW187" s="13" t="s">
        <v>36</v>
      </c>
      <c r="AX187" s="13" t="s">
        <v>82</v>
      </c>
      <c r="AY187" s="245" t="s">
        <v>173</v>
      </c>
    </row>
    <row r="188" spans="1:65" s="2" customFormat="1" ht="20.5" customHeight="1">
      <c r="A188" s="39"/>
      <c r="B188" s="40"/>
      <c r="C188" s="219" t="s">
        <v>359</v>
      </c>
      <c r="D188" s="219" t="s">
        <v>175</v>
      </c>
      <c r="E188" s="220" t="s">
        <v>394</v>
      </c>
      <c r="F188" s="221" t="s">
        <v>395</v>
      </c>
      <c r="G188" s="222" t="s">
        <v>178</v>
      </c>
      <c r="H188" s="223">
        <v>1839.35</v>
      </c>
      <c r="I188" s="224"/>
      <c r="J188" s="223">
        <f>ROUND(I188*H188,2)</f>
        <v>0</v>
      </c>
      <c r="K188" s="221" t="s">
        <v>179</v>
      </c>
      <c r="L188" s="45"/>
      <c r="M188" s="225" t="s">
        <v>18</v>
      </c>
      <c r="N188" s="226" t="s">
        <v>46</v>
      </c>
      <c r="O188" s="85"/>
      <c r="P188" s="227">
        <f>O188*H188</f>
        <v>0</v>
      </c>
      <c r="Q188" s="227">
        <v>0.495872</v>
      </c>
      <c r="R188" s="227">
        <f>Q188*H188</f>
        <v>912.0821632</v>
      </c>
      <c r="S188" s="227">
        <v>0</v>
      </c>
      <c r="T188" s="22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9" t="s">
        <v>180</v>
      </c>
      <c r="AT188" s="229" t="s">
        <v>175</v>
      </c>
      <c r="AU188" s="229" t="s">
        <v>84</v>
      </c>
      <c r="AY188" s="18" t="s">
        <v>173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8" t="s">
        <v>82</v>
      </c>
      <c r="BK188" s="230">
        <f>ROUND(I188*H188,2)</f>
        <v>0</v>
      </c>
      <c r="BL188" s="18" t="s">
        <v>180</v>
      </c>
      <c r="BM188" s="229" t="s">
        <v>680</v>
      </c>
    </row>
    <row r="189" spans="1:47" s="2" customFormat="1" ht="12">
      <c r="A189" s="39"/>
      <c r="B189" s="40"/>
      <c r="C189" s="41"/>
      <c r="D189" s="231" t="s">
        <v>182</v>
      </c>
      <c r="E189" s="41"/>
      <c r="F189" s="232" t="s">
        <v>397</v>
      </c>
      <c r="G189" s="41"/>
      <c r="H189" s="41"/>
      <c r="I189" s="137"/>
      <c r="J189" s="41"/>
      <c r="K189" s="41"/>
      <c r="L189" s="45"/>
      <c r="M189" s="233"/>
      <c r="N189" s="234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182</v>
      </c>
      <c r="AU189" s="18" t="s">
        <v>84</v>
      </c>
    </row>
    <row r="190" spans="1:51" s="13" customFormat="1" ht="12">
      <c r="A190" s="13"/>
      <c r="B190" s="235"/>
      <c r="C190" s="236"/>
      <c r="D190" s="231" t="s">
        <v>184</v>
      </c>
      <c r="E190" s="237" t="s">
        <v>18</v>
      </c>
      <c r="F190" s="238" t="s">
        <v>681</v>
      </c>
      <c r="G190" s="236"/>
      <c r="H190" s="239">
        <v>1839.35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184</v>
      </c>
      <c r="AU190" s="245" t="s">
        <v>84</v>
      </c>
      <c r="AV190" s="13" t="s">
        <v>84</v>
      </c>
      <c r="AW190" s="13" t="s">
        <v>36</v>
      </c>
      <c r="AX190" s="13" t="s">
        <v>82</v>
      </c>
      <c r="AY190" s="245" t="s">
        <v>173</v>
      </c>
    </row>
    <row r="191" spans="1:63" s="12" customFormat="1" ht="22.8" customHeight="1">
      <c r="A191" s="12"/>
      <c r="B191" s="203"/>
      <c r="C191" s="204"/>
      <c r="D191" s="205" t="s">
        <v>74</v>
      </c>
      <c r="E191" s="217" t="s">
        <v>399</v>
      </c>
      <c r="F191" s="217" t="s">
        <v>400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SUM(P192:P193)</f>
        <v>0</v>
      </c>
      <c r="Q191" s="211"/>
      <c r="R191" s="212">
        <f>SUM(R192:R193)</f>
        <v>0</v>
      </c>
      <c r="S191" s="211"/>
      <c r="T191" s="213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82</v>
      </c>
      <c r="AT191" s="215" t="s">
        <v>74</v>
      </c>
      <c r="AU191" s="215" t="s">
        <v>82</v>
      </c>
      <c r="AY191" s="214" t="s">
        <v>173</v>
      </c>
      <c r="BK191" s="216">
        <f>SUM(BK192:BK193)</f>
        <v>0</v>
      </c>
    </row>
    <row r="192" spans="1:65" s="2" customFormat="1" ht="31" customHeight="1">
      <c r="A192" s="39"/>
      <c r="B192" s="40"/>
      <c r="C192" s="219" t="s">
        <v>364</v>
      </c>
      <c r="D192" s="219" t="s">
        <v>175</v>
      </c>
      <c r="E192" s="220" t="s">
        <v>402</v>
      </c>
      <c r="F192" s="221" t="s">
        <v>403</v>
      </c>
      <c r="G192" s="222" t="s">
        <v>272</v>
      </c>
      <c r="H192" s="223">
        <v>2325.3</v>
      </c>
      <c r="I192" s="224"/>
      <c r="J192" s="223">
        <f>ROUND(I192*H192,2)</f>
        <v>0</v>
      </c>
      <c r="K192" s="221" t="s">
        <v>179</v>
      </c>
      <c r="L192" s="45"/>
      <c r="M192" s="225" t="s">
        <v>18</v>
      </c>
      <c r="N192" s="226" t="s">
        <v>46</v>
      </c>
      <c r="O192" s="85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9" t="s">
        <v>180</v>
      </c>
      <c r="AT192" s="229" t="s">
        <v>175</v>
      </c>
      <c r="AU192" s="229" t="s">
        <v>84</v>
      </c>
      <c r="AY192" s="18" t="s">
        <v>173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8" t="s">
        <v>82</v>
      </c>
      <c r="BK192" s="230">
        <f>ROUND(I192*H192,2)</f>
        <v>0</v>
      </c>
      <c r="BL192" s="18" t="s">
        <v>180</v>
      </c>
      <c r="BM192" s="229" t="s">
        <v>682</v>
      </c>
    </row>
    <row r="193" spans="1:47" s="2" customFormat="1" ht="12">
      <c r="A193" s="39"/>
      <c r="B193" s="40"/>
      <c r="C193" s="41"/>
      <c r="D193" s="231" t="s">
        <v>182</v>
      </c>
      <c r="E193" s="41"/>
      <c r="F193" s="232" t="s">
        <v>405</v>
      </c>
      <c r="G193" s="41"/>
      <c r="H193" s="41"/>
      <c r="I193" s="137"/>
      <c r="J193" s="41"/>
      <c r="K193" s="41"/>
      <c r="L193" s="45"/>
      <c r="M193" s="277"/>
      <c r="N193" s="278"/>
      <c r="O193" s="279"/>
      <c r="P193" s="279"/>
      <c r="Q193" s="279"/>
      <c r="R193" s="279"/>
      <c r="S193" s="279"/>
      <c r="T193" s="280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182</v>
      </c>
      <c r="AU193" s="18" t="s">
        <v>84</v>
      </c>
    </row>
    <row r="194" spans="1:31" s="2" customFormat="1" ht="6.95" customHeight="1">
      <c r="A194" s="39"/>
      <c r="B194" s="60"/>
      <c r="C194" s="61"/>
      <c r="D194" s="61"/>
      <c r="E194" s="61"/>
      <c r="F194" s="61"/>
      <c r="G194" s="61"/>
      <c r="H194" s="61"/>
      <c r="I194" s="167"/>
      <c r="J194" s="61"/>
      <c r="K194" s="61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84:K19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Podracký</dc:creator>
  <cp:keywords/>
  <dc:description/>
  <cp:lastModifiedBy>Ivo Podracký</cp:lastModifiedBy>
  <dcterms:created xsi:type="dcterms:W3CDTF">2020-07-15T09:26:27Z</dcterms:created>
  <dcterms:modified xsi:type="dcterms:W3CDTF">2020-07-15T09:26:57Z</dcterms:modified>
  <cp:category/>
  <cp:version/>
  <cp:contentType/>
  <cp:contentStatus/>
</cp:coreProperties>
</file>