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L:\VEŘEJNÉ ZAKÁZKY\1-VerejneZakazkyZVZ\2020\2020-VZ6-Lhota u Dřís - cesty C4_C5\Výzva-přílohy\"/>
    </mc:Choice>
  </mc:AlternateContent>
  <xr:revisionPtr revIDLastSave="0" documentId="13_ncr:1_{F3F2CF9E-1E8D-486E-828A-E1169A117C34}" xr6:coauthVersionLast="44" xr6:coauthVersionMax="44" xr10:uidLastSave="{00000000-0000-0000-0000-000000000000}"/>
  <bookViews>
    <workbookView xWindow="-15" yWindow="-15" windowWidth="28830" windowHeight="8700" activeTab="3" xr2:uid="{00000000-000D-0000-FFFF-FFFF00000000}"/>
  </bookViews>
  <sheets>
    <sheet name="Rekapitulace stavby" sheetId="1" r:id="rId1"/>
    <sheet name="495-16-0 - SO 07 Společné..." sheetId="2" r:id="rId2"/>
    <sheet name="495-16-1 - SO 01 Polní ce..." sheetId="3" r:id="rId3"/>
    <sheet name="495-16-2 - SO 02 Polní ce..." sheetId="4" r:id="rId4"/>
    <sheet name="495-16-3 - SO 03 Výsadba ..." sheetId="5" r:id="rId5"/>
    <sheet name="495-16-5 - SO 05 Následná..." sheetId="6" r:id="rId6"/>
    <sheet name="495-16-4 - SO 04 Výsadba ..." sheetId="7" r:id="rId7"/>
    <sheet name="495-16-6 - SO 06 Následná..." sheetId="8" r:id="rId8"/>
    <sheet name="Seznam figur" sheetId="9" r:id="rId9"/>
  </sheets>
  <definedNames>
    <definedName name="_xlnm._FilterDatabase" localSheetId="1" hidden="1">'495-16-0 - SO 07 Společné...'!$C$119:$K$145</definedName>
    <definedName name="_xlnm._FilterDatabase" localSheetId="2" hidden="1">'495-16-1 - SO 01 Polní ce...'!$C$122:$K$282</definedName>
    <definedName name="_xlnm._FilterDatabase" localSheetId="3" hidden="1">'495-16-2 - SO 02 Polní ce...'!$C$125:$K$329</definedName>
    <definedName name="_xlnm._FilterDatabase" localSheetId="4" hidden="1">'495-16-3 - SO 03 Výsadba ...'!$C$118:$K$176</definedName>
    <definedName name="_xlnm._FilterDatabase" localSheetId="6" hidden="1">'495-16-4 - SO 04 Výsadba ...'!$C$119:$K$198</definedName>
    <definedName name="_xlnm._FilterDatabase" localSheetId="5" hidden="1">'495-16-5 - SO 05 Následná...'!$C$119:$K$173</definedName>
    <definedName name="_xlnm._FilterDatabase" localSheetId="7" hidden="1">'495-16-6 - SO 06 Následná...'!$C$119:$K$200</definedName>
    <definedName name="_xlnm.Print_Titles" localSheetId="1">'495-16-0 - SO 07 Společné...'!$119:$119</definedName>
    <definedName name="_xlnm.Print_Titles" localSheetId="2">'495-16-1 - SO 01 Polní ce...'!$122:$122</definedName>
    <definedName name="_xlnm.Print_Titles" localSheetId="3">'495-16-2 - SO 02 Polní ce...'!$125:$125</definedName>
    <definedName name="_xlnm.Print_Titles" localSheetId="4">'495-16-3 - SO 03 Výsadba ...'!$118:$118</definedName>
    <definedName name="_xlnm.Print_Titles" localSheetId="6">'495-16-4 - SO 04 Výsadba ...'!$119:$119</definedName>
    <definedName name="_xlnm.Print_Titles" localSheetId="5">'495-16-5 - SO 05 Následná...'!$119:$119</definedName>
    <definedName name="_xlnm.Print_Titles" localSheetId="7">'495-16-6 - SO 06 Následná...'!$119:$119</definedName>
    <definedName name="_xlnm.Print_Titles" localSheetId="0">'Rekapitulace stavby'!$92:$92</definedName>
    <definedName name="_xlnm.Print_Titles" localSheetId="8">'Seznam figur'!$9:$9</definedName>
    <definedName name="_xlnm.Print_Area" localSheetId="1">'495-16-0 - SO 07 Společné...'!$C$4:$J$39,'495-16-0 - SO 07 Společné...'!$C$50:$J$76,'495-16-0 - SO 07 Společné...'!$C$82:$J$101,'495-16-0 - SO 07 Společné...'!$C$107:$K$145</definedName>
    <definedName name="_xlnm.Print_Area" localSheetId="2">'495-16-1 - SO 01 Polní ce...'!$C$4:$J$39,'495-16-1 - SO 01 Polní ce...'!$C$50:$J$76,'495-16-1 - SO 01 Polní ce...'!$C$82:$J$104,'495-16-1 - SO 01 Polní ce...'!$C$110:$K$282</definedName>
    <definedName name="_xlnm.Print_Area" localSheetId="3">'495-16-2 - SO 02 Polní ce...'!$C$4:$J$39,'495-16-2 - SO 02 Polní ce...'!$C$50:$J$76,'495-16-2 - SO 02 Polní ce...'!$C$82:$J$107,'495-16-2 - SO 02 Polní ce...'!$C$113:$K$329</definedName>
    <definedName name="_xlnm.Print_Area" localSheetId="4">'495-16-3 - SO 03 Výsadba ...'!$C$4:$J$39,'495-16-3 - SO 03 Výsadba ...'!$C$50:$J$76,'495-16-3 - SO 03 Výsadba ...'!$C$82:$J$100,'495-16-3 - SO 03 Výsadba ...'!$C$106:$K$176</definedName>
    <definedName name="_xlnm.Print_Area" localSheetId="6">'495-16-4 - SO 04 Výsadba ...'!$C$4:$J$39,'495-16-4 - SO 04 Výsadba ...'!$C$50:$J$76,'495-16-4 - SO 04 Výsadba ...'!$C$82:$J$101,'495-16-4 - SO 04 Výsadba ...'!$C$107:$K$198</definedName>
    <definedName name="_xlnm.Print_Area" localSheetId="5">'495-16-5 - SO 05 Následná...'!$C$4:$J$39,'495-16-5 - SO 05 Následná...'!$C$50:$J$76,'495-16-5 - SO 05 Následná...'!$C$82:$J$101,'495-16-5 - SO 05 Následná...'!$C$107:$K$173</definedName>
    <definedName name="_xlnm.Print_Area" localSheetId="7">'495-16-6 - SO 06 Následná...'!$C$4:$J$39,'495-16-6 - SO 06 Následná...'!$C$50:$J$76,'495-16-6 - SO 06 Následná...'!$C$82:$J$101,'495-16-6 - SO 06 Následná...'!$C$107:$K$200</definedName>
    <definedName name="_xlnm.Print_Area" localSheetId="0">'Rekapitulace stavby'!$D$4:$AO$76,'Rekapitulace stavby'!$C$82:$AQ$102</definedName>
    <definedName name="_xlnm.Print_Area" localSheetId="8">'Seznam figur'!$C$4:$G$54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9" l="1"/>
  <c r="J37" i="8"/>
  <c r="J36" i="8"/>
  <c r="AY101" i="1"/>
  <c r="J35" i="8"/>
  <c r="AX101" i="1" s="1"/>
  <c r="BI198" i="8"/>
  <c r="BH198" i="8"/>
  <c r="BG198" i="8"/>
  <c r="BF198" i="8"/>
  <c r="T198" i="8"/>
  <c r="R198" i="8"/>
  <c r="P198" i="8"/>
  <c r="BI195" i="8"/>
  <c r="BH195" i="8"/>
  <c r="BG195" i="8"/>
  <c r="BF195" i="8"/>
  <c r="T195" i="8"/>
  <c r="R195" i="8"/>
  <c r="P195" i="8"/>
  <c r="BI192" i="8"/>
  <c r="BH192" i="8"/>
  <c r="BG192" i="8"/>
  <c r="BF192" i="8"/>
  <c r="T192" i="8"/>
  <c r="R192" i="8"/>
  <c r="P192" i="8"/>
  <c r="BI189" i="8"/>
  <c r="BH189" i="8"/>
  <c r="BG189" i="8"/>
  <c r="BF189" i="8"/>
  <c r="T189" i="8"/>
  <c r="R189" i="8"/>
  <c r="P189" i="8"/>
  <c r="BI185" i="8"/>
  <c r="BH185" i="8"/>
  <c r="BG185" i="8"/>
  <c r="BF185" i="8"/>
  <c r="T185" i="8"/>
  <c r="R185" i="8"/>
  <c r="P185" i="8"/>
  <c r="BI181" i="8"/>
  <c r="BH181" i="8"/>
  <c r="BG181" i="8"/>
  <c r="BF181" i="8"/>
  <c r="T181" i="8"/>
  <c r="R181" i="8"/>
  <c r="P181" i="8"/>
  <c r="BI177" i="8"/>
  <c r="BH177" i="8"/>
  <c r="BG177" i="8"/>
  <c r="BF177" i="8"/>
  <c r="T177" i="8"/>
  <c r="R177" i="8"/>
  <c r="P177" i="8"/>
  <c r="BI173" i="8"/>
  <c r="BH173" i="8"/>
  <c r="BG173" i="8"/>
  <c r="BF173" i="8"/>
  <c r="T173" i="8"/>
  <c r="R173" i="8"/>
  <c r="P173" i="8"/>
  <c r="BI169" i="8"/>
  <c r="BH169" i="8"/>
  <c r="BG169" i="8"/>
  <c r="BF169" i="8"/>
  <c r="T169" i="8"/>
  <c r="R169" i="8"/>
  <c r="P169" i="8"/>
  <c r="BI166" i="8"/>
  <c r="BH166" i="8"/>
  <c r="BG166" i="8"/>
  <c r="BF166" i="8"/>
  <c r="T166" i="8"/>
  <c r="R166" i="8"/>
  <c r="P166" i="8"/>
  <c r="BI162" i="8"/>
  <c r="BH162" i="8"/>
  <c r="BG162" i="8"/>
  <c r="BF162" i="8"/>
  <c r="T162" i="8"/>
  <c r="R162" i="8"/>
  <c r="P162" i="8"/>
  <c r="BI158" i="8"/>
  <c r="BH158" i="8"/>
  <c r="BG158" i="8"/>
  <c r="BF158" i="8"/>
  <c r="T158" i="8"/>
  <c r="R158" i="8"/>
  <c r="P158" i="8"/>
  <c r="BI154" i="8"/>
  <c r="BH154" i="8"/>
  <c r="BG154" i="8"/>
  <c r="BF154" i="8"/>
  <c r="T154" i="8"/>
  <c r="R154" i="8"/>
  <c r="P154" i="8"/>
  <c r="BI150" i="8"/>
  <c r="BH150" i="8"/>
  <c r="BG150" i="8"/>
  <c r="BF150" i="8"/>
  <c r="T150" i="8"/>
  <c r="R150" i="8"/>
  <c r="P150" i="8"/>
  <c r="BI146" i="8"/>
  <c r="BH146" i="8"/>
  <c r="BG146" i="8"/>
  <c r="BF146" i="8"/>
  <c r="T146" i="8"/>
  <c r="R146" i="8"/>
  <c r="P146" i="8"/>
  <c r="BI142" i="8"/>
  <c r="BH142" i="8"/>
  <c r="BG142" i="8"/>
  <c r="BF142" i="8"/>
  <c r="T142" i="8"/>
  <c r="R142" i="8"/>
  <c r="P142" i="8"/>
  <c r="BI139" i="8"/>
  <c r="BH139" i="8"/>
  <c r="BG139" i="8"/>
  <c r="BF139" i="8"/>
  <c r="T139" i="8"/>
  <c r="R139" i="8"/>
  <c r="P139" i="8"/>
  <c r="BI135" i="8"/>
  <c r="BH135" i="8"/>
  <c r="BG135" i="8"/>
  <c r="BF135" i="8"/>
  <c r="T135" i="8"/>
  <c r="R135" i="8"/>
  <c r="P135" i="8"/>
  <c r="BI131" i="8"/>
  <c r="BH131" i="8"/>
  <c r="BG131" i="8"/>
  <c r="BF131" i="8"/>
  <c r="T131" i="8"/>
  <c r="R131" i="8"/>
  <c r="P131" i="8"/>
  <c r="BI127" i="8"/>
  <c r="BH127" i="8"/>
  <c r="BG127" i="8"/>
  <c r="BF127" i="8"/>
  <c r="T127" i="8"/>
  <c r="R127" i="8"/>
  <c r="P127" i="8"/>
  <c r="BI123" i="8"/>
  <c r="BH123" i="8"/>
  <c r="BG123" i="8"/>
  <c r="BF123" i="8"/>
  <c r="T123" i="8"/>
  <c r="R123" i="8"/>
  <c r="P123" i="8"/>
  <c r="J117" i="8"/>
  <c r="J116" i="8"/>
  <c r="F114" i="8"/>
  <c r="E112" i="8"/>
  <c r="J92" i="8"/>
  <c r="J91" i="8"/>
  <c r="F89" i="8"/>
  <c r="E87" i="8"/>
  <c r="J18" i="8"/>
  <c r="E18" i="8"/>
  <c r="F117" i="8"/>
  <c r="J17" i="8"/>
  <c r="J15" i="8"/>
  <c r="E15" i="8"/>
  <c r="F116" i="8"/>
  <c r="J14" i="8"/>
  <c r="J12" i="8"/>
  <c r="J114" i="8" s="1"/>
  <c r="E7" i="8"/>
  <c r="E110" i="8"/>
  <c r="J37" i="7"/>
  <c r="J36" i="7"/>
  <c r="AY100" i="1"/>
  <c r="J35" i="7"/>
  <c r="AX100" i="1" s="1"/>
  <c r="BI197" i="7"/>
  <c r="BH197" i="7"/>
  <c r="BG197" i="7"/>
  <c r="BF197" i="7"/>
  <c r="T197" i="7"/>
  <c r="T196" i="7"/>
  <c r="R197" i="7"/>
  <c r="R196" i="7" s="1"/>
  <c r="P197" i="7"/>
  <c r="P196" i="7"/>
  <c r="BI192" i="7"/>
  <c r="BH192" i="7"/>
  <c r="BG192" i="7"/>
  <c r="BF192" i="7"/>
  <c r="T192" i="7"/>
  <c r="T191" i="7" s="1"/>
  <c r="R192" i="7"/>
  <c r="R191" i="7"/>
  <c r="P192" i="7"/>
  <c r="P191" i="7" s="1"/>
  <c r="BI188" i="7"/>
  <c r="BH188" i="7"/>
  <c r="BG188" i="7"/>
  <c r="BF188" i="7"/>
  <c r="T188" i="7"/>
  <c r="R188" i="7"/>
  <c r="P188" i="7"/>
  <c r="BI185" i="7"/>
  <c r="BH185" i="7"/>
  <c r="BG185" i="7"/>
  <c r="BF185" i="7"/>
  <c r="T185" i="7"/>
  <c r="R185" i="7"/>
  <c r="P185" i="7"/>
  <c r="BI181" i="7"/>
  <c r="BH181" i="7"/>
  <c r="BG181" i="7"/>
  <c r="BF181" i="7"/>
  <c r="T181" i="7"/>
  <c r="R181" i="7"/>
  <c r="P181" i="7"/>
  <c r="BI179" i="7"/>
  <c r="BH179" i="7"/>
  <c r="BG179" i="7"/>
  <c r="BF179" i="7"/>
  <c r="T179" i="7"/>
  <c r="R179" i="7"/>
  <c r="P179" i="7"/>
  <c r="BI175" i="7"/>
  <c r="BH175" i="7"/>
  <c r="BG175" i="7"/>
  <c r="BF175" i="7"/>
  <c r="T175" i="7"/>
  <c r="R175" i="7"/>
  <c r="P175" i="7"/>
  <c r="BI171" i="7"/>
  <c r="BH171" i="7"/>
  <c r="BG171" i="7"/>
  <c r="BF171" i="7"/>
  <c r="T171" i="7"/>
  <c r="R171" i="7"/>
  <c r="P171" i="7"/>
  <c r="BI167" i="7"/>
  <c r="BH167" i="7"/>
  <c r="BG167" i="7"/>
  <c r="BF167" i="7"/>
  <c r="T167" i="7"/>
  <c r="R167" i="7"/>
  <c r="P167" i="7"/>
  <c r="BI164" i="7"/>
  <c r="BH164" i="7"/>
  <c r="BG164" i="7"/>
  <c r="BF164" i="7"/>
  <c r="T164" i="7"/>
  <c r="R164" i="7"/>
  <c r="P164" i="7"/>
  <c r="BI160" i="7"/>
  <c r="BH160" i="7"/>
  <c r="BG160" i="7"/>
  <c r="BF160" i="7"/>
  <c r="T160" i="7"/>
  <c r="R160" i="7"/>
  <c r="P160" i="7"/>
  <c r="BI158" i="7"/>
  <c r="BH158" i="7"/>
  <c r="BG158" i="7"/>
  <c r="BF158" i="7"/>
  <c r="T158" i="7"/>
  <c r="R158" i="7"/>
  <c r="P158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2" i="7"/>
  <c r="BH152" i="7"/>
  <c r="BG152" i="7"/>
  <c r="BF152" i="7"/>
  <c r="T152" i="7"/>
  <c r="R152" i="7"/>
  <c r="P152" i="7"/>
  <c r="BI150" i="7"/>
  <c r="BH150" i="7"/>
  <c r="BG150" i="7"/>
  <c r="BF150" i="7"/>
  <c r="T150" i="7"/>
  <c r="R150" i="7"/>
  <c r="P150" i="7"/>
  <c r="BI147" i="7"/>
  <c r="BH147" i="7"/>
  <c r="BG147" i="7"/>
  <c r="BF147" i="7"/>
  <c r="T147" i="7"/>
  <c r="R147" i="7"/>
  <c r="P147" i="7"/>
  <c r="BI144" i="7"/>
  <c r="BH144" i="7"/>
  <c r="BG144" i="7"/>
  <c r="BF144" i="7"/>
  <c r="T144" i="7"/>
  <c r="R144" i="7"/>
  <c r="P144" i="7"/>
  <c r="BI140" i="7"/>
  <c r="BH140" i="7"/>
  <c r="BG140" i="7"/>
  <c r="BF140" i="7"/>
  <c r="T140" i="7"/>
  <c r="R140" i="7"/>
  <c r="P140" i="7"/>
  <c r="BI136" i="7"/>
  <c r="BH136" i="7"/>
  <c r="BG136" i="7"/>
  <c r="BF136" i="7"/>
  <c r="T136" i="7"/>
  <c r="R136" i="7"/>
  <c r="P136" i="7"/>
  <c r="BI134" i="7"/>
  <c r="BH134" i="7"/>
  <c r="BG134" i="7"/>
  <c r="BF134" i="7"/>
  <c r="T134" i="7"/>
  <c r="R134" i="7"/>
  <c r="P134" i="7"/>
  <c r="BI131" i="7"/>
  <c r="BH131" i="7"/>
  <c r="BG131" i="7"/>
  <c r="BF131" i="7"/>
  <c r="T131" i="7"/>
  <c r="R131" i="7"/>
  <c r="P131" i="7"/>
  <c r="BI127" i="7"/>
  <c r="BH127" i="7"/>
  <c r="BG127" i="7"/>
  <c r="BF127" i="7"/>
  <c r="T127" i="7"/>
  <c r="R127" i="7"/>
  <c r="P127" i="7"/>
  <c r="BI123" i="7"/>
  <c r="BH123" i="7"/>
  <c r="BG123" i="7"/>
  <c r="BF123" i="7"/>
  <c r="T123" i="7"/>
  <c r="R123" i="7"/>
  <c r="P123" i="7"/>
  <c r="J117" i="7"/>
  <c r="J116" i="7"/>
  <c r="F114" i="7"/>
  <c r="E112" i="7"/>
  <c r="J92" i="7"/>
  <c r="J91" i="7"/>
  <c r="F89" i="7"/>
  <c r="E87" i="7"/>
  <c r="J18" i="7"/>
  <c r="E18" i="7"/>
  <c r="F92" i="7" s="1"/>
  <c r="J17" i="7"/>
  <c r="J15" i="7"/>
  <c r="E15" i="7"/>
  <c r="F116" i="7" s="1"/>
  <c r="J14" i="7"/>
  <c r="J12" i="7"/>
  <c r="J114" i="7" s="1"/>
  <c r="E7" i="7"/>
  <c r="E85" i="7"/>
  <c r="J37" i="6"/>
  <c r="J36" i="6"/>
  <c r="AY99" i="1" s="1"/>
  <c r="J35" i="6"/>
  <c r="AX99" i="1"/>
  <c r="BI171" i="6"/>
  <c r="BH171" i="6"/>
  <c r="BG171" i="6"/>
  <c r="BF171" i="6"/>
  <c r="T171" i="6"/>
  <c r="R171" i="6"/>
  <c r="P171" i="6"/>
  <c r="BI168" i="6"/>
  <c r="BH168" i="6"/>
  <c r="BG168" i="6"/>
  <c r="BF168" i="6"/>
  <c r="T168" i="6"/>
  <c r="R168" i="6"/>
  <c r="P168" i="6"/>
  <c r="BI165" i="6"/>
  <c r="BH165" i="6"/>
  <c r="BG165" i="6"/>
  <c r="BF165" i="6"/>
  <c r="T165" i="6"/>
  <c r="R165" i="6"/>
  <c r="P165" i="6"/>
  <c r="BI161" i="6"/>
  <c r="BH161" i="6"/>
  <c r="BG161" i="6"/>
  <c r="BF161" i="6"/>
  <c r="T161" i="6"/>
  <c r="R161" i="6"/>
  <c r="P161" i="6"/>
  <c r="BI157" i="6"/>
  <c r="BH157" i="6"/>
  <c r="BG157" i="6"/>
  <c r="BF157" i="6"/>
  <c r="T157" i="6"/>
  <c r="R157" i="6"/>
  <c r="P157" i="6"/>
  <c r="BI153" i="6"/>
  <c r="BH153" i="6"/>
  <c r="BG153" i="6"/>
  <c r="BF153" i="6"/>
  <c r="T153" i="6"/>
  <c r="R153" i="6"/>
  <c r="P153" i="6"/>
  <c r="BI150" i="6"/>
  <c r="BH150" i="6"/>
  <c r="BG150" i="6"/>
  <c r="BF150" i="6"/>
  <c r="T150" i="6"/>
  <c r="R150" i="6"/>
  <c r="P150" i="6"/>
  <c r="BI146" i="6"/>
  <c r="BH146" i="6"/>
  <c r="BG146" i="6"/>
  <c r="BF146" i="6"/>
  <c r="T146" i="6"/>
  <c r="R146" i="6"/>
  <c r="P146" i="6"/>
  <c r="BI142" i="6"/>
  <c r="BH142" i="6"/>
  <c r="BG142" i="6"/>
  <c r="BF142" i="6"/>
  <c r="T142" i="6"/>
  <c r="R142" i="6"/>
  <c r="P142" i="6"/>
  <c r="BI138" i="6"/>
  <c r="BH138" i="6"/>
  <c r="BG138" i="6"/>
  <c r="BF138" i="6"/>
  <c r="T138" i="6"/>
  <c r="R138" i="6"/>
  <c r="P138" i="6"/>
  <c r="BI134" i="6"/>
  <c r="BH134" i="6"/>
  <c r="BG134" i="6"/>
  <c r="BF134" i="6"/>
  <c r="T134" i="6"/>
  <c r="R134" i="6"/>
  <c r="P134" i="6"/>
  <c r="BI131" i="6"/>
  <c r="BH131" i="6"/>
  <c r="BG131" i="6"/>
  <c r="BF131" i="6"/>
  <c r="T131" i="6"/>
  <c r="R131" i="6"/>
  <c r="P131" i="6"/>
  <c r="BI127" i="6"/>
  <c r="BH127" i="6"/>
  <c r="BG127" i="6"/>
  <c r="BF127" i="6"/>
  <c r="T127" i="6"/>
  <c r="R127" i="6"/>
  <c r="P127" i="6"/>
  <c r="BI123" i="6"/>
  <c r="BH123" i="6"/>
  <c r="BG123" i="6"/>
  <c r="BF123" i="6"/>
  <c r="T123" i="6"/>
  <c r="R123" i="6"/>
  <c r="P123" i="6"/>
  <c r="J117" i="6"/>
  <c r="J116" i="6"/>
  <c r="F114" i="6"/>
  <c r="E112" i="6"/>
  <c r="J92" i="6"/>
  <c r="J91" i="6"/>
  <c r="F89" i="6"/>
  <c r="E87" i="6"/>
  <c r="J18" i="6"/>
  <c r="E18" i="6"/>
  <c r="F92" i="6" s="1"/>
  <c r="J17" i="6"/>
  <c r="J15" i="6"/>
  <c r="E15" i="6"/>
  <c r="F116" i="6" s="1"/>
  <c r="J14" i="6"/>
  <c r="J12" i="6"/>
  <c r="J114" i="6"/>
  <c r="E7" i="6"/>
  <c r="E85" i="6"/>
  <c r="J37" i="5"/>
  <c r="J36" i="5"/>
  <c r="AY98" i="1" s="1"/>
  <c r="J35" i="5"/>
  <c r="AX98" i="1"/>
  <c r="BI175" i="5"/>
  <c r="BH175" i="5"/>
  <c r="BG175" i="5"/>
  <c r="BF175" i="5"/>
  <c r="T175" i="5"/>
  <c r="T174" i="5" s="1"/>
  <c r="R175" i="5"/>
  <c r="R174" i="5"/>
  <c r="P175" i="5"/>
  <c r="P174" i="5" s="1"/>
  <c r="BI171" i="5"/>
  <c r="BH171" i="5"/>
  <c r="BG171" i="5"/>
  <c r="BF171" i="5"/>
  <c r="T171" i="5"/>
  <c r="R171" i="5"/>
  <c r="P171" i="5"/>
  <c r="BI168" i="5"/>
  <c r="BH168" i="5"/>
  <c r="BG168" i="5"/>
  <c r="BF168" i="5"/>
  <c r="T168" i="5"/>
  <c r="R168" i="5"/>
  <c r="P168" i="5"/>
  <c r="BI164" i="5"/>
  <c r="BH164" i="5"/>
  <c r="BG164" i="5"/>
  <c r="BF164" i="5"/>
  <c r="T164" i="5"/>
  <c r="R164" i="5"/>
  <c r="P164" i="5"/>
  <c r="BI161" i="5"/>
  <c r="BH161" i="5"/>
  <c r="BG161" i="5"/>
  <c r="BF161" i="5"/>
  <c r="T161" i="5"/>
  <c r="R161" i="5"/>
  <c r="P161" i="5"/>
  <c r="BI157" i="5"/>
  <c r="BH157" i="5"/>
  <c r="BG157" i="5"/>
  <c r="BF157" i="5"/>
  <c r="T157" i="5"/>
  <c r="R157" i="5"/>
  <c r="P157" i="5"/>
  <c r="BI153" i="5"/>
  <c r="BH153" i="5"/>
  <c r="BG153" i="5"/>
  <c r="BF153" i="5"/>
  <c r="T153" i="5"/>
  <c r="R153" i="5"/>
  <c r="P153" i="5"/>
  <c r="BI149" i="5"/>
  <c r="BH149" i="5"/>
  <c r="BG149" i="5"/>
  <c r="BF149" i="5"/>
  <c r="T149" i="5"/>
  <c r="R149" i="5"/>
  <c r="P149" i="5"/>
  <c r="BI146" i="5"/>
  <c r="BH146" i="5"/>
  <c r="BG146" i="5"/>
  <c r="BF146" i="5"/>
  <c r="T146" i="5"/>
  <c r="R146" i="5"/>
  <c r="P146" i="5"/>
  <c r="BI142" i="5"/>
  <c r="BH142" i="5"/>
  <c r="BG142" i="5"/>
  <c r="BF142" i="5"/>
  <c r="T142" i="5"/>
  <c r="R142" i="5"/>
  <c r="P142" i="5"/>
  <c r="BI140" i="5"/>
  <c r="BH140" i="5"/>
  <c r="BG140" i="5"/>
  <c r="BF140" i="5"/>
  <c r="T140" i="5"/>
  <c r="R140" i="5"/>
  <c r="P140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0" i="5"/>
  <c r="BH130" i="5"/>
  <c r="BG130" i="5"/>
  <c r="BF130" i="5"/>
  <c r="T130" i="5"/>
  <c r="R130" i="5"/>
  <c r="P130" i="5"/>
  <c r="BI127" i="5"/>
  <c r="BH127" i="5"/>
  <c r="BG127" i="5"/>
  <c r="BF127" i="5"/>
  <c r="T127" i="5"/>
  <c r="R127" i="5"/>
  <c r="P127" i="5"/>
  <c r="BI124" i="5"/>
  <c r="BH124" i="5"/>
  <c r="BG124" i="5"/>
  <c r="BF124" i="5"/>
  <c r="T124" i="5"/>
  <c r="R124" i="5"/>
  <c r="P124" i="5"/>
  <c r="BI122" i="5"/>
  <c r="BH122" i="5"/>
  <c r="BG122" i="5"/>
  <c r="BF122" i="5"/>
  <c r="T122" i="5"/>
  <c r="R122" i="5"/>
  <c r="P122" i="5"/>
  <c r="J116" i="5"/>
  <c r="J115" i="5"/>
  <c r="F113" i="5"/>
  <c r="E111" i="5"/>
  <c r="J92" i="5"/>
  <c r="J91" i="5"/>
  <c r="F89" i="5"/>
  <c r="E87" i="5"/>
  <c r="J18" i="5"/>
  <c r="E18" i="5"/>
  <c r="F116" i="5"/>
  <c r="J17" i="5"/>
  <c r="J15" i="5"/>
  <c r="E15" i="5"/>
  <c r="F91" i="5"/>
  <c r="J14" i="5"/>
  <c r="J12" i="5"/>
  <c r="J113" i="5"/>
  <c r="E7" i="5"/>
  <c r="E85" i="5"/>
  <c r="J37" i="4"/>
  <c r="J36" i="4"/>
  <c r="AY97" i="1"/>
  <c r="J35" i="4"/>
  <c r="AX97" i="1" s="1"/>
  <c r="BI326" i="4"/>
  <c r="BH326" i="4"/>
  <c r="BG326" i="4"/>
  <c r="BF326" i="4"/>
  <c r="T326" i="4"/>
  <c r="R326" i="4"/>
  <c r="P326" i="4"/>
  <c r="BI322" i="4"/>
  <c r="BH322" i="4"/>
  <c r="BG322" i="4"/>
  <c r="BF322" i="4"/>
  <c r="T322" i="4"/>
  <c r="R322" i="4"/>
  <c r="P322" i="4"/>
  <c r="BI318" i="4"/>
  <c r="BH318" i="4"/>
  <c r="BG318" i="4"/>
  <c r="BF318" i="4"/>
  <c r="T318" i="4"/>
  <c r="R318" i="4"/>
  <c r="P318" i="4"/>
  <c r="BI314" i="4"/>
  <c r="BH314" i="4"/>
  <c r="BG314" i="4"/>
  <c r="BF314" i="4"/>
  <c r="T314" i="4"/>
  <c r="R314" i="4"/>
  <c r="P314" i="4"/>
  <c r="BI310" i="4"/>
  <c r="BH310" i="4"/>
  <c r="BG310" i="4"/>
  <c r="BF310" i="4"/>
  <c r="T310" i="4"/>
  <c r="R310" i="4"/>
  <c r="P310" i="4"/>
  <c r="BI307" i="4"/>
  <c r="BH307" i="4"/>
  <c r="BG307" i="4"/>
  <c r="BF307" i="4"/>
  <c r="T307" i="4"/>
  <c r="R307" i="4"/>
  <c r="P307" i="4"/>
  <c r="BI303" i="4"/>
  <c r="BH303" i="4"/>
  <c r="BG303" i="4"/>
  <c r="BF303" i="4"/>
  <c r="T303" i="4"/>
  <c r="R303" i="4"/>
  <c r="P303" i="4"/>
  <c r="BI301" i="4"/>
  <c r="BH301" i="4"/>
  <c r="BG301" i="4"/>
  <c r="BF301" i="4"/>
  <c r="T301" i="4"/>
  <c r="R301" i="4"/>
  <c r="P301" i="4"/>
  <c r="BI299" i="4"/>
  <c r="BH299" i="4"/>
  <c r="BG299" i="4"/>
  <c r="BF299" i="4"/>
  <c r="T299" i="4"/>
  <c r="R299" i="4"/>
  <c r="P299" i="4"/>
  <c r="BI297" i="4"/>
  <c r="BH297" i="4"/>
  <c r="BG297" i="4"/>
  <c r="BF297" i="4"/>
  <c r="T297" i="4"/>
  <c r="R297" i="4"/>
  <c r="P297" i="4"/>
  <c r="BI293" i="4"/>
  <c r="BH293" i="4"/>
  <c r="BG293" i="4"/>
  <c r="BF293" i="4"/>
  <c r="T293" i="4"/>
  <c r="T292" i="4" s="1"/>
  <c r="R293" i="4"/>
  <c r="R292" i="4"/>
  <c r="P293" i="4"/>
  <c r="P292" i="4" s="1"/>
  <c r="BI289" i="4"/>
  <c r="BH289" i="4"/>
  <c r="BG289" i="4"/>
  <c r="BF289" i="4"/>
  <c r="T289" i="4"/>
  <c r="T288" i="4"/>
  <c r="R289" i="4"/>
  <c r="R288" i="4" s="1"/>
  <c r="P289" i="4"/>
  <c r="P288" i="4"/>
  <c r="BI284" i="4"/>
  <c r="BH284" i="4"/>
  <c r="BG284" i="4"/>
  <c r="BF284" i="4"/>
  <c r="T284" i="4"/>
  <c r="T283" i="4" s="1"/>
  <c r="R284" i="4"/>
  <c r="R283" i="4"/>
  <c r="P284" i="4"/>
  <c r="P283" i="4" s="1"/>
  <c r="BI281" i="4"/>
  <c r="BH281" i="4"/>
  <c r="BG281" i="4"/>
  <c r="BF281" i="4"/>
  <c r="T281" i="4"/>
  <c r="T280" i="4"/>
  <c r="R281" i="4"/>
  <c r="R280" i="4" s="1"/>
  <c r="P281" i="4"/>
  <c r="P280" i="4"/>
  <c r="BI277" i="4"/>
  <c r="BH277" i="4"/>
  <c r="BG277" i="4"/>
  <c r="BF277" i="4"/>
  <c r="T277" i="4"/>
  <c r="R277" i="4"/>
  <c r="P277" i="4"/>
  <c r="BI273" i="4"/>
  <c r="BH273" i="4"/>
  <c r="BG273" i="4"/>
  <c r="BF273" i="4"/>
  <c r="T273" i="4"/>
  <c r="R273" i="4"/>
  <c r="P273" i="4"/>
  <c r="BI269" i="4"/>
  <c r="BH269" i="4"/>
  <c r="BG269" i="4"/>
  <c r="BF269" i="4"/>
  <c r="T269" i="4"/>
  <c r="R269" i="4"/>
  <c r="P269" i="4"/>
  <c r="BI265" i="4"/>
  <c r="BH265" i="4"/>
  <c r="BG265" i="4"/>
  <c r="BF265" i="4"/>
  <c r="T265" i="4"/>
  <c r="R265" i="4"/>
  <c r="P265" i="4"/>
  <c r="BI262" i="4"/>
  <c r="BH262" i="4"/>
  <c r="BG262" i="4"/>
  <c r="BF262" i="4"/>
  <c r="T262" i="4"/>
  <c r="R262" i="4"/>
  <c r="P262" i="4"/>
  <c r="BI258" i="4"/>
  <c r="BH258" i="4"/>
  <c r="BG258" i="4"/>
  <c r="BF258" i="4"/>
  <c r="T258" i="4"/>
  <c r="R258" i="4"/>
  <c r="P258" i="4"/>
  <c r="BI254" i="4"/>
  <c r="BH254" i="4"/>
  <c r="BG254" i="4"/>
  <c r="BF254" i="4"/>
  <c r="T254" i="4"/>
  <c r="R254" i="4"/>
  <c r="P254" i="4"/>
  <c r="BI250" i="4"/>
  <c r="BH250" i="4"/>
  <c r="BG250" i="4"/>
  <c r="BF250" i="4"/>
  <c r="T250" i="4"/>
  <c r="R250" i="4"/>
  <c r="P250" i="4"/>
  <c r="BI246" i="4"/>
  <c r="BH246" i="4"/>
  <c r="BG246" i="4"/>
  <c r="BF246" i="4"/>
  <c r="T246" i="4"/>
  <c r="R246" i="4"/>
  <c r="P246" i="4"/>
  <c r="BI242" i="4"/>
  <c r="BH242" i="4"/>
  <c r="BG242" i="4"/>
  <c r="BF242" i="4"/>
  <c r="T242" i="4"/>
  <c r="R242" i="4"/>
  <c r="P242" i="4"/>
  <c r="BI237" i="4"/>
  <c r="BH237" i="4"/>
  <c r="BG237" i="4"/>
  <c r="BF237" i="4"/>
  <c r="T237" i="4"/>
  <c r="R237" i="4"/>
  <c r="P237" i="4"/>
  <c r="BI229" i="4"/>
  <c r="BH229" i="4"/>
  <c r="BG229" i="4"/>
  <c r="BF229" i="4"/>
  <c r="T229" i="4"/>
  <c r="R229" i="4"/>
  <c r="P229" i="4"/>
  <c r="BI221" i="4"/>
  <c r="BH221" i="4"/>
  <c r="BG221" i="4"/>
  <c r="BF221" i="4"/>
  <c r="T221" i="4"/>
  <c r="R221" i="4"/>
  <c r="P221" i="4"/>
  <c r="BI216" i="4"/>
  <c r="BH216" i="4"/>
  <c r="BG216" i="4"/>
  <c r="BF216" i="4"/>
  <c r="T216" i="4"/>
  <c r="R216" i="4"/>
  <c r="P216" i="4"/>
  <c r="BI211" i="4"/>
  <c r="BH211" i="4"/>
  <c r="BG211" i="4"/>
  <c r="BF211" i="4"/>
  <c r="T211" i="4"/>
  <c r="R211" i="4"/>
  <c r="P211" i="4"/>
  <c r="BI207" i="4"/>
  <c r="BH207" i="4"/>
  <c r="BG207" i="4"/>
  <c r="BF207" i="4"/>
  <c r="T207" i="4"/>
  <c r="R207" i="4"/>
  <c r="P207" i="4"/>
  <c r="BI203" i="4"/>
  <c r="BH203" i="4"/>
  <c r="BG203" i="4"/>
  <c r="BF203" i="4"/>
  <c r="T203" i="4"/>
  <c r="R203" i="4"/>
  <c r="P203" i="4"/>
  <c r="BI199" i="4"/>
  <c r="BH199" i="4"/>
  <c r="BG199" i="4"/>
  <c r="BF199" i="4"/>
  <c r="T199" i="4"/>
  <c r="R199" i="4"/>
  <c r="P199" i="4"/>
  <c r="BI195" i="4"/>
  <c r="BH195" i="4"/>
  <c r="BG195" i="4"/>
  <c r="BF195" i="4"/>
  <c r="T195" i="4"/>
  <c r="R195" i="4"/>
  <c r="P195" i="4"/>
  <c r="BI191" i="4"/>
  <c r="BH191" i="4"/>
  <c r="BG191" i="4"/>
  <c r="BF191" i="4"/>
  <c r="T191" i="4"/>
  <c r="R191" i="4"/>
  <c r="P191" i="4"/>
  <c r="BI186" i="4"/>
  <c r="BH186" i="4"/>
  <c r="BG186" i="4"/>
  <c r="BF186" i="4"/>
  <c r="T186" i="4"/>
  <c r="R186" i="4"/>
  <c r="P186" i="4"/>
  <c r="BI182" i="4"/>
  <c r="BH182" i="4"/>
  <c r="BG182" i="4"/>
  <c r="BF182" i="4"/>
  <c r="T182" i="4"/>
  <c r="R182" i="4"/>
  <c r="P182" i="4"/>
  <c r="BI177" i="4"/>
  <c r="BH177" i="4"/>
  <c r="BG177" i="4"/>
  <c r="BF177" i="4"/>
  <c r="T177" i="4"/>
  <c r="R177" i="4"/>
  <c r="P177" i="4"/>
  <c r="BI173" i="4"/>
  <c r="BH173" i="4"/>
  <c r="BG173" i="4"/>
  <c r="BF173" i="4"/>
  <c r="T173" i="4"/>
  <c r="R173" i="4"/>
  <c r="P173" i="4"/>
  <c r="BI170" i="4"/>
  <c r="BH170" i="4"/>
  <c r="BG170" i="4"/>
  <c r="BF170" i="4"/>
  <c r="T170" i="4"/>
  <c r="R170" i="4"/>
  <c r="P170" i="4"/>
  <c r="BI167" i="4"/>
  <c r="BH167" i="4"/>
  <c r="BG167" i="4"/>
  <c r="BF167" i="4"/>
  <c r="T167" i="4"/>
  <c r="R167" i="4"/>
  <c r="P167" i="4"/>
  <c r="BI163" i="4"/>
  <c r="BH163" i="4"/>
  <c r="BG163" i="4"/>
  <c r="BF163" i="4"/>
  <c r="T163" i="4"/>
  <c r="R163" i="4"/>
  <c r="P163" i="4"/>
  <c r="BI160" i="4"/>
  <c r="BH160" i="4"/>
  <c r="BG160" i="4"/>
  <c r="BF160" i="4"/>
  <c r="T160" i="4"/>
  <c r="R160" i="4"/>
  <c r="P160" i="4"/>
  <c r="BI156" i="4"/>
  <c r="BH156" i="4"/>
  <c r="BG156" i="4"/>
  <c r="BF156" i="4"/>
  <c r="T156" i="4"/>
  <c r="R156" i="4"/>
  <c r="P156" i="4"/>
  <c r="BI152" i="4"/>
  <c r="BH152" i="4"/>
  <c r="BG152" i="4"/>
  <c r="BF152" i="4"/>
  <c r="T152" i="4"/>
  <c r="R152" i="4"/>
  <c r="P152" i="4"/>
  <c r="BI148" i="4"/>
  <c r="BH148" i="4"/>
  <c r="BG148" i="4"/>
  <c r="BF148" i="4"/>
  <c r="T148" i="4"/>
  <c r="R148" i="4"/>
  <c r="P148" i="4"/>
  <c r="BI145" i="4"/>
  <c r="BH145" i="4"/>
  <c r="BG145" i="4"/>
  <c r="BF145" i="4"/>
  <c r="T145" i="4"/>
  <c r="R145" i="4"/>
  <c r="P145" i="4"/>
  <c r="BI141" i="4"/>
  <c r="BH141" i="4"/>
  <c r="BG141" i="4"/>
  <c r="BF141" i="4"/>
  <c r="T141" i="4"/>
  <c r="R141" i="4"/>
  <c r="P141" i="4"/>
  <c r="BI137" i="4"/>
  <c r="BH137" i="4"/>
  <c r="BG137" i="4"/>
  <c r="BF137" i="4"/>
  <c r="T137" i="4"/>
  <c r="R137" i="4"/>
  <c r="P137" i="4"/>
  <c r="BI133" i="4"/>
  <c r="BH133" i="4"/>
  <c r="BG133" i="4"/>
  <c r="BF133" i="4"/>
  <c r="T133" i="4"/>
  <c r="R133" i="4"/>
  <c r="P133" i="4"/>
  <c r="BI129" i="4"/>
  <c r="BH129" i="4"/>
  <c r="BG129" i="4"/>
  <c r="BF129" i="4"/>
  <c r="T129" i="4"/>
  <c r="R129" i="4"/>
  <c r="P129" i="4"/>
  <c r="J123" i="4"/>
  <c r="J122" i="4"/>
  <c r="F120" i="4"/>
  <c r="E118" i="4"/>
  <c r="J92" i="4"/>
  <c r="J91" i="4"/>
  <c r="F89" i="4"/>
  <c r="E87" i="4"/>
  <c r="J18" i="4"/>
  <c r="E18" i="4"/>
  <c r="F123" i="4" s="1"/>
  <c r="J17" i="4"/>
  <c r="J15" i="4"/>
  <c r="E15" i="4"/>
  <c r="F91" i="4" s="1"/>
  <c r="J14" i="4"/>
  <c r="J12" i="4"/>
  <c r="J89" i="4" s="1"/>
  <c r="E7" i="4"/>
  <c r="E116" i="4"/>
  <c r="J37" i="3"/>
  <c r="J36" i="3"/>
  <c r="AY96" i="1"/>
  <c r="J35" i="3"/>
  <c r="AX96" i="1"/>
  <c r="BI280" i="3"/>
  <c r="BH280" i="3"/>
  <c r="BG280" i="3"/>
  <c r="BF280" i="3"/>
  <c r="T280" i="3"/>
  <c r="T279" i="3"/>
  <c r="R280" i="3"/>
  <c r="R279" i="3"/>
  <c r="P280" i="3"/>
  <c r="P279" i="3"/>
  <c r="BI276" i="3"/>
  <c r="BH276" i="3"/>
  <c r="BG276" i="3"/>
  <c r="BF276" i="3"/>
  <c r="T276" i="3"/>
  <c r="T275" i="3"/>
  <c r="R276" i="3"/>
  <c r="R275" i="3"/>
  <c r="P276" i="3"/>
  <c r="P275" i="3"/>
  <c r="BI273" i="3"/>
  <c r="BH273" i="3"/>
  <c r="BG273" i="3"/>
  <c r="BF273" i="3"/>
  <c r="T273" i="3"/>
  <c r="R273" i="3"/>
  <c r="P273" i="3"/>
  <c r="BI271" i="3"/>
  <c r="BH271" i="3"/>
  <c r="BG271" i="3"/>
  <c r="BF271" i="3"/>
  <c r="T271" i="3"/>
  <c r="R271" i="3"/>
  <c r="P271" i="3"/>
  <c r="BI266" i="3"/>
  <c r="BH266" i="3"/>
  <c r="BG266" i="3"/>
  <c r="BF266" i="3"/>
  <c r="T266" i="3"/>
  <c r="R266" i="3"/>
  <c r="P266" i="3"/>
  <c r="BI262" i="3"/>
  <c r="BH262" i="3"/>
  <c r="BG262" i="3"/>
  <c r="BF262" i="3"/>
  <c r="T262" i="3"/>
  <c r="R262" i="3"/>
  <c r="P262" i="3"/>
  <c r="BI258" i="3"/>
  <c r="BH258" i="3"/>
  <c r="BG258" i="3"/>
  <c r="BF258" i="3"/>
  <c r="T258" i="3"/>
  <c r="R258" i="3"/>
  <c r="P258" i="3"/>
  <c r="BI255" i="3"/>
  <c r="BH255" i="3"/>
  <c r="BG255" i="3"/>
  <c r="BF255" i="3"/>
  <c r="T255" i="3"/>
  <c r="R255" i="3"/>
  <c r="P255" i="3"/>
  <c r="BI251" i="3"/>
  <c r="BH251" i="3"/>
  <c r="BG251" i="3"/>
  <c r="BF251" i="3"/>
  <c r="T251" i="3"/>
  <c r="R251" i="3"/>
  <c r="P251" i="3"/>
  <c r="BI247" i="3"/>
  <c r="BH247" i="3"/>
  <c r="BG247" i="3"/>
  <c r="BF247" i="3"/>
  <c r="T247" i="3"/>
  <c r="R247" i="3"/>
  <c r="P247" i="3"/>
  <c r="BI243" i="3"/>
  <c r="BH243" i="3"/>
  <c r="BG243" i="3"/>
  <c r="BF243" i="3"/>
  <c r="T243" i="3"/>
  <c r="R243" i="3"/>
  <c r="P243" i="3"/>
  <c r="BI239" i="3"/>
  <c r="BH239" i="3"/>
  <c r="BG239" i="3"/>
  <c r="BF239" i="3"/>
  <c r="T239" i="3"/>
  <c r="R239" i="3"/>
  <c r="P239" i="3"/>
  <c r="BI235" i="3"/>
  <c r="BH235" i="3"/>
  <c r="BG235" i="3"/>
  <c r="BF235" i="3"/>
  <c r="T235" i="3"/>
  <c r="R235" i="3"/>
  <c r="P235" i="3"/>
  <c r="BI230" i="3"/>
  <c r="BH230" i="3"/>
  <c r="BG230" i="3"/>
  <c r="BF230" i="3"/>
  <c r="T230" i="3"/>
  <c r="R230" i="3"/>
  <c r="P230" i="3"/>
  <c r="BI222" i="3"/>
  <c r="BH222" i="3"/>
  <c r="BG222" i="3"/>
  <c r="BF222" i="3"/>
  <c r="T222" i="3"/>
  <c r="R222" i="3"/>
  <c r="P222" i="3"/>
  <c r="BI214" i="3"/>
  <c r="BH214" i="3"/>
  <c r="BG214" i="3"/>
  <c r="BF214" i="3"/>
  <c r="T214" i="3"/>
  <c r="R214" i="3"/>
  <c r="P214" i="3"/>
  <c r="BI209" i="3"/>
  <c r="BH209" i="3"/>
  <c r="BG209" i="3"/>
  <c r="BF209" i="3"/>
  <c r="T209" i="3"/>
  <c r="R209" i="3"/>
  <c r="P209" i="3"/>
  <c r="BI204" i="3"/>
  <c r="BH204" i="3"/>
  <c r="BG204" i="3"/>
  <c r="BF204" i="3"/>
  <c r="T204" i="3"/>
  <c r="R204" i="3"/>
  <c r="P204" i="3"/>
  <c r="BI200" i="3"/>
  <c r="BH200" i="3"/>
  <c r="BG200" i="3"/>
  <c r="BF200" i="3"/>
  <c r="T200" i="3"/>
  <c r="R200" i="3"/>
  <c r="P200" i="3"/>
  <c r="BI196" i="3"/>
  <c r="BH196" i="3"/>
  <c r="BG196" i="3"/>
  <c r="BF196" i="3"/>
  <c r="T196" i="3"/>
  <c r="R196" i="3"/>
  <c r="P196" i="3"/>
  <c r="BI192" i="3"/>
  <c r="BH192" i="3"/>
  <c r="BG192" i="3"/>
  <c r="BF192" i="3"/>
  <c r="T192" i="3"/>
  <c r="R192" i="3"/>
  <c r="P192" i="3"/>
  <c r="BI188" i="3"/>
  <c r="BH188" i="3"/>
  <c r="BG188" i="3"/>
  <c r="BF188" i="3"/>
  <c r="T188" i="3"/>
  <c r="R188" i="3"/>
  <c r="P188" i="3"/>
  <c r="BI184" i="3"/>
  <c r="BH184" i="3"/>
  <c r="BG184" i="3"/>
  <c r="BF184" i="3"/>
  <c r="T184" i="3"/>
  <c r="R184" i="3"/>
  <c r="P184" i="3"/>
  <c r="BI179" i="3"/>
  <c r="BH179" i="3"/>
  <c r="BG179" i="3"/>
  <c r="BF179" i="3"/>
  <c r="T179" i="3"/>
  <c r="R179" i="3"/>
  <c r="P179" i="3"/>
  <c r="BI175" i="3"/>
  <c r="BH175" i="3"/>
  <c r="BG175" i="3"/>
  <c r="BF175" i="3"/>
  <c r="T175" i="3"/>
  <c r="R175" i="3"/>
  <c r="P175" i="3"/>
  <c r="BI170" i="3"/>
  <c r="BH170" i="3"/>
  <c r="BG170" i="3"/>
  <c r="BF170" i="3"/>
  <c r="T170" i="3"/>
  <c r="R170" i="3"/>
  <c r="P170" i="3"/>
  <c r="BI166" i="3"/>
  <c r="BH166" i="3"/>
  <c r="BG166" i="3"/>
  <c r="BF166" i="3"/>
  <c r="T166" i="3"/>
  <c r="R166" i="3"/>
  <c r="P166" i="3"/>
  <c r="BI163" i="3"/>
  <c r="BH163" i="3"/>
  <c r="BG163" i="3"/>
  <c r="BF163" i="3"/>
  <c r="T163" i="3"/>
  <c r="R163" i="3"/>
  <c r="P163" i="3"/>
  <c r="BI160" i="3"/>
  <c r="BH160" i="3"/>
  <c r="BG160" i="3"/>
  <c r="BF160" i="3"/>
  <c r="T160" i="3"/>
  <c r="R160" i="3"/>
  <c r="P160" i="3"/>
  <c r="BI156" i="3"/>
  <c r="BH156" i="3"/>
  <c r="BG156" i="3"/>
  <c r="BF156" i="3"/>
  <c r="T156" i="3"/>
  <c r="R156" i="3"/>
  <c r="P156" i="3"/>
  <c r="BI153" i="3"/>
  <c r="BH153" i="3"/>
  <c r="BG153" i="3"/>
  <c r="BF153" i="3"/>
  <c r="T153" i="3"/>
  <c r="R153" i="3"/>
  <c r="P153" i="3"/>
  <c r="BI149" i="3"/>
  <c r="BH149" i="3"/>
  <c r="BG149" i="3"/>
  <c r="BF149" i="3"/>
  <c r="T149" i="3"/>
  <c r="R149" i="3"/>
  <c r="P149" i="3"/>
  <c r="BI145" i="3"/>
  <c r="BH145" i="3"/>
  <c r="BG145" i="3"/>
  <c r="BF145" i="3"/>
  <c r="T145" i="3"/>
  <c r="R145" i="3"/>
  <c r="P145" i="3"/>
  <c r="BI141" i="3"/>
  <c r="BH141" i="3"/>
  <c r="BG141" i="3"/>
  <c r="BF141" i="3"/>
  <c r="T141" i="3"/>
  <c r="R141" i="3"/>
  <c r="P141" i="3"/>
  <c r="BI138" i="3"/>
  <c r="BH138" i="3"/>
  <c r="BG138" i="3"/>
  <c r="BF138" i="3"/>
  <c r="T138" i="3"/>
  <c r="R138" i="3"/>
  <c r="P138" i="3"/>
  <c r="BI134" i="3"/>
  <c r="BH134" i="3"/>
  <c r="BG134" i="3"/>
  <c r="BF134" i="3"/>
  <c r="T134" i="3"/>
  <c r="R134" i="3"/>
  <c r="P134" i="3"/>
  <c r="BI130" i="3"/>
  <c r="BH130" i="3"/>
  <c r="BG130" i="3"/>
  <c r="BF130" i="3"/>
  <c r="T130" i="3"/>
  <c r="R130" i="3"/>
  <c r="P130" i="3"/>
  <c r="BI126" i="3"/>
  <c r="BH126" i="3"/>
  <c r="BG126" i="3"/>
  <c r="BF126" i="3"/>
  <c r="T126" i="3"/>
  <c r="R126" i="3"/>
  <c r="P126" i="3"/>
  <c r="J120" i="3"/>
  <c r="J119" i="3"/>
  <c r="F117" i="3"/>
  <c r="E115" i="3"/>
  <c r="J92" i="3"/>
  <c r="J91" i="3"/>
  <c r="F89" i="3"/>
  <c r="E87" i="3"/>
  <c r="J18" i="3"/>
  <c r="E18" i="3"/>
  <c r="F120" i="3"/>
  <c r="J17" i="3"/>
  <c r="J15" i="3"/>
  <c r="E15" i="3"/>
  <c r="F91" i="3"/>
  <c r="J14" i="3"/>
  <c r="J12" i="3"/>
  <c r="J117" i="3"/>
  <c r="E7" i="3"/>
  <c r="E113" i="3"/>
  <c r="J37" i="2"/>
  <c r="J36" i="2"/>
  <c r="AY95" i="1"/>
  <c r="J35" i="2"/>
  <c r="AX95" i="1" s="1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BI129" i="2"/>
  <c r="BH129" i="2"/>
  <c r="BG129" i="2"/>
  <c r="BF129" i="2"/>
  <c r="T129" i="2"/>
  <c r="R129" i="2"/>
  <c r="P129" i="2"/>
  <c r="BI126" i="2"/>
  <c r="BH126" i="2"/>
  <c r="BG126" i="2"/>
  <c r="BF126" i="2"/>
  <c r="T126" i="2"/>
  <c r="R126" i="2"/>
  <c r="P126" i="2"/>
  <c r="BI123" i="2"/>
  <c r="BH123" i="2"/>
  <c r="BG123" i="2"/>
  <c r="BF123" i="2"/>
  <c r="T123" i="2"/>
  <c r="R123" i="2"/>
  <c r="P123" i="2"/>
  <c r="J117" i="2"/>
  <c r="J116" i="2"/>
  <c r="F114" i="2"/>
  <c r="E112" i="2"/>
  <c r="J92" i="2"/>
  <c r="J91" i="2"/>
  <c r="F89" i="2"/>
  <c r="E87" i="2"/>
  <c r="J18" i="2"/>
  <c r="E18" i="2"/>
  <c r="F117" i="2" s="1"/>
  <c r="J17" i="2"/>
  <c r="J15" i="2"/>
  <c r="E15" i="2"/>
  <c r="F116" i="2" s="1"/>
  <c r="J14" i="2"/>
  <c r="J12" i="2"/>
  <c r="J114" i="2" s="1"/>
  <c r="E7" i="2"/>
  <c r="E85" i="2"/>
  <c r="L90" i="1"/>
  <c r="AM90" i="1"/>
  <c r="AM89" i="1"/>
  <c r="L89" i="1"/>
  <c r="AM87" i="1"/>
  <c r="L87" i="1"/>
  <c r="L85" i="1"/>
  <c r="L84" i="1"/>
  <c r="BK192" i="8"/>
  <c r="BK181" i="8"/>
  <c r="J162" i="8"/>
  <c r="BK150" i="8"/>
  <c r="J139" i="8"/>
  <c r="J123" i="8"/>
  <c r="J181" i="7"/>
  <c r="BK175" i="7"/>
  <c r="BK167" i="7"/>
  <c r="J153" i="7"/>
  <c r="BK152" i="7"/>
  <c r="BK153" i="6"/>
  <c r="J150" i="6"/>
  <c r="BK171" i="5"/>
  <c r="J168" i="5"/>
  <c r="BK161" i="5"/>
  <c r="BK157" i="5"/>
  <c r="BK134" i="5"/>
  <c r="BK322" i="4"/>
  <c r="BK318" i="4"/>
  <c r="BK310" i="4"/>
  <c r="BK303" i="4"/>
  <c r="BK293" i="4"/>
  <c r="J289" i="4"/>
  <c r="J258" i="4"/>
  <c r="J254" i="4"/>
  <c r="BK246" i="4"/>
  <c r="J221" i="4"/>
  <c r="BK216" i="4"/>
  <c r="BK211" i="4"/>
  <c r="BK182" i="4"/>
  <c r="BK177" i="4"/>
  <c r="J156" i="4"/>
  <c r="BK137" i="4"/>
  <c r="BK243" i="3"/>
  <c r="BK235" i="3"/>
  <c r="J214" i="3"/>
  <c r="J160" i="3"/>
  <c r="BK149" i="3"/>
  <c r="J145" i="3"/>
  <c r="BK144" i="2"/>
  <c r="BK137" i="2"/>
  <c r="J135" i="2"/>
  <c r="J195" i="8"/>
  <c r="J185" i="8"/>
  <c r="J177" i="8"/>
  <c r="BK169" i="8"/>
  <c r="BK162" i="8"/>
  <c r="BK146" i="8"/>
  <c r="J135" i="8"/>
  <c r="BK123" i="8"/>
  <c r="BK188" i="7"/>
  <c r="J167" i="7"/>
  <c r="BK136" i="7"/>
  <c r="J134" i="7"/>
  <c r="J131" i="7"/>
  <c r="J123" i="7"/>
  <c r="J165" i="6"/>
  <c r="BK157" i="6"/>
  <c r="BK150" i="6"/>
  <c r="BK134" i="6"/>
  <c r="J153" i="5"/>
  <c r="BK149" i="5"/>
  <c r="BK140" i="5"/>
  <c r="BK136" i="5"/>
  <c r="J127" i="5"/>
  <c r="BK326" i="4"/>
  <c r="J326" i="4"/>
  <c r="J322" i="4"/>
  <c r="BK301" i="4"/>
  <c r="J299" i="4"/>
  <c r="J277" i="4"/>
  <c r="J262" i="4"/>
  <c r="J160" i="4"/>
  <c r="BK141" i="4"/>
  <c r="J137" i="4"/>
  <c r="BK251" i="3"/>
  <c r="BK239" i="3"/>
  <c r="BK175" i="3"/>
  <c r="J126" i="3"/>
  <c r="BK140" i="2"/>
  <c r="BK135" i="2"/>
  <c r="J126" i="2"/>
  <c r="BK123" i="2"/>
  <c r="BK198" i="8"/>
  <c r="J192" i="8"/>
  <c r="BK189" i="8"/>
  <c r="J173" i="8"/>
  <c r="J169" i="8"/>
  <c r="J166" i="8"/>
  <c r="BK158" i="8"/>
  <c r="BK139" i="8"/>
  <c r="BK131" i="8"/>
  <c r="J185" i="7"/>
  <c r="BK171" i="7"/>
  <c r="J164" i="7"/>
  <c r="J150" i="7"/>
  <c r="BK147" i="7"/>
  <c r="J136" i="7"/>
  <c r="J161" i="6"/>
  <c r="J153" i="6"/>
  <c r="J146" i="6"/>
  <c r="BK138" i="6"/>
  <c r="J161" i="5"/>
  <c r="BK142" i="5"/>
  <c r="BK127" i="5"/>
  <c r="J318" i="4"/>
  <c r="J307" i="4"/>
  <c r="BK289" i="4"/>
  <c r="BK284" i="4"/>
  <c r="J269" i="4"/>
  <c r="J265" i="4"/>
  <c r="BK242" i="4"/>
  <c r="BK221" i="4"/>
  <c r="J203" i="4"/>
  <c r="J191" i="4"/>
  <c r="BK167" i="4"/>
  <c r="BK163" i="4"/>
  <c r="BK133" i="4"/>
  <c r="J276" i="3"/>
  <c r="BK273" i="3"/>
  <c r="BK266" i="3"/>
  <c r="BK255" i="3"/>
  <c r="BK247" i="3"/>
  <c r="J239" i="3"/>
  <c r="J204" i="3"/>
  <c r="BK192" i="3"/>
  <c r="BK188" i="3"/>
  <c r="BK184" i="3"/>
  <c r="J175" i="3"/>
  <c r="BK166" i="3"/>
  <c r="BK156" i="3"/>
  <c r="BK153" i="3"/>
  <c r="J130" i="3"/>
  <c r="BK142" i="2"/>
  <c r="BK126" i="2"/>
  <c r="BK195" i="8"/>
  <c r="J181" i="8"/>
  <c r="J158" i="8"/>
  <c r="BK154" i="8"/>
  <c r="J142" i="8"/>
  <c r="J127" i="8"/>
  <c r="J188" i="7"/>
  <c r="J175" i="7"/>
  <c r="BK164" i="7"/>
  <c r="BK160" i="7"/>
  <c r="BK131" i="7"/>
  <c r="BK127" i="7"/>
  <c r="J171" i="6"/>
  <c r="J138" i="6"/>
  <c r="J131" i="6"/>
  <c r="J175" i="5"/>
  <c r="J171" i="5"/>
  <c r="BK168" i="5"/>
  <c r="J157" i="5"/>
  <c r="J146" i="5"/>
  <c r="BK135" i="5"/>
  <c r="BK130" i="5"/>
  <c r="BK122" i="5"/>
  <c r="J310" i="4"/>
  <c r="J303" i="4"/>
  <c r="BK297" i="4"/>
  <c r="J281" i="4"/>
  <c r="J273" i="4"/>
  <c r="BK265" i="4"/>
  <c r="BK237" i="4"/>
  <c r="J216" i="4"/>
  <c r="J211" i="4"/>
  <c r="BK207" i="4"/>
  <c r="BK199" i="4"/>
  <c r="J195" i="4"/>
  <c r="J186" i="4"/>
  <c r="J167" i="4"/>
  <c r="BK160" i="4"/>
  <c r="J258" i="3"/>
  <c r="J255" i="3"/>
  <c r="J251" i="3"/>
  <c r="BK222" i="3"/>
  <c r="BK204" i="3"/>
  <c r="BK179" i="3"/>
  <c r="J170" i="3"/>
  <c r="J163" i="3"/>
  <c r="J141" i="3"/>
  <c r="BK134" i="3"/>
  <c r="BK132" i="2"/>
  <c r="J198" i="8"/>
  <c r="J189" i="8"/>
  <c r="BK185" i="8"/>
  <c r="BK177" i="8"/>
  <c r="BK173" i="8"/>
  <c r="J154" i="8"/>
  <c r="J150" i="8"/>
  <c r="J146" i="8"/>
  <c r="BK135" i="8"/>
  <c r="J197" i="7"/>
  <c r="BK192" i="7"/>
  <c r="BK181" i="7"/>
  <c r="J144" i="7"/>
  <c r="J140" i="7"/>
  <c r="J168" i="6"/>
  <c r="BK165" i="6"/>
  <c r="BK161" i="6"/>
  <c r="J127" i="6"/>
  <c r="J123" i="6"/>
  <c r="BK164" i="5"/>
  <c r="J140" i="5"/>
  <c r="J124" i="5"/>
  <c r="BK314" i="4"/>
  <c r="BK307" i="4"/>
  <c r="J297" i="4"/>
  <c r="BK258" i="4"/>
  <c r="J250" i="4"/>
  <c r="J246" i="4"/>
  <c r="J242" i="4"/>
  <c r="J237" i="4"/>
  <c r="BK229" i="4"/>
  <c r="BK195" i="4"/>
  <c r="BK186" i="4"/>
  <c r="J170" i="4"/>
  <c r="BK152" i="4"/>
  <c r="J141" i="4"/>
  <c r="J129" i="4"/>
  <c r="J271" i="3"/>
  <c r="J262" i="3"/>
  <c r="J222" i="3"/>
  <c r="BK163" i="3"/>
  <c r="BK141" i="3"/>
  <c r="BK138" i="3"/>
  <c r="BK166" i="8"/>
  <c r="BK142" i="8"/>
  <c r="J131" i="8"/>
  <c r="BK179" i="7"/>
  <c r="J158" i="7"/>
  <c r="BK154" i="7"/>
  <c r="BK153" i="7"/>
  <c r="J152" i="7"/>
  <c r="BK150" i="7"/>
  <c r="J147" i="7"/>
  <c r="BK168" i="6"/>
  <c r="J142" i="6"/>
  <c r="J164" i="5"/>
  <c r="J149" i="5"/>
  <c r="BK146" i="5"/>
  <c r="J136" i="5"/>
  <c r="J130" i="5"/>
  <c r="BK124" i="5"/>
  <c r="J293" i="4"/>
  <c r="BK281" i="4"/>
  <c r="BK250" i="4"/>
  <c r="J207" i="4"/>
  <c r="BK191" i="4"/>
  <c r="BK145" i="4"/>
  <c r="J133" i="4"/>
  <c r="BK276" i="3"/>
  <c r="J273" i="3"/>
  <c r="BK271" i="3"/>
  <c r="BK262" i="3"/>
  <c r="BK258" i="3"/>
  <c r="J247" i="3"/>
  <c r="J235" i="3"/>
  <c r="J230" i="3"/>
  <c r="BK209" i="3"/>
  <c r="J188" i="3"/>
  <c r="J156" i="3"/>
  <c r="J153" i="3"/>
  <c r="BK130" i="3"/>
  <c r="J129" i="2"/>
  <c r="BK127" i="8"/>
  <c r="J179" i="7"/>
  <c r="J160" i="7"/>
  <c r="BK158" i="7"/>
  <c r="J154" i="7"/>
  <c r="J127" i="7"/>
  <c r="BK123" i="7"/>
  <c r="BK171" i="6"/>
  <c r="J157" i="6"/>
  <c r="BK146" i="6"/>
  <c r="J134" i="6"/>
  <c r="BK127" i="6"/>
  <c r="BK123" i="6"/>
  <c r="J134" i="5"/>
  <c r="J122" i="5"/>
  <c r="J314" i="4"/>
  <c r="J284" i="4"/>
  <c r="BK277" i="4"/>
  <c r="BK269" i="4"/>
  <c r="BK262" i="4"/>
  <c r="J229" i="4"/>
  <c r="BK203" i="4"/>
  <c r="J173" i="4"/>
  <c r="BK170" i="4"/>
  <c r="J148" i="4"/>
  <c r="BK214" i="3"/>
  <c r="J209" i="3"/>
  <c r="BK200" i="3"/>
  <c r="BK196" i="3"/>
  <c r="J192" i="3"/>
  <c r="J184" i="3"/>
  <c r="BK170" i="3"/>
  <c r="BK160" i="3"/>
  <c r="J138" i="3"/>
  <c r="J134" i="3"/>
  <c r="J144" i="2"/>
  <c r="J140" i="2"/>
  <c r="BK129" i="2"/>
  <c r="J123" i="2"/>
  <c r="BK197" i="7"/>
  <c r="J192" i="7"/>
  <c r="BK185" i="7"/>
  <c r="J171" i="7"/>
  <c r="BK144" i="7"/>
  <c r="BK140" i="7"/>
  <c r="BK134" i="7"/>
  <c r="BK142" i="6"/>
  <c r="BK131" i="6"/>
  <c r="BK175" i="5"/>
  <c r="BK153" i="5"/>
  <c r="J142" i="5"/>
  <c r="J135" i="5"/>
  <c r="J301" i="4"/>
  <c r="BK299" i="4"/>
  <c r="BK273" i="4"/>
  <c r="BK254" i="4"/>
  <c r="J199" i="4"/>
  <c r="J182" i="4"/>
  <c r="J177" i="4"/>
  <c r="BK173" i="4"/>
  <c r="J163" i="4"/>
  <c r="BK156" i="4"/>
  <c r="J152" i="4"/>
  <c r="BK148" i="4"/>
  <c r="J145" i="4"/>
  <c r="BK129" i="4"/>
  <c r="BK280" i="3"/>
  <c r="J280" i="3"/>
  <c r="J266" i="3"/>
  <c r="J243" i="3"/>
  <c r="BK230" i="3"/>
  <c r="J200" i="3"/>
  <c r="J196" i="3"/>
  <c r="J179" i="3"/>
  <c r="J166" i="3"/>
  <c r="J149" i="3"/>
  <c r="BK145" i="3"/>
  <c r="BK126" i="3"/>
  <c r="J142" i="2"/>
  <c r="J137" i="2"/>
  <c r="J132" i="2"/>
  <c r="AS94" i="1"/>
  <c r="BK122" i="2" l="1"/>
  <c r="J122" i="2"/>
  <c r="J98" i="2"/>
  <c r="R134" i="2"/>
  <c r="BK125" i="3"/>
  <c r="R208" i="3"/>
  <c r="T270" i="3"/>
  <c r="BK215" i="4"/>
  <c r="J215" i="4" s="1"/>
  <c r="J99" i="4" s="1"/>
  <c r="R313" i="4"/>
  <c r="T121" i="5"/>
  <c r="T120" i="5" s="1"/>
  <c r="T119" i="5" s="1"/>
  <c r="BK122" i="6"/>
  <c r="J122" i="6"/>
  <c r="J98" i="6" s="1"/>
  <c r="P156" i="6"/>
  <c r="T134" i="2"/>
  <c r="T208" i="3"/>
  <c r="P270" i="3"/>
  <c r="R128" i="4"/>
  <c r="R241" i="4"/>
  <c r="P296" i="4"/>
  <c r="R121" i="5"/>
  <c r="R120" i="5" s="1"/>
  <c r="R119" i="5" s="1"/>
  <c r="BK156" i="6"/>
  <c r="J156" i="6" s="1"/>
  <c r="J100" i="6" s="1"/>
  <c r="P122" i="7"/>
  <c r="P121" i="7"/>
  <c r="P120" i="7" s="1"/>
  <c r="AU100" i="1" s="1"/>
  <c r="R122" i="2"/>
  <c r="T139" i="2"/>
  <c r="BK234" i="3"/>
  <c r="J234" i="3" s="1"/>
  <c r="J100" i="3" s="1"/>
  <c r="R270" i="3"/>
  <c r="BK241" i="4"/>
  <c r="J241" i="4" s="1"/>
  <c r="J100" i="4" s="1"/>
  <c r="T313" i="4"/>
  <c r="T156" i="6"/>
  <c r="T122" i="7"/>
  <c r="T121" i="7"/>
  <c r="T120" i="7"/>
  <c r="P122" i="8"/>
  <c r="P139" i="2"/>
  <c r="BK208" i="3"/>
  <c r="J208" i="3"/>
  <c r="J99" i="3"/>
  <c r="T128" i="4"/>
  <c r="T241" i="4"/>
  <c r="T296" i="4"/>
  <c r="P121" i="5"/>
  <c r="P120" i="5" s="1"/>
  <c r="P119" i="5" s="1"/>
  <c r="AU98" i="1" s="1"/>
  <c r="T122" i="6"/>
  <c r="P137" i="6"/>
  <c r="T145" i="8"/>
  <c r="P134" i="2"/>
  <c r="R125" i="3"/>
  <c r="R124" i="3" s="1"/>
  <c r="R123" i="3" s="1"/>
  <c r="R234" i="3"/>
  <c r="BK128" i="4"/>
  <c r="J128" i="4" s="1"/>
  <c r="J98" i="4" s="1"/>
  <c r="R215" i="4"/>
  <c r="BK313" i="4"/>
  <c r="J313" i="4" s="1"/>
  <c r="J106" i="4" s="1"/>
  <c r="BK137" i="6"/>
  <c r="J137" i="6"/>
  <c r="J99" i="6" s="1"/>
  <c r="R145" i="8"/>
  <c r="BK134" i="2"/>
  <c r="J134" i="2"/>
  <c r="J99" i="2" s="1"/>
  <c r="P208" i="3"/>
  <c r="BK270" i="3"/>
  <c r="J270" i="3"/>
  <c r="J101" i="3" s="1"/>
  <c r="P215" i="4"/>
  <c r="BK296" i="4"/>
  <c r="J296" i="4"/>
  <c r="J105" i="4" s="1"/>
  <c r="BK121" i="5"/>
  <c r="R156" i="6"/>
  <c r="R122" i="7"/>
  <c r="R121" i="7" s="1"/>
  <c r="R120" i="7" s="1"/>
  <c r="P172" i="8"/>
  <c r="P122" i="2"/>
  <c r="P121" i="2" s="1"/>
  <c r="P120" i="2" s="1"/>
  <c r="AU95" i="1" s="1"/>
  <c r="BK139" i="2"/>
  <c r="J139" i="2" s="1"/>
  <c r="J100" i="2" s="1"/>
  <c r="P125" i="3"/>
  <c r="P124" i="3"/>
  <c r="P123" i="3" s="1"/>
  <c r="AU96" i="1" s="1"/>
  <c r="T234" i="3"/>
  <c r="P128" i="4"/>
  <c r="P127" i="4" s="1"/>
  <c r="P126" i="4" s="1"/>
  <c r="AU97" i="1" s="1"/>
  <c r="P241" i="4"/>
  <c r="P313" i="4"/>
  <c r="R122" i="6"/>
  <c r="T137" i="6"/>
  <c r="BK122" i="7"/>
  <c r="R172" i="8"/>
  <c r="T122" i="2"/>
  <c r="T121" i="2"/>
  <c r="T120" i="2"/>
  <c r="R139" i="2"/>
  <c r="T125" i="3"/>
  <c r="T124" i="3"/>
  <c r="T123" i="3"/>
  <c r="P234" i="3"/>
  <c r="T215" i="4"/>
  <c r="R296" i="4"/>
  <c r="P122" i="6"/>
  <c r="P121" i="6" s="1"/>
  <c r="P120" i="6" s="1"/>
  <c r="AU99" i="1" s="1"/>
  <c r="R137" i="6"/>
  <c r="BK122" i="8"/>
  <c r="J122" i="8"/>
  <c r="J98" i="8"/>
  <c r="R122" i="8"/>
  <c r="R121" i="8" s="1"/>
  <c r="R120" i="8" s="1"/>
  <c r="T122" i="8"/>
  <c r="BK145" i="8"/>
  <c r="J145" i="8" s="1"/>
  <c r="J99" i="8" s="1"/>
  <c r="P145" i="8"/>
  <c r="BK172" i="8"/>
  <c r="J172" i="8" s="1"/>
  <c r="J100" i="8" s="1"/>
  <c r="T172" i="8"/>
  <c r="F92" i="2"/>
  <c r="BE144" i="2"/>
  <c r="F92" i="3"/>
  <c r="F119" i="3"/>
  <c r="BE156" i="3"/>
  <c r="BE188" i="3"/>
  <c r="BE209" i="3"/>
  <c r="BE280" i="3"/>
  <c r="E85" i="4"/>
  <c r="F122" i="4"/>
  <c r="BE191" i="4"/>
  <c r="BE262" i="4"/>
  <c r="BE289" i="4"/>
  <c r="BK288" i="4"/>
  <c r="J288" i="4"/>
  <c r="J103" i="4"/>
  <c r="J89" i="5"/>
  <c r="F92" i="5"/>
  <c r="BE122" i="5"/>
  <c r="BE136" i="5"/>
  <c r="E110" i="6"/>
  <c r="E110" i="7"/>
  <c r="BE164" i="7"/>
  <c r="BE175" i="7"/>
  <c r="BE135" i="2"/>
  <c r="BE247" i="3"/>
  <c r="BE276" i="3"/>
  <c r="J120" i="4"/>
  <c r="BE133" i="4"/>
  <c r="BE156" i="4"/>
  <c r="BE163" i="4"/>
  <c r="BE167" i="4"/>
  <c r="BE199" i="4"/>
  <c r="BE254" i="4"/>
  <c r="BE273" i="4"/>
  <c r="BE297" i="4"/>
  <c r="BE310" i="4"/>
  <c r="E109" i="5"/>
  <c r="BE140" i="5"/>
  <c r="BE146" i="5"/>
  <c r="J89" i="6"/>
  <c r="BE185" i="7"/>
  <c r="F92" i="8"/>
  <c r="BE135" i="8"/>
  <c r="E110" i="2"/>
  <c r="BE140" i="2"/>
  <c r="J89" i="3"/>
  <c r="BE166" i="3"/>
  <c r="BE170" i="3"/>
  <c r="BE192" i="3"/>
  <c r="BE196" i="3"/>
  <c r="BE255" i="3"/>
  <c r="BE299" i="4"/>
  <c r="BE157" i="5"/>
  <c r="BE171" i="5"/>
  <c r="F117" i="6"/>
  <c r="BE150" i="6"/>
  <c r="J89" i="7"/>
  <c r="BE127" i="7"/>
  <c r="BE160" i="7"/>
  <c r="BE171" i="7"/>
  <c r="BE188" i="7"/>
  <c r="BE123" i="2"/>
  <c r="BE137" i="2"/>
  <c r="E85" i="3"/>
  <c r="BE126" i="3"/>
  <c r="BE130" i="3"/>
  <c r="BE200" i="3"/>
  <c r="BE239" i="3"/>
  <c r="BE251" i="3"/>
  <c r="BK275" i="3"/>
  <c r="J275" i="3"/>
  <c r="J102" i="3"/>
  <c r="F92" i="4"/>
  <c r="BE177" i="4"/>
  <c r="BE203" i="4"/>
  <c r="BE246" i="4"/>
  <c r="BE127" i="5"/>
  <c r="BE130" i="5"/>
  <c r="BE135" i="5"/>
  <c r="BE142" i="5"/>
  <c r="BE153" i="5"/>
  <c r="BE175" i="5"/>
  <c r="F91" i="6"/>
  <c r="BE138" i="6"/>
  <c r="BE153" i="6"/>
  <c r="BE157" i="6"/>
  <c r="BE168" i="6"/>
  <c r="BE171" i="6"/>
  <c r="BE123" i="7"/>
  <c r="BE153" i="7"/>
  <c r="BE154" i="7"/>
  <c r="BE167" i="7"/>
  <c r="F91" i="8"/>
  <c r="BE131" i="8"/>
  <c r="BE169" i="8"/>
  <c r="BE192" i="8"/>
  <c r="F91" i="2"/>
  <c r="BE126" i="2"/>
  <c r="BE145" i="3"/>
  <c r="BE184" i="3"/>
  <c r="BE235" i="3"/>
  <c r="BE243" i="3"/>
  <c r="BE273" i="3"/>
  <c r="BK279" i="3"/>
  <c r="J279" i="3" s="1"/>
  <c r="J103" i="3" s="1"/>
  <c r="BE129" i="4"/>
  <c r="BE137" i="4"/>
  <c r="BE141" i="4"/>
  <c r="BE148" i="4"/>
  <c r="BE258" i="4"/>
  <c r="BE284" i="4"/>
  <c r="BE307" i="4"/>
  <c r="BE314" i="4"/>
  <c r="BK283" i="4"/>
  <c r="J283" i="4"/>
  <c r="J102" i="4" s="1"/>
  <c r="F115" i="5"/>
  <c r="BE164" i="5"/>
  <c r="BK174" i="5"/>
  <c r="J174" i="5" s="1"/>
  <c r="J99" i="5" s="1"/>
  <c r="BE123" i="6"/>
  <c r="BE134" i="6"/>
  <c r="BE142" i="6"/>
  <c r="BE146" i="6"/>
  <c r="BE161" i="6"/>
  <c r="F91" i="7"/>
  <c r="F117" i="7"/>
  <c r="BE136" i="7"/>
  <c r="BE140" i="7"/>
  <c r="BE147" i="7"/>
  <c r="BE150" i="7"/>
  <c r="BE152" i="7"/>
  <c r="BK191" i="7"/>
  <c r="J191" i="7"/>
  <c r="J99" i="7" s="1"/>
  <c r="J89" i="8"/>
  <c r="BE139" i="8"/>
  <c r="BE150" i="8"/>
  <c r="BE173" i="8"/>
  <c r="BE149" i="3"/>
  <c r="BE160" i="3"/>
  <c r="BE214" i="3"/>
  <c r="BE258" i="3"/>
  <c r="BE271" i="3"/>
  <c r="BE152" i="4"/>
  <c r="BE160" i="4"/>
  <c r="BE170" i="4"/>
  <c r="BE182" i="4"/>
  <c r="BE195" i="4"/>
  <c r="BE207" i="4"/>
  <c r="BE211" i="4"/>
  <c r="BE216" i="4"/>
  <c r="BE303" i="4"/>
  <c r="BK280" i="4"/>
  <c r="J280" i="4" s="1"/>
  <c r="J101" i="4" s="1"/>
  <c r="BE149" i="5"/>
  <c r="BE127" i="6"/>
  <c r="BE131" i="6"/>
  <c r="BE158" i="7"/>
  <c r="BE179" i="7"/>
  <c r="BE192" i="7"/>
  <c r="BK196" i="7"/>
  <c r="J196" i="7"/>
  <c r="J100" i="7"/>
  <c r="BE123" i="8"/>
  <c r="BE127" i="8"/>
  <c r="BE154" i="8"/>
  <c r="BE162" i="8"/>
  <c r="BE177" i="8"/>
  <c r="BE181" i="8"/>
  <c r="J89" i="2"/>
  <c r="BE132" i="2"/>
  <c r="BE142" i="2"/>
  <c r="BE134" i="3"/>
  <c r="BE141" i="3"/>
  <c r="BE153" i="3"/>
  <c r="BE266" i="3"/>
  <c r="BE145" i="4"/>
  <c r="BE186" i="4"/>
  <c r="BE221" i="4"/>
  <c r="BE229" i="4"/>
  <c r="BE237" i="4"/>
  <c r="BE250" i="4"/>
  <c r="BE265" i="4"/>
  <c r="BE269" i="4"/>
  <c r="BE293" i="4"/>
  <c r="BE322" i="4"/>
  <c r="BE326" i="4"/>
  <c r="BE134" i="5"/>
  <c r="BE161" i="5"/>
  <c r="BE168" i="5"/>
  <c r="BE181" i="7"/>
  <c r="BE166" i="8"/>
  <c r="BE185" i="8"/>
  <c r="BE198" i="8"/>
  <c r="BE129" i="2"/>
  <c r="BE138" i="3"/>
  <c r="BE163" i="3"/>
  <c r="BE175" i="3"/>
  <c r="BE179" i="3"/>
  <c r="BE204" i="3"/>
  <c r="BE222" i="3"/>
  <c r="BE230" i="3"/>
  <c r="BE262" i="3"/>
  <c r="BE173" i="4"/>
  <c r="BE242" i="4"/>
  <c r="BE277" i="4"/>
  <c r="BE281" i="4"/>
  <c r="BE301" i="4"/>
  <c r="BE318" i="4"/>
  <c r="BK292" i="4"/>
  <c r="J292" i="4"/>
  <c r="J104" i="4"/>
  <c r="BE124" i="5"/>
  <c r="BE165" i="6"/>
  <c r="BE131" i="7"/>
  <c r="BE134" i="7"/>
  <c r="BE144" i="7"/>
  <c r="BE197" i="7"/>
  <c r="E85" i="8"/>
  <c r="BE142" i="8"/>
  <c r="BE146" i="8"/>
  <c r="BE158" i="8"/>
  <c r="BE189" i="8"/>
  <c r="BE195" i="8"/>
  <c r="J34" i="2"/>
  <c r="AW95" i="1"/>
  <c r="F34" i="6"/>
  <c r="BA99" i="1"/>
  <c r="F37" i="4"/>
  <c r="BD97" i="1" s="1"/>
  <c r="F34" i="3"/>
  <c r="BA96" i="1"/>
  <c r="J34" i="4"/>
  <c r="AW97" i="1" s="1"/>
  <c r="F35" i="8"/>
  <c r="BB101" i="1"/>
  <c r="F35" i="4"/>
  <c r="BB97" i="1" s="1"/>
  <c r="F37" i="3"/>
  <c r="BD96" i="1"/>
  <c r="F37" i="2"/>
  <c r="BD95" i="1" s="1"/>
  <c r="F37" i="5"/>
  <c r="BD98" i="1"/>
  <c r="F34" i="8"/>
  <c r="BA101" i="1" s="1"/>
  <c r="F35" i="5"/>
  <c r="BB98" i="1"/>
  <c r="J34" i="8"/>
  <c r="AW101" i="1" s="1"/>
  <c r="F36" i="8"/>
  <c r="BC101" i="1"/>
  <c r="F34" i="7"/>
  <c r="BA100" i="1" s="1"/>
  <c r="F35" i="7"/>
  <c r="BB100" i="1"/>
  <c r="F36" i="5"/>
  <c r="BC98" i="1" s="1"/>
  <c r="F36" i="7"/>
  <c r="BC100" i="1"/>
  <c r="F37" i="7"/>
  <c r="BD100" i="1" s="1"/>
  <c r="J34" i="3"/>
  <c r="AW96" i="1"/>
  <c r="F36" i="6"/>
  <c r="BC99" i="1" s="1"/>
  <c r="F37" i="6"/>
  <c r="BD99" i="1"/>
  <c r="J34" i="7"/>
  <c r="AW100" i="1" s="1"/>
  <c r="F36" i="4"/>
  <c r="BC97" i="1" s="1"/>
  <c r="F37" i="8"/>
  <c r="BD101" i="1" s="1"/>
  <c r="F34" i="5"/>
  <c r="BA98" i="1"/>
  <c r="F35" i="3"/>
  <c r="BB96" i="1" s="1"/>
  <c r="F36" i="3"/>
  <c r="BC96" i="1" s="1"/>
  <c r="F34" i="4"/>
  <c r="BA97" i="1" s="1"/>
  <c r="F35" i="6"/>
  <c r="BB99" i="1" s="1"/>
  <c r="J34" i="6"/>
  <c r="AW99" i="1" s="1"/>
  <c r="F36" i="2"/>
  <c r="BC95" i="1" s="1"/>
  <c r="F35" i="2"/>
  <c r="BB95" i="1" s="1"/>
  <c r="J34" i="5"/>
  <c r="AW98" i="1" s="1"/>
  <c r="F34" i="2"/>
  <c r="BA95" i="1" s="1"/>
  <c r="BK120" i="5" l="1"/>
  <c r="BK119" i="5"/>
  <c r="J119" i="5" s="1"/>
  <c r="J30" i="5" s="1"/>
  <c r="AG98" i="1" s="1"/>
  <c r="T121" i="8"/>
  <c r="T120" i="8" s="1"/>
  <c r="BK121" i="7"/>
  <c r="J121" i="7" s="1"/>
  <c r="J97" i="7" s="1"/>
  <c r="T127" i="4"/>
  <c r="T126" i="4"/>
  <c r="R121" i="2"/>
  <c r="R120" i="2"/>
  <c r="P121" i="8"/>
  <c r="P120" i="8"/>
  <c r="AU101" i="1"/>
  <c r="R127" i="4"/>
  <c r="R126" i="4" s="1"/>
  <c r="T121" i="6"/>
  <c r="T120" i="6"/>
  <c r="R121" i="6"/>
  <c r="R120" i="6" s="1"/>
  <c r="BK124" i="3"/>
  <c r="J124" i="3" s="1"/>
  <c r="J97" i="3" s="1"/>
  <c r="BK127" i="4"/>
  <c r="J127" i="4"/>
  <c r="J97" i="4" s="1"/>
  <c r="J125" i="3"/>
  <c r="J98" i="3" s="1"/>
  <c r="BK121" i="6"/>
  <c r="BK120" i="6" s="1"/>
  <c r="J120" i="6" s="1"/>
  <c r="J96" i="6" s="1"/>
  <c r="BK121" i="2"/>
  <c r="BK120" i="2" s="1"/>
  <c r="J120" i="2" s="1"/>
  <c r="J30" i="2" s="1"/>
  <c r="AG95" i="1" s="1"/>
  <c r="J122" i="7"/>
  <c r="J98" i="7"/>
  <c r="J121" i="5"/>
  <c r="J98" i="5"/>
  <c r="BK121" i="8"/>
  <c r="J121" i="8"/>
  <c r="J97" i="8" s="1"/>
  <c r="AU94" i="1"/>
  <c r="F33" i="5"/>
  <c r="AZ98" i="1" s="1"/>
  <c r="BA94" i="1"/>
  <c r="AW94" i="1"/>
  <c r="AK30" i="1" s="1"/>
  <c r="F33" i="7"/>
  <c r="AZ100" i="1" s="1"/>
  <c r="J33" i="6"/>
  <c r="AV99" i="1" s="1"/>
  <c r="AT99" i="1" s="1"/>
  <c r="F33" i="8"/>
  <c r="AZ101" i="1"/>
  <c r="J33" i="2"/>
  <c r="AV95" i="1"/>
  <c r="AT95" i="1" s="1"/>
  <c r="F33" i="6"/>
  <c r="AZ99" i="1" s="1"/>
  <c r="F33" i="4"/>
  <c r="AZ97" i="1" s="1"/>
  <c r="J33" i="7"/>
  <c r="AV100" i="1" s="1"/>
  <c r="AT100" i="1" s="1"/>
  <c r="J33" i="3"/>
  <c r="AV96" i="1" s="1"/>
  <c r="AT96" i="1" s="1"/>
  <c r="J33" i="5"/>
  <c r="AV98" i="1"/>
  <c r="AT98" i="1" s="1"/>
  <c r="J33" i="4"/>
  <c r="AV97" i="1" s="1"/>
  <c r="AT97" i="1" s="1"/>
  <c r="F33" i="2"/>
  <c r="AZ95" i="1"/>
  <c r="BC94" i="1"/>
  <c r="W32" i="1"/>
  <c r="BD94" i="1"/>
  <c r="W33" i="1"/>
  <c r="J33" i="8"/>
  <c r="AV101" i="1"/>
  <c r="AT101" i="1" s="1"/>
  <c r="BB94" i="1"/>
  <c r="AX94" i="1" s="1"/>
  <c r="F33" i="3"/>
  <c r="AZ96" i="1" s="1"/>
  <c r="AN95" i="1" l="1"/>
  <c r="J39" i="2"/>
  <c r="J39" i="5"/>
  <c r="J121" i="2"/>
  <c r="J97" i="2" s="1"/>
  <c r="J121" i="6"/>
  <c r="J97" i="6" s="1"/>
  <c r="J96" i="2"/>
  <c r="BK126" i="4"/>
  <c r="J126" i="4"/>
  <c r="J120" i="5"/>
  <c r="J97" i="5" s="1"/>
  <c r="BK123" i="3"/>
  <c r="J123" i="3"/>
  <c r="J96" i="5"/>
  <c r="BK120" i="7"/>
  <c r="J120" i="7" s="1"/>
  <c r="J96" i="7" s="1"/>
  <c r="BK120" i="8"/>
  <c r="J120" i="8" s="1"/>
  <c r="J96" i="8" s="1"/>
  <c r="AN98" i="1"/>
  <c r="AZ94" i="1"/>
  <c r="W29" i="1" s="1"/>
  <c r="W31" i="1"/>
  <c r="J30" i="4"/>
  <c r="AG97" i="1" s="1"/>
  <c r="AN97" i="1" s="1"/>
  <c r="J30" i="6"/>
  <c r="AG99" i="1"/>
  <c r="AN99" i="1"/>
  <c r="AY94" i="1"/>
  <c r="W30" i="1"/>
  <c r="J30" i="3"/>
  <c r="AG96" i="1" s="1"/>
  <c r="AN96" i="1" s="1"/>
  <c r="J39" i="6" l="1"/>
  <c r="J96" i="3"/>
  <c r="J96" i="4"/>
  <c r="J39" i="4"/>
  <c r="J39" i="3"/>
  <c r="AV94" i="1"/>
  <c r="AK29" i="1" s="1"/>
  <c r="J30" i="7"/>
  <c r="AG100" i="1" s="1"/>
  <c r="AN100" i="1" s="1"/>
  <c r="J30" i="8"/>
  <c r="AG101" i="1"/>
  <c r="AN101" i="1" s="1"/>
  <c r="J39" i="8" l="1"/>
  <c r="J39" i="7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<sst xmlns="http://schemas.openxmlformats.org/spreadsheetml/2006/main" count="7060" uniqueCount="810">
  <si>
    <t>Export Komplet</t>
  </si>
  <si>
    <t/>
  </si>
  <si>
    <t>2.0</t>
  </si>
  <si>
    <t>False</t>
  </si>
  <si>
    <t>{333d6728-61cb-4259-bfe4-bb955bbeaa68}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</si>
  <si>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</si>
  <si>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</si>
  <si>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</si>
  <si>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</si>
  <si>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</si>
  <si>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</si>
  <si>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</si>
  <si>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</si>
  <si>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</si>
  <si>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495/19-uprava_zel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</si>
  <si>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</si>
  <si>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</si>
  <si>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polní cesty C4 a C5 v k.ú. Lhota u Dřís</t>
  </si>
  <si>
    <t>0,1</t>
  </si>
  <si>
    <t>KSO:</t>
  </si>
  <si>
    <t>CC-CZ:</t>
  </si>
  <si>
    <t>1</t>
  </si>
  <si>
    <t>Místo:</t>
  </si>
  <si>
    <t xml:space="preserve"> </t>
  </si>
  <si>
    <t>Datum:</t>
  </si>
  <si>
    <t>14. 6. 2019</t>
  </si>
  <si>
    <t>10</t>
  </si>
  <si>
    <t>100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</si>
  <si>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</si>
  <si>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</si>
  <si>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</si>
  <si>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</si>
  <si>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</si>
  <si>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</si>
  <si>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</si>
  <si>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</si>
  <si>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</si>
  <si>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</si>
  <si>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</si>
  <si>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</si>
  <si>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</si>
  <si>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</si>
  <si>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</si>
  <si>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</si>
  <si>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</si>
  <si>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</si>
  <si>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</si>
  <si>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</si>
  <si>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</si>
  <si>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</si>
  <si>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</si>
  <si>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</si>
  <si>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</si>
  <si>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</si>
  <si>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</si>
  <si>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</si>
  <si>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</si>
  <si>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</si>
  <si>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</si>
  <si>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</si>
  <si>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</si>
  <si>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</si>
  <si>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</si>
  <si>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</si>
  <si>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</si>
  <si>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</si>
  <si>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</si>
  <si>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</si>
  <si>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</si>
  <si>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</si>
  <si>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</si>
  <si>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</si>
  <si>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</si>
  <si>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</si>
  <si>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</si>
  <si>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</si>
  <si>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</si>
  <si>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</si>
  <si>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</si>
  <si>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</si>
  <si>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</si>
  <si>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</si>
  <si>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495/16-0</t>
  </si>
  <si>
    <t>SO 07 Společné náklady</t>
  </si>
  <si>
    <t>STA</t>
  </si>
  <si>
    <t>{49cde91b-df82-4df6-a763-7fdca01631b5}</t>
  </si>
  <si>
    <t>2</t>
  </si>
  <si>
    <t>495/16-1</t>
  </si>
  <si>
    <t>SO 01 Polní cesta C4</t>
  </si>
  <si>
    <t>{2e94e813-42fc-4d25-b988-cd175c1bdaeb}</t>
  </si>
  <si>
    <t>495/16-2</t>
  </si>
  <si>
    <t>SO 02 Polní cesta C5</t>
  </si>
  <si>
    <t>{38c9cd33-0632-4e00-ba68-46c0eb0103af}</t>
  </si>
  <si>
    <t>495/16-3</t>
  </si>
  <si>
    <t>SO 03 Výsadba zeleně ŽP4</t>
  </si>
  <si>
    <t>{5704ff6c-bac4-4337-a0dd-b21e73660a65}</t>
  </si>
  <si>
    <t>495/16-5</t>
  </si>
  <si>
    <t>SO 05 Následná tříletá údržba zeleně ŽP4 (1. rok, 2. rok, 3.rok)</t>
  </si>
  <si>
    <t>{571d1afb-afd1-4de7-9e77-202945c85164}</t>
  </si>
  <si>
    <t>495/16-4</t>
  </si>
  <si>
    <t>SO 04 Výsadba zeleně ŽP5</t>
  </si>
  <si>
    <t>{96e86ad2-7031-49c7-a2ef-6f9d775d659a}</t>
  </si>
  <si>
    <t>495/16-6</t>
  </si>
  <si>
    <t>SO 06 Následná tříletá údržba zeleně ŽP5 (1. rok, 2. rok, 3.rok)</t>
  </si>
  <si>
    <t>{7bc264d7-259d-44ab-a8ff-efe069e64360}</t>
  </si>
  <si>
    <t>KRYCÍ LIST SOUPISU PRACÍ</t>
  </si>
  <si>
    <t>Objekt:</t>
  </si>
  <si>
    <t>495/16-0 - SO 07 Společné náklady</t>
  </si>
  <si>
    <t>NDCon s.r.o.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</si>
  <si>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</si>
  <si>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</si>
  <si>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</si>
  <si>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</si>
  <si>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</si>
  <si>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</si>
  <si>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</si>
  <si>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</si>
  <si>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</si>
  <si>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</si>
  <si>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</si>
  <si>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</si>
  <si>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</si>
  <si>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</si>
  <si>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</si>
  <si>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</si>
  <si>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</si>
  <si>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</si>
  <si>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</si>
  <si>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</si>
  <si>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</si>
  <si>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</si>
  <si>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</si>
  <si>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</si>
  <si>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</si>
  <si>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</si>
  <si>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</si>
  <si>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</si>
  <si>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</si>
  <si>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011002000</t>
  </si>
  <si>
    <t>Průzkumné práce</t>
  </si>
  <si>
    <t>soubor</t>
  </si>
  <si>
    <t>CS ÚRS 2015 01</t>
  </si>
  <si>
    <t>1024</t>
  </si>
  <si>
    <t>1102105695</t>
  </si>
  <si>
    <t>PP</t>
  </si>
  <si>
    <t>P</t>
  </si>
  <si>
    <t>Poznámka k položce:_x000D_
případné upřesnějící geotechnické rozbory, zjištění průběhu IS</t>
  </si>
  <si>
    <t>01114400R</t>
  </si>
  <si>
    <t>Ekotoxikologické testy výkopku</t>
  </si>
  <si>
    <t>1800571566</t>
  </si>
  <si>
    <t>Poznámka k položce:_x000D_
Výluhové zkoušky výkopku</t>
  </si>
  <si>
    <t>3</t>
  </si>
  <si>
    <t>011314000</t>
  </si>
  <si>
    <t>Archeologický dohled</t>
  </si>
  <si>
    <t>1792841505</t>
  </si>
  <si>
    <t>Poznámka k položce:_x000D_
zajištění archeologického dohledu organizací s oprávněním včetně dokladu ke koloudaci</t>
  </si>
  <si>
    <t>4</t>
  </si>
  <si>
    <t>012002000</t>
  </si>
  <si>
    <t>Geodetické práce - vytyčení</t>
  </si>
  <si>
    <t>2087574145</t>
  </si>
  <si>
    <t>geodetické práce - vytyčení</t>
  </si>
  <si>
    <t>VRN3</t>
  </si>
  <si>
    <t>Zařízení staveniště</t>
  </si>
  <si>
    <t>030001000</t>
  </si>
  <si>
    <t>1298548495</t>
  </si>
  <si>
    <t>6</t>
  </si>
  <si>
    <t>R.2.</t>
  </si>
  <si>
    <t>Dočasné dopravní značení</t>
  </si>
  <si>
    <t>-1902380513</t>
  </si>
  <si>
    <t>Dočasné dopravní značení po dobu stavby</t>
  </si>
  <si>
    <t>VRN4</t>
  </si>
  <si>
    <t>Inženýrská činnost</t>
  </si>
  <si>
    <t>7</t>
  </si>
  <si>
    <t>012303000</t>
  </si>
  <si>
    <t>Geodetické práce po výstavbě</t>
  </si>
  <si>
    <t>-1372478947</t>
  </si>
  <si>
    <t>zaměření skutečného provedení stavby</t>
  </si>
  <si>
    <t>8</t>
  </si>
  <si>
    <t>013254000</t>
  </si>
  <si>
    <t>Dokumentace skutečného provedení stavby</t>
  </si>
  <si>
    <t>paré</t>
  </si>
  <si>
    <t>-171164398</t>
  </si>
  <si>
    <t>9</t>
  </si>
  <si>
    <t>043002000</t>
  </si>
  <si>
    <t>Zkoušky a ostatní měření - hutnící zkoušky</t>
  </si>
  <si>
    <t>1287157189</t>
  </si>
  <si>
    <t>495/16-1 - SO 01 Polní cesta C4</t>
  </si>
  <si>
    <t>HSV - Práce a dodávky HSV</t>
  </si>
  <si>
    <t xml:space="preserve">    1 - Zemní práce</t>
  </si>
  <si>
    <t xml:space="preserve">    2 - Zakládání</t>
  </si>
  <si>
    <t xml:space="preserve">    5 - Komunikace</t>
  </si>
  <si>
    <t xml:space="preserve">    8 - Trubní vedení</t>
  </si>
  <si>
    <t xml:space="preserve">    93 - Různé dokončovací konstrukce a práce inženýrských staveb</t>
  </si>
  <si>
    <t xml:space="preserve">    998 - Přesun hmot</t>
  </si>
  <si>
    <t>HSV</t>
  </si>
  <si>
    <t>Práce a dodávky HSV</t>
  </si>
  <si>
    <t>Zemní práce</t>
  </si>
  <si>
    <t>121101103</t>
  </si>
  <si>
    <t>Sejmutí ornice s přemístěním na vzdálenost do 250 m</t>
  </si>
  <si>
    <t>m3</t>
  </si>
  <si>
    <t>CS ÚRS 2019 01</t>
  </si>
  <si>
    <t>751907239</t>
  </si>
  <si>
    <t>VV</t>
  </si>
  <si>
    <t>snímaná plocha * tl.ornice</t>
  </si>
  <si>
    <t>1859,05*0,2</t>
  </si>
  <si>
    <t>121100001RAB.1</t>
  </si>
  <si>
    <t>Naložení, odvoz a uložen přebytečné ornice do 10 km</t>
  </si>
  <si>
    <t>-244407507</t>
  </si>
  <si>
    <t>naložení, odvoz a uložení, odvoz do 10 km</t>
  </si>
  <si>
    <t>sejmutá-zpětně použitá ornice</t>
  </si>
  <si>
    <t>371,81-153,83</t>
  </si>
  <si>
    <t>122202202</t>
  </si>
  <si>
    <t>Odkopávky a prokopávky nezapažené pro silnice objemu do 1000 m3 v hornině tř. 3</t>
  </si>
  <si>
    <t>-991359385</t>
  </si>
  <si>
    <t>Odkopávky a prokopávky nezapažené pro silnice s přemístěním výkopku v příčných profilech na vzdálenost do 15 m nebo s naložením na dopravní prostředek v hornině tř. 3 přes 100 do 1 000 m3</t>
  </si>
  <si>
    <t>676,843</t>
  </si>
  <si>
    <t>změřeno v digitální verzi projektové dokumentace - funkce výpočtu zemních prací</t>
  </si>
  <si>
    <t>122202209</t>
  </si>
  <si>
    <t>Příplatek k odkopávkám a prokopávkám pro silnice v hornině tř. 3 za lepivost</t>
  </si>
  <si>
    <t>1530158883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</si>
  <si>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</si>
  <si>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676,843/3</t>
  </si>
  <si>
    <t>132201101</t>
  </si>
  <si>
    <t>Hloubení rýh š do 600 mm v hornině tř. 3 objemu do 100 m3</t>
  </si>
  <si>
    <t>-1327873034</t>
  </si>
  <si>
    <t>Hloubení zapažených i nezapažených rýh šířky do 600 mm s urovnáním dna do předepsaného profilu a spádu v hornině tř. 3 do 100 m3</t>
  </si>
  <si>
    <t>zasakovací rýha+drenáž</t>
  </si>
  <si>
    <t>617*0,123+0,5*10*1,3</t>
  </si>
  <si>
    <t>132201109</t>
  </si>
  <si>
    <t>Příplatek za lepivost k hloubení rýh š do 600 mm v hornině tř. 3</t>
  </si>
  <si>
    <t>-2146139617</t>
  </si>
  <si>
    <t>Hloubení zapažených i nezapažených rýh šířky do 600 mm s urovnáním dna do předepsaného profilu a spádu v hornině tř. 3 Příplatek k cenám za lepivost horniny tř. 3</t>
  </si>
  <si>
    <t>hloubení rýh/3</t>
  </si>
  <si>
    <t>82,391/3</t>
  </si>
  <si>
    <t>132201201</t>
  </si>
  <si>
    <t>Hloubení rýh š do 2000 mm v hornině tř. 3 objemu do 100 m3</t>
  </si>
  <si>
    <t>-1666552086</t>
  </si>
  <si>
    <t>Hloubení zapažených i nezapažených rýh šířky přes 600 do 2 000 mm s urovnáním dna do předepsaného profilu a spádu v hornině tř. 3 do 100 m3</t>
  </si>
  <si>
    <t>zasak</t>
  </si>
  <si>
    <t>1,5*6*1,3+1,5*6*1,3+1,5*6*1,3</t>
  </si>
  <si>
    <t>132201209</t>
  </si>
  <si>
    <t>Příplatek za lepivost k hloubení rýh š do 2000 mm v hornině tř. 3</t>
  </si>
  <si>
    <t>1434154351</t>
  </si>
  <si>
    <t>Hloubení zapažených i nezapažených rýh šířky přes 600 do 2 000 mm s urovnáním dna do předepsaného profilu a spádu v hornině tř. 3 Příplatek k cenám za lepivost horniny tř. 3</t>
  </si>
  <si>
    <t>35,1/3</t>
  </si>
  <si>
    <t>167101102</t>
  </si>
  <si>
    <t>Nakládání výkopku z hornin tř. 1 až 4 přes 100 m3</t>
  </si>
  <si>
    <t>669545228</t>
  </si>
  <si>
    <t>Nakládání, skládání a překládání neulehlého výkopku nebo sypaniny nakládání, množství přes 100 m3, z hornin tř. 1 až 4</t>
  </si>
  <si>
    <t>výkopek</t>
  </si>
  <si>
    <t>676,843+82,391+35,1</t>
  </si>
  <si>
    <t>162701105</t>
  </si>
  <si>
    <t>Vodorovné přemístění do 10000 m výkopku/sypaniny z horniny tř. 1 až 4</t>
  </si>
  <si>
    <t>708243700</t>
  </si>
  <si>
    <t>Vodorovné přemístění výkopku nebo sypaniny po suchu na obvyklém dopravním prostředku, bez naložení výkopku, avšak se složením bez rozhrnutí z horniny tř. 1 až 4 na vzdálenost přes 9 000 do 10 000 m</t>
  </si>
  <si>
    <t>794,334</t>
  </si>
  <si>
    <t>11</t>
  </si>
  <si>
    <t>162701109</t>
  </si>
  <si>
    <t>Příplatek k vodorovnému přemístění výkopku/sypaniny z horniny tř. 1 až 4 ZKD 1000 m přes 10000 m</t>
  </si>
  <si>
    <t>844106134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</si>
  <si>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</si>
  <si>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794,334*10</t>
  </si>
  <si>
    <t>12</t>
  </si>
  <si>
    <t>171201201</t>
  </si>
  <si>
    <t>Uložení sypaniny na skládky</t>
  </si>
  <si>
    <t>-213371659</t>
  </si>
  <si>
    <t>přebytečný výkopek</t>
  </si>
  <si>
    <t>13</t>
  </si>
  <si>
    <t>171201211</t>
  </si>
  <si>
    <t>Poplatek za uložení odpadu ze sypaniny na skládce (skládkovné)</t>
  </si>
  <si>
    <t>t</t>
  </si>
  <si>
    <t>CS ÚRS 2017 01</t>
  </si>
  <si>
    <t>-841977930</t>
  </si>
  <si>
    <t>Uložení sypaniny poplatek za uložení sypaniny na skládce (skládkovné)</t>
  </si>
  <si>
    <t>Poznámka k položce:_x000D_
kód odpadu 17 05 04</t>
  </si>
  <si>
    <t>přepočet z m3 na t</t>
  </si>
  <si>
    <t>794,334*2</t>
  </si>
  <si>
    <t>14</t>
  </si>
  <si>
    <t>181102302</t>
  </si>
  <si>
    <t>Úprava pláně v zářezech se zhutněním</t>
  </si>
  <si>
    <t>m2</t>
  </si>
  <si>
    <t>2122193320</t>
  </si>
  <si>
    <t>Úprava pláně na stavbách dálnic v zářezech mimo skalních se zhutněním</t>
  </si>
  <si>
    <t>plocha ŠD 0-63</t>
  </si>
  <si>
    <t>2916,706</t>
  </si>
  <si>
    <t>122201402</t>
  </si>
  <si>
    <t>Vykopávky v zemníku na suchu v hornině tř. 3 objem do 1000 m3</t>
  </si>
  <si>
    <t>-1692250015</t>
  </si>
  <si>
    <t>Vykopávky v zemnících na suchu s přehozením výkopku na vzdálenost do 3 m nebo s naložením na dopravní prostředek v hornině tř. 3 přes 100 do 1 000 m3</t>
  </si>
  <si>
    <t>Poznámka k položce:_x000D_
ornice</t>
  </si>
  <si>
    <t>naložení ornice z mezideponie</t>
  </si>
  <si>
    <t>961,53*0,15+32*0,3</t>
  </si>
  <si>
    <t>16</t>
  </si>
  <si>
    <t>162301101</t>
  </si>
  <si>
    <t>Vodorovné přemístění do 500 m výkopku/sypaniny z horniny tř. 1 až 4</t>
  </si>
  <si>
    <t>-371281110</t>
  </si>
  <si>
    <t>Vodorovné přemístění výkopku nebo sypaniny po suchu na obvyklém dopravním prostředku, bez naložení výkopku, avšak se složením bez rozhrnutí z horniny tř. 1 až 4 na vzdálenost přes 50 do 500 m</t>
  </si>
  <si>
    <t>přesun ornice z deponie</t>
  </si>
  <si>
    <t>153,83</t>
  </si>
  <si>
    <t>17</t>
  </si>
  <si>
    <t>181151331</t>
  </si>
  <si>
    <t>Plošná úprava terénu přes 500 m2 zemina tř 1 až 4 nerovnosti do +/- 200 mm v rovinně a svahu do 1:5</t>
  </si>
  <si>
    <t>-1575215236</t>
  </si>
  <si>
    <t>Plošná úprava terénu v zemině tř. 1 až 4 s urovnáním povrchu bez doplnění ornice souvislé plochy přes 500 m2 při nerovnostech terénu přes 150 do 200 mm v rovině nebo na svahu do 1:5</t>
  </si>
  <si>
    <t>úprava okolí cesty v rámci pozemku cesty</t>
  </si>
  <si>
    <t>1716,31</t>
  </si>
  <si>
    <t>18</t>
  </si>
  <si>
    <t>181301112</t>
  </si>
  <si>
    <t>Rozprostření ornice tl vrstvy do 150 mm pl přes 500 m2 v rovině nebo ve svahu do 1:5</t>
  </si>
  <si>
    <t>1024926822</t>
  </si>
  <si>
    <t>Rozprostření a urovnání ornice v rovině nebo ve svahu sklonu do 1:5 při souvislé ploše přes 500 m2, tl. vrstvy přes 100 do 150 mm</t>
  </si>
  <si>
    <t>Poznámka k položce:_x000D_
změřeno funkcí měření ploch v elektronické dokumentaci</t>
  </si>
  <si>
    <t>961,53</t>
  </si>
  <si>
    <t>19</t>
  </si>
  <si>
    <t>181301115</t>
  </si>
  <si>
    <t>Rozprostření ornice tl vrstvy do 300 mm pl přes 500 m2 v rovině nebo ve svahu do 1:5</t>
  </si>
  <si>
    <t>44074670</t>
  </si>
  <si>
    <t>Rozprostření a urovnání ornice v rovině nebo ve svahu sklonu do 1:5 při souvislé ploše přes 500 m2, tl. vrstvy přes 250 do 300 mm</t>
  </si>
  <si>
    <t>Poznámka k položce:_x000D_
plocha zasaku</t>
  </si>
  <si>
    <t>32</t>
  </si>
  <si>
    <t>20</t>
  </si>
  <si>
    <t>181451121</t>
  </si>
  <si>
    <t>Založení lučního trávníku výsevem plochy přes 1000 m2 v rovině a ve svahu do 1:5</t>
  </si>
  <si>
    <t>-877496977</t>
  </si>
  <si>
    <t>Založení trávníku na půdě předem připravené plochy přes 1000 m2 výsevem včetně utažení lučního v rovině nebo na svahu do 1:5</t>
  </si>
  <si>
    <t>Poznámka k položce:_x000D_
= změřeno v digitální verzi PD - funkce měření ploch</t>
  </si>
  <si>
    <t>M</t>
  </si>
  <si>
    <t>005724720</t>
  </si>
  <si>
    <t>osivo směs travní krajinná - rovinná</t>
  </si>
  <si>
    <t>kg</t>
  </si>
  <si>
    <t>-247171130</t>
  </si>
  <si>
    <t>osiva pícnin směsi travní balení obvykle 25 kg technická - rovinná (10 kg)</t>
  </si>
  <si>
    <t>Poznámka k položce:_x000D_
=pol.19*0,025</t>
  </si>
  <si>
    <t>1716,31*0,03</t>
  </si>
  <si>
    <t>Zakládání</t>
  </si>
  <si>
    <t>22</t>
  </si>
  <si>
    <t>211531111</t>
  </si>
  <si>
    <t>Výplň odvodňovacích žeber nebo trativodů kamenivem hrubým drceným frakce 16 až 63 mm</t>
  </si>
  <si>
    <t>428886547</t>
  </si>
  <si>
    <t>Výplň kamenivem do rýh odvodňovacích žeber nebo trativodů bez zhutnění, s úpravou povrchu výplně kamenivem hrubým drceným frakce 16 až 63 mm</t>
  </si>
  <si>
    <t>Poznámka k položce:_x000D_
fr. 32/63</t>
  </si>
  <si>
    <t>0,5*10*1+1,5*6*1+1,5*6*1+1,5*6*1</t>
  </si>
  <si>
    <t>23</t>
  </si>
  <si>
    <t>211971121</t>
  </si>
  <si>
    <t>Zřízení opláštění žeber nebo trativodů geotextilií v rýze nebo zářezu sklonu přes 1:2 š do 2,5 m</t>
  </si>
  <si>
    <t>117958661</t>
  </si>
  <si>
    <t>Zřízení opláštění výplně z geotextilie odvodňovacích žeber nebo trativodů v rýze nebo zářezu se stěnami svislými nebo šikmými o sklonu přes 1:2 při rozvinuté šířce opláštění do 2,5 m</t>
  </si>
  <si>
    <t xml:space="preserve">Poznámka k položce:_x000D_
= opláštění zasaku_x000D_
</t>
  </si>
  <si>
    <t>Opláštění zasaku</t>
  </si>
  <si>
    <t>(0,5*10*2+0,5*1*2+10*1*2+(1,5*6*2+1,5*1*2+6*1*2)*3)*1,1</t>
  </si>
  <si>
    <t>Opláštění drenáže</t>
  </si>
  <si>
    <t>617*1,5*1,1</t>
  </si>
  <si>
    <t>Součet</t>
  </si>
  <si>
    <t>24</t>
  </si>
  <si>
    <t>693111120</t>
  </si>
  <si>
    <t>textilie netkaná vpichovaná GETEX š 200 cm 250 g/m2</t>
  </si>
  <si>
    <t>m</t>
  </si>
  <si>
    <t>2068303344</t>
  </si>
  <si>
    <t>geotextilie geotextilie netkané GETEX (vlna, viskóza, syntetika) barva pestrá použití: ve stavebnictví pro stavby silnic, dálnic, železnic přehrad, kanálů, pro výstavbu skládek 250g/m2  šíře 200 cm</t>
  </si>
  <si>
    <t>Poznámka k položce:_x000D_
oplášťovaná plocha</t>
  </si>
  <si>
    <t>oplášťovaná plocha zasaku /2</t>
  </si>
  <si>
    <t>143/2</t>
  </si>
  <si>
    <t>oplášťovaná plocha drenáže</t>
  </si>
  <si>
    <t>617*1,1</t>
  </si>
  <si>
    <t>25</t>
  </si>
  <si>
    <t>212751104</t>
  </si>
  <si>
    <t>Trativod z drenážních trubek flexibilních PVC-U SN 4 perforace 360° včetně lože otevřený výkop DN 100 pro meliorace</t>
  </si>
  <si>
    <t>CS ÚRS 2020 01</t>
  </si>
  <si>
    <t>-136715734</t>
  </si>
  <si>
    <t>Trativody z drenážních a melioračních trubek pro meliorace, dočasné nebo odlehčovací drenáže se zřízením štěrkového lože pod trubky a s jejich obsypem v otevřeném výkopu trubka flexibilní PVC-U SN 4 celoperforovaná 360° DN 100</t>
  </si>
  <si>
    <t>Poznámka k položce:_x000D_
včetně podsypu a obsypu kamenivem 8/16</t>
  </si>
  <si>
    <t>617</t>
  </si>
  <si>
    <t>Komunikace</t>
  </si>
  <si>
    <t>26</t>
  </si>
  <si>
    <t>561061121</t>
  </si>
  <si>
    <t>Zřízení podkladu ze zeminy upravené hydraulickými pojivy (Road Mix) tl do 400 mm plochy do 5000 m2</t>
  </si>
  <si>
    <t>-481490372</t>
  </si>
  <si>
    <t>Zřízení podkladu ze zeminy upravené hydraulickými pojivy (systém Road Mix) vápnem, cementem nebo směsnými pojivy (materiál ve specifikaci) s rozprostřením, promísením, vlhčením, zhutněním a ošetřením vodou plochy přes 1 000 do 5 000 m2, tloušťka po zhutnění přes 350 do 400 mm</t>
  </si>
  <si>
    <t>Plocha pláně</t>
  </si>
  <si>
    <t>27</t>
  </si>
  <si>
    <t>585301590</t>
  </si>
  <si>
    <t>vápnoCL 90-Q nehašené bal. 32 kg</t>
  </si>
  <si>
    <t>-1634075146</t>
  </si>
  <si>
    <t>vápna pro stavební účely mleté ČSN EN 459-1 CL 90 - Q  nehašené         bal. 25 kg</t>
  </si>
  <si>
    <t>Poznámka k položce:_x000D_
materiál pro úpravu zemin</t>
  </si>
  <si>
    <t>2916,706*0,023</t>
  </si>
  <si>
    <t>28</t>
  </si>
  <si>
    <t>564851111-1</t>
  </si>
  <si>
    <t>Podklad ze štěrkodrtě ŠD tl 150 mm 0-32</t>
  </si>
  <si>
    <t>-279741667</t>
  </si>
  <si>
    <t>Podklad ze štěrkodrti ŠD s rozprostřením a zhutněním, po zhutnění tl. 150 mm</t>
  </si>
  <si>
    <t>ACP+krajnice+rozšíření vrstvy</t>
  </si>
  <si>
    <t>2258,51+297,08+601,86*0,3</t>
  </si>
  <si>
    <t>29</t>
  </si>
  <si>
    <t>564851111-2</t>
  </si>
  <si>
    <t>Podklad ze štěrkodrtě ŠD tl 150 mm 0-63</t>
  </si>
  <si>
    <t>-449293641</t>
  </si>
  <si>
    <t>ŠD 0-32+rozšíření vrstvy</t>
  </si>
  <si>
    <t>2736,148+601,86*0,3</t>
  </si>
  <si>
    <t>30</t>
  </si>
  <si>
    <t>565155121</t>
  </si>
  <si>
    <t>Asfaltový beton vrstva podkladní ACP 16 (obalované kamenivo OKS) tl 70 mm š přes 3 m</t>
  </si>
  <si>
    <t>-2065487447</t>
  </si>
  <si>
    <t>Asfaltový beton vrstva podkladní ACP 16 (obalované kamenivo střednězrnné - OKS) s rozprostřením a zhutněním v pruhu šířky přes 3 m, po zhutnění tl. 70 mm</t>
  </si>
  <si>
    <t>plocha ACO</t>
  </si>
  <si>
    <t>2258,51</t>
  </si>
  <si>
    <t>31</t>
  </si>
  <si>
    <t>569731111</t>
  </si>
  <si>
    <t>Zpevnění krajnic kamenivem drceným tl 100 mm</t>
  </si>
  <si>
    <t>1265600239</t>
  </si>
  <si>
    <t>Zpevnění krajnic nebo komunikací pro pěší s rozprostřením a zhutněním, po zhutnění kamenivem drceným tl. 100 mm</t>
  </si>
  <si>
    <t>1188,32*0,25</t>
  </si>
  <si>
    <t>573211111-1</t>
  </si>
  <si>
    <t>Postřik živičný infiltrační z asfaltu v množství do 0,5 kg/m2</t>
  </si>
  <si>
    <t>1926517024</t>
  </si>
  <si>
    <t>Postřik živičný infiltrační bez posypu kamenivem z asfaltu silničního, v množství do 0,50 kg/m2</t>
  </si>
  <si>
    <t>plocha ACP</t>
  </si>
  <si>
    <t>33</t>
  </si>
  <si>
    <t>573211111-2</t>
  </si>
  <si>
    <t>Postřik živičný spojovací z asfaltu v množství do 0,5 kg/m2</t>
  </si>
  <si>
    <t>-1115476377</t>
  </si>
  <si>
    <t>34</t>
  </si>
  <si>
    <t>577134121</t>
  </si>
  <si>
    <t>Asfaltový beton vrstva obrusná ACO 11 (ABS) tř. I tl 40 mm š přes 3 m z nemodifikovaného asfaltu</t>
  </si>
  <si>
    <t>1317674752</t>
  </si>
  <si>
    <t>Asfaltový beton vrstva obrusná ACO 11 (ABS) s rozprostřením a se zhutněním z nemodifikovaného asfaltu v pruhu šířky přes 3 m tř. I, po zhutnění tl. 40 mm</t>
  </si>
  <si>
    <t>délka * šířka +  sjezdy a výhybny</t>
  </si>
  <si>
    <t>601,86*3,5+152</t>
  </si>
  <si>
    <t>Trubní vedení</t>
  </si>
  <si>
    <t>35</t>
  </si>
  <si>
    <t>895170201-1</t>
  </si>
  <si>
    <t xml:space="preserve">Drenážní šachta z PP, šachtové dno  DN 400 </t>
  </si>
  <si>
    <t>kus</t>
  </si>
  <si>
    <t>666733241</t>
  </si>
  <si>
    <t>Drenážní šachta z polypropylenu PP DN 400 pro napojení potrubí D 100,šachtové dno přímé, poklop</t>
  </si>
  <si>
    <t>36</t>
  </si>
  <si>
    <t>895170201-2</t>
  </si>
  <si>
    <t>1983368463</t>
  </si>
  <si>
    <t>Drenážní šachta z polypropylenu PP DN 400 pro napojení potrubí D 100,šachtové dno s odbočkou, poklop</t>
  </si>
  <si>
    <t>93</t>
  </si>
  <si>
    <t>Různé dokončovací konstrukce a práce inženýrských staveb</t>
  </si>
  <si>
    <t>37</t>
  </si>
  <si>
    <t>938909311</t>
  </si>
  <si>
    <t>Čištění vozovek metením strojně podkladu nebo krytu betonového nebo živičného</t>
  </si>
  <si>
    <t>-1033276073</t>
  </si>
  <si>
    <t>Čištění vozovek metením bláta, prachu nebo hlinitého nánosu s odklizením na hromady na vzdálenost do 20 m nebo naložením na dopravní prostředek strojně povrchu podkladu nebo krytu betonového nebo živičného</t>
  </si>
  <si>
    <t>Poznámka k položce:_x000D_
opakované čištěšní stavajích silnic i nové vozovky</t>
  </si>
  <si>
    <t>998</t>
  </si>
  <si>
    <t>Přesun hmot</t>
  </si>
  <si>
    <t>38</t>
  </si>
  <si>
    <t>998225111</t>
  </si>
  <si>
    <t>Přesun hmot pro pozemní komunikace s krytem z kamene, monolitickým betonovým nebo živičným</t>
  </si>
  <si>
    <t>-116636331</t>
  </si>
  <si>
    <t>Přesun hmot pro komunikace s krytem z kameniva, monolitickým betonovým nebo živičným dopravní vzdálenost do 200 m jakékoliv délky objektu</t>
  </si>
  <si>
    <t xml:space="preserve">Poznámka k položce:_x000D_
=pol.32+pol.33+pol.34+pol.37_x000D_
</t>
  </si>
  <si>
    <t>495/16-2 - SO 02 Polní cesta C5</t>
  </si>
  <si>
    <t xml:space="preserve">    91 - Doplňující práce na komunikaci</t>
  </si>
  <si>
    <t xml:space="preserve">    9 - Ostatní konstrukce a práce, bourání</t>
  </si>
  <si>
    <t xml:space="preserve">    997 - Přesun sutě</t>
  </si>
  <si>
    <t>113107221</t>
  </si>
  <si>
    <t>Odstranění podkladu pl přes 200 m2 z kameniva drceného tl 100 mm</t>
  </si>
  <si>
    <t>54427441</t>
  </si>
  <si>
    <t>Odstranění podkladů nebo krytů s přemístěním hmot na skládku na vzdálenost do 20 m nebo s naložením na dopravní prostředek v ploše jednotlivě přes 200 m2 z kameniva hrubého drceného, o tl. vrstvy do 100 mm</t>
  </si>
  <si>
    <t>Poznámka k položce:_x000D_
Odstranění asfaltového recyklátu</t>
  </si>
  <si>
    <t>150*3,5</t>
  </si>
  <si>
    <t>724,87*0,2</t>
  </si>
  <si>
    <t>809133022</t>
  </si>
  <si>
    <t>sejmutá ornice</t>
  </si>
  <si>
    <t>144,974-84,834</t>
  </si>
  <si>
    <t>617,52</t>
  </si>
  <si>
    <t>617,52/3</t>
  </si>
  <si>
    <t>446*0,123</t>
  </si>
  <si>
    <t>54,858/3</t>
  </si>
  <si>
    <t>(1,5*6*1,3)*3</t>
  </si>
  <si>
    <t>617,52+54,858+35,1</t>
  </si>
  <si>
    <t>707,478</t>
  </si>
  <si>
    <t>707,478*10</t>
  </si>
  <si>
    <t>707,478*2</t>
  </si>
  <si>
    <t>2120,787</t>
  </si>
  <si>
    <t>511,56*0,15+27*0,3</t>
  </si>
  <si>
    <t>84,834</t>
  </si>
  <si>
    <t>914626545</t>
  </si>
  <si>
    <t>1154,11</t>
  </si>
  <si>
    <t>511,56</t>
  </si>
  <si>
    <t>1154,11*0,03</t>
  </si>
  <si>
    <t>(1,5*6*1)*3</t>
  </si>
  <si>
    <t>((1,5*6*2+1,5*1*2+6*1*2)*3)*1,1</t>
  </si>
  <si>
    <t>446*1,5*1,1</t>
  </si>
  <si>
    <t>108,9/2</t>
  </si>
  <si>
    <t>Oplášťovaná plocha drenáže</t>
  </si>
  <si>
    <t>446*1,1</t>
  </si>
  <si>
    <t>723765847</t>
  </si>
  <si>
    <t>446</t>
  </si>
  <si>
    <t>2120,706</t>
  </si>
  <si>
    <t>2120,787*0,023</t>
  </si>
  <si>
    <t>1632,825+217,35+451,02*0,3</t>
  </si>
  <si>
    <t>1985,481+451,02*0,3</t>
  </si>
  <si>
    <t>1632,825</t>
  </si>
  <si>
    <t>869,4*0,25</t>
  </si>
  <si>
    <t>451,02*3,5+54,255</t>
  </si>
  <si>
    <t>599141111R00</t>
  </si>
  <si>
    <t>Vyplnění spár živičnou zálivkou</t>
  </si>
  <si>
    <t>-1360638222</t>
  </si>
  <si>
    <t>91</t>
  </si>
  <si>
    <t>Doplňující práce na komunikaci</t>
  </si>
  <si>
    <t>919735112R00</t>
  </si>
  <si>
    <t>Řezání stávajícího živičného krytu tl. 5 - 10 cm</t>
  </si>
  <si>
    <t>-1697817120</t>
  </si>
  <si>
    <t>Poznámka k položce:_x000D_
zaříznutí stávajícího asfaltu v místě napojení</t>
  </si>
  <si>
    <t>39</t>
  </si>
  <si>
    <t>40</t>
  </si>
  <si>
    <t>Ostatní konstrukce a práce, bourání</t>
  </si>
  <si>
    <t>41</t>
  </si>
  <si>
    <t>914111111</t>
  </si>
  <si>
    <t>Montáž svislé dopravní značky do velikosti 1 m2 objímkami na sloupek nebo konzolu</t>
  </si>
  <si>
    <t>379068285</t>
  </si>
  <si>
    <t>Montáž svislé dopravní značky základní velikosti do 1 m2 objímkami na sloupky nebo konzoly</t>
  </si>
  <si>
    <t>42</t>
  </si>
  <si>
    <t>914511111</t>
  </si>
  <si>
    <t>Montáž sloupku dopravních značek délky do 3,5 m s betonovým základem</t>
  </si>
  <si>
    <t>2070365949</t>
  </si>
  <si>
    <t>Montáž sloupku dopravních značek délky do 3,5 m do betonového základu</t>
  </si>
  <si>
    <t>43</t>
  </si>
  <si>
    <t>404452250</t>
  </si>
  <si>
    <t>sloupek Zn 60 - 350</t>
  </si>
  <si>
    <t>1753295640</t>
  </si>
  <si>
    <t>Výrobky a tabule orientační pro návěstí a zabezpečovací zařízení silniční značky dopravní svislé sloupky Zn 60 - 350</t>
  </si>
  <si>
    <t>44</t>
  </si>
  <si>
    <t>919112213</t>
  </si>
  <si>
    <t>Řezání spár pro vytvoření komůrky š 10 mm hl 25 mm pro těsnící zálivku v živičném krytu</t>
  </si>
  <si>
    <t>1946546078</t>
  </si>
  <si>
    <t>Řezání dilatačních spár v živičném krytu vytvoření komůrky pro těsnící zálivku šířky 10 mm, hloubky 25 mm</t>
  </si>
  <si>
    <t>Poznámka k položce:_x000D_
proříznutí spáry v místě napojení nového krytu</t>
  </si>
  <si>
    <t>řezání_spar</t>
  </si>
  <si>
    <t>45</t>
  </si>
  <si>
    <t>404441110</t>
  </si>
  <si>
    <t>značka svislá reflexní zákazová B FeZn NK 700 mm</t>
  </si>
  <si>
    <t>-1821729654</t>
  </si>
  <si>
    <t>výrobky a tabule orientační pro návěstí a zabezpečovací zařízení silniční značky dopravní svislé FeZn  plech FeZn AL     plech Al NK, 3M   povrchová úprava reflexní fólií tř.1 kruhové značky B1-B34, P7, C1 - C14, IJ4b rozměr 700 mm FeZn NK reflexní tř.1</t>
  </si>
  <si>
    <t>Poznámka k položce:_x000D_
B11 a B20a</t>
  </si>
  <si>
    <t>46</t>
  </si>
  <si>
    <t>404442560</t>
  </si>
  <si>
    <t>značka svislá FeZn NK 500 x 700 mm</t>
  </si>
  <si>
    <t>209336125</t>
  </si>
  <si>
    <t>výrobky a tabule orientační pro návěstí a zabezpečovací zařízení silniční značky dopravní svislé FeZn  plech FeZn AL     plech Al NK, 3M   povrchová úprava reflexní fólií tř.1 obdélníkové značky IP8,IP9,IP11,IP12, IP13,IS15, IJ1-15, E2,E12 500x700 mm FeZn</t>
  </si>
  <si>
    <t xml:space="preserve">Poznámka k položce:_x000D_
E13_x000D_
</t>
  </si>
  <si>
    <t>997</t>
  </si>
  <si>
    <t>Přesun sutě</t>
  </si>
  <si>
    <t>47</t>
  </si>
  <si>
    <t>997211611</t>
  </si>
  <si>
    <t>Nakládání suti na dopravní prostředky pro vodorovnou dopravu</t>
  </si>
  <si>
    <t>110734575</t>
  </si>
  <si>
    <t>Nakládání suti nebo vybouraných hmot na dopravní prostředky pro vodorovnou dopravu suti</t>
  </si>
  <si>
    <t>vybourané hmoty</t>
  </si>
  <si>
    <t>89,25</t>
  </si>
  <si>
    <t>48</t>
  </si>
  <si>
    <t>997221571</t>
  </si>
  <si>
    <t>Vodorovná doprava vybouraných hmot do 1 km</t>
  </si>
  <si>
    <t>671600917</t>
  </si>
  <si>
    <t>Vodorovná doprava vybouraných hmot bez naložení, ale se složením a s hrubým urovnáním na vzdálenost do 1 km</t>
  </si>
  <si>
    <t xml:space="preserve"> nakládání suti</t>
  </si>
  <si>
    <t>49</t>
  </si>
  <si>
    <t>997221579</t>
  </si>
  <si>
    <t>Příplatek ZKD 1 km u vodorovné dopravy vybouraných hmot</t>
  </si>
  <si>
    <t>1191176407</t>
  </si>
  <si>
    <t>Vodorovná doprava vybouraných hmot bez naložení, ale se složením a s hrubým urovnáním na vzdálenost Příplatek k ceně za každý další i započatý 1 km přes 1 km</t>
  </si>
  <si>
    <t>doprava*19</t>
  </si>
  <si>
    <t>89,25*19</t>
  </si>
  <si>
    <t>50</t>
  </si>
  <si>
    <t>997221645</t>
  </si>
  <si>
    <t>Poplatek za uložení na skládce (skládkovné) odpadu asfaltového bez dehtu kód odpadu 17 03 02</t>
  </si>
  <si>
    <t>1256701</t>
  </si>
  <si>
    <t>Poplatek za uložení stavebního odpadu na skládce (skládkovné) asfaltového bez obsahu dehtu zatříděného do Katalogu odpadů pod kódem 17 03 02</t>
  </si>
  <si>
    <t>495/16-3 - SO 03 Výsadba zeleně ŽP4</t>
  </si>
  <si>
    <t>183101221</t>
  </si>
  <si>
    <t>Jamky pro výsadbu s výměnou 50 % půdy zeminy tř 1 až 4 objem do 1 m3 v rovině a svahu do 1:5</t>
  </si>
  <si>
    <t>2099915600</t>
  </si>
  <si>
    <t>Hloubení jamek pro vysazování rostlin v zemině tř.1 až 4 s výměnou půdy z 50% v rovině nebo na svahu do 1:5, objemu přes 0,40 do 1,00 m3</t>
  </si>
  <si>
    <t>174201101</t>
  </si>
  <si>
    <t>Zásyp jam, šachet rýh nebo kolem objektů sypaninou bez zhutnění</t>
  </si>
  <si>
    <t>-347758452</t>
  </si>
  <si>
    <t>Zásyp sypaninou z jakékoliv horniny s uložením výkopku ve vrstvách bez zhutnění jam, šachet, rýh nebo kolem objektů v těchto vykopávkách</t>
  </si>
  <si>
    <t>51*0,55</t>
  </si>
  <si>
    <t>103211000</t>
  </si>
  <si>
    <t>zahradní substrát pro výsadbu VL</t>
  </si>
  <si>
    <t>-1836050622</t>
  </si>
  <si>
    <t>rašelina substrátová zahradní substrát pro výsadbu     VL</t>
  </si>
  <si>
    <t>28,05</t>
  </si>
  <si>
    <t>184102124</t>
  </si>
  <si>
    <t>Výsadba dřeviny s balem D do 0,5 m do jamky se zalitím ve svahu do 1:2</t>
  </si>
  <si>
    <t>-794203088</t>
  </si>
  <si>
    <t>Výsadba dřeviny s balem do předem vyhloubené jamky se zalitím na svahu přes 1:5 do 1:2, při průměru balu přes 400 do 500 mm</t>
  </si>
  <si>
    <t>Hrušeň+Jabloň</t>
  </si>
  <si>
    <t>25+26</t>
  </si>
  <si>
    <t>nove-026560503</t>
  </si>
  <si>
    <t>Hrušeň Pyrus sp. OK 10-12 cm, bal</t>
  </si>
  <si>
    <t>nove-02656055</t>
  </si>
  <si>
    <t>Jabloň - Malus sp. OK 10-12 cm, bal</t>
  </si>
  <si>
    <t>184215133</t>
  </si>
  <si>
    <t>Ukotvení kmene dřevin třemi kůly D do 0,1 m délky do 3 m</t>
  </si>
  <si>
    <t>-304205158</t>
  </si>
  <si>
    <t>Ukotvení dřeviny kůly třemi kůly, délky přes 2 do 3 m</t>
  </si>
  <si>
    <t>počet dřevin</t>
  </si>
  <si>
    <t>51</t>
  </si>
  <si>
    <t>605912530</t>
  </si>
  <si>
    <t>kůl vyvazovací dřevěný impregnovaný délka 200 cm průměr 8 cm</t>
  </si>
  <si>
    <t>-1154209061</t>
  </si>
  <si>
    <t>sloupy, tyče a vlna dřevěná kůly vyvazovací jeden konec fazeta, druhý špice, délka 200 cm imregnované průměr 8 cm</t>
  </si>
  <si>
    <t>605912550-1</t>
  </si>
  <si>
    <t>Příčka spojovací</t>
  </si>
  <si>
    <t>1912439403</t>
  </si>
  <si>
    <t>počet kůlů</t>
  </si>
  <si>
    <t>153</t>
  </si>
  <si>
    <t>605912550-2</t>
  </si>
  <si>
    <t>páska kotvící</t>
  </si>
  <si>
    <t>-1291867524</t>
  </si>
  <si>
    <t>počet příček</t>
  </si>
  <si>
    <t>184801122</t>
  </si>
  <si>
    <t>Ošetřování vysazených dřevin soliterních ve svahu do 1:2</t>
  </si>
  <si>
    <t>-166517886</t>
  </si>
  <si>
    <t>Ošetření vysazených dřevin solitérních na svahu přes 1:5 do 1:2</t>
  </si>
  <si>
    <t>184813121</t>
  </si>
  <si>
    <t>Ochrana dřevin před okusem mechanicky pletivem v rovině a svahu do 1:5</t>
  </si>
  <si>
    <t>1056907019</t>
  </si>
  <si>
    <t>Ochrana dřevin před okusem zvěří mechanicky v rovině nebo ve svahu do 1:5, pletivem, výšky do 2 m</t>
  </si>
  <si>
    <t>Hrušeň + jabloň</t>
  </si>
  <si>
    <t>184911432</t>
  </si>
  <si>
    <t>Mulčování rostlin kůrou tl. do 0,15 m ve svahu do 1:2</t>
  </si>
  <si>
    <t>-57446713</t>
  </si>
  <si>
    <t>Mulčování vysazených rostlin mulčovací kůrou, tl. přes 100 do 150 mm na svahu přes 1:5 do 1:2</t>
  </si>
  <si>
    <t>počet dřevin*1m2</t>
  </si>
  <si>
    <t>51*1</t>
  </si>
  <si>
    <t>103911000</t>
  </si>
  <si>
    <t>kůra mulčovací VL</t>
  </si>
  <si>
    <t>1681837121</t>
  </si>
  <si>
    <t>výrobky ostatní kůra mulčovací              VL</t>
  </si>
  <si>
    <t>51*0,15</t>
  </si>
  <si>
    <t>185804311</t>
  </si>
  <si>
    <t>Zalití rostlin vodou plocha do 20 m2</t>
  </si>
  <si>
    <t>526327399</t>
  </si>
  <si>
    <t>Zalití rostlin vodou plochy záhonů jednotlivě do 20 m2</t>
  </si>
  <si>
    <t>počet stromů * 40l</t>
  </si>
  <si>
    <t>51*0,04</t>
  </si>
  <si>
    <t>185851121</t>
  </si>
  <si>
    <t>Dovoz vody pro zálivku rostlin za vzdálenost do 1000 m</t>
  </si>
  <si>
    <t>-865556099</t>
  </si>
  <si>
    <t>Dovoz vody pro zálivku rostlin na vzdálenost do 1000 m</t>
  </si>
  <si>
    <t>2,04</t>
  </si>
  <si>
    <t>185851129</t>
  </si>
  <si>
    <t>Příplatek k dovozu vody pro zálivku rostlin do 1000 m ZKD 1000 m</t>
  </si>
  <si>
    <t>726678905</t>
  </si>
  <si>
    <t>Dovoz vody pro zálivku rostlin Příplatek k ceně za každých dalších i započatých 1000 m</t>
  </si>
  <si>
    <t>9*2,04</t>
  </si>
  <si>
    <t>998231311</t>
  </si>
  <si>
    <t>Přesun hmot pro sadovnické a krajinářské úpravy vodorovně do 5000 m</t>
  </si>
  <si>
    <t>-751955389</t>
  </si>
  <si>
    <t>Přesun hmot pro sadovnické a krajinářské úpravy dopravní vzdálenost do 5000 m</t>
  </si>
  <si>
    <t>Zalití</t>
  </si>
  <si>
    <t>495/16-5 - SO 05 Následná tříletá údržba zeleně ŽP4 (1. rok, 2. rok, 3.rok)</t>
  </si>
  <si>
    <t xml:space="preserve">    1 - Následná péče 1. rok</t>
  </si>
  <si>
    <t xml:space="preserve">    2 - Následná péče 2.rok</t>
  </si>
  <si>
    <t xml:space="preserve">    3 - Následná péče 3. rok</t>
  </si>
  <si>
    <t>Následná péče 1. rok</t>
  </si>
  <si>
    <t>185804513-1</t>
  </si>
  <si>
    <t>Odplevelení dřevin soliterních v rovině a svahu do 1:5</t>
  </si>
  <si>
    <t>1503078627</t>
  </si>
  <si>
    <t>Odplevelení výsadeb v rovině nebo na svahu do 1:5 dřevin solitérních</t>
  </si>
  <si>
    <t>4 x ročně</t>
  </si>
  <si>
    <t>4*51</t>
  </si>
  <si>
    <t>185804312-1</t>
  </si>
  <si>
    <t>Zalití rostlin vodou plocha přes 20 m2</t>
  </si>
  <si>
    <t>1410527823</t>
  </si>
  <si>
    <t>Zalití rostlin vodou plochy záhonů jednotlivě přes 20 m2</t>
  </si>
  <si>
    <t>zalití 22x během prvního roku</t>
  </si>
  <si>
    <t>(51*0,04)*22</t>
  </si>
  <si>
    <t>185851121-1</t>
  </si>
  <si>
    <t>-620489137</t>
  </si>
  <si>
    <t>44,88</t>
  </si>
  <si>
    <t>185851129-1</t>
  </si>
  <si>
    <t>1950720455</t>
  </si>
  <si>
    <t>44,88*9</t>
  </si>
  <si>
    <t>Následná péče 2.rok</t>
  </si>
  <si>
    <t>184852312-1</t>
  </si>
  <si>
    <t>Řez stromu výchovný alejových stromů výšky přes 4 do 6 m</t>
  </si>
  <si>
    <t>-1516916114</t>
  </si>
  <si>
    <t>Řez stromů prováděný lezeckou technikou výchovný alejové stromy, výšky přes 4 do 6 m</t>
  </si>
  <si>
    <t>výchovný řez stromů</t>
  </si>
  <si>
    <t>233822130</t>
  </si>
  <si>
    <t>-2146315231</t>
  </si>
  <si>
    <t>zalití 6x během druhého roku</t>
  </si>
  <si>
    <t>(51*0,04)*6</t>
  </si>
  <si>
    <t>942324245</t>
  </si>
  <si>
    <t>12,24</t>
  </si>
  <si>
    <t>-402202442</t>
  </si>
  <si>
    <t>12,24*9</t>
  </si>
  <si>
    <t>Následná péče 3. rok</t>
  </si>
  <si>
    <t>828739025</t>
  </si>
  <si>
    <t>963108090</t>
  </si>
  <si>
    <t>zalití 6x během třetího roku</t>
  </si>
  <si>
    <t>-1917908061</t>
  </si>
  <si>
    <t>-1683841140</t>
  </si>
  <si>
    <t>R.1.</t>
  </si>
  <si>
    <t>Opravy kůlů, vázání a oplocení</t>
  </si>
  <si>
    <t>1844872570</t>
  </si>
  <si>
    <t xml:space="preserve">Opravy poškozených kůlů, vázání a oplocení stromů. </t>
  </si>
  <si>
    <t>51/3</t>
  </si>
  <si>
    <t>495/16-4 - SO 04 Výsadba zeleně ŽP5</t>
  </si>
  <si>
    <t xml:space="preserve">    3 - Svislé a kompletní konstrukce</t>
  </si>
  <si>
    <t>počet stromů</t>
  </si>
  <si>
    <t>11+7</t>
  </si>
  <si>
    <t>183102134</t>
  </si>
  <si>
    <t>Hloubení jamek bez výměny půdy zeminy tř 1 až 4 objem do 0,125 m3 ve svahu do 1:2</t>
  </si>
  <si>
    <t>-196734832</t>
  </si>
  <si>
    <t>Hloubení jamek pro vysazování rostlin v zemině tř.1 až 4 bez výměny půdy na svahu přes 1:5 do 1:2, objemu přes 0,05 do 0,125 m3</t>
  </si>
  <si>
    <t>počet keřů</t>
  </si>
  <si>
    <t>14+110+106</t>
  </si>
  <si>
    <t>18*0,55</t>
  </si>
  <si>
    <t>7+11</t>
  </si>
  <si>
    <t>184102411</t>
  </si>
  <si>
    <t>Výsadba keře bez balu v do 1 m do jamky se zalitím ve svahu do 1:2</t>
  </si>
  <si>
    <t>-2112247798</t>
  </si>
  <si>
    <t>Výsadba keře bez balu do předem vyhloubené jamky se zalitím na svahu přes 1:5 do 1:2 výšky do 1 m v terénu</t>
  </si>
  <si>
    <t>svída+ růže+mišpule</t>
  </si>
  <si>
    <t>110+106+14</t>
  </si>
  <si>
    <t>026R</t>
  </si>
  <si>
    <t>Svída krvavá (Cornus sanguinea), vk 0,5, bez balu prostokořená</t>
  </si>
  <si>
    <t>1411642179</t>
  </si>
  <si>
    <t>110</t>
  </si>
  <si>
    <t>027R</t>
  </si>
  <si>
    <t>Růže šípková(Rosa canina), vk 0,6, bez balu prostokořená</t>
  </si>
  <si>
    <t>-845903433</t>
  </si>
  <si>
    <t>106</t>
  </si>
  <si>
    <t>028R</t>
  </si>
  <si>
    <t>Mišpule, (Mespilus), vk 1,5, bez balu prostokořená</t>
  </si>
  <si>
    <t>-1695843586</t>
  </si>
  <si>
    <t>Mišpule, (Mespilus), vk 0,6, bez balu prostokořená</t>
  </si>
  <si>
    <t>54</t>
  </si>
  <si>
    <t>18+230</t>
  </si>
  <si>
    <t>Hrušeň + jabloň + mišpule</t>
  </si>
  <si>
    <t>7+11+14</t>
  </si>
  <si>
    <t>počet dřevin*1m2+plocha keřů</t>
  </si>
  <si>
    <t>18*1+14*1+88+27</t>
  </si>
  <si>
    <t>počet stromů * 40l počet keřů*20l</t>
  </si>
  <si>
    <t>18*0,04+230*0,02</t>
  </si>
  <si>
    <t>5,32</t>
  </si>
  <si>
    <t>9*5,32</t>
  </si>
  <si>
    <t>Svislé a kompletní konstrukce</t>
  </si>
  <si>
    <t>348951250</t>
  </si>
  <si>
    <t>Oplocení kultur v 1,5 m s drátěným pletivem</t>
  </si>
  <si>
    <t>-1783154361</t>
  </si>
  <si>
    <t>Oplocení lesních kultur dřevěnými kůly průměru do 120 mm, bez impregnace, v osové vzdálenosti 3 m, v oplocení výšky 1,5 m, s drátěným pletivem výšky 1 m a s dvěma řadami ocelového drátu taženého, průměru 3 mm</t>
  </si>
  <si>
    <t>obvod skupin</t>
  </si>
  <si>
    <t>169+53</t>
  </si>
  <si>
    <t>495/16-6 - SO 06 Následná tříletá údržba zeleně ŽP5 (1. rok, 2. rok, 3.rok)</t>
  </si>
  <si>
    <t>184852311-1</t>
  </si>
  <si>
    <t>Řez stromu výchovný špičáků a keřových stromů výšky do 4m</t>
  </si>
  <si>
    <t>-2103974152</t>
  </si>
  <si>
    <t>Řez stromů prováděný lezeckou technikou výchovný špičáky a keřové stromy, výšky do 4 m</t>
  </si>
  <si>
    <t>výchovný řez keřů</t>
  </si>
  <si>
    <t>4*32</t>
  </si>
  <si>
    <t>185804514-1</t>
  </si>
  <si>
    <t>Odplevelení souvislých keřových skupin v rovině a svahu do 1:5</t>
  </si>
  <si>
    <t>-1190928109</t>
  </si>
  <si>
    <t>Odplevelení výsadeb v rovině nebo na svahu do 1:5 souvislých keřových skupin</t>
  </si>
  <si>
    <t>4*(88+27)</t>
  </si>
  <si>
    <t>(18*0,04+230*0,01)*22</t>
  </si>
  <si>
    <t>66,44</t>
  </si>
  <si>
    <t>66,44*9</t>
  </si>
  <si>
    <t>18*1</t>
  </si>
  <si>
    <t>-1569821865</t>
  </si>
  <si>
    <t>(110+106+14)</t>
  </si>
  <si>
    <t>-793347588</t>
  </si>
  <si>
    <t>(18*0,04+230*0,01)*6</t>
  </si>
  <si>
    <t>18,12</t>
  </si>
  <si>
    <t>18,12*9</t>
  </si>
  <si>
    <t>-28279359</t>
  </si>
  <si>
    <t>570618391</t>
  </si>
  <si>
    <t>32/3</t>
  </si>
  <si>
    <t>Opravy oplocení</t>
  </si>
  <si>
    <t>-779804719</t>
  </si>
  <si>
    <t xml:space="preserve">Opravy poškozeného oplocení keřů. </t>
  </si>
  <si>
    <t>222/4</t>
  </si>
  <si>
    <t>SEZNAM FIGUR</t>
  </si>
  <si>
    <t>Výměra</t>
  </si>
  <si>
    <t xml:space="preserve"> 495/16-0</t>
  </si>
  <si>
    <t>čištění_vozovek</t>
  </si>
  <si>
    <t>opakované čištění stávajících i nové vozovky</t>
  </si>
  <si>
    <t>Dočasné_značení</t>
  </si>
  <si>
    <t>dočasné značení po dobu výstavby</t>
  </si>
  <si>
    <t>nájem_značení</t>
  </si>
  <si>
    <t>nájem dopravního značení na 60 dnů</t>
  </si>
  <si>
    <t>řezání_krytu</t>
  </si>
  <si>
    <t>zaříznutí stávajícího krytu</t>
  </si>
  <si>
    <t>proříznutí spáry v místě napojení nového krytu</t>
  </si>
  <si>
    <t xml:space="preserve"> 495/16-1</t>
  </si>
  <si>
    <t>10000</t>
  </si>
  <si>
    <t xml:space="preserve"> 495/16-2</t>
  </si>
  <si>
    <t xml:space="preserve"> 495/16-5</t>
  </si>
  <si>
    <t>Dub</t>
  </si>
  <si>
    <t>Jamky</t>
  </si>
  <si>
    <t>Javor</t>
  </si>
  <si>
    <t>Mulčování</t>
  </si>
  <si>
    <t>Ošetřování</t>
  </si>
  <si>
    <t>Pletivo</t>
  </si>
  <si>
    <t>Substrát</t>
  </si>
  <si>
    <t>Ukotvení</t>
  </si>
  <si>
    <t>Voda</t>
  </si>
  <si>
    <t>Vysazení</t>
  </si>
  <si>
    <t xml:space="preserve"> 495/16-6</t>
  </si>
  <si>
    <t>vybouraný recyklát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</si>
</sst>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6" fillId="0" borderId="0" xfId="0" applyFont="1" applyAlignment="1">
      <alignment vertical="center" wrapText="1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52" t="s">
        <v>5</v>
      </c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61" t="s">
        <v>14</v>
      </c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R5" s="20"/>
      <c r="BE5" s="258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62" t="s">
        <v>17</v>
      </c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R6" s="20"/>
      <c r="BE6" s="259"/>
      <c r="BS6" s="17" t="s">
        <v>18</v>
      </c>
    </row>
    <row r="7" spans="1:74" s="1" customFormat="1" ht="12" customHeight="1">
      <c r="B7" s="20"/>
      <c r="D7" s="27" t="s">
        <v>19</v>
      </c>
      <c r="K7" s="25" t="s">
        <v>1</v>
      </c>
      <c r="AK7" s="27" t="s">
        <v>20</v>
      </c>
      <c r="AN7" s="25" t="s">
        <v>1</v>
      </c>
      <c r="AR7" s="20"/>
      <c r="BE7" s="259"/>
      <c r="BS7" s="17" t="s">
        <v>21</v>
      </c>
    </row>
    <row r="8" spans="1:74" s="1" customFormat="1" ht="12" customHeight="1">
      <c r="B8" s="20"/>
      <c r="D8" s="27" t="s">
        <v>22</v>
      </c>
      <c r="K8" s="25" t="s">
        <v>23</v>
      </c>
      <c r="AK8" s="27" t="s">
        <v>24</v>
      </c>
      <c r="AN8" s="28" t="s">
        <v>25</v>
      </c>
      <c r="AR8" s="20"/>
      <c r="BE8" s="259"/>
      <c r="BS8" s="17" t="s">
        <v>26</v>
      </c>
    </row>
    <row r="9" spans="1:74" s="1" customFormat="1" ht="14.45" customHeight="1">
      <c r="B9" s="20"/>
      <c r="AR9" s="20"/>
      <c r="BE9" s="259"/>
      <c r="BS9" s="17" t="s">
        <v>27</v>
      </c>
    </row>
    <row r="10" spans="1:74" s="1" customFormat="1" ht="12" customHeight="1">
      <c r="B10" s="20"/>
      <c r="D10" s="27" t="s">
        <v>28</v>
      </c>
      <c r="AK10" s="27" t="s">
        <v>29</v>
      </c>
      <c r="AN10" s="25" t="s">
        <v>1</v>
      </c>
      <c r="AR10" s="20"/>
      <c r="BE10" s="259"/>
      <c r="BS10" s="17" t="s">
        <v>18</v>
      </c>
    </row>
    <row r="11" spans="1:74" s="1" customFormat="1" ht="18.399999999999999" customHeight="1">
      <c r="B11" s="20"/>
      <c r="E11" s="25" t="s">
        <v>23</v>
      </c>
      <c r="AK11" s="27" t="s">
        <v>30</v>
      </c>
      <c r="AN11" s="25" t="s">
        <v>1</v>
      </c>
      <c r="AR11" s="20"/>
      <c r="BE11" s="259"/>
      <c r="BS11" s="17" t="s">
        <v>18</v>
      </c>
    </row>
    <row r="12" spans="1:74" s="1" customFormat="1" ht="6.95" customHeight="1">
      <c r="B12" s="20"/>
      <c r="AR12" s="20"/>
      <c r="BE12" s="259"/>
      <c r="BS12" s="17" t="s">
        <v>18</v>
      </c>
    </row>
    <row r="13" spans="1:74" s="1" customFormat="1" ht="12" customHeight="1">
      <c r="B13" s="20"/>
      <c r="D13" s="27" t="s">
        <v>31</v>
      </c>
      <c r="AK13" s="27" t="s">
        <v>29</v>
      </c>
      <c r="AN13" s="29" t="s">
        <v>32</v>
      </c>
      <c r="AR13" s="20"/>
      <c r="BE13" s="259"/>
      <c r="BS13" s="17" t="s">
        <v>18</v>
      </c>
    </row>
    <row r="14" spans="1:74" ht="12.75">
      <c r="B14" s="20"/>
      <c r="E14" s="263" t="s">
        <v>32</v>
      </c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7" t="s">
        <v>30</v>
      </c>
      <c r="AN14" s="29" t="s">
        <v>32</v>
      </c>
      <c r="AR14" s="20"/>
      <c r="BE14" s="259"/>
      <c r="BS14" s="17" t="s">
        <v>18</v>
      </c>
    </row>
    <row r="15" spans="1:74" s="1" customFormat="1" ht="6.95" customHeight="1">
      <c r="B15" s="20"/>
      <c r="AR15" s="20"/>
      <c r="BE15" s="259"/>
      <c r="BS15" s="17" t="s">
        <v>3</v>
      </c>
    </row>
    <row r="16" spans="1:74" s="1" customFormat="1" ht="12" customHeight="1">
      <c r="B16" s="20"/>
      <c r="D16" s="27" t="s">
        <v>33</v>
      </c>
      <c r="AK16" s="27" t="s">
        <v>29</v>
      </c>
      <c r="AN16" s="25" t="s">
        <v>1</v>
      </c>
      <c r="AR16" s="20"/>
      <c r="BE16" s="259"/>
      <c r="BS16" s="17" t="s">
        <v>3</v>
      </c>
    </row>
    <row r="17" spans="1:71" s="1" customFormat="1" ht="18.399999999999999" customHeight="1">
      <c r="B17" s="20"/>
      <c r="E17" s="25" t="s">
        <v>23</v>
      </c>
      <c r="AK17" s="27" t="s">
        <v>30</v>
      </c>
      <c r="AN17" s="25" t="s">
        <v>1</v>
      </c>
      <c r="AR17" s="20"/>
      <c r="BE17" s="259"/>
      <c r="BS17" s="17" t="s">
        <v>34</v>
      </c>
    </row>
    <row r="18" spans="1:71" s="1" customFormat="1" ht="6.95" customHeight="1">
      <c r="B18" s="20"/>
      <c r="AR18" s="20"/>
      <c r="BE18" s="259"/>
      <c r="BS18" s="17" t="s">
        <v>6</v>
      </c>
    </row>
    <row r="19" spans="1:71" s="1" customFormat="1" ht="12" customHeight="1">
      <c r="B19" s="20"/>
      <c r="D19" s="27" t="s">
        <v>35</v>
      </c>
      <c r="AK19" s="27" t="s">
        <v>29</v>
      </c>
      <c r="AN19" s="25" t="s">
        <v>1</v>
      </c>
      <c r="AR19" s="20"/>
      <c r="BE19" s="259"/>
      <c r="BS19" s="17" t="s">
        <v>6</v>
      </c>
    </row>
    <row r="20" spans="1:71" s="1" customFormat="1" ht="18.399999999999999" customHeight="1">
      <c r="B20" s="20"/>
      <c r="E20" s="25" t="s">
        <v>23</v>
      </c>
      <c r="AK20" s="27" t="s">
        <v>30</v>
      </c>
      <c r="AN20" s="25" t="s">
        <v>1</v>
      </c>
      <c r="AR20" s="20"/>
      <c r="BE20" s="259"/>
      <c r="BS20" s="17" t="s">
        <v>34</v>
      </c>
    </row>
    <row r="21" spans="1:71" s="1" customFormat="1" ht="6.95" customHeight="1">
      <c r="B21" s="20"/>
      <c r="AR21" s="20"/>
      <c r="BE21" s="259"/>
    </row>
    <row r="22" spans="1:71" s="1" customFormat="1" ht="12" customHeight="1">
      <c r="B22" s="20"/>
      <c r="D22" s="27" t="s">
        <v>36</v>
      </c>
      <c r="AR22" s="20"/>
      <c r="BE22" s="259"/>
    </row>
    <row r="23" spans="1:71" s="1" customFormat="1" ht="16.5" customHeight="1">
      <c r="B23" s="20"/>
      <c r="E23" s="265" t="s">
        <v>1</v>
      </c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R23" s="20"/>
      <c r="BE23" s="259"/>
    </row>
    <row r="24" spans="1:71" s="1" customFormat="1" ht="6.95" customHeight="1">
      <c r="B24" s="20"/>
      <c r="AR24" s="20"/>
      <c r="BE24" s="259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59"/>
    </row>
    <row r="26" spans="1:71" s="2" customFormat="1" ht="25.9" customHeight="1">
      <c r="A26" s="32"/>
      <c r="B26" s="33"/>
      <c r="C26" s="32"/>
      <c r="D26" s="34" t="s">
        <v>37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9">
        <f>ROUND(AG94,2)</f>
        <v>0</v>
      </c>
      <c r="AL26" s="250"/>
      <c r="AM26" s="250"/>
      <c r="AN26" s="250"/>
      <c r="AO26" s="250"/>
      <c r="AP26" s="32"/>
      <c r="AQ26" s="32"/>
      <c r="AR26" s="33"/>
      <c r="BE26" s="259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59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51" t="s">
        <v>38</v>
      </c>
      <c r="M28" s="251"/>
      <c r="N28" s="251"/>
      <c r="O28" s="251"/>
      <c r="P28" s="251"/>
      <c r="Q28" s="32"/>
      <c r="R28" s="32"/>
      <c r="S28" s="32"/>
      <c r="T28" s="32"/>
      <c r="U28" s="32"/>
      <c r="V28" s="32"/>
      <c r="W28" s="251" t="s">
        <v>39</v>
      </c>
      <c r="X28" s="251"/>
      <c r="Y28" s="251"/>
      <c r="Z28" s="251"/>
      <c r="AA28" s="251"/>
      <c r="AB28" s="251"/>
      <c r="AC28" s="251"/>
      <c r="AD28" s="251"/>
      <c r="AE28" s="251"/>
      <c r="AF28" s="32"/>
      <c r="AG28" s="32"/>
      <c r="AH28" s="32"/>
      <c r="AI28" s="32"/>
      <c r="AJ28" s="32"/>
      <c r="AK28" s="251" t="s">
        <v>40</v>
      </c>
      <c r="AL28" s="251"/>
      <c r="AM28" s="251"/>
      <c r="AN28" s="251"/>
      <c r="AO28" s="251"/>
      <c r="AP28" s="32"/>
      <c r="AQ28" s="32"/>
      <c r="AR28" s="33"/>
      <c r="BE28" s="259"/>
    </row>
    <row r="29" spans="1:71" s="3" customFormat="1" ht="14.45" customHeight="1">
      <c r="B29" s="37"/>
      <c r="D29" s="27" t="s">
        <v>41</v>
      </c>
      <c r="F29" s="27" t="s">
        <v>42</v>
      </c>
      <c r="L29" s="245">
        <v>0.21</v>
      </c>
      <c r="M29" s="244"/>
      <c r="N29" s="244"/>
      <c r="O29" s="244"/>
      <c r="P29" s="244"/>
      <c r="W29" s="243">
        <f>ROUND(AZ94, 2)</f>
        <v>0</v>
      </c>
      <c r="X29" s="244"/>
      <c r="Y29" s="244"/>
      <c r="Z29" s="244"/>
      <c r="AA29" s="244"/>
      <c r="AB29" s="244"/>
      <c r="AC29" s="244"/>
      <c r="AD29" s="244"/>
      <c r="AE29" s="244"/>
      <c r="AK29" s="243">
        <f>ROUND(AV94, 2)</f>
        <v>0</v>
      </c>
      <c r="AL29" s="244"/>
      <c r="AM29" s="244"/>
      <c r="AN29" s="244"/>
      <c r="AO29" s="244"/>
      <c r="AR29" s="37"/>
      <c r="BE29" s="260"/>
    </row>
    <row r="30" spans="1:71" s="3" customFormat="1" ht="14.45" customHeight="1">
      <c r="B30" s="37"/>
      <c r="F30" s="27" t="s">
        <v>43</v>
      </c>
      <c r="L30" s="245">
        <v>0.15</v>
      </c>
      <c r="M30" s="244"/>
      <c r="N30" s="244"/>
      <c r="O30" s="244"/>
      <c r="P30" s="244"/>
      <c r="W30" s="243">
        <f>ROUND(BA94, 2)</f>
        <v>0</v>
      </c>
      <c r="X30" s="244"/>
      <c r="Y30" s="244"/>
      <c r="Z30" s="244"/>
      <c r="AA30" s="244"/>
      <c r="AB30" s="244"/>
      <c r="AC30" s="244"/>
      <c r="AD30" s="244"/>
      <c r="AE30" s="244"/>
      <c r="AK30" s="243">
        <f>ROUND(AW94, 2)</f>
        <v>0</v>
      </c>
      <c r="AL30" s="244"/>
      <c r="AM30" s="244"/>
      <c r="AN30" s="244"/>
      <c r="AO30" s="244"/>
      <c r="AR30" s="37"/>
      <c r="BE30" s="260"/>
    </row>
    <row r="31" spans="1:71" s="3" customFormat="1" ht="14.45" hidden="1" customHeight="1">
      <c r="B31" s="37"/>
      <c r="F31" s="27" t="s">
        <v>44</v>
      </c>
      <c r="L31" s="245">
        <v>0.21</v>
      </c>
      <c r="M31" s="244"/>
      <c r="N31" s="244"/>
      <c r="O31" s="244"/>
      <c r="P31" s="244"/>
      <c r="W31" s="243">
        <f>ROUND(BB94, 2)</f>
        <v>0</v>
      </c>
      <c r="X31" s="244"/>
      <c r="Y31" s="244"/>
      <c r="Z31" s="244"/>
      <c r="AA31" s="244"/>
      <c r="AB31" s="244"/>
      <c r="AC31" s="244"/>
      <c r="AD31" s="244"/>
      <c r="AE31" s="244"/>
      <c r="AK31" s="243">
        <v>0</v>
      </c>
      <c r="AL31" s="244"/>
      <c r="AM31" s="244"/>
      <c r="AN31" s="244"/>
      <c r="AO31" s="244"/>
      <c r="AR31" s="37"/>
      <c r="BE31" s="260"/>
    </row>
    <row r="32" spans="1:71" s="3" customFormat="1" ht="14.45" hidden="1" customHeight="1">
      <c r="B32" s="37"/>
      <c r="F32" s="27" t="s">
        <v>45</v>
      </c>
      <c r="L32" s="245">
        <v>0.15</v>
      </c>
      <c r="M32" s="244"/>
      <c r="N32" s="244"/>
      <c r="O32" s="244"/>
      <c r="P32" s="244"/>
      <c r="W32" s="243">
        <f>ROUND(BC94, 2)</f>
        <v>0</v>
      </c>
      <c r="X32" s="244"/>
      <c r="Y32" s="244"/>
      <c r="Z32" s="244"/>
      <c r="AA32" s="244"/>
      <c r="AB32" s="244"/>
      <c r="AC32" s="244"/>
      <c r="AD32" s="244"/>
      <c r="AE32" s="244"/>
      <c r="AK32" s="243">
        <v>0</v>
      </c>
      <c r="AL32" s="244"/>
      <c r="AM32" s="244"/>
      <c r="AN32" s="244"/>
      <c r="AO32" s="244"/>
      <c r="AR32" s="37"/>
      <c r="BE32" s="260"/>
    </row>
    <row r="33" spans="1:57" s="3" customFormat="1" ht="14.45" hidden="1" customHeight="1">
      <c r="B33" s="37"/>
      <c r="F33" s="27" t="s">
        <v>46</v>
      </c>
      <c r="L33" s="245">
        <v>0</v>
      </c>
      <c r="M33" s="244"/>
      <c r="N33" s="244"/>
      <c r="O33" s="244"/>
      <c r="P33" s="244"/>
      <c r="W33" s="243">
        <f>ROUND(BD94, 2)</f>
        <v>0</v>
      </c>
      <c r="X33" s="244"/>
      <c r="Y33" s="244"/>
      <c r="Z33" s="244"/>
      <c r="AA33" s="244"/>
      <c r="AB33" s="244"/>
      <c r="AC33" s="244"/>
      <c r="AD33" s="244"/>
      <c r="AE33" s="244"/>
      <c r="AK33" s="243">
        <v>0</v>
      </c>
      <c r="AL33" s="244"/>
      <c r="AM33" s="244"/>
      <c r="AN33" s="244"/>
      <c r="AO33" s="244"/>
      <c r="AR33" s="37"/>
      <c r="BE33" s="260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59"/>
    </row>
    <row r="35" spans="1:57" s="2" customFormat="1" ht="25.9" customHeight="1">
      <c r="A35" s="32"/>
      <c r="B35" s="33"/>
      <c r="C35" s="38"/>
      <c r="D35" s="39" t="s">
        <v>47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48</v>
      </c>
      <c r="U35" s="40"/>
      <c r="V35" s="40"/>
      <c r="W35" s="40"/>
      <c r="X35" s="257" t="s">
        <v>49</v>
      </c>
      <c r="Y35" s="255"/>
      <c r="Z35" s="255"/>
      <c r="AA35" s="255"/>
      <c r="AB35" s="255"/>
      <c r="AC35" s="40"/>
      <c r="AD35" s="40"/>
      <c r="AE35" s="40"/>
      <c r="AF35" s="40"/>
      <c r="AG35" s="40"/>
      <c r="AH35" s="40"/>
      <c r="AI35" s="40"/>
      <c r="AJ35" s="40"/>
      <c r="AK35" s="254">
        <f>SUM(AK26:AK33)</f>
        <v>0</v>
      </c>
      <c r="AL35" s="255"/>
      <c r="AM35" s="255"/>
      <c r="AN35" s="255"/>
      <c r="AO35" s="256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50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51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52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53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52</v>
      </c>
      <c r="AI60" s="35"/>
      <c r="AJ60" s="35"/>
      <c r="AK60" s="35"/>
      <c r="AL60" s="35"/>
      <c r="AM60" s="45" t="s">
        <v>53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54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55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52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53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52</v>
      </c>
      <c r="AI75" s="35"/>
      <c r="AJ75" s="35"/>
      <c r="AK75" s="35"/>
      <c r="AL75" s="35"/>
      <c r="AM75" s="45" t="s">
        <v>53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56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495/19-uprava_zel</v>
      </c>
      <c r="AR84" s="51"/>
    </row>
    <row r="85" spans="1:91" s="5" customFormat="1" ht="36.950000000000003" customHeight="1">
      <c r="B85" s="52"/>
      <c r="C85" s="53" t="s">
        <v>16</v>
      </c>
      <c r="L85" s="246" t="str">
        <f>K6</f>
        <v>Rekonstrukce polní cesty C4 a C5 v k.ú. Lhota u Dřís</v>
      </c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22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24</v>
      </c>
      <c r="AJ87" s="32"/>
      <c r="AK87" s="32"/>
      <c r="AL87" s="32"/>
      <c r="AM87" s="248" t="str">
        <f>IF(AN8= "","",AN8)</f>
        <v>14. 6. 2019</v>
      </c>
      <c r="AN87" s="248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28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33</v>
      </c>
      <c r="AJ89" s="32"/>
      <c r="AK89" s="32"/>
      <c r="AL89" s="32"/>
      <c r="AM89" s="231" t="str">
        <f>IF(E17="","",E17)</f>
        <v xml:space="preserve"> </v>
      </c>
      <c r="AN89" s="232"/>
      <c r="AO89" s="232"/>
      <c r="AP89" s="232"/>
      <c r="AQ89" s="32"/>
      <c r="AR89" s="33"/>
      <c r="AS89" s="227" t="s">
        <v>57</v>
      </c>
      <c r="AT89" s="228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31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35</v>
      </c>
      <c r="AJ90" s="32"/>
      <c r="AK90" s="32"/>
      <c r="AL90" s="32"/>
      <c r="AM90" s="231" t="str">
        <f>IF(E20="","",E20)</f>
        <v xml:space="preserve"> </v>
      </c>
      <c r="AN90" s="232"/>
      <c r="AO90" s="232"/>
      <c r="AP90" s="232"/>
      <c r="AQ90" s="32"/>
      <c r="AR90" s="33"/>
      <c r="AS90" s="229"/>
      <c r="AT90" s="230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29"/>
      <c r="AT91" s="230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33" t="s">
        <v>58</v>
      </c>
      <c r="D92" s="234"/>
      <c r="E92" s="234"/>
      <c r="F92" s="234"/>
      <c r="G92" s="234"/>
      <c r="H92" s="60"/>
      <c r="I92" s="236" t="s">
        <v>59</v>
      </c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5" t="s">
        <v>60</v>
      </c>
      <c r="AH92" s="234"/>
      <c r="AI92" s="234"/>
      <c r="AJ92" s="234"/>
      <c r="AK92" s="234"/>
      <c r="AL92" s="234"/>
      <c r="AM92" s="234"/>
      <c r="AN92" s="236" t="s">
        <v>61</v>
      </c>
      <c r="AO92" s="234"/>
      <c r="AP92" s="237"/>
      <c r="AQ92" s="61" t="s">
        <v>62</v>
      </c>
      <c r="AR92" s="33"/>
      <c r="AS92" s="62" t="s">
        <v>63</v>
      </c>
      <c r="AT92" s="63" t="s">
        <v>64</v>
      </c>
      <c r="AU92" s="63" t="s">
        <v>65</v>
      </c>
      <c r="AV92" s="63" t="s">
        <v>66</v>
      </c>
      <c r="AW92" s="63" t="s">
        <v>67</v>
      </c>
      <c r="AX92" s="63" t="s">
        <v>68</v>
      </c>
      <c r="AY92" s="63" t="s">
        <v>69</v>
      </c>
      <c r="AZ92" s="63" t="s">
        <v>70</v>
      </c>
      <c r="BA92" s="63" t="s">
        <v>71</v>
      </c>
      <c r="BB92" s="63" t="s">
        <v>72</v>
      </c>
      <c r="BC92" s="63" t="s">
        <v>73</v>
      </c>
      <c r="BD92" s="64" t="s">
        <v>74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41">
        <f>ROUND(SUM(AG95:AG101),2)</f>
        <v>0</v>
      </c>
      <c r="AH94" s="241"/>
      <c r="AI94" s="241"/>
      <c r="AJ94" s="241"/>
      <c r="AK94" s="241"/>
      <c r="AL94" s="241"/>
      <c r="AM94" s="241"/>
      <c r="AN94" s="242">
        <f t="shared" ref="AN94:AN101" si="0">SUM(AG94,AT94)</f>
        <v>0</v>
      </c>
      <c r="AO94" s="242"/>
      <c r="AP94" s="242"/>
      <c r="AQ94" s="72" t="s">
        <v>1</v>
      </c>
      <c r="AR94" s="68"/>
      <c r="AS94" s="73">
        <f>ROUND(SUM(AS95:AS101),2)</f>
        <v>0</v>
      </c>
      <c r="AT94" s="74">
        <f t="shared" ref="AT94:AT101" si="1">ROUND(SUM(AV94:AW94),2)</f>
        <v>0</v>
      </c>
      <c r="AU94" s="75">
        <f>ROUND(SUM(AU95:AU101),5)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ROUND(SUM(AZ95:AZ101),2)</f>
        <v>0</v>
      </c>
      <c r="BA94" s="74">
        <f>ROUND(SUM(BA95:BA101),2)</f>
        <v>0</v>
      </c>
      <c r="BB94" s="74">
        <f>ROUND(SUM(BB95:BB101),2)</f>
        <v>0</v>
      </c>
      <c r="BC94" s="74">
        <f>ROUND(SUM(BC95:BC101),2)</f>
        <v>0</v>
      </c>
      <c r="BD94" s="76">
        <f>ROUND(SUM(BD95:BD101),2)</f>
        <v>0</v>
      </c>
      <c r="BS94" s="77" t="s">
        <v>76</v>
      </c>
      <c r="BT94" s="77" t="s">
        <v>77</v>
      </c>
      <c r="BU94" s="78" t="s">
        <v>78</v>
      </c>
      <c r="BV94" s="77" t="s">
        <v>79</v>
      </c>
      <c r="BW94" s="77" t="s">
        <v>4</v>
      </c>
      <c r="BX94" s="77" t="s">
        <v>80</v>
      </c>
      <c r="CL94" s="77" t="s">
        <v>1</v>
      </c>
    </row>
    <row r="95" spans="1:91" s="7" customFormat="1" ht="16.5" customHeight="1">
      <c r="A95" s="79" t="s">
        <v>81</v>
      </c>
      <c r="B95" s="80"/>
      <c r="C95" s="81"/>
      <c r="D95" s="238" t="s">
        <v>82</v>
      </c>
      <c r="E95" s="238"/>
      <c r="F95" s="238"/>
      <c r="G95" s="238"/>
      <c r="H95" s="238"/>
      <c r="I95" s="82"/>
      <c r="J95" s="238" t="s">
        <v>83</v>
      </c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9">
        <f>'495-16-0 - SO 07 Společné...'!J30</f>
        <v>0</v>
      </c>
      <c r="AH95" s="240"/>
      <c r="AI95" s="240"/>
      <c r="AJ95" s="240"/>
      <c r="AK95" s="240"/>
      <c r="AL95" s="240"/>
      <c r="AM95" s="240"/>
      <c r="AN95" s="239">
        <f t="shared" si="0"/>
        <v>0</v>
      </c>
      <c r="AO95" s="240"/>
      <c r="AP95" s="240"/>
      <c r="AQ95" s="83" t="s">
        <v>84</v>
      </c>
      <c r="AR95" s="80"/>
      <c r="AS95" s="84">
        <v>0</v>
      </c>
      <c r="AT95" s="85">
        <f t="shared" si="1"/>
        <v>0</v>
      </c>
      <c r="AU95" s="86">
        <f>'495-16-0 - SO 07 Společné...'!P120</f>
        <v>0</v>
      </c>
      <c r="AV95" s="85">
        <f>'495-16-0 - SO 07 Společné...'!J33</f>
        <v>0</v>
      </c>
      <c r="AW95" s="85">
        <f>'495-16-0 - SO 07 Společné...'!J34</f>
        <v>0</v>
      </c>
      <c r="AX95" s="85">
        <f>'495-16-0 - SO 07 Společné...'!J35</f>
        <v>0</v>
      </c>
      <c r="AY95" s="85">
        <f>'495-16-0 - SO 07 Společné...'!J36</f>
        <v>0</v>
      </c>
      <c r="AZ95" s="85">
        <f>'495-16-0 - SO 07 Společné...'!F33</f>
        <v>0</v>
      </c>
      <c r="BA95" s="85">
        <f>'495-16-0 - SO 07 Společné...'!F34</f>
        <v>0</v>
      </c>
      <c r="BB95" s="85">
        <f>'495-16-0 - SO 07 Společné...'!F35</f>
        <v>0</v>
      </c>
      <c r="BC95" s="85">
        <f>'495-16-0 - SO 07 Společné...'!F36</f>
        <v>0</v>
      </c>
      <c r="BD95" s="87">
        <f>'495-16-0 - SO 07 Společné...'!F37</f>
        <v>0</v>
      </c>
      <c r="BT95" s="88" t="s">
        <v>21</v>
      </c>
      <c r="BV95" s="88" t="s">
        <v>79</v>
      </c>
      <c r="BW95" s="88" t="s">
        <v>85</v>
      </c>
      <c r="BX95" s="88" t="s">
        <v>4</v>
      </c>
      <c r="CL95" s="88" t="s">
        <v>1</v>
      </c>
      <c r="CM95" s="88" t="s">
        <v>86</v>
      </c>
    </row>
    <row r="96" spans="1:91" s="7" customFormat="1" ht="16.5" customHeight="1">
      <c r="A96" s="79" t="s">
        <v>81</v>
      </c>
      <c r="B96" s="80"/>
      <c r="C96" s="81"/>
      <c r="D96" s="238" t="s">
        <v>87</v>
      </c>
      <c r="E96" s="238"/>
      <c r="F96" s="238"/>
      <c r="G96" s="238"/>
      <c r="H96" s="238"/>
      <c r="I96" s="82"/>
      <c r="J96" s="238" t="s">
        <v>88</v>
      </c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9">
        <f>'495-16-1 - SO 01 Polní ce...'!J30</f>
        <v>0</v>
      </c>
      <c r="AH96" s="240"/>
      <c r="AI96" s="240"/>
      <c r="AJ96" s="240"/>
      <c r="AK96" s="240"/>
      <c r="AL96" s="240"/>
      <c r="AM96" s="240"/>
      <c r="AN96" s="239">
        <f t="shared" si="0"/>
        <v>0</v>
      </c>
      <c r="AO96" s="240"/>
      <c r="AP96" s="240"/>
      <c r="AQ96" s="83" t="s">
        <v>84</v>
      </c>
      <c r="AR96" s="80"/>
      <c r="AS96" s="84">
        <v>0</v>
      </c>
      <c r="AT96" s="85">
        <f t="shared" si="1"/>
        <v>0</v>
      </c>
      <c r="AU96" s="86">
        <f>'495-16-1 - SO 01 Polní ce...'!P123</f>
        <v>0</v>
      </c>
      <c r="AV96" s="85">
        <f>'495-16-1 - SO 01 Polní ce...'!J33</f>
        <v>0</v>
      </c>
      <c r="AW96" s="85">
        <f>'495-16-1 - SO 01 Polní ce...'!J34</f>
        <v>0</v>
      </c>
      <c r="AX96" s="85">
        <f>'495-16-1 - SO 01 Polní ce...'!J35</f>
        <v>0</v>
      </c>
      <c r="AY96" s="85">
        <f>'495-16-1 - SO 01 Polní ce...'!J36</f>
        <v>0</v>
      </c>
      <c r="AZ96" s="85">
        <f>'495-16-1 - SO 01 Polní ce...'!F33</f>
        <v>0</v>
      </c>
      <c r="BA96" s="85">
        <f>'495-16-1 - SO 01 Polní ce...'!F34</f>
        <v>0</v>
      </c>
      <c r="BB96" s="85">
        <f>'495-16-1 - SO 01 Polní ce...'!F35</f>
        <v>0</v>
      </c>
      <c r="BC96" s="85">
        <f>'495-16-1 - SO 01 Polní ce...'!F36</f>
        <v>0</v>
      </c>
      <c r="BD96" s="87">
        <f>'495-16-1 - SO 01 Polní ce...'!F37</f>
        <v>0</v>
      </c>
      <c r="BT96" s="88" t="s">
        <v>21</v>
      </c>
      <c r="BV96" s="88" t="s">
        <v>79</v>
      </c>
      <c r="BW96" s="88" t="s">
        <v>89</v>
      </c>
      <c r="BX96" s="88" t="s">
        <v>4</v>
      </c>
      <c r="CL96" s="88" t="s">
        <v>1</v>
      </c>
      <c r="CM96" s="88" t="s">
        <v>86</v>
      </c>
    </row>
    <row r="97" spans="1:91" s="7" customFormat="1" ht="16.5" customHeight="1">
      <c r="A97" s="79" t="s">
        <v>81</v>
      </c>
      <c r="B97" s="80"/>
      <c r="C97" s="81"/>
      <c r="D97" s="238" t="s">
        <v>90</v>
      </c>
      <c r="E97" s="238"/>
      <c r="F97" s="238"/>
      <c r="G97" s="238"/>
      <c r="H97" s="238"/>
      <c r="I97" s="82"/>
      <c r="J97" s="238" t="s">
        <v>91</v>
      </c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9">
        <f>'495-16-2 - SO 02 Polní ce...'!J30</f>
        <v>0</v>
      </c>
      <c r="AH97" s="240"/>
      <c r="AI97" s="240"/>
      <c r="AJ97" s="240"/>
      <c r="AK97" s="240"/>
      <c r="AL97" s="240"/>
      <c r="AM97" s="240"/>
      <c r="AN97" s="239">
        <f t="shared" si="0"/>
        <v>0</v>
      </c>
      <c r="AO97" s="240"/>
      <c r="AP97" s="240"/>
      <c r="AQ97" s="83" t="s">
        <v>84</v>
      </c>
      <c r="AR97" s="80"/>
      <c r="AS97" s="84">
        <v>0</v>
      </c>
      <c r="AT97" s="85">
        <f t="shared" si="1"/>
        <v>0</v>
      </c>
      <c r="AU97" s="86">
        <f>'495-16-2 - SO 02 Polní ce...'!P126</f>
        <v>0</v>
      </c>
      <c r="AV97" s="85">
        <f>'495-16-2 - SO 02 Polní ce...'!J33</f>
        <v>0</v>
      </c>
      <c r="AW97" s="85">
        <f>'495-16-2 - SO 02 Polní ce...'!J34</f>
        <v>0</v>
      </c>
      <c r="AX97" s="85">
        <f>'495-16-2 - SO 02 Polní ce...'!J35</f>
        <v>0</v>
      </c>
      <c r="AY97" s="85">
        <f>'495-16-2 - SO 02 Polní ce...'!J36</f>
        <v>0</v>
      </c>
      <c r="AZ97" s="85">
        <f>'495-16-2 - SO 02 Polní ce...'!F33</f>
        <v>0</v>
      </c>
      <c r="BA97" s="85">
        <f>'495-16-2 - SO 02 Polní ce...'!F34</f>
        <v>0</v>
      </c>
      <c r="BB97" s="85">
        <f>'495-16-2 - SO 02 Polní ce...'!F35</f>
        <v>0</v>
      </c>
      <c r="BC97" s="85">
        <f>'495-16-2 - SO 02 Polní ce...'!F36</f>
        <v>0</v>
      </c>
      <c r="BD97" s="87">
        <f>'495-16-2 - SO 02 Polní ce...'!F37</f>
        <v>0</v>
      </c>
      <c r="BT97" s="88" t="s">
        <v>21</v>
      </c>
      <c r="BV97" s="88" t="s">
        <v>79</v>
      </c>
      <c r="BW97" s="88" t="s">
        <v>92</v>
      </c>
      <c r="BX97" s="88" t="s">
        <v>4</v>
      </c>
      <c r="CL97" s="88" t="s">
        <v>1</v>
      </c>
      <c r="CM97" s="88" t="s">
        <v>86</v>
      </c>
    </row>
    <row r="98" spans="1:91" s="7" customFormat="1" ht="16.5" customHeight="1">
      <c r="A98" s="79" t="s">
        <v>81</v>
      </c>
      <c r="B98" s="80"/>
      <c r="C98" s="81"/>
      <c r="D98" s="238" t="s">
        <v>93</v>
      </c>
      <c r="E98" s="238"/>
      <c r="F98" s="238"/>
      <c r="G98" s="238"/>
      <c r="H98" s="238"/>
      <c r="I98" s="82"/>
      <c r="J98" s="238" t="s">
        <v>94</v>
      </c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9">
        <f>'495-16-3 - SO 03 Výsadba ...'!J30</f>
        <v>0</v>
      </c>
      <c r="AH98" s="240"/>
      <c r="AI98" s="240"/>
      <c r="AJ98" s="240"/>
      <c r="AK98" s="240"/>
      <c r="AL98" s="240"/>
      <c r="AM98" s="240"/>
      <c r="AN98" s="239">
        <f t="shared" si="0"/>
        <v>0</v>
      </c>
      <c r="AO98" s="240"/>
      <c r="AP98" s="240"/>
      <c r="AQ98" s="83" t="s">
        <v>84</v>
      </c>
      <c r="AR98" s="80"/>
      <c r="AS98" s="84">
        <v>0</v>
      </c>
      <c r="AT98" s="85">
        <f t="shared" si="1"/>
        <v>0</v>
      </c>
      <c r="AU98" s="86">
        <f>'495-16-3 - SO 03 Výsadba ...'!P119</f>
        <v>0</v>
      </c>
      <c r="AV98" s="85">
        <f>'495-16-3 - SO 03 Výsadba ...'!J33</f>
        <v>0</v>
      </c>
      <c r="AW98" s="85">
        <f>'495-16-3 - SO 03 Výsadba ...'!J34</f>
        <v>0</v>
      </c>
      <c r="AX98" s="85">
        <f>'495-16-3 - SO 03 Výsadba ...'!J35</f>
        <v>0</v>
      </c>
      <c r="AY98" s="85">
        <f>'495-16-3 - SO 03 Výsadba ...'!J36</f>
        <v>0</v>
      </c>
      <c r="AZ98" s="85">
        <f>'495-16-3 - SO 03 Výsadba ...'!F33</f>
        <v>0</v>
      </c>
      <c r="BA98" s="85">
        <f>'495-16-3 - SO 03 Výsadba ...'!F34</f>
        <v>0</v>
      </c>
      <c r="BB98" s="85">
        <f>'495-16-3 - SO 03 Výsadba ...'!F35</f>
        <v>0</v>
      </c>
      <c r="BC98" s="85">
        <f>'495-16-3 - SO 03 Výsadba ...'!F36</f>
        <v>0</v>
      </c>
      <c r="BD98" s="87">
        <f>'495-16-3 - SO 03 Výsadba ...'!F37</f>
        <v>0</v>
      </c>
      <c r="BT98" s="88" t="s">
        <v>21</v>
      </c>
      <c r="BV98" s="88" t="s">
        <v>79</v>
      </c>
      <c r="BW98" s="88" t="s">
        <v>95</v>
      </c>
      <c r="BX98" s="88" t="s">
        <v>4</v>
      </c>
      <c r="CL98" s="88" t="s">
        <v>1</v>
      </c>
      <c r="CM98" s="88" t="s">
        <v>86</v>
      </c>
    </row>
    <row r="99" spans="1:91" s="7" customFormat="1" ht="24.75" customHeight="1">
      <c r="A99" s="79" t="s">
        <v>81</v>
      </c>
      <c r="B99" s="80"/>
      <c r="C99" s="81"/>
      <c r="D99" s="238" t="s">
        <v>96</v>
      </c>
      <c r="E99" s="238"/>
      <c r="F99" s="238"/>
      <c r="G99" s="238"/>
      <c r="H99" s="238"/>
      <c r="I99" s="82"/>
      <c r="J99" s="238" t="s">
        <v>97</v>
      </c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9">
        <f>'495-16-5 - SO 05 Následná...'!J30</f>
        <v>0</v>
      </c>
      <c r="AH99" s="240"/>
      <c r="AI99" s="240"/>
      <c r="AJ99" s="240"/>
      <c r="AK99" s="240"/>
      <c r="AL99" s="240"/>
      <c r="AM99" s="240"/>
      <c r="AN99" s="239">
        <f t="shared" si="0"/>
        <v>0</v>
      </c>
      <c r="AO99" s="240"/>
      <c r="AP99" s="240"/>
      <c r="AQ99" s="83" t="s">
        <v>84</v>
      </c>
      <c r="AR99" s="80"/>
      <c r="AS99" s="84">
        <v>0</v>
      </c>
      <c r="AT99" s="85">
        <f t="shared" si="1"/>
        <v>0</v>
      </c>
      <c r="AU99" s="86">
        <f>'495-16-5 - SO 05 Následná...'!P120</f>
        <v>0</v>
      </c>
      <c r="AV99" s="85">
        <f>'495-16-5 - SO 05 Následná...'!J33</f>
        <v>0</v>
      </c>
      <c r="AW99" s="85">
        <f>'495-16-5 - SO 05 Následná...'!J34</f>
        <v>0</v>
      </c>
      <c r="AX99" s="85">
        <f>'495-16-5 - SO 05 Následná...'!J35</f>
        <v>0</v>
      </c>
      <c r="AY99" s="85">
        <f>'495-16-5 - SO 05 Následná...'!J36</f>
        <v>0</v>
      </c>
      <c r="AZ99" s="85">
        <f>'495-16-5 - SO 05 Následná...'!F33</f>
        <v>0</v>
      </c>
      <c r="BA99" s="85">
        <f>'495-16-5 - SO 05 Následná...'!F34</f>
        <v>0</v>
      </c>
      <c r="BB99" s="85">
        <f>'495-16-5 - SO 05 Následná...'!F35</f>
        <v>0</v>
      </c>
      <c r="BC99" s="85">
        <f>'495-16-5 - SO 05 Následná...'!F36</f>
        <v>0</v>
      </c>
      <c r="BD99" s="87">
        <f>'495-16-5 - SO 05 Následná...'!F37</f>
        <v>0</v>
      </c>
      <c r="BT99" s="88" t="s">
        <v>21</v>
      </c>
      <c r="BV99" s="88" t="s">
        <v>79</v>
      </c>
      <c r="BW99" s="88" t="s">
        <v>98</v>
      </c>
      <c r="BX99" s="88" t="s">
        <v>4</v>
      </c>
      <c r="CL99" s="88" t="s">
        <v>1</v>
      </c>
      <c r="CM99" s="88" t="s">
        <v>86</v>
      </c>
    </row>
    <row r="100" spans="1:91" s="7" customFormat="1" ht="16.5" customHeight="1">
      <c r="A100" s="79" t="s">
        <v>81</v>
      </c>
      <c r="B100" s="80"/>
      <c r="C100" s="81"/>
      <c r="D100" s="238" t="s">
        <v>99</v>
      </c>
      <c r="E100" s="238"/>
      <c r="F100" s="238"/>
      <c r="G100" s="238"/>
      <c r="H100" s="238"/>
      <c r="I100" s="82"/>
      <c r="J100" s="238" t="s">
        <v>100</v>
      </c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9">
        <f>'495-16-4 - SO 04 Výsadba ...'!J30</f>
        <v>0</v>
      </c>
      <c r="AH100" s="240"/>
      <c r="AI100" s="240"/>
      <c r="AJ100" s="240"/>
      <c r="AK100" s="240"/>
      <c r="AL100" s="240"/>
      <c r="AM100" s="240"/>
      <c r="AN100" s="239">
        <f t="shared" si="0"/>
        <v>0</v>
      </c>
      <c r="AO100" s="240"/>
      <c r="AP100" s="240"/>
      <c r="AQ100" s="83" t="s">
        <v>84</v>
      </c>
      <c r="AR100" s="80"/>
      <c r="AS100" s="84">
        <v>0</v>
      </c>
      <c r="AT100" s="85">
        <f t="shared" si="1"/>
        <v>0</v>
      </c>
      <c r="AU100" s="86">
        <f>'495-16-4 - SO 04 Výsadba ...'!P120</f>
        <v>0</v>
      </c>
      <c r="AV100" s="85">
        <f>'495-16-4 - SO 04 Výsadba ...'!J33</f>
        <v>0</v>
      </c>
      <c r="AW100" s="85">
        <f>'495-16-4 - SO 04 Výsadba ...'!J34</f>
        <v>0</v>
      </c>
      <c r="AX100" s="85">
        <f>'495-16-4 - SO 04 Výsadba ...'!J35</f>
        <v>0</v>
      </c>
      <c r="AY100" s="85">
        <f>'495-16-4 - SO 04 Výsadba ...'!J36</f>
        <v>0</v>
      </c>
      <c r="AZ100" s="85">
        <f>'495-16-4 - SO 04 Výsadba ...'!F33</f>
        <v>0</v>
      </c>
      <c r="BA100" s="85">
        <f>'495-16-4 - SO 04 Výsadba ...'!F34</f>
        <v>0</v>
      </c>
      <c r="BB100" s="85">
        <f>'495-16-4 - SO 04 Výsadba ...'!F35</f>
        <v>0</v>
      </c>
      <c r="BC100" s="85">
        <f>'495-16-4 - SO 04 Výsadba ...'!F36</f>
        <v>0</v>
      </c>
      <c r="BD100" s="87">
        <f>'495-16-4 - SO 04 Výsadba ...'!F37</f>
        <v>0</v>
      </c>
      <c r="BT100" s="88" t="s">
        <v>21</v>
      </c>
      <c r="BV100" s="88" t="s">
        <v>79</v>
      </c>
      <c r="BW100" s="88" t="s">
        <v>101</v>
      </c>
      <c r="BX100" s="88" t="s">
        <v>4</v>
      </c>
      <c r="CL100" s="88" t="s">
        <v>1</v>
      </c>
      <c r="CM100" s="88" t="s">
        <v>86</v>
      </c>
    </row>
    <row r="101" spans="1:91" s="7" customFormat="1" ht="24.75" customHeight="1">
      <c r="A101" s="79" t="s">
        <v>81</v>
      </c>
      <c r="B101" s="80"/>
      <c r="C101" s="81"/>
      <c r="D101" s="238" t="s">
        <v>102</v>
      </c>
      <c r="E101" s="238"/>
      <c r="F101" s="238"/>
      <c r="G101" s="238"/>
      <c r="H101" s="238"/>
      <c r="I101" s="82"/>
      <c r="J101" s="238" t="s">
        <v>103</v>
      </c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9">
        <f>'495-16-6 - SO 06 Následná...'!J30</f>
        <v>0</v>
      </c>
      <c r="AH101" s="240"/>
      <c r="AI101" s="240"/>
      <c r="AJ101" s="240"/>
      <c r="AK101" s="240"/>
      <c r="AL101" s="240"/>
      <c r="AM101" s="240"/>
      <c r="AN101" s="239">
        <f t="shared" si="0"/>
        <v>0</v>
      </c>
      <c r="AO101" s="240"/>
      <c r="AP101" s="240"/>
      <c r="AQ101" s="83" t="s">
        <v>84</v>
      </c>
      <c r="AR101" s="80"/>
      <c r="AS101" s="89">
        <v>0</v>
      </c>
      <c r="AT101" s="90">
        <f t="shared" si="1"/>
        <v>0</v>
      </c>
      <c r="AU101" s="91">
        <f>'495-16-6 - SO 06 Následná...'!P120</f>
        <v>0</v>
      </c>
      <c r="AV101" s="90">
        <f>'495-16-6 - SO 06 Následná...'!J33</f>
        <v>0</v>
      </c>
      <c r="AW101" s="90">
        <f>'495-16-6 - SO 06 Následná...'!J34</f>
        <v>0</v>
      </c>
      <c r="AX101" s="90">
        <f>'495-16-6 - SO 06 Následná...'!J35</f>
        <v>0</v>
      </c>
      <c r="AY101" s="90">
        <f>'495-16-6 - SO 06 Následná...'!J36</f>
        <v>0</v>
      </c>
      <c r="AZ101" s="90">
        <f>'495-16-6 - SO 06 Následná...'!F33</f>
        <v>0</v>
      </c>
      <c r="BA101" s="90">
        <f>'495-16-6 - SO 06 Následná...'!F34</f>
        <v>0</v>
      </c>
      <c r="BB101" s="90">
        <f>'495-16-6 - SO 06 Následná...'!F35</f>
        <v>0</v>
      </c>
      <c r="BC101" s="90">
        <f>'495-16-6 - SO 06 Následná...'!F36</f>
        <v>0</v>
      </c>
      <c r="BD101" s="92">
        <f>'495-16-6 - SO 06 Následná...'!F37</f>
        <v>0</v>
      </c>
      <c r="BT101" s="88" t="s">
        <v>21</v>
      </c>
      <c r="BV101" s="88" t="s">
        <v>79</v>
      </c>
      <c r="BW101" s="88" t="s">
        <v>104</v>
      </c>
      <c r="BX101" s="88" t="s">
        <v>4</v>
      </c>
      <c r="CL101" s="88" t="s">
        <v>1</v>
      </c>
      <c r="CM101" s="88" t="s">
        <v>86</v>
      </c>
    </row>
    <row r="102" spans="1:91" s="2" customFormat="1" ht="30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3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91" s="2" customFormat="1" ht="6.95" customHeight="1">
      <c r="A103" s="32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33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</sheetData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D100:H100"/>
    <mergeCell ref="J100:AF100"/>
    <mergeCell ref="AN101:AP101"/>
    <mergeCell ref="AG101:AM101"/>
    <mergeCell ref="D101:H101"/>
    <mergeCell ref="J101:AF101"/>
    <mergeCell ref="D98:H98"/>
    <mergeCell ref="J98:AF98"/>
    <mergeCell ref="AN99:AP99"/>
    <mergeCell ref="AG99:AM99"/>
    <mergeCell ref="D99:H99"/>
    <mergeCell ref="J99:AF99"/>
    <mergeCell ref="D96:H96"/>
    <mergeCell ref="AG96:AM96"/>
    <mergeCell ref="AN96:AP96"/>
    <mergeCell ref="AN97:AP97"/>
    <mergeCell ref="D97:H97"/>
    <mergeCell ref="J97:AF97"/>
    <mergeCell ref="AG97:AM97"/>
    <mergeCell ref="D95:H95"/>
    <mergeCell ref="AG95:AM95"/>
    <mergeCell ref="J95:AF95"/>
    <mergeCell ref="AN95:AP95"/>
    <mergeCell ref="AG94:AM94"/>
    <mergeCell ref="AN94:AP94"/>
    <mergeCell ref="AS89:AT91"/>
    <mergeCell ref="AM90:AP90"/>
    <mergeCell ref="C92:G92"/>
    <mergeCell ref="AG92:AM92"/>
    <mergeCell ref="I92:AF92"/>
    <mergeCell ref="AN92:AP92"/>
  </mergeCells>
  <hyperlinks>
    <hyperlink ref="A95" location="'495-16-0 - SO 07 Společné...'!C2" display="/" xr:uid="{00000000-0004-0000-0000-000000000000}"/>
    <hyperlink ref="A96" location="'495-16-1 - SO 01 Polní ce...'!C2" display="/" xr:uid="{00000000-0004-0000-0000-000001000000}"/>
    <hyperlink ref="A97" location="'495-16-2 - SO 02 Polní ce...'!C2" display="/" xr:uid="{00000000-0004-0000-0000-000002000000}"/>
    <hyperlink ref="A98" location="'495-16-3 - SO 03 Výsadba ...'!C2" display="/" xr:uid="{00000000-0004-0000-0000-000003000000}"/>
    <hyperlink ref="A99" location="'495-16-5 - SO 05 Následná...'!C2" display="/" xr:uid="{00000000-0004-0000-0000-000004000000}"/>
    <hyperlink ref="A100" location="'495-16-4 - SO 04 Výsadba ...'!C2" display="/" xr:uid="{00000000-0004-0000-0000-000005000000}"/>
    <hyperlink ref="A101" location="'495-16-6 - SO 06 Následná...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46"/>
  <sheetViews>
    <sheetView showGridLines="0" topLeftCell="A122" workbookViewId="0">
      <selection activeCell="F136" sqref="F13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7" t="s">
        <v>85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105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7" t="str">
        <f>'Rekapitulace stavby'!K6</f>
        <v>Rekonstrukce polní cesty C4 a C5 v k.ú. Lhota u Dřís</v>
      </c>
      <c r="F7" s="268"/>
      <c r="G7" s="268"/>
      <c r="H7" s="268"/>
      <c r="I7" s="93"/>
      <c r="L7" s="20"/>
    </row>
    <row r="8" spans="1:46" s="2" customFormat="1" ht="12" customHeight="1">
      <c r="A8" s="32"/>
      <c r="B8" s="33"/>
      <c r="C8" s="32"/>
      <c r="D8" s="27" t="s">
        <v>106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6" t="s">
        <v>107</v>
      </c>
      <c r="F9" s="266"/>
      <c r="G9" s="266"/>
      <c r="H9" s="26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14. 6. 2019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30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31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9" t="str">
        <f>'Rekapitulace stavby'!E14</f>
        <v>Vyplň údaj</v>
      </c>
      <c r="F18" s="261"/>
      <c r="G18" s="261"/>
      <c r="H18" s="261"/>
      <c r="I18" s="97" t="s">
        <v>30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33</v>
      </c>
      <c r="E20" s="32"/>
      <c r="F20" s="32"/>
      <c r="G20" s="32"/>
      <c r="H20" s="32"/>
      <c r="I20" s="97" t="s">
        <v>29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108</v>
      </c>
      <c r="F21" s="32"/>
      <c r="G21" s="32"/>
      <c r="H21" s="32"/>
      <c r="I21" s="97" t="s">
        <v>30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108</v>
      </c>
      <c r="F24" s="32"/>
      <c r="G24" s="32"/>
      <c r="H24" s="32"/>
      <c r="I24" s="97" t="s">
        <v>30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65" t="s">
        <v>1</v>
      </c>
      <c r="F27" s="265"/>
      <c r="G27" s="265"/>
      <c r="H27" s="26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ROUND(J120,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ROUND((SUM(BE120:BE145)),  2)</f>
        <v>0</v>
      </c>
      <c r="G33" s="32"/>
      <c r="H33" s="32"/>
      <c r="I33" s="107">
        <v>0.21</v>
      </c>
      <c r="J33" s="106">
        <f>ROUND(((SUM(BE120:BE145))*I33),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ROUND((SUM(BF120:BF145)),  2)</f>
        <v>0</v>
      </c>
      <c r="G34" s="32"/>
      <c r="H34" s="32"/>
      <c r="I34" s="107">
        <v>0.15</v>
      </c>
      <c r="J34" s="106">
        <f>ROUND(((SUM(BF120:BF145))*I34),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ROUND((SUM(BG120:BG145)),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ROUND((SUM(BH120:BH145)),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ROUND((SUM(BI120:BI145)),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7" t="str">
        <f>E7</f>
        <v>Rekonstrukce polní cesty C4 a C5 v k.ú. Lhota u Dřís</v>
      </c>
      <c r="F85" s="268"/>
      <c r="G85" s="268"/>
      <c r="H85" s="26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6" t="str">
        <f>E9</f>
        <v>495/16-0 - SO 07 Společné náklady</v>
      </c>
      <c r="F87" s="266"/>
      <c r="G87" s="266"/>
      <c r="H87" s="26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 xml:space="preserve"> </v>
      </c>
      <c r="G89" s="32"/>
      <c r="H89" s="32"/>
      <c r="I89" s="97" t="s">
        <v>24</v>
      </c>
      <c r="J89" s="55" t="str">
        <f>IF(J12="","",J12)</f>
        <v>14. 6. 2019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33</v>
      </c>
      <c r="J91" s="30" t="str">
        <f>E21</f>
        <v>NDCon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31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>NDCon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J120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9" customFormat="1" ht="24.95" customHeight="1">
      <c r="B97" s="126"/>
      <c r="D97" s="127" t="s">
        <v>114</v>
      </c>
      <c r="E97" s="128"/>
      <c r="F97" s="128"/>
      <c r="G97" s="128"/>
      <c r="H97" s="128"/>
      <c r="I97" s="129"/>
      <c r="J97" s="130">
        <f>J121</f>
        <v>0</v>
      </c>
      <c r="L97" s="126"/>
    </row>
    <row r="98" spans="1:31" s="10" customFormat="1" ht="19.899999999999999" customHeight="1">
      <c r="B98" s="131"/>
      <c r="D98" s="132" t="s">
        <v>115</v>
      </c>
      <c r="E98" s="133"/>
      <c r="F98" s="133"/>
      <c r="G98" s="133"/>
      <c r="H98" s="133"/>
      <c r="I98" s="134"/>
      <c r="J98" s="135">
        <f>J122</f>
        <v>0</v>
      </c>
      <c r="L98" s="131"/>
    </row>
    <row r="99" spans="1:31" s="10" customFormat="1" ht="19.899999999999999" customHeight="1">
      <c r="B99" s="131"/>
      <c r="D99" s="132" t="s">
        <v>116</v>
      </c>
      <c r="E99" s="133"/>
      <c r="F99" s="133"/>
      <c r="G99" s="133"/>
      <c r="H99" s="133"/>
      <c r="I99" s="134"/>
      <c r="J99" s="135">
        <f>J134</f>
        <v>0</v>
      </c>
      <c r="L99" s="131"/>
    </row>
    <row r="100" spans="1:31" s="10" customFormat="1" ht="19.899999999999999" customHeight="1">
      <c r="B100" s="131"/>
      <c r="D100" s="132" t="s">
        <v>117</v>
      </c>
      <c r="E100" s="133"/>
      <c r="F100" s="133"/>
      <c r="G100" s="133"/>
      <c r="H100" s="133"/>
      <c r="I100" s="134"/>
      <c r="J100" s="135">
        <f>J139</f>
        <v>0</v>
      </c>
      <c r="L100" s="131"/>
    </row>
    <row r="101" spans="1:31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96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120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121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1" t="s">
        <v>118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16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7" t="str">
        <f>E7</f>
        <v>Rekonstrukce polní cesty C4 a C5 v k.ú. Lhota u Dřís</v>
      </c>
      <c r="F110" s="268"/>
      <c r="G110" s="268"/>
      <c r="H110" s="268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106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46" t="str">
        <f>E9</f>
        <v>495/16-0 - SO 07 Společné náklady</v>
      </c>
      <c r="F112" s="266"/>
      <c r="G112" s="266"/>
      <c r="H112" s="266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22</v>
      </c>
      <c r="D114" s="32"/>
      <c r="E114" s="32"/>
      <c r="F114" s="25" t="str">
        <f>F12</f>
        <v xml:space="preserve"> </v>
      </c>
      <c r="G114" s="32"/>
      <c r="H114" s="32"/>
      <c r="I114" s="97" t="s">
        <v>24</v>
      </c>
      <c r="J114" s="55" t="str">
        <f>IF(J12="","",J12)</f>
        <v>14. 6. 2019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28</v>
      </c>
      <c r="D116" s="32"/>
      <c r="E116" s="32"/>
      <c r="F116" s="25" t="str">
        <f>E15</f>
        <v xml:space="preserve"> </v>
      </c>
      <c r="G116" s="32"/>
      <c r="H116" s="32"/>
      <c r="I116" s="97" t="s">
        <v>33</v>
      </c>
      <c r="J116" s="30" t="str">
        <f>E21</f>
        <v>NDCon s.r.o.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31</v>
      </c>
      <c r="D117" s="32"/>
      <c r="E117" s="32"/>
      <c r="F117" s="25" t="str">
        <f>IF(E18="","",E18)</f>
        <v>Vyplň údaj</v>
      </c>
      <c r="G117" s="32"/>
      <c r="H117" s="32"/>
      <c r="I117" s="97" t="s">
        <v>35</v>
      </c>
      <c r="J117" s="30" t="str">
        <f>E24</f>
        <v>NDCon s.r.o.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36"/>
      <c r="B119" s="137"/>
      <c r="C119" s="138" t="s">
        <v>119</v>
      </c>
      <c r="D119" s="139" t="s">
        <v>62</v>
      </c>
      <c r="E119" s="139" t="s">
        <v>58</v>
      </c>
      <c r="F119" s="139" t="s">
        <v>59</v>
      </c>
      <c r="G119" s="139" t="s">
        <v>120</v>
      </c>
      <c r="H119" s="139" t="s">
        <v>121</v>
      </c>
      <c r="I119" s="140" t="s">
        <v>122</v>
      </c>
      <c r="J119" s="139" t="s">
        <v>111</v>
      </c>
      <c r="K119" s="141" t="s">
        <v>123</v>
      </c>
      <c r="L119" s="142"/>
      <c r="M119" s="62" t="s">
        <v>1</v>
      </c>
      <c r="N119" s="63" t="s">
        <v>41</v>
      </c>
      <c r="O119" s="63" t="s">
        <v>124</v>
      </c>
      <c r="P119" s="63" t="s">
        <v>125</v>
      </c>
      <c r="Q119" s="63" t="s">
        <v>126</v>
      </c>
      <c r="R119" s="63" t="s">
        <v>127</v>
      </c>
      <c r="S119" s="63" t="s">
        <v>128</v>
      </c>
      <c r="T119" s="64" t="s">
        <v>129</v>
      </c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</row>
    <row r="120" spans="1:65" s="2" customFormat="1" ht="22.9" customHeight="1">
      <c r="A120" s="32"/>
      <c r="B120" s="33"/>
      <c r="C120" s="69" t="s">
        <v>130</v>
      </c>
      <c r="D120" s="32"/>
      <c r="E120" s="32"/>
      <c r="F120" s="32"/>
      <c r="G120" s="32"/>
      <c r="H120" s="32"/>
      <c r="I120" s="96"/>
      <c r="J120" s="143">
        <f>BK120</f>
        <v>0</v>
      </c>
      <c r="K120" s="32"/>
      <c r="L120" s="33"/>
      <c r="M120" s="65"/>
      <c r="N120" s="56"/>
      <c r="O120" s="66"/>
      <c r="P120" s="144">
        <f>P121</f>
        <v>0</v>
      </c>
      <c r="Q120" s="66"/>
      <c r="R120" s="144">
        <f>R121</f>
        <v>0</v>
      </c>
      <c r="S120" s="66"/>
      <c r="T120" s="145">
        <f>T121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76</v>
      </c>
      <c r="AU120" s="17" t="s">
        <v>113</v>
      </c>
      <c r="BK120" s="146">
        <f>BK121</f>
        <v>0</v>
      </c>
    </row>
    <row r="121" spans="1:65" s="12" customFormat="1" ht="25.9" customHeight="1">
      <c r="B121" s="147"/>
      <c r="D121" s="148" t="s">
        <v>76</v>
      </c>
      <c r="E121" s="149" t="s">
        <v>131</v>
      </c>
      <c r="F121" s="149" t="s">
        <v>132</v>
      </c>
      <c r="I121" s="150"/>
      <c r="J121" s="151">
        <f>BK121</f>
        <v>0</v>
      </c>
      <c r="L121" s="147"/>
      <c r="M121" s="152"/>
      <c r="N121" s="153"/>
      <c r="O121" s="153"/>
      <c r="P121" s="154">
        <f>P122+P134+P139</f>
        <v>0</v>
      </c>
      <c r="Q121" s="153"/>
      <c r="R121" s="154">
        <f>R122+R134+R139</f>
        <v>0</v>
      </c>
      <c r="S121" s="153"/>
      <c r="T121" s="155">
        <f>T122+T134+T139</f>
        <v>0</v>
      </c>
      <c r="AR121" s="148" t="s">
        <v>133</v>
      </c>
      <c r="AT121" s="156" t="s">
        <v>76</v>
      </c>
      <c r="AU121" s="156" t="s">
        <v>77</v>
      </c>
      <c r="AY121" s="148" t="s">
        <v>134</v>
      </c>
      <c r="BK121" s="157">
        <f>BK122+BK134+BK139</f>
        <v>0</v>
      </c>
    </row>
    <row r="122" spans="1:65" s="12" customFormat="1" ht="22.9" customHeight="1">
      <c r="B122" s="147"/>
      <c r="D122" s="148" t="s">
        <v>76</v>
      </c>
      <c r="E122" s="158" t="s">
        <v>135</v>
      </c>
      <c r="F122" s="158" t="s">
        <v>136</v>
      </c>
      <c r="I122" s="150"/>
      <c r="J122" s="159">
        <f>BK122</f>
        <v>0</v>
      </c>
      <c r="L122" s="147"/>
      <c r="M122" s="152"/>
      <c r="N122" s="153"/>
      <c r="O122" s="153"/>
      <c r="P122" s="154">
        <f>SUM(P123:P133)</f>
        <v>0</v>
      </c>
      <c r="Q122" s="153"/>
      <c r="R122" s="154">
        <f>SUM(R123:R133)</f>
        <v>0</v>
      </c>
      <c r="S122" s="153"/>
      <c r="T122" s="155">
        <f>SUM(T123:T133)</f>
        <v>0</v>
      </c>
      <c r="AR122" s="148" t="s">
        <v>133</v>
      </c>
      <c r="AT122" s="156" t="s">
        <v>76</v>
      </c>
      <c r="AU122" s="156" t="s">
        <v>21</v>
      </c>
      <c r="AY122" s="148" t="s">
        <v>134</v>
      </c>
      <c r="BK122" s="157">
        <f>SUM(BK123:BK133)</f>
        <v>0</v>
      </c>
    </row>
    <row r="123" spans="1:65" s="2" customFormat="1" ht="16.5" customHeight="1">
      <c r="A123" s="32"/>
      <c r="B123" s="160"/>
      <c r="C123" s="161" t="s">
        <v>21</v>
      </c>
      <c r="D123" s="161" t="s">
        <v>137</v>
      </c>
      <c r="E123" s="162" t="s">
        <v>138</v>
      </c>
      <c r="F123" s="163" t="s">
        <v>139</v>
      </c>
      <c r="G123" s="164" t="s">
        <v>140</v>
      </c>
      <c r="H123" s="165">
        <v>1</v>
      </c>
      <c r="I123" s="166"/>
      <c r="J123" s="167">
        <f>ROUND(I123*H123,2)</f>
        <v>0</v>
      </c>
      <c r="K123" s="163" t="s">
        <v>141</v>
      </c>
      <c r="L123" s="33"/>
      <c r="M123" s="168" t="s">
        <v>1</v>
      </c>
      <c r="N123" s="169" t="s">
        <v>42</v>
      </c>
      <c r="O123" s="58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2" t="s">
        <v>142</v>
      </c>
      <c r="AT123" s="172" t="s">
        <v>137</v>
      </c>
      <c r="AU123" s="172" t="s">
        <v>86</v>
      </c>
      <c r="AY123" s="17" t="s">
        <v>134</v>
      </c>
      <c r="BE123" s="173">
        <f>IF(N123="základní",J123,0)</f>
        <v>0</v>
      </c>
      <c r="BF123" s="173">
        <f>IF(N123="snížená",J123,0)</f>
        <v>0</v>
      </c>
      <c r="BG123" s="173">
        <f>IF(N123="zákl. přenesená",J123,0)</f>
        <v>0</v>
      </c>
      <c r="BH123" s="173">
        <f>IF(N123="sníž. přenesená",J123,0)</f>
        <v>0</v>
      </c>
      <c r="BI123" s="173">
        <f>IF(N123="nulová",J123,0)</f>
        <v>0</v>
      </c>
      <c r="BJ123" s="17" t="s">
        <v>21</v>
      </c>
      <c r="BK123" s="173">
        <f>ROUND(I123*H123,2)</f>
        <v>0</v>
      </c>
      <c r="BL123" s="17" t="s">
        <v>142</v>
      </c>
      <c r="BM123" s="172" t="s">
        <v>143</v>
      </c>
    </row>
    <row r="124" spans="1:65" s="2" customFormat="1">
      <c r="A124" s="32"/>
      <c r="B124" s="33"/>
      <c r="C124" s="32"/>
      <c r="D124" s="174" t="s">
        <v>144</v>
      </c>
      <c r="E124" s="32"/>
      <c r="F124" s="175" t="s">
        <v>139</v>
      </c>
      <c r="G124" s="32"/>
      <c r="H124" s="32"/>
      <c r="I124" s="96"/>
      <c r="J124" s="32"/>
      <c r="K124" s="32"/>
      <c r="L124" s="33"/>
      <c r="M124" s="176"/>
      <c r="N124" s="177"/>
      <c r="O124" s="58"/>
      <c r="P124" s="58"/>
      <c r="Q124" s="58"/>
      <c r="R124" s="58"/>
      <c r="S124" s="58"/>
      <c r="T124" s="5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144</v>
      </c>
      <c r="AU124" s="17" t="s">
        <v>86</v>
      </c>
    </row>
    <row r="125" spans="1:65" s="2" customFormat="1" ht="19.5">
      <c r="A125" s="32"/>
      <c r="B125" s="33"/>
      <c r="C125" s="32"/>
      <c r="D125" s="174" t="s">
        <v>145</v>
      </c>
      <c r="E125" s="32"/>
      <c r="F125" s="178" t="s">
        <v>146</v>
      </c>
      <c r="G125" s="32"/>
      <c r="H125" s="32"/>
      <c r="I125" s="96"/>
      <c r="J125" s="32"/>
      <c r="K125" s="32"/>
      <c r="L125" s="33"/>
      <c r="M125" s="176"/>
      <c r="N125" s="177"/>
      <c r="O125" s="58"/>
      <c r="P125" s="58"/>
      <c r="Q125" s="58"/>
      <c r="R125" s="58"/>
      <c r="S125" s="58"/>
      <c r="T125" s="59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145</v>
      </c>
      <c r="AU125" s="17" t="s">
        <v>86</v>
      </c>
    </row>
    <row r="126" spans="1:65" s="2" customFormat="1" ht="16.5" customHeight="1">
      <c r="A126" s="32"/>
      <c r="B126" s="160"/>
      <c r="C126" s="161" t="s">
        <v>86</v>
      </c>
      <c r="D126" s="161" t="s">
        <v>137</v>
      </c>
      <c r="E126" s="162" t="s">
        <v>147</v>
      </c>
      <c r="F126" s="163" t="s">
        <v>148</v>
      </c>
      <c r="G126" s="164" t="s">
        <v>140</v>
      </c>
      <c r="H126" s="165">
        <v>1</v>
      </c>
      <c r="I126" s="166"/>
      <c r="J126" s="167">
        <f>ROUND(I126*H126,2)</f>
        <v>0</v>
      </c>
      <c r="K126" s="163" t="s">
        <v>1</v>
      </c>
      <c r="L126" s="33"/>
      <c r="M126" s="168" t="s">
        <v>1</v>
      </c>
      <c r="N126" s="169" t="s">
        <v>42</v>
      </c>
      <c r="O126" s="58"/>
      <c r="P126" s="170">
        <f>O126*H126</f>
        <v>0</v>
      </c>
      <c r="Q126" s="170">
        <v>0</v>
      </c>
      <c r="R126" s="170">
        <f>Q126*H126</f>
        <v>0</v>
      </c>
      <c r="S126" s="170">
        <v>0</v>
      </c>
      <c r="T126" s="17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2" t="s">
        <v>142</v>
      </c>
      <c r="AT126" s="172" t="s">
        <v>137</v>
      </c>
      <c r="AU126" s="172" t="s">
        <v>86</v>
      </c>
      <c r="AY126" s="17" t="s">
        <v>134</v>
      </c>
      <c r="BE126" s="173">
        <f>IF(N126="základní",J126,0)</f>
        <v>0</v>
      </c>
      <c r="BF126" s="173">
        <f>IF(N126="snížená",J126,0)</f>
        <v>0</v>
      </c>
      <c r="BG126" s="173">
        <f>IF(N126="zákl. přenesená",J126,0)</f>
        <v>0</v>
      </c>
      <c r="BH126" s="173">
        <f>IF(N126="sníž. přenesená",J126,0)</f>
        <v>0</v>
      </c>
      <c r="BI126" s="173">
        <f>IF(N126="nulová",J126,0)</f>
        <v>0</v>
      </c>
      <c r="BJ126" s="17" t="s">
        <v>21</v>
      </c>
      <c r="BK126" s="173">
        <f>ROUND(I126*H126,2)</f>
        <v>0</v>
      </c>
      <c r="BL126" s="17" t="s">
        <v>142</v>
      </c>
      <c r="BM126" s="172" t="s">
        <v>149</v>
      </c>
    </row>
    <row r="127" spans="1:65" s="2" customFormat="1">
      <c r="A127" s="32"/>
      <c r="B127" s="33"/>
      <c r="C127" s="32"/>
      <c r="D127" s="174" t="s">
        <v>144</v>
      </c>
      <c r="E127" s="32"/>
      <c r="F127" s="175" t="s">
        <v>148</v>
      </c>
      <c r="G127" s="32"/>
      <c r="H127" s="32"/>
      <c r="I127" s="96"/>
      <c r="J127" s="32"/>
      <c r="K127" s="32"/>
      <c r="L127" s="33"/>
      <c r="M127" s="176"/>
      <c r="N127" s="177"/>
      <c r="O127" s="58"/>
      <c r="P127" s="58"/>
      <c r="Q127" s="58"/>
      <c r="R127" s="58"/>
      <c r="S127" s="58"/>
      <c r="T127" s="59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144</v>
      </c>
      <c r="AU127" s="17" t="s">
        <v>86</v>
      </c>
    </row>
    <row r="128" spans="1:65" s="2" customFormat="1" ht="19.5">
      <c r="A128" s="32"/>
      <c r="B128" s="33"/>
      <c r="C128" s="32"/>
      <c r="D128" s="174" t="s">
        <v>145</v>
      </c>
      <c r="E128" s="32"/>
      <c r="F128" s="178" t="s">
        <v>150</v>
      </c>
      <c r="G128" s="32"/>
      <c r="H128" s="32"/>
      <c r="I128" s="96"/>
      <c r="J128" s="32"/>
      <c r="K128" s="32"/>
      <c r="L128" s="33"/>
      <c r="M128" s="176"/>
      <c r="N128" s="177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145</v>
      </c>
      <c r="AU128" s="17" t="s">
        <v>86</v>
      </c>
    </row>
    <row r="129" spans="1:65" s="2" customFormat="1" ht="16.5" customHeight="1">
      <c r="A129" s="32"/>
      <c r="B129" s="160"/>
      <c r="C129" s="161" t="s">
        <v>151</v>
      </c>
      <c r="D129" s="161" t="s">
        <v>137</v>
      </c>
      <c r="E129" s="162" t="s">
        <v>152</v>
      </c>
      <c r="F129" s="163" t="s">
        <v>153</v>
      </c>
      <c r="G129" s="164" t="s">
        <v>140</v>
      </c>
      <c r="H129" s="165">
        <v>1</v>
      </c>
      <c r="I129" s="166"/>
      <c r="J129" s="167">
        <f>ROUND(I129*H129,2)</f>
        <v>0</v>
      </c>
      <c r="K129" s="163" t="s">
        <v>141</v>
      </c>
      <c r="L129" s="33"/>
      <c r="M129" s="168" t="s">
        <v>1</v>
      </c>
      <c r="N129" s="169" t="s">
        <v>42</v>
      </c>
      <c r="O129" s="58"/>
      <c r="P129" s="170">
        <f>O129*H129</f>
        <v>0</v>
      </c>
      <c r="Q129" s="170">
        <v>0</v>
      </c>
      <c r="R129" s="170">
        <f>Q129*H129</f>
        <v>0</v>
      </c>
      <c r="S129" s="170">
        <v>0</v>
      </c>
      <c r="T129" s="171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2" t="s">
        <v>142</v>
      </c>
      <c r="AT129" s="172" t="s">
        <v>137</v>
      </c>
      <c r="AU129" s="172" t="s">
        <v>86</v>
      </c>
      <c r="AY129" s="17" t="s">
        <v>134</v>
      </c>
      <c r="BE129" s="173">
        <f>IF(N129="základní",J129,0)</f>
        <v>0</v>
      </c>
      <c r="BF129" s="173">
        <f>IF(N129="snížená",J129,0)</f>
        <v>0</v>
      </c>
      <c r="BG129" s="173">
        <f>IF(N129="zákl. přenesená",J129,0)</f>
        <v>0</v>
      </c>
      <c r="BH129" s="173">
        <f>IF(N129="sníž. přenesená",J129,0)</f>
        <v>0</v>
      </c>
      <c r="BI129" s="173">
        <f>IF(N129="nulová",J129,0)</f>
        <v>0</v>
      </c>
      <c r="BJ129" s="17" t="s">
        <v>21</v>
      </c>
      <c r="BK129" s="173">
        <f>ROUND(I129*H129,2)</f>
        <v>0</v>
      </c>
      <c r="BL129" s="17" t="s">
        <v>142</v>
      </c>
      <c r="BM129" s="172" t="s">
        <v>154</v>
      </c>
    </row>
    <row r="130" spans="1:65" s="2" customFormat="1">
      <c r="A130" s="32"/>
      <c r="B130" s="33"/>
      <c r="C130" s="32"/>
      <c r="D130" s="174" t="s">
        <v>144</v>
      </c>
      <c r="E130" s="32"/>
      <c r="F130" s="175" t="s">
        <v>153</v>
      </c>
      <c r="G130" s="32"/>
      <c r="H130" s="32"/>
      <c r="I130" s="96"/>
      <c r="J130" s="32"/>
      <c r="K130" s="32"/>
      <c r="L130" s="33"/>
      <c r="M130" s="176"/>
      <c r="N130" s="177"/>
      <c r="O130" s="58"/>
      <c r="P130" s="58"/>
      <c r="Q130" s="58"/>
      <c r="R130" s="58"/>
      <c r="S130" s="58"/>
      <c r="T130" s="59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144</v>
      </c>
      <c r="AU130" s="17" t="s">
        <v>86</v>
      </c>
    </row>
    <row r="131" spans="1:65" s="2" customFormat="1" ht="19.5">
      <c r="A131" s="32"/>
      <c r="B131" s="33"/>
      <c r="C131" s="32"/>
      <c r="D131" s="174" t="s">
        <v>145</v>
      </c>
      <c r="E131" s="32"/>
      <c r="F131" s="178" t="s">
        <v>155</v>
      </c>
      <c r="G131" s="32"/>
      <c r="H131" s="32"/>
      <c r="I131" s="96"/>
      <c r="J131" s="32"/>
      <c r="K131" s="32"/>
      <c r="L131" s="33"/>
      <c r="M131" s="176"/>
      <c r="N131" s="177"/>
      <c r="O131" s="58"/>
      <c r="P131" s="58"/>
      <c r="Q131" s="58"/>
      <c r="R131" s="58"/>
      <c r="S131" s="58"/>
      <c r="T131" s="59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145</v>
      </c>
      <c r="AU131" s="17" t="s">
        <v>86</v>
      </c>
    </row>
    <row r="132" spans="1:65" s="2" customFormat="1" ht="16.5" customHeight="1">
      <c r="A132" s="32"/>
      <c r="B132" s="160"/>
      <c r="C132" s="161" t="s">
        <v>156</v>
      </c>
      <c r="D132" s="161" t="s">
        <v>137</v>
      </c>
      <c r="E132" s="162" t="s">
        <v>157</v>
      </c>
      <c r="F132" s="163" t="s">
        <v>158</v>
      </c>
      <c r="G132" s="164" t="s">
        <v>140</v>
      </c>
      <c r="H132" s="165">
        <v>1</v>
      </c>
      <c r="I132" s="166"/>
      <c r="J132" s="167">
        <f>ROUND(I132*H132,2)</f>
        <v>0</v>
      </c>
      <c r="K132" s="163" t="s">
        <v>141</v>
      </c>
      <c r="L132" s="33"/>
      <c r="M132" s="168" t="s">
        <v>1</v>
      </c>
      <c r="N132" s="169" t="s">
        <v>42</v>
      </c>
      <c r="O132" s="58"/>
      <c r="P132" s="170">
        <f>O132*H132</f>
        <v>0</v>
      </c>
      <c r="Q132" s="170">
        <v>0</v>
      </c>
      <c r="R132" s="170">
        <f>Q132*H132</f>
        <v>0</v>
      </c>
      <c r="S132" s="170">
        <v>0</v>
      </c>
      <c r="T132" s="171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2" t="s">
        <v>142</v>
      </c>
      <c r="AT132" s="172" t="s">
        <v>137</v>
      </c>
      <c r="AU132" s="172" t="s">
        <v>86</v>
      </c>
      <c r="AY132" s="17" t="s">
        <v>134</v>
      </c>
      <c r="BE132" s="173">
        <f>IF(N132="základní",J132,0)</f>
        <v>0</v>
      </c>
      <c r="BF132" s="173">
        <f>IF(N132="snížená",J132,0)</f>
        <v>0</v>
      </c>
      <c r="BG132" s="173">
        <f>IF(N132="zákl. přenesená",J132,0)</f>
        <v>0</v>
      </c>
      <c r="BH132" s="173">
        <f>IF(N132="sníž. přenesená",J132,0)</f>
        <v>0</v>
      </c>
      <c r="BI132" s="173">
        <f>IF(N132="nulová",J132,0)</f>
        <v>0</v>
      </c>
      <c r="BJ132" s="17" t="s">
        <v>21</v>
      </c>
      <c r="BK132" s="173">
        <f>ROUND(I132*H132,2)</f>
        <v>0</v>
      </c>
      <c r="BL132" s="17" t="s">
        <v>142</v>
      </c>
      <c r="BM132" s="172" t="s">
        <v>159</v>
      </c>
    </row>
    <row r="133" spans="1:65" s="2" customFormat="1">
      <c r="A133" s="32"/>
      <c r="B133" s="33"/>
      <c r="C133" s="32"/>
      <c r="D133" s="174" t="s">
        <v>144</v>
      </c>
      <c r="E133" s="32"/>
      <c r="F133" s="175" t="s">
        <v>160</v>
      </c>
      <c r="G133" s="32"/>
      <c r="H133" s="32"/>
      <c r="I133" s="96"/>
      <c r="J133" s="32"/>
      <c r="K133" s="32"/>
      <c r="L133" s="33"/>
      <c r="M133" s="176"/>
      <c r="N133" s="177"/>
      <c r="O133" s="58"/>
      <c r="P133" s="58"/>
      <c r="Q133" s="58"/>
      <c r="R133" s="58"/>
      <c r="S133" s="58"/>
      <c r="T133" s="59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144</v>
      </c>
      <c r="AU133" s="17" t="s">
        <v>86</v>
      </c>
    </row>
    <row r="134" spans="1:65" s="12" customFormat="1" ht="22.9" customHeight="1">
      <c r="B134" s="147"/>
      <c r="D134" s="148" t="s">
        <v>76</v>
      </c>
      <c r="E134" s="158" t="s">
        <v>161</v>
      </c>
      <c r="F134" s="158" t="s">
        <v>162</v>
      </c>
      <c r="I134" s="150"/>
      <c r="J134" s="159">
        <f>BK134</f>
        <v>0</v>
      </c>
      <c r="L134" s="147"/>
      <c r="M134" s="152"/>
      <c r="N134" s="153"/>
      <c r="O134" s="153"/>
      <c r="P134" s="154">
        <f>SUM(P135:P138)</f>
        <v>0</v>
      </c>
      <c r="Q134" s="153"/>
      <c r="R134" s="154">
        <f>SUM(R135:R138)</f>
        <v>0</v>
      </c>
      <c r="S134" s="153"/>
      <c r="T134" s="155">
        <f>SUM(T135:T138)</f>
        <v>0</v>
      </c>
      <c r="AR134" s="148" t="s">
        <v>133</v>
      </c>
      <c r="AT134" s="156" t="s">
        <v>76</v>
      </c>
      <c r="AU134" s="156" t="s">
        <v>21</v>
      </c>
      <c r="AY134" s="148" t="s">
        <v>134</v>
      </c>
      <c r="BK134" s="157">
        <f>SUM(BK135:BK138)</f>
        <v>0</v>
      </c>
    </row>
    <row r="135" spans="1:65" s="2" customFormat="1" ht="16.5" customHeight="1">
      <c r="A135" s="32"/>
      <c r="B135" s="160"/>
      <c r="C135" s="161" t="s">
        <v>133</v>
      </c>
      <c r="D135" s="161" t="s">
        <v>137</v>
      </c>
      <c r="E135" s="162" t="s">
        <v>163</v>
      </c>
      <c r="F135" s="163" t="s">
        <v>162</v>
      </c>
      <c r="G135" s="164" t="s">
        <v>140</v>
      </c>
      <c r="H135" s="165">
        <v>1</v>
      </c>
      <c r="I135" s="166"/>
      <c r="J135" s="167">
        <f>ROUND(I135*H135,2)</f>
        <v>0</v>
      </c>
      <c r="K135" s="163" t="s">
        <v>141</v>
      </c>
      <c r="L135" s="33"/>
      <c r="M135" s="168" t="s">
        <v>1</v>
      </c>
      <c r="N135" s="169" t="s">
        <v>42</v>
      </c>
      <c r="O135" s="58"/>
      <c r="P135" s="170">
        <f>O135*H135</f>
        <v>0</v>
      </c>
      <c r="Q135" s="170">
        <v>0</v>
      </c>
      <c r="R135" s="170">
        <f>Q135*H135</f>
        <v>0</v>
      </c>
      <c r="S135" s="170">
        <v>0</v>
      </c>
      <c r="T135" s="17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2" t="s">
        <v>142</v>
      </c>
      <c r="AT135" s="172" t="s">
        <v>137</v>
      </c>
      <c r="AU135" s="172" t="s">
        <v>86</v>
      </c>
      <c r="AY135" s="17" t="s">
        <v>134</v>
      </c>
      <c r="BE135" s="173">
        <f>IF(N135="základní",J135,0)</f>
        <v>0</v>
      </c>
      <c r="BF135" s="173">
        <f>IF(N135="snížená",J135,0)</f>
        <v>0</v>
      </c>
      <c r="BG135" s="173">
        <f>IF(N135="zákl. přenesená",J135,0)</f>
        <v>0</v>
      </c>
      <c r="BH135" s="173">
        <f>IF(N135="sníž. přenesená",J135,0)</f>
        <v>0</v>
      </c>
      <c r="BI135" s="173">
        <f>IF(N135="nulová",J135,0)</f>
        <v>0</v>
      </c>
      <c r="BJ135" s="17" t="s">
        <v>21</v>
      </c>
      <c r="BK135" s="173">
        <f>ROUND(I135*H135,2)</f>
        <v>0</v>
      </c>
      <c r="BL135" s="17" t="s">
        <v>142</v>
      </c>
      <c r="BM135" s="172" t="s">
        <v>164</v>
      </c>
    </row>
    <row r="136" spans="1:65" s="2" customFormat="1">
      <c r="A136" s="32"/>
      <c r="B136" s="33"/>
      <c r="C136" s="32"/>
      <c r="D136" s="174" t="s">
        <v>144</v>
      </c>
      <c r="E136" s="32"/>
      <c r="F136" s="175" t="s">
        <v>162</v>
      </c>
      <c r="G136" s="32"/>
      <c r="H136" s="32"/>
      <c r="I136" s="96"/>
      <c r="J136" s="32"/>
      <c r="K136" s="32"/>
      <c r="L136" s="33"/>
      <c r="M136" s="176"/>
      <c r="N136" s="177"/>
      <c r="O136" s="58"/>
      <c r="P136" s="58"/>
      <c r="Q136" s="58"/>
      <c r="R136" s="58"/>
      <c r="S136" s="58"/>
      <c r="T136" s="59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144</v>
      </c>
      <c r="AU136" s="17" t="s">
        <v>86</v>
      </c>
    </row>
    <row r="137" spans="1:65" s="2" customFormat="1" ht="16.5" customHeight="1">
      <c r="A137" s="32"/>
      <c r="B137" s="160"/>
      <c r="C137" s="161" t="s">
        <v>165</v>
      </c>
      <c r="D137" s="161" t="s">
        <v>137</v>
      </c>
      <c r="E137" s="162" t="s">
        <v>166</v>
      </c>
      <c r="F137" s="163" t="s">
        <v>167</v>
      </c>
      <c r="G137" s="164" t="s">
        <v>140</v>
      </c>
      <c r="H137" s="165">
        <v>1</v>
      </c>
      <c r="I137" s="166"/>
      <c r="J137" s="167">
        <f>ROUND(I137*H137,2)</f>
        <v>0</v>
      </c>
      <c r="K137" s="163" t="s">
        <v>1</v>
      </c>
      <c r="L137" s="33"/>
      <c r="M137" s="168" t="s">
        <v>1</v>
      </c>
      <c r="N137" s="169" t="s">
        <v>42</v>
      </c>
      <c r="O137" s="58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2" t="s">
        <v>142</v>
      </c>
      <c r="AT137" s="172" t="s">
        <v>137</v>
      </c>
      <c r="AU137" s="172" t="s">
        <v>86</v>
      </c>
      <c r="AY137" s="17" t="s">
        <v>134</v>
      </c>
      <c r="BE137" s="173">
        <f>IF(N137="základní",J137,0)</f>
        <v>0</v>
      </c>
      <c r="BF137" s="173">
        <f>IF(N137="snížená",J137,0)</f>
        <v>0</v>
      </c>
      <c r="BG137" s="173">
        <f>IF(N137="zákl. přenesená",J137,0)</f>
        <v>0</v>
      </c>
      <c r="BH137" s="173">
        <f>IF(N137="sníž. přenesená",J137,0)</f>
        <v>0</v>
      </c>
      <c r="BI137" s="173">
        <f>IF(N137="nulová",J137,0)</f>
        <v>0</v>
      </c>
      <c r="BJ137" s="17" t="s">
        <v>21</v>
      </c>
      <c r="BK137" s="173">
        <f>ROUND(I137*H137,2)</f>
        <v>0</v>
      </c>
      <c r="BL137" s="17" t="s">
        <v>142</v>
      </c>
      <c r="BM137" s="172" t="s">
        <v>168</v>
      </c>
    </row>
    <row r="138" spans="1:65" s="2" customFormat="1">
      <c r="A138" s="32"/>
      <c r="B138" s="33"/>
      <c r="C138" s="32"/>
      <c r="D138" s="174" t="s">
        <v>144</v>
      </c>
      <c r="E138" s="32"/>
      <c r="F138" s="175" t="s">
        <v>169</v>
      </c>
      <c r="G138" s="32"/>
      <c r="H138" s="32"/>
      <c r="I138" s="96"/>
      <c r="J138" s="32"/>
      <c r="K138" s="32"/>
      <c r="L138" s="33"/>
      <c r="M138" s="176"/>
      <c r="N138" s="177"/>
      <c r="O138" s="58"/>
      <c r="P138" s="58"/>
      <c r="Q138" s="58"/>
      <c r="R138" s="58"/>
      <c r="S138" s="58"/>
      <c r="T138" s="59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144</v>
      </c>
      <c r="AU138" s="17" t="s">
        <v>86</v>
      </c>
    </row>
    <row r="139" spans="1:65" s="12" customFormat="1" ht="22.9" customHeight="1">
      <c r="B139" s="147"/>
      <c r="D139" s="148" t="s">
        <v>76</v>
      </c>
      <c r="E139" s="158" t="s">
        <v>170</v>
      </c>
      <c r="F139" s="158" t="s">
        <v>171</v>
      </c>
      <c r="I139" s="150"/>
      <c r="J139" s="159">
        <f>BK139</f>
        <v>0</v>
      </c>
      <c r="L139" s="147"/>
      <c r="M139" s="152"/>
      <c r="N139" s="153"/>
      <c r="O139" s="153"/>
      <c r="P139" s="154">
        <f>SUM(P140:P145)</f>
        <v>0</v>
      </c>
      <c r="Q139" s="153"/>
      <c r="R139" s="154">
        <f>SUM(R140:R145)</f>
        <v>0</v>
      </c>
      <c r="S139" s="153"/>
      <c r="T139" s="155">
        <f>SUM(T140:T145)</f>
        <v>0</v>
      </c>
      <c r="AR139" s="148" t="s">
        <v>133</v>
      </c>
      <c r="AT139" s="156" t="s">
        <v>76</v>
      </c>
      <c r="AU139" s="156" t="s">
        <v>21</v>
      </c>
      <c r="AY139" s="148" t="s">
        <v>134</v>
      </c>
      <c r="BK139" s="157">
        <f>SUM(BK140:BK145)</f>
        <v>0</v>
      </c>
    </row>
    <row r="140" spans="1:65" s="2" customFormat="1" ht="16.5" customHeight="1">
      <c r="A140" s="32"/>
      <c r="B140" s="160"/>
      <c r="C140" s="161" t="s">
        <v>172</v>
      </c>
      <c r="D140" s="161" t="s">
        <v>137</v>
      </c>
      <c r="E140" s="162" t="s">
        <v>173</v>
      </c>
      <c r="F140" s="163" t="s">
        <v>174</v>
      </c>
      <c r="G140" s="164" t="s">
        <v>140</v>
      </c>
      <c r="H140" s="165">
        <v>1</v>
      </c>
      <c r="I140" s="166"/>
      <c r="J140" s="167">
        <f>ROUND(I140*H140,2)</f>
        <v>0</v>
      </c>
      <c r="K140" s="163" t="s">
        <v>141</v>
      </c>
      <c r="L140" s="33"/>
      <c r="M140" s="168" t="s">
        <v>1</v>
      </c>
      <c r="N140" s="169" t="s">
        <v>42</v>
      </c>
      <c r="O140" s="58"/>
      <c r="P140" s="170">
        <f>O140*H140</f>
        <v>0</v>
      </c>
      <c r="Q140" s="170">
        <v>0</v>
      </c>
      <c r="R140" s="170">
        <f>Q140*H140</f>
        <v>0</v>
      </c>
      <c r="S140" s="170">
        <v>0</v>
      </c>
      <c r="T140" s="17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2" t="s">
        <v>142</v>
      </c>
      <c r="AT140" s="172" t="s">
        <v>137</v>
      </c>
      <c r="AU140" s="172" t="s">
        <v>86</v>
      </c>
      <c r="AY140" s="17" t="s">
        <v>134</v>
      </c>
      <c r="BE140" s="173">
        <f>IF(N140="základní",J140,0)</f>
        <v>0</v>
      </c>
      <c r="BF140" s="173">
        <f>IF(N140="snížená",J140,0)</f>
        <v>0</v>
      </c>
      <c r="BG140" s="173">
        <f>IF(N140="zákl. přenesená",J140,0)</f>
        <v>0</v>
      </c>
      <c r="BH140" s="173">
        <f>IF(N140="sníž. přenesená",J140,0)</f>
        <v>0</v>
      </c>
      <c r="BI140" s="173">
        <f>IF(N140="nulová",J140,0)</f>
        <v>0</v>
      </c>
      <c r="BJ140" s="17" t="s">
        <v>21</v>
      </c>
      <c r="BK140" s="173">
        <f>ROUND(I140*H140,2)</f>
        <v>0</v>
      </c>
      <c r="BL140" s="17" t="s">
        <v>142</v>
      </c>
      <c r="BM140" s="172" t="s">
        <v>175</v>
      </c>
    </row>
    <row r="141" spans="1:65" s="2" customFormat="1">
      <c r="A141" s="32"/>
      <c r="B141" s="33"/>
      <c r="C141" s="32"/>
      <c r="D141" s="174" t="s">
        <v>144</v>
      </c>
      <c r="E141" s="32"/>
      <c r="F141" s="175" t="s">
        <v>176</v>
      </c>
      <c r="G141" s="32"/>
      <c r="H141" s="32"/>
      <c r="I141" s="96"/>
      <c r="J141" s="32"/>
      <c r="K141" s="32"/>
      <c r="L141" s="33"/>
      <c r="M141" s="176"/>
      <c r="N141" s="177"/>
      <c r="O141" s="58"/>
      <c r="P141" s="58"/>
      <c r="Q141" s="58"/>
      <c r="R141" s="58"/>
      <c r="S141" s="58"/>
      <c r="T141" s="59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144</v>
      </c>
      <c r="AU141" s="17" t="s">
        <v>86</v>
      </c>
    </row>
    <row r="142" spans="1:65" s="2" customFormat="1" ht="16.5" customHeight="1">
      <c r="A142" s="32"/>
      <c r="B142" s="160"/>
      <c r="C142" s="161" t="s">
        <v>177</v>
      </c>
      <c r="D142" s="161" t="s">
        <v>137</v>
      </c>
      <c r="E142" s="162" t="s">
        <v>178</v>
      </c>
      <c r="F142" s="163" t="s">
        <v>179</v>
      </c>
      <c r="G142" s="164" t="s">
        <v>180</v>
      </c>
      <c r="H142" s="165">
        <v>4</v>
      </c>
      <c r="I142" s="166"/>
      <c r="J142" s="167">
        <f>ROUND(I142*H142,2)</f>
        <v>0</v>
      </c>
      <c r="K142" s="163" t="s">
        <v>141</v>
      </c>
      <c r="L142" s="33"/>
      <c r="M142" s="168" t="s">
        <v>1</v>
      </c>
      <c r="N142" s="169" t="s">
        <v>42</v>
      </c>
      <c r="O142" s="58"/>
      <c r="P142" s="170">
        <f>O142*H142</f>
        <v>0</v>
      </c>
      <c r="Q142" s="170">
        <v>0</v>
      </c>
      <c r="R142" s="170">
        <f>Q142*H142</f>
        <v>0</v>
      </c>
      <c r="S142" s="170">
        <v>0</v>
      </c>
      <c r="T142" s="171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2" t="s">
        <v>142</v>
      </c>
      <c r="AT142" s="172" t="s">
        <v>137</v>
      </c>
      <c r="AU142" s="172" t="s">
        <v>86</v>
      </c>
      <c r="AY142" s="17" t="s">
        <v>134</v>
      </c>
      <c r="BE142" s="173">
        <f>IF(N142="základní",J142,0)</f>
        <v>0</v>
      </c>
      <c r="BF142" s="173">
        <f>IF(N142="snížená",J142,0)</f>
        <v>0</v>
      </c>
      <c r="BG142" s="173">
        <f>IF(N142="zákl. přenesená",J142,0)</f>
        <v>0</v>
      </c>
      <c r="BH142" s="173">
        <f>IF(N142="sníž. přenesená",J142,0)</f>
        <v>0</v>
      </c>
      <c r="BI142" s="173">
        <f>IF(N142="nulová",J142,0)</f>
        <v>0</v>
      </c>
      <c r="BJ142" s="17" t="s">
        <v>21</v>
      </c>
      <c r="BK142" s="173">
        <f>ROUND(I142*H142,2)</f>
        <v>0</v>
      </c>
      <c r="BL142" s="17" t="s">
        <v>142</v>
      </c>
      <c r="BM142" s="172" t="s">
        <v>181</v>
      </c>
    </row>
    <row r="143" spans="1:65" s="2" customFormat="1">
      <c r="A143" s="32"/>
      <c r="B143" s="33"/>
      <c r="C143" s="32"/>
      <c r="D143" s="174" t="s">
        <v>144</v>
      </c>
      <c r="E143" s="32"/>
      <c r="F143" s="175" t="s">
        <v>179</v>
      </c>
      <c r="G143" s="32"/>
      <c r="H143" s="32"/>
      <c r="I143" s="96"/>
      <c r="J143" s="32"/>
      <c r="K143" s="32"/>
      <c r="L143" s="33"/>
      <c r="M143" s="176"/>
      <c r="N143" s="177"/>
      <c r="O143" s="58"/>
      <c r="P143" s="58"/>
      <c r="Q143" s="58"/>
      <c r="R143" s="58"/>
      <c r="S143" s="58"/>
      <c r="T143" s="59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144</v>
      </c>
      <c r="AU143" s="17" t="s">
        <v>86</v>
      </c>
    </row>
    <row r="144" spans="1:65" s="2" customFormat="1" ht="16.5" customHeight="1">
      <c r="A144" s="32"/>
      <c r="B144" s="160"/>
      <c r="C144" s="161" t="s">
        <v>182</v>
      </c>
      <c r="D144" s="161" t="s">
        <v>137</v>
      </c>
      <c r="E144" s="162" t="s">
        <v>183</v>
      </c>
      <c r="F144" s="163" t="s">
        <v>184</v>
      </c>
      <c r="G144" s="164" t="s">
        <v>140</v>
      </c>
      <c r="H144" s="165">
        <v>1</v>
      </c>
      <c r="I144" s="166"/>
      <c r="J144" s="167">
        <f>ROUND(I144*H144,2)</f>
        <v>0</v>
      </c>
      <c r="K144" s="163" t="s">
        <v>141</v>
      </c>
      <c r="L144" s="33"/>
      <c r="M144" s="168" t="s">
        <v>1</v>
      </c>
      <c r="N144" s="169" t="s">
        <v>42</v>
      </c>
      <c r="O144" s="58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2" t="s">
        <v>142</v>
      </c>
      <c r="AT144" s="172" t="s">
        <v>137</v>
      </c>
      <c r="AU144" s="172" t="s">
        <v>86</v>
      </c>
      <c r="AY144" s="17" t="s">
        <v>134</v>
      </c>
      <c r="BE144" s="173">
        <f>IF(N144="základní",J144,0)</f>
        <v>0</v>
      </c>
      <c r="BF144" s="173">
        <f>IF(N144="snížená",J144,0)</f>
        <v>0</v>
      </c>
      <c r="BG144" s="173">
        <f>IF(N144="zákl. přenesená",J144,0)</f>
        <v>0</v>
      </c>
      <c r="BH144" s="173">
        <f>IF(N144="sníž. přenesená",J144,0)</f>
        <v>0</v>
      </c>
      <c r="BI144" s="173">
        <f>IF(N144="nulová",J144,0)</f>
        <v>0</v>
      </c>
      <c r="BJ144" s="17" t="s">
        <v>21</v>
      </c>
      <c r="BK144" s="173">
        <f>ROUND(I144*H144,2)</f>
        <v>0</v>
      </c>
      <c r="BL144" s="17" t="s">
        <v>142</v>
      </c>
      <c r="BM144" s="172" t="s">
        <v>185</v>
      </c>
    </row>
    <row r="145" spans="1:47" s="2" customFormat="1">
      <c r="A145" s="32"/>
      <c r="B145" s="33"/>
      <c r="C145" s="32"/>
      <c r="D145" s="174" t="s">
        <v>144</v>
      </c>
      <c r="E145" s="32"/>
      <c r="F145" s="175" t="s">
        <v>184</v>
      </c>
      <c r="G145" s="32"/>
      <c r="H145" s="32"/>
      <c r="I145" s="96"/>
      <c r="J145" s="32"/>
      <c r="K145" s="32"/>
      <c r="L145" s="33"/>
      <c r="M145" s="179"/>
      <c r="N145" s="180"/>
      <c r="O145" s="181"/>
      <c r="P145" s="181"/>
      <c r="Q145" s="181"/>
      <c r="R145" s="181"/>
      <c r="S145" s="181"/>
      <c r="T145" s="18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144</v>
      </c>
      <c r="AU145" s="17" t="s">
        <v>86</v>
      </c>
    </row>
    <row r="146" spans="1:47" s="2" customFormat="1" ht="6.95" customHeight="1">
      <c r="A146" s="32"/>
      <c r="B146" s="47"/>
      <c r="C146" s="48"/>
      <c r="D146" s="48"/>
      <c r="E146" s="48"/>
      <c r="F146" s="48"/>
      <c r="G146" s="48"/>
      <c r="H146" s="48"/>
      <c r="I146" s="120"/>
      <c r="J146" s="48"/>
      <c r="K146" s="48"/>
      <c r="L146" s="33"/>
      <c r="M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</row>
  </sheetData>
  <autoFilter ref="C119:K145" xr:uid="{00000000-0009-0000-0000-000001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83"/>
  <sheetViews>
    <sheetView showGridLines="0" topLeftCell="A22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7" t="s">
        <v>89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105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7" t="str">
        <f>'Rekapitulace stavby'!K6</f>
        <v>Rekonstrukce polní cesty C4 a C5 v k.ú. Lhota u Dřís</v>
      </c>
      <c r="F7" s="268"/>
      <c r="G7" s="268"/>
      <c r="H7" s="268"/>
      <c r="I7" s="93"/>
      <c r="L7" s="20"/>
    </row>
    <row r="8" spans="1:46" s="2" customFormat="1" ht="12" customHeight="1">
      <c r="A8" s="32"/>
      <c r="B8" s="33"/>
      <c r="C8" s="32"/>
      <c r="D8" s="27" t="s">
        <v>106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6" t="s">
        <v>186</v>
      </c>
      <c r="F9" s="266"/>
      <c r="G9" s="266"/>
      <c r="H9" s="26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14. 6. 2019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30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31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9" t="str">
        <f>'Rekapitulace stavby'!E14</f>
        <v>Vyplň údaj</v>
      </c>
      <c r="F18" s="261"/>
      <c r="G18" s="261"/>
      <c r="H18" s="261"/>
      <c r="I18" s="97" t="s">
        <v>30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33</v>
      </c>
      <c r="E20" s="32"/>
      <c r="F20" s="32"/>
      <c r="G20" s="32"/>
      <c r="H20" s="32"/>
      <c r="I20" s="97" t="s">
        <v>29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108</v>
      </c>
      <c r="F21" s="32"/>
      <c r="G21" s="32"/>
      <c r="H21" s="32"/>
      <c r="I21" s="97" t="s">
        <v>30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108</v>
      </c>
      <c r="F24" s="32"/>
      <c r="G24" s="32"/>
      <c r="H24" s="32"/>
      <c r="I24" s="97" t="s">
        <v>30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65" t="s">
        <v>1</v>
      </c>
      <c r="F27" s="265"/>
      <c r="G27" s="265"/>
      <c r="H27" s="26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ROUND((SUM(BE123:BE282)),  2)</f>
        <v>0</v>
      </c>
      <c r="G33" s="32"/>
      <c r="H33" s="32"/>
      <c r="I33" s="107">
        <v>0.21</v>
      </c>
      <c r="J33" s="106">
        <f>ROUND(((SUM(BE123:BE282))*I33),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ROUND((SUM(BF123:BF282)),  2)</f>
        <v>0</v>
      </c>
      <c r="G34" s="32"/>
      <c r="H34" s="32"/>
      <c r="I34" s="107">
        <v>0.15</v>
      </c>
      <c r="J34" s="106">
        <f>ROUND(((SUM(BF123:BF282))*I34),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ROUND((SUM(BG123:BG282)),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ROUND((SUM(BH123:BH282)),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ROUND((SUM(BI123:BI282)),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7" t="str">
        <f>E7</f>
        <v>Rekonstrukce polní cesty C4 a C5 v k.ú. Lhota u Dřís</v>
      </c>
      <c r="F85" s="268"/>
      <c r="G85" s="268"/>
      <c r="H85" s="26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6" t="str">
        <f>E9</f>
        <v>495/16-1 - SO 01 Polní cesta C4</v>
      </c>
      <c r="F87" s="266"/>
      <c r="G87" s="266"/>
      <c r="H87" s="26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 xml:space="preserve"> </v>
      </c>
      <c r="G89" s="32"/>
      <c r="H89" s="32"/>
      <c r="I89" s="97" t="s">
        <v>24</v>
      </c>
      <c r="J89" s="55" t="str">
        <f>IF(J12="","",J12)</f>
        <v>14. 6. 2019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33</v>
      </c>
      <c r="J91" s="30" t="str">
        <f>E21</f>
        <v>NDCon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31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>NDCon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9" customFormat="1" ht="24.95" customHeight="1">
      <c r="B97" s="126"/>
      <c r="D97" s="127" t="s">
        <v>187</v>
      </c>
      <c r="E97" s="128"/>
      <c r="F97" s="128"/>
      <c r="G97" s="128"/>
      <c r="H97" s="128"/>
      <c r="I97" s="129"/>
      <c r="J97" s="130">
        <f>J124</f>
        <v>0</v>
      </c>
      <c r="L97" s="126"/>
    </row>
    <row r="98" spans="1:31" s="10" customFormat="1" ht="19.899999999999999" customHeight="1">
      <c r="B98" s="131"/>
      <c r="D98" s="132" t="s">
        <v>188</v>
      </c>
      <c r="E98" s="133"/>
      <c r="F98" s="133"/>
      <c r="G98" s="133"/>
      <c r="H98" s="133"/>
      <c r="I98" s="134"/>
      <c r="J98" s="135">
        <f>J125</f>
        <v>0</v>
      </c>
      <c r="L98" s="131"/>
    </row>
    <row r="99" spans="1:31" s="10" customFormat="1" ht="19.899999999999999" customHeight="1">
      <c r="B99" s="131"/>
      <c r="D99" s="132" t="s">
        <v>189</v>
      </c>
      <c r="E99" s="133"/>
      <c r="F99" s="133"/>
      <c r="G99" s="133"/>
      <c r="H99" s="133"/>
      <c r="I99" s="134"/>
      <c r="J99" s="135">
        <f>J208</f>
        <v>0</v>
      </c>
      <c r="L99" s="131"/>
    </row>
    <row r="100" spans="1:31" s="10" customFormat="1" ht="19.899999999999999" customHeight="1">
      <c r="B100" s="131"/>
      <c r="D100" s="132" t="s">
        <v>190</v>
      </c>
      <c r="E100" s="133"/>
      <c r="F100" s="133"/>
      <c r="G100" s="133"/>
      <c r="H100" s="133"/>
      <c r="I100" s="134"/>
      <c r="J100" s="135">
        <f>J234</f>
        <v>0</v>
      </c>
      <c r="L100" s="131"/>
    </row>
    <row r="101" spans="1:31" s="10" customFormat="1" ht="19.899999999999999" customHeight="1">
      <c r="B101" s="131"/>
      <c r="D101" s="132" t="s">
        <v>191</v>
      </c>
      <c r="E101" s="133"/>
      <c r="F101" s="133"/>
      <c r="G101" s="133"/>
      <c r="H101" s="133"/>
      <c r="I101" s="134"/>
      <c r="J101" s="135">
        <f>J270</f>
        <v>0</v>
      </c>
      <c r="L101" s="131"/>
    </row>
    <row r="102" spans="1:31" s="10" customFormat="1" ht="19.899999999999999" customHeight="1">
      <c r="B102" s="131"/>
      <c r="D102" s="132" t="s">
        <v>192</v>
      </c>
      <c r="E102" s="133"/>
      <c r="F102" s="133"/>
      <c r="G102" s="133"/>
      <c r="H102" s="133"/>
      <c r="I102" s="134"/>
      <c r="J102" s="135">
        <f>J275</f>
        <v>0</v>
      </c>
      <c r="L102" s="131"/>
    </row>
    <row r="103" spans="1:31" s="10" customFormat="1" ht="19.899999999999999" customHeight="1">
      <c r="B103" s="131"/>
      <c r="D103" s="132" t="s">
        <v>193</v>
      </c>
      <c r="E103" s="133"/>
      <c r="F103" s="133"/>
      <c r="G103" s="133"/>
      <c r="H103" s="133"/>
      <c r="I103" s="134"/>
      <c r="J103" s="135">
        <f>J279</f>
        <v>0</v>
      </c>
      <c r="L103" s="131"/>
    </row>
    <row r="104" spans="1:31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96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customHeight="1">
      <c r="A105" s="32"/>
      <c r="B105" s="47"/>
      <c r="C105" s="48"/>
      <c r="D105" s="48"/>
      <c r="E105" s="48"/>
      <c r="F105" s="48"/>
      <c r="G105" s="48"/>
      <c r="H105" s="48"/>
      <c r="I105" s="120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31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121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>
      <c r="A110" s="32"/>
      <c r="B110" s="33"/>
      <c r="C110" s="21" t="s">
        <v>118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16</v>
      </c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67" t="str">
        <f>E7</f>
        <v>Rekonstrukce polní cesty C4 a C5 v k.ú. Lhota u Dřís</v>
      </c>
      <c r="F113" s="268"/>
      <c r="G113" s="268"/>
      <c r="H113" s="268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106</v>
      </c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46" t="str">
        <f>E9</f>
        <v>495/16-1 - SO 01 Polní cesta C4</v>
      </c>
      <c r="F115" s="266"/>
      <c r="G115" s="266"/>
      <c r="H115" s="266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22</v>
      </c>
      <c r="D117" s="32"/>
      <c r="E117" s="32"/>
      <c r="F117" s="25" t="str">
        <f>F12</f>
        <v xml:space="preserve"> </v>
      </c>
      <c r="G117" s="32"/>
      <c r="H117" s="32"/>
      <c r="I117" s="97" t="s">
        <v>24</v>
      </c>
      <c r="J117" s="55" t="str">
        <f>IF(J12="","",J12)</f>
        <v>14. 6. 2019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28</v>
      </c>
      <c r="D119" s="32"/>
      <c r="E119" s="32"/>
      <c r="F119" s="25" t="str">
        <f>E15</f>
        <v xml:space="preserve"> </v>
      </c>
      <c r="G119" s="32"/>
      <c r="H119" s="32"/>
      <c r="I119" s="97" t="s">
        <v>33</v>
      </c>
      <c r="J119" s="30" t="str">
        <f>E21</f>
        <v>NDCon s.r.o.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31</v>
      </c>
      <c r="D120" s="32"/>
      <c r="E120" s="32"/>
      <c r="F120" s="25" t="str">
        <f>IF(E18="","",E18)</f>
        <v>Vyplň údaj</v>
      </c>
      <c r="G120" s="32"/>
      <c r="H120" s="32"/>
      <c r="I120" s="97" t="s">
        <v>35</v>
      </c>
      <c r="J120" s="30" t="str">
        <f>E24</f>
        <v>NDCon s.r.o.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36"/>
      <c r="B122" s="137"/>
      <c r="C122" s="138" t="s">
        <v>119</v>
      </c>
      <c r="D122" s="139" t="s">
        <v>62</v>
      </c>
      <c r="E122" s="139" t="s">
        <v>58</v>
      </c>
      <c r="F122" s="139" t="s">
        <v>59</v>
      </c>
      <c r="G122" s="139" t="s">
        <v>120</v>
      </c>
      <c r="H122" s="139" t="s">
        <v>121</v>
      </c>
      <c r="I122" s="140" t="s">
        <v>122</v>
      </c>
      <c r="J122" s="139" t="s">
        <v>111</v>
      </c>
      <c r="K122" s="141" t="s">
        <v>123</v>
      </c>
      <c r="L122" s="142"/>
      <c r="M122" s="62" t="s">
        <v>1</v>
      </c>
      <c r="N122" s="63" t="s">
        <v>41</v>
      </c>
      <c r="O122" s="63" t="s">
        <v>124</v>
      </c>
      <c r="P122" s="63" t="s">
        <v>125</v>
      </c>
      <c r="Q122" s="63" t="s">
        <v>126</v>
      </c>
      <c r="R122" s="63" t="s">
        <v>127</v>
      </c>
      <c r="S122" s="63" t="s">
        <v>128</v>
      </c>
      <c r="T122" s="64" t="s">
        <v>129</v>
      </c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</row>
    <row r="123" spans="1:65" s="2" customFormat="1" ht="22.9" customHeight="1">
      <c r="A123" s="32"/>
      <c r="B123" s="33"/>
      <c r="C123" s="69" t="s">
        <v>130</v>
      </c>
      <c r="D123" s="32"/>
      <c r="E123" s="32"/>
      <c r="F123" s="32"/>
      <c r="G123" s="32"/>
      <c r="H123" s="32"/>
      <c r="I123" s="96"/>
      <c r="J123" s="143">
        <f>BK123</f>
        <v>0</v>
      </c>
      <c r="K123" s="32"/>
      <c r="L123" s="33"/>
      <c r="M123" s="65"/>
      <c r="N123" s="56"/>
      <c r="O123" s="66"/>
      <c r="P123" s="144">
        <f>P124</f>
        <v>0</v>
      </c>
      <c r="Q123" s="66"/>
      <c r="R123" s="144">
        <f>R124</f>
        <v>1835.1330872600001</v>
      </c>
      <c r="S123" s="66"/>
      <c r="T123" s="145">
        <f>T124</f>
        <v>300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76</v>
      </c>
      <c r="AU123" s="17" t="s">
        <v>113</v>
      </c>
      <c r="BK123" s="146">
        <f>BK124</f>
        <v>0</v>
      </c>
    </row>
    <row r="124" spans="1:65" s="12" customFormat="1" ht="25.9" customHeight="1">
      <c r="B124" s="147"/>
      <c r="D124" s="148" t="s">
        <v>76</v>
      </c>
      <c r="E124" s="149" t="s">
        <v>194</v>
      </c>
      <c r="F124" s="149" t="s">
        <v>195</v>
      </c>
      <c r="I124" s="150"/>
      <c r="J124" s="151">
        <f>BK124</f>
        <v>0</v>
      </c>
      <c r="L124" s="147"/>
      <c r="M124" s="152"/>
      <c r="N124" s="153"/>
      <c r="O124" s="153"/>
      <c r="P124" s="154">
        <f>P125+P208+P234+P270+P275+P279</f>
        <v>0</v>
      </c>
      <c r="Q124" s="153"/>
      <c r="R124" s="154">
        <f>R125+R208+R234+R270+R275+R279</f>
        <v>1835.1330872600001</v>
      </c>
      <c r="S124" s="153"/>
      <c r="T124" s="155">
        <f>T125+T208+T234+T270+T275+T279</f>
        <v>300</v>
      </c>
      <c r="AR124" s="148" t="s">
        <v>21</v>
      </c>
      <c r="AT124" s="156" t="s">
        <v>76</v>
      </c>
      <c r="AU124" s="156" t="s">
        <v>77</v>
      </c>
      <c r="AY124" s="148" t="s">
        <v>134</v>
      </c>
      <c r="BK124" s="157">
        <f>BK125+BK208+BK234+BK270+BK275+BK279</f>
        <v>0</v>
      </c>
    </row>
    <row r="125" spans="1:65" s="12" customFormat="1" ht="22.9" customHeight="1">
      <c r="B125" s="147"/>
      <c r="D125" s="148" t="s">
        <v>76</v>
      </c>
      <c r="E125" s="158" t="s">
        <v>21</v>
      </c>
      <c r="F125" s="158" t="s">
        <v>196</v>
      </c>
      <c r="I125" s="150"/>
      <c r="J125" s="159">
        <f>BK125</f>
        <v>0</v>
      </c>
      <c r="L125" s="147"/>
      <c r="M125" s="152"/>
      <c r="N125" s="153"/>
      <c r="O125" s="153"/>
      <c r="P125" s="154">
        <f>SUM(P126:P207)</f>
        <v>0</v>
      </c>
      <c r="Q125" s="153"/>
      <c r="R125" s="154">
        <f>SUM(R126:R207)</f>
        <v>5.1489E-2</v>
      </c>
      <c r="S125" s="153"/>
      <c r="T125" s="155">
        <f>SUM(T126:T207)</f>
        <v>0</v>
      </c>
      <c r="AR125" s="148" t="s">
        <v>21</v>
      </c>
      <c r="AT125" s="156" t="s">
        <v>76</v>
      </c>
      <c r="AU125" s="156" t="s">
        <v>21</v>
      </c>
      <c r="AY125" s="148" t="s">
        <v>134</v>
      </c>
      <c r="BK125" s="157">
        <f>SUM(BK126:BK207)</f>
        <v>0</v>
      </c>
    </row>
    <row r="126" spans="1:65" s="2" customFormat="1" ht="16.5" customHeight="1">
      <c r="A126" s="32"/>
      <c r="B126" s="160"/>
      <c r="C126" s="161" t="s">
        <v>21</v>
      </c>
      <c r="D126" s="161" t="s">
        <v>137</v>
      </c>
      <c r="E126" s="162" t="s">
        <v>197</v>
      </c>
      <c r="F126" s="163" t="s">
        <v>198</v>
      </c>
      <c r="G126" s="164" t="s">
        <v>199</v>
      </c>
      <c r="H126" s="165">
        <v>371.81</v>
      </c>
      <c r="I126" s="166"/>
      <c r="J126" s="167">
        <f>ROUND(I126*H126,2)</f>
        <v>0</v>
      </c>
      <c r="K126" s="163" t="s">
        <v>200</v>
      </c>
      <c r="L126" s="33"/>
      <c r="M126" s="168" t="s">
        <v>1</v>
      </c>
      <c r="N126" s="169" t="s">
        <v>42</v>
      </c>
      <c r="O126" s="58"/>
      <c r="P126" s="170">
        <f>O126*H126</f>
        <v>0</v>
      </c>
      <c r="Q126" s="170">
        <v>0</v>
      </c>
      <c r="R126" s="170">
        <f>Q126*H126</f>
        <v>0</v>
      </c>
      <c r="S126" s="170">
        <v>0</v>
      </c>
      <c r="T126" s="171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2" t="s">
        <v>156</v>
      </c>
      <c r="AT126" s="172" t="s">
        <v>137</v>
      </c>
      <c r="AU126" s="172" t="s">
        <v>86</v>
      </c>
      <c r="AY126" s="17" t="s">
        <v>134</v>
      </c>
      <c r="BE126" s="173">
        <f>IF(N126="základní",J126,0)</f>
        <v>0</v>
      </c>
      <c r="BF126" s="173">
        <f>IF(N126="snížená",J126,0)</f>
        <v>0</v>
      </c>
      <c r="BG126" s="173">
        <f>IF(N126="zákl. přenesená",J126,0)</f>
        <v>0</v>
      </c>
      <c r="BH126" s="173">
        <f>IF(N126="sníž. přenesená",J126,0)</f>
        <v>0</v>
      </c>
      <c r="BI126" s="173">
        <f>IF(N126="nulová",J126,0)</f>
        <v>0</v>
      </c>
      <c r="BJ126" s="17" t="s">
        <v>21</v>
      </c>
      <c r="BK126" s="173">
        <f>ROUND(I126*H126,2)</f>
        <v>0</v>
      </c>
      <c r="BL126" s="17" t="s">
        <v>156</v>
      </c>
      <c r="BM126" s="172" t="s">
        <v>201</v>
      </c>
    </row>
    <row r="127" spans="1:65" s="2" customFormat="1">
      <c r="A127" s="32"/>
      <c r="B127" s="33"/>
      <c r="C127" s="32"/>
      <c r="D127" s="174" t="s">
        <v>144</v>
      </c>
      <c r="E127" s="32"/>
      <c r="F127" s="175" t="s">
        <v>198</v>
      </c>
      <c r="G127" s="32"/>
      <c r="H127" s="32"/>
      <c r="I127" s="96"/>
      <c r="J127" s="32"/>
      <c r="K127" s="32"/>
      <c r="L127" s="33"/>
      <c r="M127" s="176"/>
      <c r="N127" s="177"/>
      <c r="O127" s="58"/>
      <c r="P127" s="58"/>
      <c r="Q127" s="58"/>
      <c r="R127" s="58"/>
      <c r="S127" s="58"/>
      <c r="T127" s="59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144</v>
      </c>
      <c r="AU127" s="17" t="s">
        <v>86</v>
      </c>
    </row>
    <row r="128" spans="1:65" s="13" customFormat="1">
      <c r="B128" s="183"/>
      <c r="D128" s="174" t="s">
        <v>202</v>
      </c>
      <c r="E128" s="184" t="s">
        <v>1</v>
      </c>
      <c r="F128" s="185" t="s">
        <v>203</v>
      </c>
      <c r="H128" s="184" t="s">
        <v>1</v>
      </c>
      <c r="I128" s="186"/>
      <c r="L128" s="183"/>
      <c r="M128" s="187"/>
      <c r="N128" s="188"/>
      <c r="O128" s="188"/>
      <c r="P128" s="188"/>
      <c r="Q128" s="188"/>
      <c r="R128" s="188"/>
      <c r="S128" s="188"/>
      <c r="T128" s="189"/>
      <c r="AT128" s="184" t="s">
        <v>202</v>
      </c>
      <c r="AU128" s="184" t="s">
        <v>86</v>
      </c>
      <c r="AV128" s="13" t="s">
        <v>21</v>
      </c>
      <c r="AW128" s="13" t="s">
        <v>34</v>
      </c>
      <c r="AX128" s="13" t="s">
        <v>77</v>
      </c>
      <c r="AY128" s="184" t="s">
        <v>134</v>
      </c>
    </row>
    <row r="129" spans="1:65" s="14" customFormat="1">
      <c r="B129" s="190"/>
      <c r="D129" s="174" t="s">
        <v>202</v>
      </c>
      <c r="E129" s="191" t="s">
        <v>1</v>
      </c>
      <c r="F129" s="192" t="s">
        <v>204</v>
      </c>
      <c r="H129" s="193">
        <v>371.81</v>
      </c>
      <c r="I129" s="194"/>
      <c r="L129" s="190"/>
      <c r="M129" s="195"/>
      <c r="N129" s="196"/>
      <c r="O129" s="196"/>
      <c r="P129" s="196"/>
      <c r="Q129" s="196"/>
      <c r="R129" s="196"/>
      <c r="S129" s="196"/>
      <c r="T129" s="197"/>
      <c r="AT129" s="191" t="s">
        <v>202</v>
      </c>
      <c r="AU129" s="191" t="s">
        <v>86</v>
      </c>
      <c r="AV129" s="14" t="s">
        <v>86</v>
      </c>
      <c r="AW129" s="14" t="s">
        <v>34</v>
      </c>
      <c r="AX129" s="14" t="s">
        <v>21</v>
      </c>
      <c r="AY129" s="191" t="s">
        <v>134</v>
      </c>
    </row>
    <row r="130" spans="1:65" s="2" customFormat="1" ht="16.5" customHeight="1">
      <c r="A130" s="32"/>
      <c r="B130" s="160"/>
      <c r="C130" s="161" t="s">
        <v>86</v>
      </c>
      <c r="D130" s="161" t="s">
        <v>137</v>
      </c>
      <c r="E130" s="162" t="s">
        <v>205</v>
      </c>
      <c r="F130" s="163" t="s">
        <v>206</v>
      </c>
      <c r="G130" s="164" t="s">
        <v>199</v>
      </c>
      <c r="H130" s="165">
        <v>217.98</v>
      </c>
      <c r="I130" s="166"/>
      <c r="J130" s="167">
        <f>ROUND(I130*H130,2)</f>
        <v>0</v>
      </c>
      <c r="K130" s="163" t="s">
        <v>1</v>
      </c>
      <c r="L130" s="33"/>
      <c r="M130" s="168" t="s">
        <v>1</v>
      </c>
      <c r="N130" s="169" t="s">
        <v>42</v>
      </c>
      <c r="O130" s="58"/>
      <c r="P130" s="170">
        <f>O130*H130</f>
        <v>0</v>
      </c>
      <c r="Q130" s="170">
        <v>0</v>
      </c>
      <c r="R130" s="170">
        <f>Q130*H130</f>
        <v>0</v>
      </c>
      <c r="S130" s="170">
        <v>0</v>
      </c>
      <c r="T130" s="171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2" t="s">
        <v>156</v>
      </c>
      <c r="AT130" s="172" t="s">
        <v>137</v>
      </c>
      <c r="AU130" s="172" t="s">
        <v>86</v>
      </c>
      <c r="AY130" s="17" t="s">
        <v>134</v>
      </c>
      <c r="BE130" s="173">
        <f>IF(N130="základní",J130,0)</f>
        <v>0</v>
      </c>
      <c r="BF130" s="173">
        <f>IF(N130="snížená",J130,0)</f>
        <v>0</v>
      </c>
      <c r="BG130" s="173">
        <f>IF(N130="zákl. přenesená",J130,0)</f>
        <v>0</v>
      </c>
      <c r="BH130" s="173">
        <f>IF(N130="sníž. přenesená",J130,0)</f>
        <v>0</v>
      </c>
      <c r="BI130" s="173">
        <f>IF(N130="nulová",J130,0)</f>
        <v>0</v>
      </c>
      <c r="BJ130" s="17" t="s">
        <v>21</v>
      </c>
      <c r="BK130" s="173">
        <f>ROUND(I130*H130,2)</f>
        <v>0</v>
      </c>
      <c r="BL130" s="17" t="s">
        <v>156</v>
      </c>
      <c r="BM130" s="172" t="s">
        <v>207</v>
      </c>
    </row>
    <row r="131" spans="1:65" s="2" customFormat="1">
      <c r="A131" s="32"/>
      <c r="B131" s="33"/>
      <c r="C131" s="32"/>
      <c r="D131" s="174" t="s">
        <v>144</v>
      </c>
      <c r="E131" s="32"/>
      <c r="F131" s="175" t="s">
        <v>208</v>
      </c>
      <c r="G131" s="32"/>
      <c r="H131" s="32"/>
      <c r="I131" s="96"/>
      <c r="J131" s="32"/>
      <c r="K131" s="32"/>
      <c r="L131" s="33"/>
      <c r="M131" s="176"/>
      <c r="N131" s="177"/>
      <c r="O131" s="58"/>
      <c r="P131" s="58"/>
      <c r="Q131" s="58"/>
      <c r="R131" s="58"/>
      <c r="S131" s="58"/>
      <c r="T131" s="59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144</v>
      </c>
      <c r="AU131" s="17" t="s">
        <v>86</v>
      </c>
    </row>
    <row r="132" spans="1:65" s="13" customFormat="1">
      <c r="B132" s="183"/>
      <c r="D132" s="174" t="s">
        <v>202</v>
      </c>
      <c r="E132" s="184" t="s">
        <v>1</v>
      </c>
      <c r="F132" s="185" t="s">
        <v>209</v>
      </c>
      <c r="H132" s="184" t="s">
        <v>1</v>
      </c>
      <c r="I132" s="186"/>
      <c r="L132" s="183"/>
      <c r="M132" s="187"/>
      <c r="N132" s="188"/>
      <c r="O132" s="188"/>
      <c r="P132" s="188"/>
      <c r="Q132" s="188"/>
      <c r="R132" s="188"/>
      <c r="S132" s="188"/>
      <c r="T132" s="189"/>
      <c r="AT132" s="184" t="s">
        <v>202</v>
      </c>
      <c r="AU132" s="184" t="s">
        <v>86</v>
      </c>
      <c r="AV132" s="13" t="s">
        <v>21</v>
      </c>
      <c r="AW132" s="13" t="s">
        <v>34</v>
      </c>
      <c r="AX132" s="13" t="s">
        <v>77</v>
      </c>
      <c r="AY132" s="184" t="s">
        <v>134</v>
      </c>
    </row>
    <row r="133" spans="1:65" s="14" customFormat="1">
      <c r="B133" s="190"/>
      <c r="D133" s="174" t="s">
        <v>202</v>
      </c>
      <c r="E133" s="191" t="s">
        <v>1</v>
      </c>
      <c r="F133" s="192" t="s">
        <v>210</v>
      </c>
      <c r="H133" s="193">
        <v>217.98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1" t="s">
        <v>202</v>
      </c>
      <c r="AU133" s="191" t="s">
        <v>86</v>
      </c>
      <c r="AV133" s="14" t="s">
        <v>86</v>
      </c>
      <c r="AW133" s="14" t="s">
        <v>34</v>
      </c>
      <c r="AX133" s="14" t="s">
        <v>21</v>
      </c>
      <c r="AY133" s="191" t="s">
        <v>134</v>
      </c>
    </row>
    <row r="134" spans="1:65" s="2" customFormat="1" ht="16.5" customHeight="1">
      <c r="A134" s="32"/>
      <c r="B134" s="160"/>
      <c r="C134" s="161" t="s">
        <v>151</v>
      </c>
      <c r="D134" s="161" t="s">
        <v>137</v>
      </c>
      <c r="E134" s="162" t="s">
        <v>211</v>
      </c>
      <c r="F134" s="163" t="s">
        <v>212</v>
      </c>
      <c r="G134" s="164" t="s">
        <v>199</v>
      </c>
      <c r="H134" s="165">
        <v>676.84299999999996</v>
      </c>
      <c r="I134" s="166"/>
      <c r="J134" s="167">
        <f>ROUND(I134*H134,2)</f>
        <v>0</v>
      </c>
      <c r="K134" s="163" t="s">
        <v>200</v>
      </c>
      <c r="L134" s="33"/>
      <c r="M134" s="168" t="s">
        <v>1</v>
      </c>
      <c r="N134" s="169" t="s">
        <v>42</v>
      </c>
      <c r="O134" s="58"/>
      <c r="P134" s="170">
        <f>O134*H134</f>
        <v>0</v>
      </c>
      <c r="Q134" s="170">
        <v>0</v>
      </c>
      <c r="R134" s="170">
        <f>Q134*H134</f>
        <v>0</v>
      </c>
      <c r="S134" s="170">
        <v>0</v>
      </c>
      <c r="T134" s="17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2" t="s">
        <v>156</v>
      </c>
      <c r="AT134" s="172" t="s">
        <v>137</v>
      </c>
      <c r="AU134" s="172" t="s">
        <v>86</v>
      </c>
      <c r="AY134" s="17" t="s">
        <v>134</v>
      </c>
      <c r="BE134" s="173">
        <f>IF(N134="základní",J134,0)</f>
        <v>0</v>
      </c>
      <c r="BF134" s="173">
        <f>IF(N134="snížená",J134,0)</f>
        <v>0</v>
      </c>
      <c r="BG134" s="173">
        <f>IF(N134="zákl. přenesená",J134,0)</f>
        <v>0</v>
      </c>
      <c r="BH134" s="173">
        <f>IF(N134="sníž. přenesená",J134,0)</f>
        <v>0</v>
      </c>
      <c r="BI134" s="173">
        <f>IF(N134="nulová",J134,0)</f>
        <v>0</v>
      </c>
      <c r="BJ134" s="17" t="s">
        <v>21</v>
      </c>
      <c r="BK134" s="173">
        <f>ROUND(I134*H134,2)</f>
        <v>0</v>
      </c>
      <c r="BL134" s="17" t="s">
        <v>156</v>
      </c>
      <c r="BM134" s="172" t="s">
        <v>213</v>
      </c>
    </row>
    <row r="135" spans="1:65" s="2" customFormat="1" ht="19.5">
      <c r="A135" s="32"/>
      <c r="B135" s="33"/>
      <c r="C135" s="32"/>
      <c r="D135" s="174" t="s">
        <v>144</v>
      </c>
      <c r="E135" s="32"/>
      <c r="F135" s="175" t="s">
        <v>214</v>
      </c>
      <c r="G135" s="32"/>
      <c r="H135" s="32"/>
      <c r="I135" s="96"/>
      <c r="J135" s="32"/>
      <c r="K135" s="32"/>
      <c r="L135" s="33"/>
      <c r="M135" s="176"/>
      <c r="N135" s="177"/>
      <c r="O135" s="58"/>
      <c r="P135" s="58"/>
      <c r="Q135" s="58"/>
      <c r="R135" s="58"/>
      <c r="S135" s="58"/>
      <c r="T135" s="59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144</v>
      </c>
      <c r="AU135" s="17" t="s">
        <v>86</v>
      </c>
    </row>
    <row r="136" spans="1:65" s="14" customFormat="1">
      <c r="B136" s="190"/>
      <c r="D136" s="174" t="s">
        <v>202</v>
      </c>
      <c r="E136" s="191" t="s">
        <v>1</v>
      </c>
      <c r="F136" s="192" t="s">
        <v>215</v>
      </c>
      <c r="H136" s="193">
        <v>676.84299999999996</v>
      </c>
      <c r="I136" s="194"/>
      <c r="L136" s="190"/>
      <c r="M136" s="195"/>
      <c r="N136" s="196"/>
      <c r="O136" s="196"/>
      <c r="P136" s="196"/>
      <c r="Q136" s="196"/>
      <c r="R136" s="196"/>
      <c r="S136" s="196"/>
      <c r="T136" s="197"/>
      <c r="AT136" s="191" t="s">
        <v>202</v>
      </c>
      <c r="AU136" s="191" t="s">
        <v>86</v>
      </c>
      <c r="AV136" s="14" t="s">
        <v>86</v>
      </c>
      <c r="AW136" s="14" t="s">
        <v>34</v>
      </c>
      <c r="AX136" s="14" t="s">
        <v>21</v>
      </c>
      <c r="AY136" s="191" t="s">
        <v>134</v>
      </c>
    </row>
    <row r="137" spans="1:65" s="13" customFormat="1">
      <c r="B137" s="183"/>
      <c r="D137" s="174" t="s">
        <v>202</v>
      </c>
      <c r="E137" s="184" t="s">
        <v>1</v>
      </c>
      <c r="F137" s="185" t="s">
        <v>216</v>
      </c>
      <c r="H137" s="184" t="s">
        <v>1</v>
      </c>
      <c r="I137" s="186"/>
      <c r="L137" s="183"/>
      <c r="M137" s="187"/>
      <c r="N137" s="188"/>
      <c r="O137" s="188"/>
      <c r="P137" s="188"/>
      <c r="Q137" s="188"/>
      <c r="R137" s="188"/>
      <c r="S137" s="188"/>
      <c r="T137" s="189"/>
      <c r="AT137" s="184" t="s">
        <v>202</v>
      </c>
      <c r="AU137" s="184" t="s">
        <v>86</v>
      </c>
      <c r="AV137" s="13" t="s">
        <v>21</v>
      </c>
      <c r="AW137" s="13" t="s">
        <v>34</v>
      </c>
      <c r="AX137" s="13" t="s">
        <v>77</v>
      </c>
      <c r="AY137" s="184" t="s">
        <v>134</v>
      </c>
    </row>
    <row r="138" spans="1:65" s="2" customFormat="1" ht="16.5" customHeight="1">
      <c r="A138" s="32"/>
      <c r="B138" s="160"/>
      <c r="C138" s="161" t="s">
        <v>156</v>
      </c>
      <c r="D138" s="161" t="s">
        <v>137</v>
      </c>
      <c r="E138" s="162" t="s">
        <v>217</v>
      </c>
      <c r="F138" s="163" t="s">
        <v>218</v>
      </c>
      <c r="G138" s="164" t="s">
        <v>199</v>
      </c>
      <c r="H138" s="165">
        <v>225.614</v>
      </c>
      <c r="I138" s="166"/>
      <c r="J138" s="167">
        <f>ROUND(I138*H138,2)</f>
        <v>0</v>
      </c>
      <c r="K138" s="163" t="s">
        <v>200</v>
      </c>
      <c r="L138" s="33"/>
      <c r="M138" s="168" t="s">
        <v>1</v>
      </c>
      <c r="N138" s="169" t="s">
        <v>42</v>
      </c>
      <c r="O138" s="58"/>
      <c r="P138" s="170">
        <f>O138*H138</f>
        <v>0</v>
      </c>
      <c r="Q138" s="170">
        <v>0</v>
      </c>
      <c r="R138" s="170">
        <f>Q138*H138</f>
        <v>0</v>
      </c>
      <c r="S138" s="170">
        <v>0</v>
      </c>
      <c r="T138" s="17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2" t="s">
        <v>156</v>
      </c>
      <c r="AT138" s="172" t="s">
        <v>137</v>
      </c>
      <c r="AU138" s="172" t="s">
        <v>86</v>
      </c>
      <c r="AY138" s="17" t="s">
        <v>134</v>
      </c>
      <c r="BE138" s="173">
        <f>IF(N138="základní",J138,0)</f>
        <v>0</v>
      </c>
      <c r="BF138" s="173">
        <f>IF(N138="snížená",J138,0)</f>
        <v>0</v>
      </c>
      <c r="BG138" s="173">
        <f>IF(N138="zákl. přenesená",J138,0)</f>
        <v>0</v>
      </c>
      <c r="BH138" s="173">
        <f>IF(N138="sníž. přenesená",J138,0)</f>
        <v>0</v>
      </c>
      <c r="BI138" s="173">
        <f>IF(N138="nulová",J138,0)</f>
        <v>0</v>
      </c>
      <c r="BJ138" s="17" t="s">
        <v>21</v>
      </c>
      <c r="BK138" s="173">
        <f>ROUND(I138*H138,2)</f>
        <v>0</v>
      </c>
      <c r="BL138" s="17" t="s">
        <v>156</v>
      </c>
      <c r="BM138" s="172" t="s">
        <v>219</v>
      </c>
    </row>
    <row r="139" spans="1:65" s="2" customFormat="1" ht="19.5">
      <c r="A139" s="32"/>
      <c r="B139" s="33"/>
      <c r="C139" s="32"/>
      <c r="D139" s="174" t="s">
        <v>144</v>
      </c>
      <c r="E139" s="32"/>
      <c r="F139" s="175" t="s">
        <v>220</v>
      </c>
      <c r="G139" s="32"/>
      <c r="H139" s="32"/>
      <c r="I139" s="96"/>
      <c r="J139" s="32"/>
      <c r="K139" s="32"/>
      <c r="L139" s="33"/>
      <c r="M139" s="176"/>
      <c r="N139" s="177"/>
      <c r="O139" s="58"/>
      <c r="P139" s="58"/>
      <c r="Q139" s="58"/>
      <c r="R139" s="58"/>
      <c r="S139" s="58"/>
      <c r="T139" s="59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144</v>
      </c>
      <c r="AU139" s="17" t="s">
        <v>86</v>
      </c>
    </row>
    <row r="140" spans="1:65" s="14" customFormat="1">
      <c r="B140" s="190"/>
      <c r="D140" s="174" t="s">
        <v>202</v>
      </c>
      <c r="E140" s="191" t="s">
        <v>1</v>
      </c>
      <c r="F140" s="192" t="s">
        <v>221</v>
      </c>
      <c r="H140" s="193">
        <v>225.614</v>
      </c>
      <c r="I140" s="194"/>
      <c r="L140" s="190"/>
      <c r="M140" s="195"/>
      <c r="N140" s="196"/>
      <c r="O140" s="196"/>
      <c r="P140" s="196"/>
      <c r="Q140" s="196"/>
      <c r="R140" s="196"/>
      <c r="S140" s="196"/>
      <c r="T140" s="197"/>
      <c r="AT140" s="191" t="s">
        <v>202</v>
      </c>
      <c r="AU140" s="191" t="s">
        <v>86</v>
      </c>
      <c r="AV140" s="14" t="s">
        <v>86</v>
      </c>
      <c r="AW140" s="14" t="s">
        <v>34</v>
      </c>
      <c r="AX140" s="14" t="s">
        <v>21</v>
      </c>
      <c r="AY140" s="191" t="s">
        <v>134</v>
      </c>
    </row>
    <row r="141" spans="1:65" s="2" customFormat="1" ht="16.5" customHeight="1">
      <c r="A141" s="32"/>
      <c r="B141" s="160"/>
      <c r="C141" s="161" t="s">
        <v>133</v>
      </c>
      <c r="D141" s="161" t="s">
        <v>137</v>
      </c>
      <c r="E141" s="162" t="s">
        <v>222</v>
      </c>
      <c r="F141" s="163" t="s">
        <v>223</v>
      </c>
      <c r="G141" s="164" t="s">
        <v>199</v>
      </c>
      <c r="H141" s="165">
        <v>82.391000000000005</v>
      </c>
      <c r="I141" s="166"/>
      <c r="J141" s="167">
        <f>ROUND(I141*H141,2)</f>
        <v>0</v>
      </c>
      <c r="K141" s="163" t="s">
        <v>200</v>
      </c>
      <c r="L141" s="33"/>
      <c r="M141" s="168" t="s">
        <v>1</v>
      </c>
      <c r="N141" s="169" t="s">
        <v>42</v>
      </c>
      <c r="O141" s="58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2" t="s">
        <v>156</v>
      </c>
      <c r="AT141" s="172" t="s">
        <v>137</v>
      </c>
      <c r="AU141" s="172" t="s">
        <v>86</v>
      </c>
      <c r="AY141" s="17" t="s">
        <v>134</v>
      </c>
      <c r="BE141" s="173">
        <f>IF(N141="základní",J141,0)</f>
        <v>0</v>
      </c>
      <c r="BF141" s="173">
        <f>IF(N141="snížená",J141,0)</f>
        <v>0</v>
      </c>
      <c r="BG141" s="173">
        <f>IF(N141="zákl. přenesená",J141,0)</f>
        <v>0</v>
      </c>
      <c r="BH141" s="173">
        <f>IF(N141="sníž. přenesená",J141,0)</f>
        <v>0</v>
      </c>
      <c r="BI141" s="173">
        <f>IF(N141="nulová",J141,0)</f>
        <v>0</v>
      </c>
      <c r="BJ141" s="17" t="s">
        <v>21</v>
      </c>
      <c r="BK141" s="173">
        <f>ROUND(I141*H141,2)</f>
        <v>0</v>
      </c>
      <c r="BL141" s="17" t="s">
        <v>156</v>
      </c>
      <c r="BM141" s="172" t="s">
        <v>224</v>
      </c>
    </row>
    <row r="142" spans="1:65" s="2" customFormat="1">
      <c r="A142" s="32"/>
      <c r="B142" s="33"/>
      <c r="C142" s="32"/>
      <c r="D142" s="174" t="s">
        <v>144</v>
      </c>
      <c r="E142" s="32"/>
      <c r="F142" s="175" t="s">
        <v>225</v>
      </c>
      <c r="G142" s="32"/>
      <c r="H142" s="32"/>
      <c r="I142" s="96"/>
      <c r="J142" s="32"/>
      <c r="K142" s="32"/>
      <c r="L142" s="33"/>
      <c r="M142" s="176"/>
      <c r="N142" s="177"/>
      <c r="O142" s="58"/>
      <c r="P142" s="58"/>
      <c r="Q142" s="58"/>
      <c r="R142" s="58"/>
      <c r="S142" s="58"/>
      <c r="T142" s="59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144</v>
      </c>
      <c r="AU142" s="17" t="s">
        <v>86</v>
      </c>
    </row>
    <row r="143" spans="1:65" s="13" customFormat="1">
      <c r="B143" s="183"/>
      <c r="D143" s="174" t="s">
        <v>202</v>
      </c>
      <c r="E143" s="184" t="s">
        <v>1</v>
      </c>
      <c r="F143" s="185" t="s">
        <v>226</v>
      </c>
      <c r="H143" s="184" t="s">
        <v>1</v>
      </c>
      <c r="I143" s="186"/>
      <c r="L143" s="183"/>
      <c r="M143" s="187"/>
      <c r="N143" s="188"/>
      <c r="O143" s="188"/>
      <c r="P143" s="188"/>
      <c r="Q143" s="188"/>
      <c r="R143" s="188"/>
      <c r="S143" s="188"/>
      <c r="T143" s="189"/>
      <c r="AT143" s="184" t="s">
        <v>202</v>
      </c>
      <c r="AU143" s="184" t="s">
        <v>86</v>
      </c>
      <c r="AV143" s="13" t="s">
        <v>21</v>
      </c>
      <c r="AW143" s="13" t="s">
        <v>34</v>
      </c>
      <c r="AX143" s="13" t="s">
        <v>77</v>
      </c>
      <c r="AY143" s="184" t="s">
        <v>134</v>
      </c>
    </row>
    <row r="144" spans="1:65" s="14" customFormat="1">
      <c r="B144" s="190"/>
      <c r="D144" s="174" t="s">
        <v>202</v>
      </c>
      <c r="E144" s="191" t="s">
        <v>1</v>
      </c>
      <c r="F144" s="192" t="s">
        <v>227</v>
      </c>
      <c r="H144" s="193">
        <v>82.391000000000005</v>
      </c>
      <c r="I144" s="194"/>
      <c r="L144" s="190"/>
      <c r="M144" s="195"/>
      <c r="N144" s="196"/>
      <c r="O144" s="196"/>
      <c r="P144" s="196"/>
      <c r="Q144" s="196"/>
      <c r="R144" s="196"/>
      <c r="S144" s="196"/>
      <c r="T144" s="197"/>
      <c r="AT144" s="191" t="s">
        <v>202</v>
      </c>
      <c r="AU144" s="191" t="s">
        <v>86</v>
      </c>
      <c r="AV144" s="14" t="s">
        <v>86</v>
      </c>
      <c r="AW144" s="14" t="s">
        <v>34</v>
      </c>
      <c r="AX144" s="14" t="s">
        <v>21</v>
      </c>
      <c r="AY144" s="191" t="s">
        <v>134</v>
      </c>
    </row>
    <row r="145" spans="1:65" s="2" customFormat="1" ht="16.5" customHeight="1">
      <c r="A145" s="32"/>
      <c r="B145" s="160"/>
      <c r="C145" s="161" t="s">
        <v>165</v>
      </c>
      <c r="D145" s="161" t="s">
        <v>137</v>
      </c>
      <c r="E145" s="162" t="s">
        <v>228</v>
      </c>
      <c r="F145" s="163" t="s">
        <v>229</v>
      </c>
      <c r="G145" s="164" t="s">
        <v>199</v>
      </c>
      <c r="H145" s="165">
        <v>27.463999999999999</v>
      </c>
      <c r="I145" s="166"/>
      <c r="J145" s="167">
        <f>ROUND(I145*H145,2)</f>
        <v>0</v>
      </c>
      <c r="K145" s="163" t="s">
        <v>200</v>
      </c>
      <c r="L145" s="33"/>
      <c r="M145" s="168" t="s">
        <v>1</v>
      </c>
      <c r="N145" s="169" t="s">
        <v>42</v>
      </c>
      <c r="O145" s="58"/>
      <c r="P145" s="170">
        <f>O145*H145</f>
        <v>0</v>
      </c>
      <c r="Q145" s="170">
        <v>0</v>
      </c>
      <c r="R145" s="170">
        <f>Q145*H145</f>
        <v>0</v>
      </c>
      <c r="S145" s="170">
        <v>0</v>
      </c>
      <c r="T145" s="171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2" t="s">
        <v>156</v>
      </c>
      <c r="AT145" s="172" t="s">
        <v>137</v>
      </c>
      <c r="AU145" s="172" t="s">
        <v>86</v>
      </c>
      <c r="AY145" s="17" t="s">
        <v>134</v>
      </c>
      <c r="BE145" s="173">
        <f>IF(N145="základní",J145,0)</f>
        <v>0</v>
      </c>
      <c r="BF145" s="173">
        <f>IF(N145="snížená",J145,0)</f>
        <v>0</v>
      </c>
      <c r="BG145" s="173">
        <f>IF(N145="zákl. přenesená",J145,0)</f>
        <v>0</v>
      </c>
      <c r="BH145" s="173">
        <f>IF(N145="sníž. přenesená",J145,0)</f>
        <v>0</v>
      </c>
      <c r="BI145" s="173">
        <f>IF(N145="nulová",J145,0)</f>
        <v>0</v>
      </c>
      <c r="BJ145" s="17" t="s">
        <v>21</v>
      </c>
      <c r="BK145" s="173">
        <f>ROUND(I145*H145,2)</f>
        <v>0</v>
      </c>
      <c r="BL145" s="17" t="s">
        <v>156</v>
      </c>
      <c r="BM145" s="172" t="s">
        <v>230</v>
      </c>
    </row>
    <row r="146" spans="1:65" s="2" customFormat="1" ht="19.5">
      <c r="A146" s="32"/>
      <c r="B146" s="33"/>
      <c r="C146" s="32"/>
      <c r="D146" s="174" t="s">
        <v>144</v>
      </c>
      <c r="E146" s="32"/>
      <c r="F146" s="175" t="s">
        <v>231</v>
      </c>
      <c r="G146" s="32"/>
      <c r="H146" s="32"/>
      <c r="I146" s="96"/>
      <c r="J146" s="32"/>
      <c r="K146" s="32"/>
      <c r="L146" s="33"/>
      <c r="M146" s="176"/>
      <c r="N146" s="177"/>
      <c r="O146" s="58"/>
      <c r="P146" s="58"/>
      <c r="Q146" s="58"/>
      <c r="R146" s="58"/>
      <c r="S146" s="58"/>
      <c r="T146" s="59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7" t="s">
        <v>144</v>
      </c>
      <c r="AU146" s="17" t="s">
        <v>86</v>
      </c>
    </row>
    <row r="147" spans="1:65" s="13" customFormat="1">
      <c r="B147" s="183"/>
      <c r="D147" s="174" t="s">
        <v>202</v>
      </c>
      <c r="E147" s="184" t="s">
        <v>1</v>
      </c>
      <c r="F147" s="185" t="s">
        <v>232</v>
      </c>
      <c r="H147" s="184" t="s">
        <v>1</v>
      </c>
      <c r="I147" s="186"/>
      <c r="L147" s="183"/>
      <c r="M147" s="187"/>
      <c r="N147" s="188"/>
      <c r="O147" s="188"/>
      <c r="P147" s="188"/>
      <c r="Q147" s="188"/>
      <c r="R147" s="188"/>
      <c r="S147" s="188"/>
      <c r="T147" s="189"/>
      <c r="AT147" s="184" t="s">
        <v>202</v>
      </c>
      <c r="AU147" s="184" t="s">
        <v>86</v>
      </c>
      <c r="AV147" s="13" t="s">
        <v>21</v>
      </c>
      <c r="AW147" s="13" t="s">
        <v>34</v>
      </c>
      <c r="AX147" s="13" t="s">
        <v>77</v>
      </c>
      <c r="AY147" s="184" t="s">
        <v>134</v>
      </c>
    </row>
    <row r="148" spans="1:65" s="14" customFormat="1">
      <c r="B148" s="190"/>
      <c r="D148" s="174" t="s">
        <v>202</v>
      </c>
      <c r="E148" s="191" t="s">
        <v>1</v>
      </c>
      <c r="F148" s="192" t="s">
        <v>233</v>
      </c>
      <c r="H148" s="193">
        <v>27.463999999999999</v>
      </c>
      <c r="I148" s="194"/>
      <c r="L148" s="190"/>
      <c r="M148" s="195"/>
      <c r="N148" s="196"/>
      <c r="O148" s="196"/>
      <c r="P148" s="196"/>
      <c r="Q148" s="196"/>
      <c r="R148" s="196"/>
      <c r="S148" s="196"/>
      <c r="T148" s="197"/>
      <c r="AT148" s="191" t="s">
        <v>202</v>
      </c>
      <c r="AU148" s="191" t="s">
        <v>86</v>
      </c>
      <c r="AV148" s="14" t="s">
        <v>86</v>
      </c>
      <c r="AW148" s="14" t="s">
        <v>34</v>
      </c>
      <c r="AX148" s="14" t="s">
        <v>21</v>
      </c>
      <c r="AY148" s="191" t="s">
        <v>134</v>
      </c>
    </row>
    <row r="149" spans="1:65" s="2" customFormat="1" ht="16.5" customHeight="1">
      <c r="A149" s="32"/>
      <c r="B149" s="160"/>
      <c r="C149" s="161" t="s">
        <v>172</v>
      </c>
      <c r="D149" s="161" t="s">
        <v>137</v>
      </c>
      <c r="E149" s="162" t="s">
        <v>234</v>
      </c>
      <c r="F149" s="163" t="s">
        <v>235</v>
      </c>
      <c r="G149" s="164" t="s">
        <v>199</v>
      </c>
      <c r="H149" s="165">
        <v>35.1</v>
      </c>
      <c r="I149" s="166"/>
      <c r="J149" s="167">
        <f>ROUND(I149*H149,2)</f>
        <v>0</v>
      </c>
      <c r="K149" s="163" t="s">
        <v>200</v>
      </c>
      <c r="L149" s="33"/>
      <c r="M149" s="168" t="s">
        <v>1</v>
      </c>
      <c r="N149" s="169" t="s">
        <v>42</v>
      </c>
      <c r="O149" s="58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2" t="s">
        <v>156</v>
      </c>
      <c r="AT149" s="172" t="s">
        <v>137</v>
      </c>
      <c r="AU149" s="172" t="s">
        <v>86</v>
      </c>
      <c r="AY149" s="17" t="s">
        <v>134</v>
      </c>
      <c r="BE149" s="173">
        <f>IF(N149="základní",J149,0)</f>
        <v>0</v>
      </c>
      <c r="BF149" s="173">
        <f>IF(N149="snížená",J149,0)</f>
        <v>0</v>
      </c>
      <c r="BG149" s="173">
        <f>IF(N149="zákl. přenesená",J149,0)</f>
        <v>0</v>
      </c>
      <c r="BH149" s="173">
        <f>IF(N149="sníž. přenesená",J149,0)</f>
        <v>0</v>
      </c>
      <c r="BI149" s="173">
        <f>IF(N149="nulová",J149,0)</f>
        <v>0</v>
      </c>
      <c r="BJ149" s="17" t="s">
        <v>21</v>
      </c>
      <c r="BK149" s="173">
        <f>ROUND(I149*H149,2)</f>
        <v>0</v>
      </c>
      <c r="BL149" s="17" t="s">
        <v>156</v>
      </c>
      <c r="BM149" s="172" t="s">
        <v>236</v>
      </c>
    </row>
    <row r="150" spans="1:65" s="2" customFormat="1" ht="19.5">
      <c r="A150" s="32"/>
      <c r="B150" s="33"/>
      <c r="C150" s="32"/>
      <c r="D150" s="174" t="s">
        <v>144</v>
      </c>
      <c r="E150" s="32"/>
      <c r="F150" s="175" t="s">
        <v>237</v>
      </c>
      <c r="G150" s="32"/>
      <c r="H150" s="32"/>
      <c r="I150" s="96"/>
      <c r="J150" s="32"/>
      <c r="K150" s="32"/>
      <c r="L150" s="33"/>
      <c r="M150" s="176"/>
      <c r="N150" s="177"/>
      <c r="O150" s="58"/>
      <c r="P150" s="58"/>
      <c r="Q150" s="58"/>
      <c r="R150" s="58"/>
      <c r="S150" s="58"/>
      <c r="T150" s="59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144</v>
      </c>
      <c r="AU150" s="17" t="s">
        <v>86</v>
      </c>
    </row>
    <row r="151" spans="1:65" s="13" customFormat="1">
      <c r="B151" s="183"/>
      <c r="D151" s="174" t="s">
        <v>202</v>
      </c>
      <c r="E151" s="184" t="s">
        <v>1</v>
      </c>
      <c r="F151" s="185" t="s">
        <v>238</v>
      </c>
      <c r="H151" s="184" t="s">
        <v>1</v>
      </c>
      <c r="I151" s="186"/>
      <c r="L151" s="183"/>
      <c r="M151" s="187"/>
      <c r="N151" s="188"/>
      <c r="O151" s="188"/>
      <c r="P151" s="188"/>
      <c r="Q151" s="188"/>
      <c r="R151" s="188"/>
      <c r="S151" s="188"/>
      <c r="T151" s="189"/>
      <c r="AT151" s="184" t="s">
        <v>202</v>
      </c>
      <c r="AU151" s="184" t="s">
        <v>86</v>
      </c>
      <c r="AV151" s="13" t="s">
        <v>21</v>
      </c>
      <c r="AW151" s="13" t="s">
        <v>34</v>
      </c>
      <c r="AX151" s="13" t="s">
        <v>77</v>
      </c>
      <c r="AY151" s="184" t="s">
        <v>134</v>
      </c>
    </row>
    <row r="152" spans="1:65" s="14" customFormat="1">
      <c r="B152" s="190"/>
      <c r="D152" s="174" t="s">
        <v>202</v>
      </c>
      <c r="E152" s="191" t="s">
        <v>1</v>
      </c>
      <c r="F152" s="192" t="s">
        <v>239</v>
      </c>
      <c r="H152" s="193">
        <v>35.1</v>
      </c>
      <c r="I152" s="194"/>
      <c r="L152" s="190"/>
      <c r="M152" s="195"/>
      <c r="N152" s="196"/>
      <c r="O152" s="196"/>
      <c r="P152" s="196"/>
      <c r="Q152" s="196"/>
      <c r="R152" s="196"/>
      <c r="S152" s="196"/>
      <c r="T152" s="197"/>
      <c r="AT152" s="191" t="s">
        <v>202</v>
      </c>
      <c r="AU152" s="191" t="s">
        <v>86</v>
      </c>
      <c r="AV152" s="14" t="s">
        <v>86</v>
      </c>
      <c r="AW152" s="14" t="s">
        <v>34</v>
      </c>
      <c r="AX152" s="14" t="s">
        <v>21</v>
      </c>
      <c r="AY152" s="191" t="s">
        <v>134</v>
      </c>
    </row>
    <row r="153" spans="1:65" s="2" customFormat="1" ht="16.5" customHeight="1">
      <c r="A153" s="32"/>
      <c r="B153" s="160"/>
      <c r="C153" s="161" t="s">
        <v>177</v>
      </c>
      <c r="D153" s="161" t="s">
        <v>137</v>
      </c>
      <c r="E153" s="162" t="s">
        <v>240</v>
      </c>
      <c r="F153" s="163" t="s">
        <v>241</v>
      </c>
      <c r="G153" s="164" t="s">
        <v>199</v>
      </c>
      <c r="H153" s="165">
        <v>11.7</v>
      </c>
      <c r="I153" s="166"/>
      <c r="J153" s="167">
        <f>ROUND(I153*H153,2)</f>
        <v>0</v>
      </c>
      <c r="K153" s="163" t="s">
        <v>200</v>
      </c>
      <c r="L153" s="33"/>
      <c r="M153" s="168" t="s">
        <v>1</v>
      </c>
      <c r="N153" s="169" t="s">
        <v>42</v>
      </c>
      <c r="O153" s="58"/>
      <c r="P153" s="170">
        <f>O153*H153</f>
        <v>0</v>
      </c>
      <c r="Q153" s="170">
        <v>0</v>
      </c>
      <c r="R153" s="170">
        <f>Q153*H153</f>
        <v>0</v>
      </c>
      <c r="S153" s="170">
        <v>0</v>
      </c>
      <c r="T153" s="17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2" t="s">
        <v>156</v>
      </c>
      <c r="AT153" s="172" t="s">
        <v>137</v>
      </c>
      <c r="AU153" s="172" t="s">
        <v>86</v>
      </c>
      <c r="AY153" s="17" t="s">
        <v>134</v>
      </c>
      <c r="BE153" s="173">
        <f>IF(N153="základní",J153,0)</f>
        <v>0</v>
      </c>
      <c r="BF153" s="173">
        <f>IF(N153="snížená",J153,0)</f>
        <v>0</v>
      </c>
      <c r="BG153" s="173">
        <f>IF(N153="zákl. přenesená",J153,0)</f>
        <v>0</v>
      </c>
      <c r="BH153" s="173">
        <f>IF(N153="sníž. přenesená",J153,0)</f>
        <v>0</v>
      </c>
      <c r="BI153" s="173">
        <f>IF(N153="nulová",J153,0)</f>
        <v>0</v>
      </c>
      <c r="BJ153" s="17" t="s">
        <v>21</v>
      </c>
      <c r="BK153" s="173">
        <f>ROUND(I153*H153,2)</f>
        <v>0</v>
      </c>
      <c r="BL153" s="17" t="s">
        <v>156</v>
      </c>
      <c r="BM153" s="172" t="s">
        <v>242</v>
      </c>
    </row>
    <row r="154" spans="1:65" s="2" customFormat="1" ht="19.5">
      <c r="A154" s="32"/>
      <c r="B154" s="33"/>
      <c r="C154" s="32"/>
      <c r="D154" s="174" t="s">
        <v>144</v>
      </c>
      <c r="E154" s="32"/>
      <c r="F154" s="175" t="s">
        <v>243</v>
      </c>
      <c r="G154" s="32"/>
      <c r="H154" s="32"/>
      <c r="I154" s="96"/>
      <c r="J154" s="32"/>
      <c r="K154" s="32"/>
      <c r="L154" s="33"/>
      <c r="M154" s="176"/>
      <c r="N154" s="177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144</v>
      </c>
      <c r="AU154" s="17" t="s">
        <v>86</v>
      </c>
    </row>
    <row r="155" spans="1:65" s="14" customFormat="1">
      <c r="B155" s="190"/>
      <c r="D155" s="174" t="s">
        <v>202</v>
      </c>
      <c r="E155" s="191" t="s">
        <v>1</v>
      </c>
      <c r="F155" s="192" t="s">
        <v>244</v>
      </c>
      <c r="H155" s="193">
        <v>11.7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1" t="s">
        <v>202</v>
      </c>
      <c r="AU155" s="191" t="s">
        <v>86</v>
      </c>
      <c r="AV155" s="14" t="s">
        <v>86</v>
      </c>
      <c r="AW155" s="14" t="s">
        <v>34</v>
      </c>
      <c r="AX155" s="14" t="s">
        <v>21</v>
      </c>
      <c r="AY155" s="191" t="s">
        <v>134</v>
      </c>
    </row>
    <row r="156" spans="1:65" s="2" customFormat="1" ht="16.5" customHeight="1">
      <c r="A156" s="32"/>
      <c r="B156" s="160"/>
      <c r="C156" s="161" t="s">
        <v>182</v>
      </c>
      <c r="D156" s="161" t="s">
        <v>137</v>
      </c>
      <c r="E156" s="162" t="s">
        <v>245</v>
      </c>
      <c r="F156" s="163" t="s">
        <v>246</v>
      </c>
      <c r="G156" s="164" t="s">
        <v>199</v>
      </c>
      <c r="H156" s="165">
        <v>794.33399999999995</v>
      </c>
      <c r="I156" s="166"/>
      <c r="J156" s="167">
        <f>ROUND(I156*H156,2)</f>
        <v>0</v>
      </c>
      <c r="K156" s="163" t="s">
        <v>200</v>
      </c>
      <c r="L156" s="33"/>
      <c r="M156" s="168" t="s">
        <v>1</v>
      </c>
      <c r="N156" s="169" t="s">
        <v>42</v>
      </c>
      <c r="O156" s="58"/>
      <c r="P156" s="170">
        <f>O156*H156</f>
        <v>0</v>
      </c>
      <c r="Q156" s="170">
        <v>0</v>
      </c>
      <c r="R156" s="170">
        <f>Q156*H156</f>
        <v>0</v>
      </c>
      <c r="S156" s="170">
        <v>0</v>
      </c>
      <c r="T156" s="17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2" t="s">
        <v>156</v>
      </c>
      <c r="AT156" s="172" t="s">
        <v>137</v>
      </c>
      <c r="AU156" s="172" t="s">
        <v>86</v>
      </c>
      <c r="AY156" s="17" t="s">
        <v>134</v>
      </c>
      <c r="BE156" s="173">
        <f>IF(N156="základní",J156,0)</f>
        <v>0</v>
      </c>
      <c r="BF156" s="173">
        <f>IF(N156="snížená",J156,0)</f>
        <v>0</v>
      </c>
      <c r="BG156" s="173">
        <f>IF(N156="zákl. přenesená",J156,0)</f>
        <v>0</v>
      </c>
      <c r="BH156" s="173">
        <f>IF(N156="sníž. přenesená",J156,0)</f>
        <v>0</v>
      </c>
      <c r="BI156" s="173">
        <f>IF(N156="nulová",J156,0)</f>
        <v>0</v>
      </c>
      <c r="BJ156" s="17" t="s">
        <v>21</v>
      </c>
      <c r="BK156" s="173">
        <f>ROUND(I156*H156,2)</f>
        <v>0</v>
      </c>
      <c r="BL156" s="17" t="s">
        <v>156</v>
      </c>
      <c r="BM156" s="172" t="s">
        <v>247</v>
      </c>
    </row>
    <row r="157" spans="1:65" s="2" customFormat="1">
      <c r="A157" s="32"/>
      <c r="B157" s="33"/>
      <c r="C157" s="32"/>
      <c r="D157" s="174" t="s">
        <v>144</v>
      </c>
      <c r="E157" s="32"/>
      <c r="F157" s="175" t="s">
        <v>248</v>
      </c>
      <c r="G157" s="32"/>
      <c r="H157" s="32"/>
      <c r="I157" s="96"/>
      <c r="J157" s="32"/>
      <c r="K157" s="32"/>
      <c r="L157" s="33"/>
      <c r="M157" s="176"/>
      <c r="N157" s="177"/>
      <c r="O157" s="58"/>
      <c r="P157" s="58"/>
      <c r="Q157" s="58"/>
      <c r="R157" s="58"/>
      <c r="S157" s="58"/>
      <c r="T157" s="59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7" t="s">
        <v>144</v>
      </c>
      <c r="AU157" s="17" t="s">
        <v>86</v>
      </c>
    </row>
    <row r="158" spans="1:65" s="13" customFormat="1">
      <c r="B158" s="183"/>
      <c r="D158" s="174" t="s">
        <v>202</v>
      </c>
      <c r="E158" s="184" t="s">
        <v>1</v>
      </c>
      <c r="F158" s="185" t="s">
        <v>249</v>
      </c>
      <c r="H158" s="184" t="s">
        <v>1</v>
      </c>
      <c r="I158" s="186"/>
      <c r="L158" s="183"/>
      <c r="M158" s="187"/>
      <c r="N158" s="188"/>
      <c r="O158" s="188"/>
      <c r="P158" s="188"/>
      <c r="Q158" s="188"/>
      <c r="R158" s="188"/>
      <c r="S158" s="188"/>
      <c r="T158" s="189"/>
      <c r="AT158" s="184" t="s">
        <v>202</v>
      </c>
      <c r="AU158" s="184" t="s">
        <v>86</v>
      </c>
      <c r="AV158" s="13" t="s">
        <v>21</v>
      </c>
      <c r="AW158" s="13" t="s">
        <v>34</v>
      </c>
      <c r="AX158" s="13" t="s">
        <v>77</v>
      </c>
      <c r="AY158" s="184" t="s">
        <v>134</v>
      </c>
    </row>
    <row r="159" spans="1:65" s="14" customFormat="1">
      <c r="B159" s="190"/>
      <c r="D159" s="174" t="s">
        <v>202</v>
      </c>
      <c r="E159" s="191" t="s">
        <v>1</v>
      </c>
      <c r="F159" s="192" t="s">
        <v>250</v>
      </c>
      <c r="H159" s="193">
        <v>794.33399999999995</v>
      </c>
      <c r="I159" s="194"/>
      <c r="L159" s="190"/>
      <c r="M159" s="195"/>
      <c r="N159" s="196"/>
      <c r="O159" s="196"/>
      <c r="P159" s="196"/>
      <c r="Q159" s="196"/>
      <c r="R159" s="196"/>
      <c r="S159" s="196"/>
      <c r="T159" s="197"/>
      <c r="AT159" s="191" t="s">
        <v>202</v>
      </c>
      <c r="AU159" s="191" t="s">
        <v>86</v>
      </c>
      <c r="AV159" s="14" t="s">
        <v>86</v>
      </c>
      <c r="AW159" s="14" t="s">
        <v>34</v>
      </c>
      <c r="AX159" s="14" t="s">
        <v>21</v>
      </c>
      <c r="AY159" s="191" t="s">
        <v>134</v>
      </c>
    </row>
    <row r="160" spans="1:65" s="2" customFormat="1" ht="16.5" customHeight="1">
      <c r="A160" s="32"/>
      <c r="B160" s="160"/>
      <c r="C160" s="161" t="s">
        <v>26</v>
      </c>
      <c r="D160" s="161" t="s">
        <v>137</v>
      </c>
      <c r="E160" s="162" t="s">
        <v>251</v>
      </c>
      <c r="F160" s="163" t="s">
        <v>252</v>
      </c>
      <c r="G160" s="164" t="s">
        <v>199</v>
      </c>
      <c r="H160" s="165">
        <v>794.33399999999995</v>
      </c>
      <c r="I160" s="166"/>
      <c r="J160" s="167">
        <f>ROUND(I160*H160,2)</f>
        <v>0</v>
      </c>
      <c r="K160" s="163" t="s">
        <v>200</v>
      </c>
      <c r="L160" s="33"/>
      <c r="M160" s="168" t="s">
        <v>1</v>
      </c>
      <c r="N160" s="169" t="s">
        <v>42</v>
      </c>
      <c r="O160" s="58"/>
      <c r="P160" s="170">
        <f>O160*H160</f>
        <v>0</v>
      </c>
      <c r="Q160" s="170">
        <v>0</v>
      </c>
      <c r="R160" s="170">
        <f>Q160*H160</f>
        <v>0</v>
      </c>
      <c r="S160" s="170">
        <v>0</v>
      </c>
      <c r="T160" s="171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2" t="s">
        <v>156</v>
      </c>
      <c r="AT160" s="172" t="s">
        <v>137</v>
      </c>
      <c r="AU160" s="172" t="s">
        <v>86</v>
      </c>
      <c r="AY160" s="17" t="s">
        <v>134</v>
      </c>
      <c r="BE160" s="173">
        <f>IF(N160="základní",J160,0)</f>
        <v>0</v>
      </c>
      <c r="BF160" s="173">
        <f>IF(N160="snížená",J160,0)</f>
        <v>0</v>
      </c>
      <c r="BG160" s="173">
        <f>IF(N160="zákl. přenesená",J160,0)</f>
        <v>0</v>
      </c>
      <c r="BH160" s="173">
        <f>IF(N160="sníž. přenesená",J160,0)</f>
        <v>0</v>
      </c>
      <c r="BI160" s="173">
        <f>IF(N160="nulová",J160,0)</f>
        <v>0</v>
      </c>
      <c r="BJ160" s="17" t="s">
        <v>21</v>
      </c>
      <c r="BK160" s="173">
        <f>ROUND(I160*H160,2)</f>
        <v>0</v>
      </c>
      <c r="BL160" s="17" t="s">
        <v>156</v>
      </c>
      <c r="BM160" s="172" t="s">
        <v>253</v>
      </c>
    </row>
    <row r="161" spans="1:65" s="2" customFormat="1" ht="19.5">
      <c r="A161" s="32"/>
      <c r="B161" s="33"/>
      <c r="C161" s="32"/>
      <c r="D161" s="174" t="s">
        <v>144</v>
      </c>
      <c r="E161" s="32"/>
      <c r="F161" s="175" t="s">
        <v>254</v>
      </c>
      <c r="G161" s="32"/>
      <c r="H161" s="32"/>
      <c r="I161" s="96"/>
      <c r="J161" s="32"/>
      <c r="K161" s="32"/>
      <c r="L161" s="33"/>
      <c r="M161" s="176"/>
      <c r="N161" s="177"/>
      <c r="O161" s="58"/>
      <c r="P161" s="58"/>
      <c r="Q161" s="58"/>
      <c r="R161" s="58"/>
      <c r="S161" s="58"/>
      <c r="T161" s="59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7" t="s">
        <v>144</v>
      </c>
      <c r="AU161" s="17" t="s">
        <v>86</v>
      </c>
    </row>
    <row r="162" spans="1:65" s="14" customFormat="1">
      <c r="B162" s="190"/>
      <c r="D162" s="174" t="s">
        <v>202</v>
      </c>
      <c r="E162" s="191" t="s">
        <v>1</v>
      </c>
      <c r="F162" s="192" t="s">
        <v>255</v>
      </c>
      <c r="H162" s="193">
        <v>794.33399999999995</v>
      </c>
      <c r="I162" s="194"/>
      <c r="L162" s="190"/>
      <c r="M162" s="195"/>
      <c r="N162" s="196"/>
      <c r="O162" s="196"/>
      <c r="P162" s="196"/>
      <c r="Q162" s="196"/>
      <c r="R162" s="196"/>
      <c r="S162" s="196"/>
      <c r="T162" s="197"/>
      <c r="AT162" s="191" t="s">
        <v>202</v>
      </c>
      <c r="AU162" s="191" t="s">
        <v>86</v>
      </c>
      <c r="AV162" s="14" t="s">
        <v>86</v>
      </c>
      <c r="AW162" s="14" t="s">
        <v>34</v>
      </c>
      <c r="AX162" s="14" t="s">
        <v>21</v>
      </c>
      <c r="AY162" s="191" t="s">
        <v>134</v>
      </c>
    </row>
    <row r="163" spans="1:65" s="2" customFormat="1" ht="16.5" customHeight="1">
      <c r="A163" s="32"/>
      <c r="B163" s="160"/>
      <c r="C163" s="161" t="s">
        <v>256</v>
      </c>
      <c r="D163" s="161" t="s">
        <v>137</v>
      </c>
      <c r="E163" s="162" t="s">
        <v>257</v>
      </c>
      <c r="F163" s="163" t="s">
        <v>258</v>
      </c>
      <c r="G163" s="164" t="s">
        <v>199</v>
      </c>
      <c r="H163" s="165">
        <v>7943.34</v>
      </c>
      <c r="I163" s="166"/>
      <c r="J163" s="167">
        <f>ROUND(I163*H163,2)</f>
        <v>0</v>
      </c>
      <c r="K163" s="163" t="s">
        <v>200</v>
      </c>
      <c r="L163" s="33"/>
      <c r="M163" s="168" t="s">
        <v>1</v>
      </c>
      <c r="N163" s="169" t="s">
        <v>42</v>
      </c>
      <c r="O163" s="58"/>
      <c r="P163" s="170">
        <f>O163*H163</f>
        <v>0</v>
      </c>
      <c r="Q163" s="170">
        <v>0</v>
      </c>
      <c r="R163" s="170">
        <f>Q163*H163</f>
        <v>0</v>
      </c>
      <c r="S163" s="170">
        <v>0</v>
      </c>
      <c r="T163" s="171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2" t="s">
        <v>156</v>
      </c>
      <c r="AT163" s="172" t="s">
        <v>137</v>
      </c>
      <c r="AU163" s="172" t="s">
        <v>86</v>
      </c>
      <c r="AY163" s="17" t="s">
        <v>134</v>
      </c>
      <c r="BE163" s="173">
        <f>IF(N163="základní",J163,0)</f>
        <v>0</v>
      </c>
      <c r="BF163" s="173">
        <f>IF(N163="snížená",J163,0)</f>
        <v>0</v>
      </c>
      <c r="BG163" s="173">
        <f>IF(N163="zákl. přenesená",J163,0)</f>
        <v>0</v>
      </c>
      <c r="BH163" s="173">
        <f>IF(N163="sníž. přenesená",J163,0)</f>
        <v>0</v>
      </c>
      <c r="BI163" s="173">
        <f>IF(N163="nulová",J163,0)</f>
        <v>0</v>
      </c>
      <c r="BJ163" s="17" t="s">
        <v>21</v>
      </c>
      <c r="BK163" s="173">
        <f>ROUND(I163*H163,2)</f>
        <v>0</v>
      </c>
      <c r="BL163" s="17" t="s">
        <v>156</v>
      </c>
      <c r="BM163" s="172" t="s">
        <v>259</v>
      </c>
    </row>
    <row r="164" spans="1:65" s="2" customFormat="1" ht="19.5">
      <c r="A164" s="32"/>
      <c r="B164" s="33"/>
      <c r="C164" s="32"/>
      <c r="D164" s="174" t="s">
        <v>144</v>
      </c>
      <c r="E164" s="32"/>
      <c r="F164" s="175" t="s">
        <v>260</v>
      </c>
      <c r="G164" s="32"/>
      <c r="H164" s="32"/>
      <c r="I164" s="96"/>
      <c r="J164" s="32"/>
      <c r="K164" s="32"/>
      <c r="L164" s="33"/>
      <c r="M164" s="176"/>
      <c r="N164" s="177"/>
      <c r="O164" s="58"/>
      <c r="P164" s="58"/>
      <c r="Q164" s="58"/>
      <c r="R164" s="58"/>
      <c r="S164" s="58"/>
      <c r="T164" s="59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7" t="s">
        <v>144</v>
      </c>
      <c r="AU164" s="17" t="s">
        <v>86</v>
      </c>
    </row>
    <row r="165" spans="1:65" s="14" customFormat="1">
      <c r="B165" s="190"/>
      <c r="D165" s="174" t="s">
        <v>202</v>
      </c>
      <c r="E165" s="191" t="s">
        <v>1</v>
      </c>
      <c r="F165" s="192" t="s">
        <v>261</v>
      </c>
      <c r="H165" s="193">
        <v>7943.34</v>
      </c>
      <c r="I165" s="194"/>
      <c r="L165" s="190"/>
      <c r="M165" s="195"/>
      <c r="N165" s="196"/>
      <c r="O165" s="196"/>
      <c r="P165" s="196"/>
      <c r="Q165" s="196"/>
      <c r="R165" s="196"/>
      <c r="S165" s="196"/>
      <c r="T165" s="197"/>
      <c r="AT165" s="191" t="s">
        <v>202</v>
      </c>
      <c r="AU165" s="191" t="s">
        <v>86</v>
      </c>
      <c r="AV165" s="14" t="s">
        <v>86</v>
      </c>
      <c r="AW165" s="14" t="s">
        <v>34</v>
      </c>
      <c r="AX165" s="14" t="s">
        <v>21</v>
      </c>
      <c r="AY165" s="191" t="s">
        <v>134</v>
      </c>
    </row>
    <row r="166" spans="1:65" s="2" customFormat="1" ht="16.5" customHeight="1">
      <c r="A166" s="32"/>
      <c r="B166" s="160"/>
      <c r="C166" s="161" t="s">
        <v>262</v>
      </c>
      <c r="D166" s="161" t="s">
        <v>137</v>
      </c>
      <c r="E166" s="162" t="s">
        <v>263</v>
      </c>
      <c r="F166" s="163" t="s">
        <v>264</v>
      </c>
      <c r="G166" s="164" t="s">
        <v>199</v>
      </c>
      <c r="H166" s="165">
        <v>794.33399999999995</v>
      </c>
      <c r="I166" s="166"/>
      <c r="J166" s="167">
        <f>ROUND(I166*H166,2)</f>
        <v>0</v>
      </c>
      <c r="K166" s="163" t="s">
        <v>200</v>
      </c>
      <c r="L166" s="33"/>
      <c r="M166" s="168" t="s">
        <v>1</v>
      </c>
      <c r="N166" s="169" t="s">
        <v>42</v>
      </c>
      <c r="O166" s="58"/>
      <c r="P166" s="170">
        <f>O166*H166</f>
        <v>0</v>
      </c>
      <c r="Q166" s="170">
        <v>0</v>
      </c>
      <c r="R166" s="170">
        <f>Q166*H166</f>
        <v>0</v>
      </c>
      <c r="S166" s="170">
        <v>0</v>
      </c>
      <c r="T166" s="17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2" t="s">
        <v>156</v>
      </c>
      <c r="AT166" s="172" t="s">
        <v>137</v>
      </c>
      <c r="AU166" s="172" t="s">
        <v>86</v>
      </c>
      <c r="AY166" s="17" t="s">
        <v>134</v>
      </c>
      <c r="BE166" s="173">
        <f>IF(N166="základní",J166,0)</f>
        <v>0</v>
      </c>
      <c r="BF166" s="173">
        <f>IF(N166="snížená",J166,0)</f>
        <v>0</v>
      </c>
      <c r="BG166" s="173">
        <f>IF(N166="zákl. přenesená",J166,0)</f>
        <v>0</v>
      </c>
      <c r="BH166" s="173">
        <f>IF(N166="sníž. přenesená",J166,0)</f>
        <v>0</v>
      </c>
      <c r="BI166" s="173">
        <f>IF(N166="nulová",J166,0)</f>
        <v>0</v>
      </c>
      <c r="BJ166" s="17" t="s">
        <v>21</v>
      </c>
      <c r="BK166" s="173">
        <f>ROUND(I166*H166,2)</f>
        <v>0</v>
      </c>
      <c r="BL166" s="17" t="s">
        <v>156</v>
      </c>
      <c r="BM166" s="172" t="s">
        <v>265</v>
      </c>
    </row>
    <row r="167" spans="1:65" s="2" customFormat="1">
      <c r="A167" s="32"/>
      <c r="B167" s="33"/>
      <c r="C167" s="32"/>
      <c r="D167" s="174" t="s">
        <v>144</v>
      </c>
      <c r="E167" s="32"/>
      <c r="F167" s="175" t="s">
        <v>264</v>
      </c>
      <c r="G167" s="32"/>
      <c r="H167" s="32"/>
      <c r="I167" s="96"/>
      <c r="J167" s="32"/>
      <c r="K167" s="32"/>
      <c r="L167" s="33"/>
      <c r="M167" s="176"/>
      <c r="N167" s="177"/>
      <c r="O167" s="58"/>
      <c r="P167" s="58"/>
      <c r="Q167" s="58"/>
      <c r="R167" s="58"/>
      <c r="S167" s="58"/>
      <c r="T167" s="59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144</v>
      </c>
      <c r="AU167" s="17" t="s">
        <v>86</v>
      </c>
    </row>
    <row r="168" spans="1:65" s="13" customFormat="1">
      <c r="B168" s="183"/>
      <c r="D168" s="174" t="s">
        <v>202</v>
      </c>
      <c r="E168" s="184" t="s">
        <v>1</v>
      </c>
      <c r="F168" s="185" t="s">
        <v>266</v>
      </c>
      <c r="H168" s="184" t="s">
        <v>1</v>
      </c>
      <c r="I168" s="186"/>
      <c r="L168" s="183"/>
      <c r="M168" s="187"/>
      <c r="N168" s="188"/>
      <c r="O168" s="188"/>
      <c r="P168" s="188"/>
      <c r="Q168" s="188"/>
      <c r="R168" s="188"/>
      <c r="S168" s="188"/>
      <c r="T168" s="189"/>
      <c r="AT168" s="184" t="s">
        <v>202</v>
      </c>
      <c r="AU168" s="184" t="s">
        <v>86</v>
      </c>
      <c r="AV168" s="13" t="s">
        <v>21</v>
      </c>
      <c r="AW168" s="13" t="s">
        <v>34</v>
      </c>
      <c r="AX168" s="13" t="s">
        <v>77</v>
      </c>
      <c r="AY168" s="184" t="s">
        <v>134</v>
      </c>
    </row>
    <row r="169" spans="1:65" s="14" customFormat="1">
      <c r="B169" s="190"/>
      <c r="D169" s="174" t="s">
        <v>202</v>
      </c>
      <c r="E169" s="191" t="s">
        <v>1</v>
      </c>
      <c r="F169" s="192" t="s">
        <v>255</v>
      </c>
      <c r="H169" s="193">
        <v>794.33399999999995</v>
      </c>
      <c r="I169" s="194"/>
      <c r="L169" s="190"/>
      <c r="M169" s="195"/>
      <c r="N169" s="196"/>
      <c r="O169" s="196"/>
      <c r="P169" s="196"/>
      <c r="Q169" s="196"/>
      <c r="R169" s="196"/>
      <c r="S169" s="196"/>
      <c r="T169" s="197"/>
      <c r="AT169" s="191" t="s">
        <v>202</v>
      </c>
      <c r="AU169" s="191" t="s">
        <v>86</v>
      </c>
      <c r="AV169" s="14" t="s">
        <v>86</v>
      </c>
      <c r="AW169" s="14" t="s">
        <v>34</v>
      </c>
      <c r="AX169" s="14" t="s">
        <v>21</v>
      </c>
      <c r="AY169" s="191" t="s">
        <v>134</v>
      </c>
    </row>
    <row r="170" spans="1:65" s="2" customFormat="1" ht="16.5" customHeight="1">
      <c r="A170" s="32"/>
      <c r="B170" s="160"/>
      <c r="C170" s="161" t="s">
        <v>267</v>
      </c>
      <c r="D170" s="161" t="s">
        <v>137</v>
      </c>
      <c r="E170" s="162" t="s">
        <v>268</v>
      </c>
      <c r="F170" s="163" t="s">
        <v>269</v>
      </c>
      <c r="G170" s="164" t="s">
        <v>270</v>
      </c>
      <c r="H170" s="165">
        <v>1588.6679999999999</v>
      </c>
      <c r="I170" s="166"/>
      <c r="J170" s="167">
        <f>ROUND(I170*H170,2)</f>
        <v>0</v>
      </c>
      <c r="K170" s="163" t="s">
        <v>271</v>
      </c>
      <c r="L170" s="33"/>
      <c r="M170" s="168" t="s">
        <v>1</v>
      </c>
      <c r="N170" s="169" t="s">
        <v>42</v>
      </c>
      <c r="O170" s="58"/>
      <c r="P170" s="170">
        <f>O170*H170</f>
        <v>0</v>
      </c>
      <c r="Q170" s="170">
        <v>0</v>
      </c>
      <c r="R170" s="170">
        <f>Q170*H170</f>
        <v>0</v>
      </c>
      <c r="S170" s="170">
        <v>0</v>
      </c>
      <c r="T170" s="17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2" t="s">
        <v>156</v>
      </c>
      <c r="AT170" s="172" t="s">
        <v>137</v>
      </c>
      <c r="AU170" s="172" t="s">
        <v>86</v>
      </c>
      <c r="AY170" s="17" t="s">
        <v>134</v>
      </c>
      <c r="BE170" s="173">
        <f>IF(N170="základní",J170,0)</f>
        <v>0</v>
      </c>
      <c r="BF170" s="173">
        <f>IF(N170="snížená",J170,0)</f>
        <v>0</v>
      </c>
      <c r="BG170" s="173">
        <f>IF(N170="zákl. přenesená",J170,0)</f>
        <v>0</v>
      </c>
      <c r="BH170" s="173">
        <f>IF(N170="sníž. přenesená",J170,0)</f>
        <v>0</v>
      </c>
      <c r="BI170" s="173">
        <f>IF(N170="nulová",J170,0)</f>
        <v>0</v>
      </c>
      <c r="BJ170" s="17" t="s">
        <v>21</v>
      </c>
      <c r="BK170" s="173">
        <f>ROUND(I170*H170,2)</f>
        <v>0</v>
      </c>
      <c r="BL170" s="17" t="s">
        <v>156</v>
      </c>
      <c r="BM170" s="172" t="s">
        <v>272</v>
      </c>
    </row>
    <row r="171" spans="1:65" s="2" customFormat="1">
      <c r="A171" s="32"/>
      <c r="B171" s="33"/>
      <c r="C171" s="32"/>
      <c r="D171" s="174" t="s">
        <v>144</v>
      </c>
      <c r="E171" s="32"/>
      <c r="F171" s="175" t="s">
        <v>273</v>
      </c>
      <c r="G171" s="32"/>
      <c r="H171" s="32"/>
      <c r="I171" s="96"/>
      <c r="J171" s="32"/>
      <c r="K171" s="32"/>
      <c r="L171" s="33"/>
      <c r="M171" s="176"/>
      <c r="N171" s="177"/>
      <c r="O171" s="58"/>
      <c r="P171" s="58"/>
      <c r="Q171" s="58"/>
      <c r="R171" s="58"/>
      <c r="S171" s="58"/>
      <c r="T171" s="59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144</v>
      </c>
      <c r="AU171" s="17" t="s">
        <v>86</v>
      </c>
    </row>
    <row r="172" spans="1:65" s="2" customFormat="1" ht="19.5">
      <c r="A172" s="32"/>
      <c r="B172" s="33"/>
      <c r="C172" s="32"/>
      <c r="D172" s="174" t="s">
        <v>145</v>
      </c>
      <c r="E172" s="32"/>
      <c r="F172" s="178" t="s">
        <v>274</v>
      </c>
      <c r="G172" s="32"/>
      <c r="H172" s="32"/>
      <c r="I172" s="96"/>
      <c r="J172" s="32"/>
      <c r="K172" s="32"/>
      <c r="L172" s="33"/>
      <c r="M172" s="176"/>
      <c r="N172" s="177"/>
      <c r="O172" s="58"/>
      <c r="P172" s="58"/>
      <c r="Q172" s="58"/>
      <c r="R172" s="58"/>
      <c r="S172" s="58"/>
      <c r="T172" s="59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145</v>
      </c>
      <c r="AU172" s="17" t="s">
        <v>86</v>
      </c>
    </row>
    <row r="173" spans="1:65" s="13" customFormat="1">
      <c r="B173" s="183"/>
      <c r="D173" s="174" t="s">
        <v>202</v>
      </c>
      <c r="E173" s="184" t="s">
        <v>1</v>
      </c>
      <c r="F173" s="185" t="s">
        <v>275</v>
      </c>
      <c r="H173" s="184" t="s">
        <v>1</v>
      </c>
      <c r="I173" s="186"/>
      <c r="L173" s="183"/>
      <c r="M173" s="187"/>
      <c r="N173" s="188"/>
      <c r="O173" s="188"/>
      <c r="P173" s="188"/>
      <c r="Q173" s="188"/>
      <c r="R173" s="188"/>
      <c r="S173" s="188"/>
      <c r="T173" s="189"/>
      <c r="AT173" s="184" t="s">
        <v>202</v>
      </c>
      <c r="AU173" s="184" t="s">
        <v>86</v>
      </c>
      <c r="AV173" s="13" t="s">
        <v>21</v>
      </c>
      <c r="AW173" s="13" t="s">
        <v>34</v>
      </c>
      <c r="AX173" s="13" t="s">
        <v>77</v>
      </c>
      <c r="AY173" s="184" t="s">
        <v>134</v>
      </c>
    </row>
    <row r="174" spans="1:65" s="14" customFormat="1">
      <c r="B174" s="190"/>
      <c r="D174" s="174" t="s">
        <v>202</v>
      </c>
      <c r="E174" s="191" t="s">
        <v>1</v>
      </c>
      <c r="F174" s="192" t="s">
        <v>276</v>
      </c>
      <c r="H174" s="193">
        <v>1588.6679999999999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1" t="s">
        <v>202</v>
      </c>
      <c r="AU174" s="191" t="s">
        <v>86</v>
      </c>
      <c r="AV174" s="14" t="s">
        <v>86</v>
      </c>
      <c r="AW174" s="14" t="s">
        <v>34</v>
      </c>
      <c r="AX174" s="14" t="s">
        <v>21</v>
      </c>
      <c r="AY174" s="191" t="s">
        <v>134</v>
      </c>
    </row>
    <row r="175" spans="1:65" s="2" customFormat="1" ht="16.5" customHeight="1">
      <c r="A175" s="32"/>
      <c r="B175" s="160"/>
      <c r="C175" s="161" t="s">
        <v>277</v>
      </c>
      <c r="D175" s="161" t="s">
        <v>137</v>
      </c>
      <c r="E175" s="162" t="s">
        <v>278</v>
      </c>
      <c r="F175" s="163" t="s">
        <v>279</v>
      </c>
      <c r="G175" s="164" t="s">
        <v>280</v>
      </c>
      <c r="H175" s="165">
        <v>2916.7060000000001</v>
      </c>
      <c r="I175" s="166"/>
      <c r="J175" s="167">
        <f>ROUND(I175*H175,2)</f>
        <v>0</v>
      </c>
      <c r="K175" s="163" t="s">
        <v>200</v>
      </c>
      <c r="L175" s="33"/>
      <c r="M175" s="168" t="s">
        <v>1</v>
      </c>
      <c r="N175" s="169" t="s">
        <v>42</v>
      </c>
      <c r="O175" s="58"/>
      <c r="P175" s="170">
        <f>O175*H175</f>
        <v>0</v>
      </c>
      <c r="Q175" s="170">
        <v>0</v>
      </c>
      <c r="R175" s="170">
        <f>Q175*H175</f>
        <v>0</v>
      </c>
      <c r="S175" s="170">
        <v>0</v>
      </c>
      <c r="T175" s="17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2" t="s">
        <v>156</v>
      </c>
      <c r="AT175" s="172" t="s">
        <v>137</v>
      </c>
      <c r="AU175" s="172" t="s">
        <v>86</v>
      </c>
      <c r="AY175" s="17" t="s">
        <v>134</v>
      </c>
      <c r="BE175" s="173">
        <f>IF(N175="základní",J175,0)</f>
        <v>0</v>
      </c>
      <c r="BF175" s="173">
        <f>IF(N175="snížená",J175,0)</f>
        <v>0</v>
      </c>
      <c r="BG175" s="173">
        <f>IF(N175="zákl. přenesená",J175,0)</f>
        <v>0</v>
      </c>
      <c r="BH175" s="173">
        <f>IF(N175="sníž. přenesená",J175,0)</f>
        <v>0</v>
      </c>
      <c r="BI175" s="173">
        <f>IF(N175="nulová",J175,0)</f>
        <v>0</v>
      </c>
      <c r="BJ175" s="17" t="s">
        <v>21</v>
      </c>
      <c r="BK175" s="173">
        <f>ROUND(I175*H175,2)</f>
        <v>0</v>
      </c>
      <c r="BL175" s="17" t="s">
        <v>156</v>
      </c>
      <c r="BM175" s="172" t="s">
        <v>281</v>
      </c>
    </row>
    <row r="176" spans="1:65" s="2" customFormat="1">
      <c r="A176" s="32"/>
      <c r="B176" s="33"/>
      <c r="C176" s="32"/>
      <c r="D176" s="174" t="s">
        <v>144</v>
      </c>
      <c r="E176" s="32"/>
      <c r="F176" s="175" t="s">
        <v>282</v>
      </c>
      <c r="G176" s="32"/>
      <c r="H176" s="32"/>
      <c r="I176" s="96"/>
      <c r="J176" s="32"/>
      <c r="K176" s="32"/>
      <c r="L176" s="33"/>
      <c r="M176" s="176"/>
      <c r="N176" s="177"/>
      <c r="O176" s="58"/>
      <c r="P176" s="58"/>
      <c r="Q176" s="58"/>
      <c r="R176" s="58"/>
      <c r="S176" s="58"/>
      <c r="T176" s="59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144</v>
      </c>
      <c r="AU176" s="17" t="s">
        <v>86</v>
      </c>
    </row>
    <row r="177" spans="1:65" s="13" customFormat="1">
      <c r="B177" s="183"/>
      <c r="D177" s="174" t="s">
        <v>202</v>
      </c>
      <c r="E177" s="184" t="s">
        <v>1</v>
      </c>
      <c r="F177" s="185" t="s">
        <v>283</v>
      </c>
      <c r="H177" s="184" t="s">
        <v>1</v>
      </c>
      <c r="I177" s="186"/>
      <c r="L177" s="183"/>
      <c r="M177" s="187"/>
      <c r="N177" s="188"/>
      <c r="O177" s="188"/>
      <c r="P177" s="188"/>
      <c r="Q177" s="188"/>
      <c r="R177" s="188"/>
      <c r="S177" s="188"/>
      <c r="T177" s="189"/>
      <c r="AT177" s="184" t="s">
        <v>202</v>
      </c>
      <c r="AU177" s="184" t="s">
        <v>86</v>
      </c>
      <c r="AV177" s="13" t="s">
        <v>21</v>
      </c>
      <c r="AW177" s="13" t="s">
        <v>34</v>
      </c>
      <c r="AX177" s="13" t="s">
        <v>77</v>
      </c>
      <c r="AY177" s="184" t="s">
        <v>134</v>
      </c>
    </row>
    <row r="178" spans="1:65" s="14" customFormat="1">
      <c r="B178" s="190"/>
      <c r="D178" s="174" t="s">
        <v>202</v>
      </c>
      <c r="E178" s="191" t="s">
        <v>1</v>
      </c>
      <c r="F178" s="192" t="s">
        <v>284</v>
      </c>
      <c r="H178" s="193">
        <v>2916.7060000000001</v>
      </c>
      <c r="I178" s="194"/>
      <c r="L178" s="190"/>
      <c r="M178" s="195"/>
      <c r="N178" s="196"/>
      <c r="O178" s="196"/>
      <c r="P178" s="196"/>
      <c r="Q178" s="196"/>
      <c r="R178" s="196"/>
      <c r="S178" s="196"/>
      <c r="T178" s="197"/>
      <c r="AT178" s="191" t="s">
        <v>202</v>
      </c>
      <c r="AU178" s="191" t="s">
        <v>86</v>
      </c>
      <c r="AV178" s="14" t="s">
        <v>86</v>
      </c>
      <c r="AW178" s="14" t="s">
        <v>34</v>
      </c>
      <c r="AX178" s="14" t="s">
        <v>21</v>
      </c>
      <c r="AY178" s="191" t="s">
        <v>134</v>
      </c>
    </row>
    <row r="179" spans="1:65" s="2" customFormat="1" ht="16.5" customHeight="1">
      <c r="A179" s="32"/>
      <c r="B179" s="160"/>
      <c r="C179" s="161" t="s">
        <v>8</v>
      </c>
      <c r="D179" s="161" t="s">
        <v>137</v>
      </c>
      <c r="E179" s="162" t="s">
        <v>285</v>
      </c>
      <c r="F179" s="163" t="s">
        <v>286</v>
      </c>
      <c r="G179" s="164" t="s">
        <v>199</v>
      </c>
      <c r="H179" s="165">
        <v>153.83000000000001</v>
      </c>
      <c r="I179" s="166"/>
      <c r="J179" s="167">
        <f>ROUND(I179*H179,2)</f>
        <v>0</v>
      </c>
      <c r="K179" s="163" t="s">
        <v>200</v>
      </c>
      <c r="L179" s="33"/>
      <c r="M179" s="168" t="s">
        <v>1</v>
      </c>
      <c r="N179" s="169" t="s">
        <v>42</v>
      </c>
      <c r="O179" s="58"/>
      <c r="P179" s="170">
        <f>O179*H179</f>
        <v>0</v>
      </c>
      <c r="Q179" s="170">
        <v>0</v>
      </c>
      <c r="R179" s="170">
        <f>Q179*H179</f>
        <v>0</v>
      </c>
      <c r="S179" s="170">
        <v>0</v>
      </c>
      <c r="T179" s="171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2" t="s">
        <v>156</v>
      </c>
      <c r="AT179" s="172" t="s">
        <v>137</v>
      </c>
      <c r="AU179" s="172" t="s">
        <v>86</v>
      </c>
      <c r="AY179" s="17" t="s">
        <v>134</v>
      </c>
      <c r="BE179" s="173">
        <f>IF(N179="základní",J179,0)</f>
        <v>0</v>
      </c>
      <c r="BF179" s="173">
        <f>IF(N179="snížená",J179,0)</f>
        <v>0</v>
      </c>
      <c r="BG179" s="173">
        <f>IF(N179="zákl. přenesená",J179,0)</f>
        <v>0</v>
      </c>
      <c r="BH179" s="173">
        <f>IF(N179="sníž. přenesená",J179,0)</f>
        <v>0</v>
      </c>
      <c r="BI179" s="173">
        <f>IF(N179="nulová",J179,0)</f>
        <v>0</v>
      </c>
      <c r="BJ179" s="17" t="s">
        <v>21</v>
      </c>
      <c r="BK179" s="173">
        <f>ROUND(I179*H179,2)</f>
        <v>0</v>
      </c>
      <c r="BL179" s="17" t="s">
        <v>156</v>
      </c>
      <c r="BM179" s="172" t="s">
        <v>287</v>
      </c>
    </row>
    <row r="180" spans="1:65" s="2" customFormat="1" ht="19.5">
      <c r="A180" s="32"/>
      <c r="B180" s="33"/>
      <c r="C180" s="32"/>
      <c r="D180" s="174" t="s">
        <v>144</v>
      </c>
      <c r="E180" s="32"/>
      <c r="F180" s="175" t="s">
        <v>288</v>
      </c>
      <c r="G180" s="32"/>
      <c r="H180" s="32"/>
      <c r="I180" s="96"/>
      <c r="J180" s="32"/>
      <c r="K180" s="32"/>
      <c r="L180" s="33"/>
      <c r="M180" s="176"/>
      <c r="N180" s="177"/>
      <c r="O180" s="58"/>
      <c r="P180" s="58"/>
      <c r="Q180" s="58"/>
      <c r="R180" s="58"/>
      <c r="S180" s="58"/>
      <c r="T180" s="59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7" t="s">
        <v>144</v>
      </c>
      <c r="AU180" s="17" t="s">
        <v>86</v>
      </c>
    </row>
    <row r="181" spans="1:65" s="2" customFormat="1" ht="19.5">
      <c r="A181" s="32"/>
      <c r="B181" s="33"/>
      <c r="C181" s="32"/>
      <c r="D181" s="174" t="s">
        <v>145</v>
      </c>
      <c r="E181" s="32"/>
      <c r="F181" s="178" t="s">
        <v>289</v>
      </c>
      <c r="G181" s="32"/>
      <c r="H181" s="32"/>
      <c r="I181" s="96"/>
      <c r="J181" s="32"/>
      <c r="K181" s="32"/>
      <c r="L181" s="33"/>
      <c r="M181" s="176"/>
      <c r="N181" s="177"/>
      <c r="O181" s="58"/>
      <c r="P181" s="58"/>
      <c r="Q181" s="58"/>
      <c r="R181" s="58"/>
      <c r="S181" s="58"/>
      <c r="T181" s="59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7" t="s">
        <v>145</v>
      </c>
      <c r="AU181" s="17" t="s">
        <v>86</v>
      </c>
    </row>
    <row r="182" spans="1:65" s="13" customFormat="1">
      <c r="B182" s="183"/>
      <c r="D182" s="174" t="s">
        <v>202</v>
      </c>
      <c r="E182" s="184" t="s">
        <v>1</v>
      </c>
      <c r="F182" s="185" t="s">
        <v>290</v>
      </c>
      <c r="H182" s="184" t="s">
        <v>1</v>
      </c>
      <c r="I182" s="186"/>
      <c r="L182" s="183"/>
      <c r="M182" s="187"/>
      <c r="N182" s="188"/>
      <c r="O182" s="188"/>
      <c r="P182" s="188"/>
      <c r="Q182" s="188"/>
      <c r="R182" s="188"/>
      <c r="S182" s="188"/>
      <c r="T182" s="189"/>
      <c r="AT182" s="184" t="s">
        <v>202</v>
      </c>
      <c r="AU182" s="184" t="s">
        <v>86</v>
      </c>
      <c r="AV182" s="13" t="s">
        <v>21</v>
      </c>
      <c r="AW182" s="13" t="s">
        <v>34</v>
      </c>
      <c r="AX182" s="13" t="s">
        <v>77</v>
      </c>
      <c r="AY182" s="184" t="s">
        <v>134</v>
      </c>
    </row>
    <row r="183" spans="1:65" s="14" customFormat="1">
      <c r="B183" s="190"/>
      <c r="D183" s="174" t="s">
        <v>202</v>
      </c>
      <c r="E183" s="191" t="s">
        <v>1</v>
      </c>
      <c r="F183" s="192" t="s">
        <v>291</v>
      </c>
      <c r="H183" s="193">
        <v>153.83000000000001</v>
      </c>
      <c r="I183" s="194"/>
      <c r="L183" s="190"/>
      <c r="M183" s="195"/>
      <c r="N183" s="196"/>
      <c r="O183" s="196"/>
      <c r="P183" s="196"/>
      <c r="Q183" s="196"/>
      <c r="R183" s="196"/>
      <c r="S183" s="196"/>
      <c r="T183" s="197"/>
      <c r="AT183" s="191" t="s">
        <v>202</v>
      </c>
      <c r="AU183" s="191" t="s">
        <v>86</v>
      </c>
      <c r="AV183" s="14" t="s">
        <v>86</v>
      </c>
      <c r="AW183" s="14" t="s">
        <v>34</v>
      </c>
      <c r="AX183" s="14" t="s">
        <v>21</v>
      </c>
      <c r="AY183" s="191" t="s">
        <v>134</v>
      </c>
    </row>
    <row r="184" spans="1:65" s="2" customFormat="1" ht="16.5" customHeight="1">
      <c r="A184" s="32"/>
      <c r="B184" s="160"/>
      <c r="C184" s="161" t="s">
        <v>292</v>
      </c>
      <c r="D184" s="161" t="s">
        <v>137</v>
      </c>
      <c r="E184" s="162" t="s">
        <v>293</v>
      </c>
      <c r="F184" s="163" t="s">
        <v>294</v>
      </c>
      <c r="G184" s="164" t="s">
        <v>199</v>
      </c>
      <c r="H184" s="165">
        <v>153.83000000000001</v>
      </c>
      <c r="I184" s="166"/>
      <c r="J184" s="167">
        <f>ROUND(I184*H184,2)</f>
        <v>0</v>
      </c>
      <c r="K184" s="163" t="s">
        <v>200</v>
      </c>
      <c r="L184" s="33"/>
      <c r="M184" s="168" t="s">
        <v>1</v>
      </c>
      <c r="N184" s="169" t="s">
        <v>42</v>
      </c>
      <c r="O184" s="58"/>
      <c r="P184" s="170">
        <f>O184*H184</f>
        <v>0</v>
      </c>
      <c r="Q184" s="170">
        <v>0</v>
      </c>
      <c r="R184" s="170">
        <f>Q184*H184</f>
        <v>0</v>
      </c>
      <c r="S184" s="170">
        <v>0</v>
      </c>
      <c r="T184" s="171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72" t="s">
        <v>156</v>
      </c>
      <c r="AT184" s="172" t="s">
        <v>137</v>
      </c>
      <c r="AU184" s="172" t="s">
        <v>86</v>
      </c>
      <c r="AY184" s="17" t="s">
        <v>134</v>
      </c>
      <c r="BE184" s="173">
        <f>IF(N184="základní",J184,0)</f>
        <v>0</v>
      </c>
      <c r="BF184" s="173">
        <f>IF(N184="snížená",J184,0)</f>
        <v>0</v>
      </c>
      <c r="BG184" s="173">
        <f>IF(N184="zákl. přenesená",J184,0)</f>
        <v>0</v>
      </c>
      <c r="BH184" s="173">
        <f>IF(N184="sníž. přenesená",J184,0)</f>
        <v>0</v>
      </c>
      <c r="BI184" s="173">
        <f>IF(N184="nulová",J184,0)</f>
        <v>0</v>
      </c>
      <c r="BJ184" s="17" t="s">
        <v>21</v>
      </c>
      <c r="BK184" s="173">
        <f>ROUND(I184*H184,2)</f>
        <v>0</v>
      </c>
      <c r="BL184" s="17" t="s">
        <v>156</v>
      </c>
      <c r="BM184" s="172" t="s">
        <v>295</v>
      </c>
    </row>
    <row r="185" spans="1:65" s="2" customFormat="1" ht="19.5">
      <c r="A185" s="32"/>
      <c r="B185" s="33"/>
      <c r="C185" s="32"/>
      <c r="D185" s="174" t="s">
        <v>144</v>
      </c>
      <c r="E185" s="32"/>
      <c r="F185" s="175" t="s">
        <v>296</v>
      </c>
      <c r="G185" s="32"/>
      <c r="H185" s="32"/>
      <c r="I185" s="96"/>
      <c r="J185" s="32"/>
      <c r="K185" s="32"/>
      <c r="L185" s="33"/>
      <c r="M185" s="176"/>
      <c r="N185" s="177"/>
      <c r="O185" s="58"/>
      <c r="P185" s="58"/>
      <c r="Q185" s="58"/>
      <c r="R185" s="58"/>
      <c r="S185" s="58"/>
      <c r="T185" s="59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7" t="s">
        <v>144</v>
      </c>
      <c r="AU185" s="17" t="s">
        <v>86</v>
      </c>
    </row>
    <row r="186" spans="1:65" s="13" customFormat="1">
      <c r="B186" s="183"/>
      <c r="D186" s="174" t="s">
        <v>202</v>
      </c>
      <c r="E186" s="184" t="s">
        <v>1</v>
      </c>
      <c r="F186" s="185" t="s">
        <v>297</v>
      </c>
      <c r="H186" s="184" t="s">
        <v>1</v>
      </c>
      <c r="I186" s="186"/>
      <c r="L186" s="183"/>
      <c r="M186" s="187"/>
      <c r="N186" s="188"/>
      <c r="O186" s="188"/>
      <c r="P186" s="188"/>
      <c r="Q186" s="188"/>
      <c r="R186" s="188"/>
      <c r="S186" s="188"/>
      <c r="T186" s="189"/>
      <c r="AT186" s="184" t="s">
        <v>202</v>
      </c>
      <c r="AU186" s="184" t="s">
        <v>86</v>
      </c>
      <c r="AV186" s="13" t="s">
        <v>21</v>
      </c>
      <c r="AW186" s="13" t="s">
        <v>34</v>
      </c>
      <c r="AX186" s="13" t="s">
        <v>77</v>
      </c>
      <c r="AY186" s="184" t="s">
        <v>134</v>
      </c>
    </row>
    <row r="187" spans="1:65" s="14" customFormat="1">
      <c r="B187" s="190"/>
      <c r="D187" s="174" t="s">
        <v>202</v>
      </c>
      <c r="E187" s="191" t="s">
        <v>1</v>
      </c>
      <c r="F187" s="192" t="s">
        <v>298</v>
      </c>
      <c r="H187" s="193">
        <v>153.83000000000001</v>
      </c>
      <c r="I187" s="194"/>
      <c r="L187" s="190"/>
      <c r="M187" s="195"/>
      <c r="N187" s="196"/>
      <c r="O187" s="196"/>
      <c r="P187" s="196"/>
      <c r="Q187" s="196"/>
      <c r="R187" s="196"/>
      <c r="S187" s="196"/>
      <c r="T187" s="197"/>
      <c r="AT187" s="191" t="s">
        <v>202</v>
      </c>
      <c r="AU187" s="191" t="s">
        <v>86</v>
      </c>
      <c r="AV187" s="14" t="s">
        <v>86</v>
      </c>
      <c r="AW187" s="14" t="s">
        <v>34</v>
      </c>
      <c r="AX187" s="14" t="s">
        <v>21</v>
      </c>
      <c r="AY187" s="191" t="s">
        <v>134</v>
      </c>
    </row>
    <row r="188" spans="1:65" s="2" customFormat="1" ht="16.5" customHeight="1">
      <c r="A188" s="32"/>
      <c r="B188" s="160"/>
      <c r="C188" s="161" t="s">
        <v>299</v>
      </c>
      <c r="D188" s="161" t="s">
        <v>137</v>
      </c>
      <c r="E188" s="162" t="s">
        <v>300</v>
      </c>
      <c r="F188" s="163" t="s">
        <v>301</v>
      </c>
      <c r="G188" s="164" t="s">
        <v>280</v>
      </c>
      <c r="H188" s="165">
        <v>1716.31</v>
      </c>
      <c r="I188" s="166"/>
      <c r="J188" s="167">
        <f>ROUND(I188*H188,2)</f>
        <v>0</v>
      </c>
      <c r="K188" s="163" t="s">
        <v>271</v>
      </c>
      <c r="L188" s="33"/>
      <c r="M188" s="168" t="s">
        <v>1</v>
      </c>
      <c r="N188" s="169" t="s">
        <v>42</v>
      </c>
      <c r="O188" s="58"/>
      <c r="P188" s="170">
        <f>O188*H188</f>
        <v>0</v>
      </c>
      <c r="Q188" s="170">
        <v>0</v>
      </c>
      <c r="R188" s="170">
        <f>Q188*H188</f>
        <v>0</v>
      </c>
      <c r="S188" s="170">
        <v>0</v>
      </c>
      <c r="T188" s="171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2" t="s">
        <v>156</v>
      </c>
      <c r="AT188" s="172" t="s">
        <v>137</v>
      </c>
      <c r="AU188" s="172" t="s">
        <v>86</v>
      </c>
      <c r="AY188" s="17" t="s">
        <v>134</v>
      </c>
      <c r="BE188" s="173">
        <f>IF(N188="základní",J188,0)</f>
        <v>0</v>
      </c>
      <c r="BF188" s="173">
        <f>IF(N188="snížená",J188,0)</f>
        <v>0</v>
      </c>
      <c r="BG188" s="173">
        <f>IF(N188="zákl. přenesená",J188,0)</f>
        <v>0</v>
      </c>
      <c r="BH188" s="173">
        <f>IF(N188="sníž. přenesená",J188,0)</f>
        <v>0</v>
      </c>
      <c r="BI188" s="173">
        <f>IF(N188="nulová",J188,0)</f>
        <v>0</v>
      </c>
      <c r="BJ188" s="17" t="s">
        <v>21</v>
      </c>
      <c r="BK188" s="173">
        <f>ROUND(I188*H188,2)</f>
        <v>0</v>
      </c>
      <c r="BL188" s="17" t="s">
        <v>156</v>
      </c>
      <c r="BM188" s="172" t="s">
        <v>302</v>
      </c>
    </row>
    <row r="189" spans="1:65" s="2" customFormat="1" ht="19.5">
      <c r="A189" s="32"/>
      <c r="B189" s="33"/>
      <c r="C189" s="32"/>
      <c r="D189" s="174" t="s">
        <v>144</v>
      </c>
      <c r="E189" s="32"/>
      <c r="F189" s="175" t="s">
        <v>303</v>
      </c>
      <c r="G189" s="32"/>
      <c r="H189" s="32"/>
      <c r="I189" s="96"/>
      <c r="J189" s="32"/>
      <c r="K189" s="32"/>
      <c r="L189" s="33"/>
      <c r="M189" s="176"/>
      <c r="N189" s="177"/>
      <c r="O189" s="58"/>
      <c r="P189" s="58"/>
      <c r="Q189" s="58"/>
      <c r="R189" s="58"/>
      <c r="S189" s="58"/>
      <c r="T189" s="59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7" t="s">
        <v>144</v>
      </c>
      <c r="AU189" s="17" t="s">
        <v>86</v>
      </c>
    </row>
    <row r="190" spans="1:65" s="13" customFormat="1">
      <c r="B190" s="183"/>
      <c r="D190" s="174" t="s">
        <v>202</v>
      </c>
      <c r="E190" s="184" t="s">
        <v>1</v>
      </c>
      <c r="F190" s="185" t="s">
        <v>304</v>
      </c>
      <c r="H190" s="184" t="s">
        <v>1</v>
      </c>
      <c r="I190" s="186"/>
      <c r="L190" s="183"/>
      <c r="M190" s="187"/>
      <c r="N190" s="188"/>
      <c r="O190" s="188"/>
      <c r="P190" s="188"/>
      <c r="Q190" s="188"/>
      <c r="R190" s="188"/>
      <c r="S190" s="188"/>
      <c r="T190" s="189"/>
      <c r="AT190" s="184" t="s">
        <v>202</v>
      </c>
      <c r="AU190" s="184" t="s">
        <v>86</v>
      </c>
      <c r="AV190" s="13" t="s">
        <v>21</v>
      </c>
      <c r="AW190" s="13" t="s">
        <v>34</v>
      </c>
      <c r="AX190" s="13" t="s">
        <v>77</v>
      </c>
      <c r="AY190" s="184" t="s">
        <v>134</v>
      </c>
    </row>
    <row r="191" spans="1:65" s="14" customFormat="1">
      <c r="B191" s="190"/>
      <c r="D191" s="174" t="s">
        <v>202</v>
      </c>
      <c r="E191" s="191" t="s">
        <v>1</v>
      </c>
      <c r="F191" s="192" t="s">
        <v>305</v>
      </c>
      <c r="H191" s="193">
        <v>1716.31</v>
      </c>
      <c r="I191" s="194"/>
      <c r="L191" s="190"/>
      <c r="M191" s="195"/>
      <c r="N191" s="196"/>
      <c r="O191" s="196"/>
      <c r="P191" s="196"/>
      <c r="Q191" s="196"/>
      <c r="R191" s="196"/>
      <c r="S191" s="196"/>
      <c r="T191" s="197"/>
      <c r="AT191" s="191" t="s">
        <v>202</v>
      </c>
      <c r="AU191" s="191" t="s">
        <v>86</v>
      </c>
      <c r="AV191" s="14" t="s">
        <v>86</v>
      </c>
      <c r="AW191" s="14" t="s">
        <v>34</v>
      </c>
      <c r="AX191" s="14" t="s">
        <v>21</v>
      </c>
      <c r="AY191" s="191" t="s">
        <v>134</v>
      </c>
    </row>
    <row r="192" spans="1:65" s="2" customFormat="1" ht="16.5" customHeight="1">
      <c r="A192" s="32"/>
      <c r="B192" s="160"/>
      <c r="C192" s="161" t="s">
        <v>306</v>
      </c>
      <c r="D192" s="161" t="s">
        <v>137</v>
      </c>
      <c r="E192" s="162" t="s">
        <v>307</v>
      </c>
      <c r="F192" s="163" t="s">
        <v>308</v>
      </c>
      <c r="G192" s="164" t="s">
        <v>280</v>
      </c>
      <c r="H192" s="165">
        <v>961.53</v>
      </c>
      <c r="I192" s="166"/>
      <c r="J192" s="167">
        <f>ROUND(I192*H192,2)</f>
        <v>0</v>
      </c>
      <c r="K192" s="163" t="s">
        <v>200</v>
      </c>
      <c r="L192" s="33"/>
      <c r="M192" s="168" t="s">
        <v>1</v>
      </c>
      <c r="N192" s="169" t="s">
        <v>42</v>
      </c>
      <c r="O192" s="58"/>
      <c r="P192" s="170">
        <f>O192*H192</f>
        <v>0</v>
      </c>
      <c r="Q192" s="170">
        <v>0</v>
      </c>
      <c r="R192" s="170">
        <f>Q192*H192</f>
        <v>0</v>
      </c>
      <c r="S192" s="170">
        <v>0</v>
      </c>
      <c r="T192" s="17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2" t="s">
        <v>156</v>
      </c>
      <c r="AT192" s="172" t="s">
        <v>137</v>
      </c>
      <c r="AU192" s="172" t="s">
        <v>86</v>
      </c>
      <c r="AY192" s="17" t="s">
        <v>134</v>
      </c>
      <c r="BE192" s="173">
        <f>IF(N192="základní",J192,0)</f>
        <v>0</v>
      </c>
      <c r="BF192" s="173">
        <f>IF(N192="snížená",J192,0)</f>
        <v>0</v>
      </c>
      <c r="BG192" s="173">
        <f>IF(N192="zákl. přenesená",J192,0)</f>
        <v>0</v>
      </c>
      <c r="BH192" s="173">
        <f>IF(N192="sníž. přenesená",J192,0)</f>
        <v>0</v>
      </c>
      <c r="BI192" s="173">
        <f>IF(N192="nulová",J192,0)</f>
        <v>0</v>
      </c>
      <c r="BJ192" s="17" t="s">
        <v>21</v>
      </c>
      <c r="BK192" s="173">
        <f>ROUND(I192*H192,2)</f>
        <v>0</v>
      </c>
      <c r="BL192" s="17" t="s">
        <v>156</v>
      </c>
      <c r="BM192" s="172" t="s">
        <v>309</v>
      </c>
    </row>
    <row r="193" spans="1:65" s="2" customFormat="1">
      <c r="A193" s="32"/>
      <c r="B193" s="33"/>
      <c r="C193" s="32"/>
      <c r="D193" s="174" t="s">
        <v>144</v>
      </c>
      <c r="E193" s="32"/>
      <c r="F193" s="175" t="s">
        <v>310</v>
      </c>
      <c r="G193" s="32"/>
      <c r="H193" s="32"/>
      <c r="I193" s="96"/>
      <c r="J193" s="32"/>
      <c r="K193" s="32"/>
      <c r="L193" s="33"/>
      <c r="M193" s="176"/>
      <c r="N193" s="177"/>
      <c r="O193" s="58"/>
      <c r="P193" s="58"/>
      <c r="Q193" s="58"/>
      <c r="R193" s="58"/>
      <c r="S193" s="58"/>
      <c r="T193" s="59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144</v>
      </c>
      <c r="AU193" s="17" t="s">
        <v>86</v>
      </c>
    </row>
    <row r="194" spans="1:65" s="2" customFormat="1" ht="19.5">
      <c r="A194" s="32"/>
      <c r="B194" s="33"/>
      <c r="C194" s="32"/>
      <c r="D194" s="174" t="s">
        <v>145</v>
      </c>
      <c r="E194" s="32"/>
      <c r="F194" s="178" t="s">
        <v>311</v>
      </c>
      <c r="G194" s="32"/>
      <c r="H194" s="32"/>
      <c r="I194" s="96"/>
      <c r="J194" s="32"/>
      <c r="K194" s="32"/>
      <c r="L194" s="33"/>
      <c r="M194" s="176"/>
      <c r="N194" s="177"/>
      <c r="O194" s="58"/>
      <c r="P194" s="58"/>
      <c r="Q194" s="58"/>
      <c r="R194" s="58"/>
      <c r="S194" s="58"/>
      <c r="T194" s="59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7" t="s">
        <v>145</v>
      </c>
      <c r="AU194" s="17" t="s">
        <v>86</v>
      </c>
    </row>
    <row r="195" spans="1:65" s="14" customFormat="1">
      <c r="B195" s="190"/>
      <c r="D195" s="174" t="s">
        <v>202</v>
      </c>
      <c r="E195" s="191" t="s">
        <v>1</v>
      </c>
      <c r="F195" s="192" t="s">
        <v>312</v>
      </c>
      <c r="H195" s="193">
        <v>961.53</v>
      </c>
      <c r="I195" s="194"/>
      <c r="L195" s="190"/>
      <c r="M195" s="195"/>
      <c r="N195" s="196"/>
      <c r="O195" s="196"/>
      <c r="P195" s="196"/>
      <c r="Q195" s="196"/>
      <c r="R195" s="196"/>
      <c r="S195" s="196"/>
      <c r="T195" s="197"/>
      <c r="AT195" s="191" t="s">
        <v>202</v>
      </c>
      <c r="AU195" s="191" t="s">
        <v>86</v>
      </c>
      <c r="AV195" s="14" t="s">
        <v>86</v>
      </c>
      <c r="AW195" s="14" t="s">
        <v>34</v>
      </c>
      <c r="AX195" s="14" t="s">
        <v>21</v>
      </c>
      <c r="AY195" s="191" t="s">
        <v>134</v>
      </c>
    </row>
    <row r="196" spans="1:65" s="2" customFormat="1" ht="16.5" customHeight="1">
      <c r="A196" s="32"/>
      <c r="B196" s="160"/>
      <c r="C196" s="161" t="s">
        <v>313</v>
      </c>
      <c r="D196" s="161" t="s">
        <v>137</v>
      </c>
      <c r="E196" s="162" t="s">
        <v>314</v>
      </c>
      <c r="F196" s="163" t="s">
        <v>315</v>
      </c>
      <c r="G196" s="164" t="s">
        <v>280</v>
      </c>
      <c r="H196" s="165">
        <v>32</v>
      </c>
      <c r="I196" s="166"/>
      <c r="J196" s="167">
        <f>ROUND(I196*H196,2)</f>
        <v>0</v>
      </c>
      <c r="K196" s="163" t="s">
        <v>200</v>
      </c>
      <c r="L196" s="33"/>
      <c r="M196" s="168" t="s">
        <v>1</v>
      </c>
      <c r="N196" s="169" t="s">
        <v>42</v>
      </c>
      <c r="O196" s="58"/>
      <c r="P196" s="170">
        <f>O196*H196</f>
        <v>0</v>
      </c>
      <c r="Q196" s="170">
        <v>0</v>
      </c>
      <c r="R196" s="170">
        <f>Q196*H196</f>
        <v>0</v>
      </c>
      <c r="S196" s="170">
        <v>0</v>
      </c>
      <c r="T196" s="171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2" t="s">
        <v>156</v>
      </c>
      <c r="AT196" s="172" t="s">
        <v>137</v>
      </c>
      <c r="AU196" s="172" t="s">
        <v>86</v>
      </c>
      <c r="AY196" s="17" t="s">
        <v>134</v>
      </c>
      <c r="BE196" s="173">
        <f>IF(N196="základní",J196,0)</f>
        <v>0</v>
      </c>
      <c r="BF196" s="173">
        <f>IF(N196="snížená",J196,0)</f>
        <v>0</v>
      </c>
      <c r="BG196" s="173">
        <f>IF(N196="zákl. přenesená",J196,0)</f>
        <v>0</v>
      </c>
      <c r="BH196" s="173">
        <f>IF(N196="sníž. přenesená",J196,0)</f>
        <v>0</v>
      </c>
      <c r="BI196" s="173">
        <f>IF(N196="nulová",J196,0)</f>
        <v>0</v>
      </c>
      <c r="BJ196" s="17" t="s">
        <v>21</v>
      </c>
      <c r="BK196" s="173">
        <f>ROUND(I196*H196,2)</f>
        <v>0</v>
      </c>
      <c r="BL196" s="17" t="s">
        <v>156</v>
      </c>
      <c r="BM196" s="172" t="s">
        <v>316</v>
      </c>
    </row>
    <row r="197" spans="1:65" s="2" customFormat="1">
      <c r="A197" s="32"/>
      <c r="B197" s="33"/>
      <c r="C197" s="32"/>
      <c r="D197" s="174" t="s">
        <v>144</v>
      </c>
      <c r="E197" s="32"/>
      <c r="F197" s="175" t="s">
        <v>317</v>
      </c>
      <c r="G197" s="32"/>
      <c r="H197" s="32"/>
      <c r="I197" s="96"/>
      <c r="J197" s="32"/>
      <c r="K197" s="32"/>
      <c r="L197" s="33"/>
      <c r="M197" s="176"/>
      <c r="N197" s="177"/>
      <c r="O197" s="58"/>
      <c r="P197" s="58"/>
      <c r="Q197" s="58"/>
      <c r="R197" s="58"/>
      <c r="S197" s="58"/>
      <c r="T197" s="59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7" t="s">
        <v>144</v>
      </c>
      <c r="AU197" s="17" t="s">
        <v>86</v>
      </c>
    </row>
    <row r="198" spans="1:65" s="2" customFormat="1" ht="19.5">
      <c r="A198" s="32"/>
      <c r="B198" s="33"/>
      <c r="C198" s="32"/>
      <c r="D198" s="174" t="s">
        <v>145</v>
      </c>
      <c r="E198" s="32"/>
      <c r="F198" s="178" t="s">
        <v>318</v>
      </c>
      <c r="G198" s="32"/>
      <c r="H198" s="32"/>
      <c r="I198" s="96"/>
      <c r="J198" s="32"/>
      <c r="K198" s="32"/>
      <c r="L198" s="33"/>
      <c r="M198" s="176"/>
      <c r="N198" s="177"/>
      <c r="O198" s="58"/>
      <c r="P198" s="58"/>
      <c r="Q198" s="58"/>
      <c r="R198" s="58"/>
      <c r="S198" s="58"/>
      <c r="T198" s="59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145</v>
      </c>
      <c r="AU198" s="17" t="s">
        <v>86</v>
      </c>
    </row>
    <row r="199" spans="1:65" s="14" customFormat="1">
      <c r="B199" s="190"/>
      <c r="D199" s="174" t="s">
        <v>202</v>
      </c>
      <c r="E199" s="191" t="s">
        <v>1</v>
      </c>
      <c r="F199" s="192" t="s">
        <v>319</v>
      </c>
      <c r="H199" s="193">
        <v>32</v>
      </c>
      <c r="I199" s="194"/>
      <c r="L199" s="190"/>
      <c r="M199" s="195"/>
      <c r="N199" s="196"/>
      <c r="O199" s="196"/>
      <c r="P199" s="196"/>
      <c r="Q199" s="196"/>
      <c r="R199" s="196"/>
      <c r="S199" s="196"/>
      <c r="T199" s="197"/>
      <c r="AT199" s="191" t="s">
        <v>202</v>
      </c>
      <c r="AU199" s="191" t="s">
        <v>86</v>
      </c>
      <c r="AV199" s="14" t="s">
        <v>86</v>
      </c>
      <c r="AW199" s="14" t="s">
        <v>34</v>
      </c>
      <c r="AX199" s="14" t="s">
        <v>21</v>
      </c>
      <c r="AY199" s="191" t="s">
        <v>134</v>
      </c>
    </row>
    <row r="200" spans="1:65" s="2" customFormat="1" ht="16.5" customHeight="1">
      <c r="A200" s="32"/>
      <c r="B200" s="160"/>
      <c r="C200" s="161" t="s">
        <v>320</v>
      </c>
      <c r="D200" s="161" t="s">
        <v>137</v>
      </c>
      <c r="E200" s="162" t="s">
        <v>321</v>
      </c>
      <c r="F200" s="163" t="s">
        <v>322</v>
      </c>
      <c r="G200" s="164" t="s">
        <v>280</v>
      </c>
      <c r="H200" s="165">
        <v>1716.31</v>
      </c>
      <c r="I200" s="166"/>
      <c r="J200" s="167">
        <f>ROUND(I200*H200,2)</f>
        <v>0</v>
      </c>
      <c r="K200" s="163" t="s">
        <v>200</v>
      </c>
      <c r="L200" s="33"/>
      <c r="M200" s="168" t="s">
        <v>1</v>
      </c>
      <c r="N200" s="169" t="s">
        <v>42</v>
      </c>
      <c r="O200" s="58"/>
      <c r="P200" s="170">
        <f>O200*H200</f>
        <v>0</v>
      </c>
      <c r="Q200" s="170">
        <v>0</v>
      </c>
      <c r="R200" s="170">
        <f>Q200*H200</f>
        <v>0</v>
      </c>
      <c r="S200" s="170">
        <v>0</v>
      </c>
      <c r="T200" s="171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2" t="s">
        <v>156</v>
      </c>
      <c r="AT200" s="172" t="s">
        <v>137</v>
      </c>
      <c r="AU200" s="172" t="s">
        <v>86</v>
      </c>
      <c r="AY200" s="17" t="s">
        <v>134</v>
      </c>
      <c r="BE200" s="173">
        <f>IF(N200="základní",J200,0)</f>
        <v>0</v>
      </c>
      <c r="BF200" s="173">
        <f>IF(N200="snížená",J200,0)</f>
        <v>0</v>
      </c>
      <c r="BG200" s="173">
        <f>IF(N200="zákl. přenesená",J200,0)</f>
        <v>0</v>
      </c>
      <c r="BH200" s="173">
        <f>IF(N200="sníž. přenesená",J200,0)</f>
        <v>0</v>
      </c>
      <c r="BI200" s="173">
        <f>IF(N200="nulová",J200,0)</f>
        <v>0</v>
      </c>
      <c r="BJ200" s="17" t="s">
        <v>21</v>
      </c>
      <c r="BK200" s="173">
        <f>ROUND(I200*H200,2)</f>
        <v>0</v>
      </c>
      <c r="BL200" s="17" t="s">
        <v>156</v>
      </c>
      <c r="BM200" s="172" t="s">
        <v>323</v>
      </c>
    </row>
    <row r="201" spans="1:65" s="2" customFormat="1">
      <c r="A201" s="32"/>
      <c r="B201" s="33"/>
      <c r="C201" s="32"/>
      <c r="D201" s="174" t="s">
        <v>144</v>
      </c>
      <c r="E201" s="32"/>
      <c r="F201" s="175" t="s">
        <v>324</v>
      </c>
      <c r="G201" s="32"/>
      <c r="H201" s="32"/>
      <c r="I201" s="96"/>
      <c r="J201" s="32"/>
      <c r="K201" s="32"/>
      <c r="L201" s="33"/>
      <c r="M201" s="176"/>
      <c r="N201" s="177"/>
      <c r="O201" s="58"/>
      <c r="P201" s="58"/>
      <c r="Q201" s="58"/>
      <c r="R201" s="58"/>
      <c r="S201" s="58"/>
      <c r="T201" s="59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7" t="s">
        <v>144</v>
      </c>
      <c r="AU201" s="17" t="s">
        <v>86</v>
      </c>
    </row>
    <row r="202" spans="1:65" s="2" customFormat="1" ht="19.5">
      <c r="A202" s="32"/>
      <c r="B202" s="33"/>
      <c r="C202" s="32"/>
      <c r="D202" s="174" t="s">
        <v>145</v>
      </c>
      <c r="E202" s="32"/>
      <c r="F202" s="178" t="s">
        <v>325</v>
      </c>
      <c r="G202" s="32"/>
      <c r="H202" s="32"/>
      <c r="I202" s="96"/>
      <c r="J202" s="32"/>
      <c r="K202" s="32"/>
      <c r="L202" s="33"/>
      <c r="M202" s="176"/>
      <c r="N202" s="177"/>
      <c r="O202" s="58"/>
      <c r="P202" s="58"/>
      <c r="Q202" s="58"/>
      <c r="R202" s="58"/>
      <c r="S202" s="58"/>
      <c r="T202" s="59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7" t="s">
        <v>145</v>
      </c>
      <c r="AU202" s="17" t="s">
        <v>86</v>
      </c>
    </row>
    <row r="203" spans="1:65" s="14" customFormat="1">
      <c r="B203" s="190"/>
      <c r="D203" s="174" t="s">
        <v>202</v>
      </c>
      <c r="E203" s="191" t="s">
        <v>1</v>
      </c>
      <c r="F203" s="192" t="s">
        <v>305</v>
      </c>
      <c r="H203" s="193">
        <v>1716.31</v>
      </c>
      <c r="I203" s="194"/>
      <c r="L203" s="190"/>
      <c r="M203" s="195"/>
      <c r="N203" s="196"/>
      <c r="O203" s="196"/>
      <c r="P203" s="196"/>
      <c r="Q203" s="196"/>
      <c r="R203" s="196"/>
      <c r="S203" s="196"/>
      <c r="T203" s="197"/>
      <c r="AT203" s="191" t="s">
        <v>202</v>
      </c>
      <c r="AU203" s="191" t="s">
        <v>86</v>
      </c>
      <c r="AV203" s="14" t="s">
        <v>86</v>
      </c>
      <c r="AW203" s="14" t="s">
        <v>34</v>
      </c>
      <c r="AX203" s="14" t="s">
        <v>21</v>
      </c>
      <c r="AY203" s="191" t="s">
        <v>134</v>
      </c>
    </row>
    <row r="204" spans="1:65" s="2" customFormat="1" ht="16.5" customHeight="1">
      <c r="A204" s="32"/>
      <c r="B204" s="160"/>
      <c r="C204" s="198" t="s">
        <v>7</v>
      </c>
      <c r="D204" s="198" t="s">
        <v>326</v>
      </c>
      <c r="E204" s="199" t="s">
        <v>327</v>
      </c>
      <c r="F204" s="200" t="s">
        <v>328</v>
      </c>
      <c r="G204" s="201" t="s">
        <v>329</v>
      </c>
      <c r="H204" s="202">
        <v>51.488999999999997</v>
      </c>
      <c r="I204" s="203"/>
      <c r="J204" s="204">
        <f>ROUND(I204*H204,2)</f>
        <v>0</v>
      </c>
      <c r="K204" s="200" t="s">
        <v>271</v>
      </c>
      <c r="L204" s="205"/>
      <c r="M204" s="206" t="s">
        <v>1</v>
      </c>
      <c r="N204" s="207" t="s">
        <v>42</v>
      </c>
      <c r="O204" s="58"/>
      <c r="P204" s="170">
        <f>O204*H204</f>
        <v>0</v>
      </c>
      <c r="Q204" s="170">
        <v>1E-3</v>
      </c>
      <c r="R204" s="170">
        <f>Q204*H204</f>
        <v>5.1489E-2</v>
      </c>
      <c r="S204" s="170">
        <v>0</v>
      </c>
      <c r="T204" s="171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72" t="s">
        <v>177</v>
      </c>
      <c r="AT204" s="172" t="s">
        <v>326</v>
      </c>
      <c r="AU204" s="172" t="s">
        <v>86</v>
      </c>
      <c r="AY204" s="17" t="s">
        <v>134</v>
      </c>
      <c r="BE204" s="173">
        <f>IF(N204="základní",J204,0)</f>
        <v>0</v>
      </c>
      <c r="BF204" s="173">
        <f>IF(N204="snížená",J204,0)</f>
        <v>0</v>
      </c>
      <c r="BG204" s="173">
        <f>IF(N204="zákl. přenesená",J204,0)</f>
        <v>0</v>
      </c>
      <c r="BH204" s="173">
        <f>IF(N204="sníž. přenesená",J204,0)</f>
        <v>0</v>
      </c>
      <c r="BI204" s="173">
        <f>IF(N204="nulová",J204,0)</f>
        <v>0</v>
      </c>
      <c r="BJ204" s="17" t="s">
        <v>21</v>
      </c>
      <c r="BK204" s="173">
        <f>ROUND(I204*H204,2)</f>
        <v>0</v>
      </c>
      <c r="BL204" s="17" t="s">
        <v>156</v>
      </c>
      <c r="BM204" s="172" t="s">
        <v>330</v>
      </c>
    </row>
    <row r="205" spans="1:65" s="2" customFormat="1">
      <c r="A205" s="32"/>
      <c r="B205" s="33"/>
      <c r="C205" s="32"/>
      <c r="D205" s="174" t="s">
        <v>144</v>
      </c>
      <c r="E205" s="32"/>
      <c r="F205" s="175" t="s">
        <v>331</v>
      </c>
      <c r="G205" s="32"/>
      <c r="H205" s="32"/>
      <c r="I205" s="96"/>
      <c r="J205" s="32"/>
      <c r="K205" s="32"/>
      <c r="L205" s="33"/>
      <c r="M205" s="176"/>
      <c r="N205" s="177"/>
      <c r="O205" s="58"/>
      <c r="P205" s="58"/>
      <c r="Q205" s="58"/>
      <c r="R205" s="58"/>
      <c r="S205" s="58"/>
      <c r="T205" s="59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7" t="s">
        <v>144</v>
      </c>
      <c r="AU205" s="17" t="s">
        <v>86</v>
      </c>
    </row>
    <row r="206" spans="1:65" s="2" customFormat="1" ht="19.5">
      <c r="A206" s="32"/>
      <c r="B206" s="33"/>
      <c r="C206" s="32"/>
      <c r="D206" s="174" t="s">
        <v>145</v>
      </c>
      <c r="E206" s="32"/>
      <c r="F206" s="178" t="s">
        <v>332</v>
      </c>
      <c r="G206" s="32"/>
      <c r="H206" s="32"/>
      <c r="I206" s="96"/>
      <c r="J206" s="32"/>
      <c r="K206" s="32"/>
      <c r="L206" s="33"/>
      <c r="M206" s="176"/>
      <c r="N206" s="177"/>
      <c r="O206" s="58"/>
      <c r="P206" s="58"/>
      <c r="Q206" s="58"/>
      <c r="R206" s="58"/>
      <c r="S206" s="58"/>
      <c r="T206" s="59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T206" s="17" t="s">
        <v>145</v>
      </c>
      <c r="AU206" s="17" t="s">
        <v>86</v>
      </c>
    </row>
    <row r="207" spans="1:65" s="14" customFormat="1">
      <c r="B207" s="190"/>
      <c r="D207" s="174" t="s">
        <v>202</v>
      </c>
      <c r="E207" s="191" t="s">
        <v>1</v>
      </c>
      <c r="F207" s="192" t="s">
        <v>333</v>
      </c>
      <c r="H207" s="193">
        <v>51.488999999999997</v>
      </c>
      <c r="I207" s="194"/>
      <c r="L207" s="190"/>
      <c r="M207" s="195"/>
      <c r="N207" s="196"/>
      <c r="O207" s="196"/>
      <c r="P207" s="196"/>
      <c r="Q207" s="196"/>
      <c r="R207" s="196"/>
      <c r="S207" s="196"/>
      <c r="T207" s="197"/>
      <c r="AT207" s="191" t="s">
        <v>202</v>
      </c>
      <c r="AU207" s="191" t="s">
        <v>86</v>
      </c>
      <c r="AV207" s="14" t="s">
        <v>86</v>
      </c>
      <c r="AW207" s="14" t="s">
        <v>34</v>
      </c>
      <c r="AX207" s="14" t="s">
        <v>21</v>
      </c>
      <c r="AY207" s="191" t="s">
        <v>134</v>
      </c>
    </row>
    <row r="208" spans="1:65" s="12" customFormat="1" ht="22.9" customHeight="1">
      <c r="B208" s="147"/>
      <c r="D208" s="148" t="s">
        <v>76</v>
      </c>
      <c r="E208" s="158" t="s">
        <v>86</v>
      </c>
      <c r="F208" s="158" t="s">
        <v>334</v>
      </c>
      <c r="I208" s="150"/>
      <c r="J208" s="159">
        <f>BK208</f>
        <v>0</v>
      </c>
      <c r="L208" s="147"/>
      <c r="M208" s="152"/>
      <c r="N208" s="153"/>
      <c r="O208" s="153"/>
      <c r="P208" s="154">
        <f>SUM(P209:P233)</f>
        <v>0</v>
      </c>
      <c r="Q208" s="153"/>
      <c r="R208" s="154">
        <f>SUM(R209:R233)</f>
        <v>126.86034350000001</v>
      </c>
      <c r="S208" s="153"/>
      <c r="T208" s="155">
        <f>SUM(T209:T233)</f>
        <v>0</v>
      </c>
      <c r="AR208" s="148" t="s">
        <v>21</v>
      </c>
      <c r="AT208" s="156" t="s">
        <v>76</v>
      </c>
      <c r="AU208" s="156" t="s">
        <v>21</v>
      </c>
      <c r="AY208" s="148" t="s">
        <v>134</v>
      </c>
      <c r="BK208" s="157">
        <f>SUM(BK209:BK233)</f>
        <v>0</v>
      </c>
    </row>
    <row r="209" spans="1:65" s="2" customFormat="1" ht="16.5" customHeight="1">
      <c r="A209" s="32"/>
      <c r="B209" s="160"/>
      <c r="C209" s="161" t="s">
        <v>335</v>
      </c>
      <c r="D209" s="161" t="s">
        <v>137</v>
      </c>
      <c r="E209" s="162" t="s">
        <v>336</v>
      </c>
      <c r="F209" s="163" t="s">
        <v>337</v>
      </c>
      <c r="G209" s="164" t="s">
        <v>199</v>
      </c>
      <c r="H209" s="165">
        <v>32</v>
      </c>
      <c r="I209" s="166"/>
      <c r="J209" s="167">
        <f>ROUND(I209*H209,2)</f>
        <v>0</v>
      </c>
      <c r="K209" s="163" t="s">
        <v>200</v>
      </c>
      <c r="L209" s="33"/>
      <c r="M209" s="168" t="s">
        <v>1</v>
      </c>
      <c r="N209" s="169" t="s">
        <v>42</v>
      </c>
      <c r="O209" s="58"/>
      <c r="P209" s="170">
        <f>O209*H209</f>
        <v>0</v>
      </c>
      <c r="Q209" s="170">
        <v>0</v>
      </c>
      <c r="R209" s="170">
        <f>Q209*H209</f>
        <v>0</v>
      </c>
      <c r="S209" s="170">
        <v>0</v>
      </c>
      <c r="T209" s="171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72" t="s">
        <v>156</v>
      </c>
      <c r="AT209" s="172" t="s">
        <v>137</v>
      </c>
      <c r="AU209" s="172" t="s">
        <v>86</v>
      </c>
      <c r="AY209" s="17" t="s">
        <v>134</v>
      </c>
      <c r="BE209" s="173">
        <f>IF(N209="základní",J209,0)</f>
        <v>0</v>
      </c>
      <c r="BF209" s="173">
        <f>IF(N209="snížená",J209,0)</f>
        <v>0</v>
      </c>
      <c r="BG209" s="173">
        <f>IF(N209="zákl. přenesená",J209,0)</f>
        <v>0</v>
      </c>
      <c r="BH209" s="173">
        <f>IF(N209="sníž. přenesená",J209,0)</f>
        <v>0</v>
      </c>
      <c r="BI209" s="173">
        <f>IF(N209="nulová",J209,0)</f>
        <v>0</v>
      </c>
      <c r="BJ209" s="17" t="s">
        <v>21</v>
      </c>
      <c r="BK209" s="173">
        <f>ROUND(I209*H209,2)</f>
        <v>0</v>
      </c>
      <c r="BL209" s="17" t="s">
        <v>156</v>
      </c>
      <c r="BM209" s="172" t="s">
        <v>338</v>
      </c>
    </row>
    <row r="210" spans="1:65" s="2" customFormat="1" ht="19.5">
      <c r="A210" s="32"/>
      <c r="B210" s="33"/>
      <c r="C210" s="32"/>
      <c r="D210" s="174" t="s">
        <v>144</v>
      </c>
      <c r="E210" s="32"/>
      <c r="F210" s="175" t="s">
        <v>339</v>
      </c>
      <c r="G210" s="32"/>
      <c r="H210" s="32"/>
      <c r="I210" s="96"/>
      <c r="J210" s="32"/>
      <c r="K210" s="32"/>
      <c r="L210" s="33"/>
      <c r="M210" s="176"/>
      <c r="N210" s="177"/>
      <c r="O210" s="58"/>
      <c r="P210" s="58"/>
      <c r="Q210" s="58"/>
      <c r="R210" s="58"/>
      <c r="S210" s="58"/>
      <c r="T210" s="59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7" t="s">
        <v>144</v>
      </c>
      <c r="AU210" s="17" t="s">
        <v>86</v>
      </c>
    </row>
    <row r="211" spans="1:65" s="2" customFormat="1" ht="19.5">
      <c r="A211" s="32"/>
      <c r="B211" s="33"/>
      <c r="C211" s="32"/>
      <c r="D211" s="174" t="s">
        <v>145</v>
      </c>
      <c r="E211" s="32"/>
      <c r="F211" s="178" t="s">
        <v>340</v>
      </c>
      <c r="G211" s="32"/>
      <c r="H211" s="32"/>
      <c r="I211" s="96"/>
      <c r="J211" s="32"/>
      <c r="K211" s="32"/>
      <c r="L211" s="33"/>
      <c r="M211" s="176"/>
      <c r="N211" s="177"/>
      <c r="O211" s="58"/>
      <c r="P211" s="58"/>
      <c r="Q211" s="58"/>
      <c r="R211" s="58"/>
      <c r="S211" s="58"/>
      <c r="T211" s="59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7" t="s">
        <v>145</v>
      </c>
      <c r="AU211" s="17" t="s">
        <v>86</v>
      </c>
    </row>
    <row r="212" spans="1:65" s="13" customFormat="1">
      <c r="B212" s="183"/>
      <c r="D212" s="174" t="s">
        <v>202</v>
      </c>
      <c r="E212" s="184" t="s">
        <v>1</v>
      </c>
      <c r="F212" s="185" t="s">
        <v>238</v>
      </c>
      <c r="H212" s="184" t="s">
        <v>1</v>
      </c>
      <c r="I212" s="186"/>
      <c r="L212" s="183"/>
      <c r="M212" s="187"/>
      <c r="N212" s="188"/>
      <c r="O212" s="188"/>
      <c r="P212" s="188"/>
      <c r="Q212" s="188"/>
      <c r="R212" s="188"/>
      <c r="S212" s="188"/>
      <c r="T212" s="189"/>
      <c r="AT212" s="184" t="s">
        <v>202</v>
      </c>
      <c r="AU212" s="184" t="s">
        <v>86</v>
      </c>
      <c r="AV212" s="13" t="s">
        <v>21</v>
      </c>
      <c r="AW212" s="13" t="s">
        <v>34</v>
      </c>
      <c r="AX212" s="13" t="s">
        <v>77</v>
      </c>
      <c r="AY212" s="184" t="s">
        <v>134</v>
      </c>
    </row>
    <row r="213" spans="1:65" s="14" customFormat="1">
      <c r="B213" s="190"/>
      <c r="D213" s="174" t="s">
        <v>202</v>
      </c>
      <c r="E213" s="191" t="s">
        <v>1</v>
      </c>
      <c r="F213" s="192" t="s">
        <v>341</v>
      </c>
      <c r="H213" s="193">
        <v>32</v>
      </c>
      <c r="I213" s="194"/>
      <c r="L213" s="190"/>
      <c r="M213" s="195"/>
      <c r="N213" s="196"/>
      <c r="O213" s="196"/>
      <c r="P213" s="196"/>
      <c r="Q213" s="196"/>
      <c r="R213" s="196"/>
      <c r="S213" s="196"/>
      <c r="T213" s="197"/>
      <c r="AT213" s="191" t="s">
        <v>202</v>
      </c>
      <c r="AU213" s="191" t="s">
        <v>86</v>
      </c>
      <c r="AV213" s="14" t="s">
        <v>86</v>
      </c>
      <c r="AW213" s="14" t="s">
        <v>34</v>
      </c>
      <c r="AX213" s="14" t="s">
        <v>21</v>
      </c>
      <c r="AY213" s="191" t="s">
        <v>134</v>
      </c>
    </row>
    <row r="214" spans="1:65" s="2" customFormat="1" ht="16.5" customHeight="1">
      <c r="A214" s="32"/>
      <c r="B214" s="160"/>
      <c r="C214" s="161" t="s">
        <v>342</v>
      </c>
      <c r="D214" s="161" t="s">
        <v>137</v>
      </c>
      <c r="E214" s="162" t="s">
        <v>343</v>
      </c>
      <c r="F214" s="163" t="s">
        <v>344</v>
      </c>
      <c r="G214" s="164" t="s">
        <v>280</v>
      </c>
      <c r="H214" s="165">
        <v>1161.05</v>
      </c>
      <c r="I214" s="166"/>
      <c r="J214" s="167">
        <f>ROUND(I214*H214,2)</f>
        <v>0</v>
      </c>
      <c r="K214" s="163" t="s">
        <v>200</v>
      </c>
      <c r="L214" s="33"/>
      <c r="M214" s="168" t="s">
        <v>1</v>
      </c>
      <c r="N214" s="169" t="s">
        <v>42</v>
      </c>
      <c r="O214" s="58"/>
      <c r="P214" s="170">
        <f>O214*H214</f>
        <v>0</v>
      </c>
      <c r="Q214" s="170">
        <v>3.1E-4</v>
      </c>
      <c r="R214" s="170">
        <f>Q214*H214</f>
        <v>0.35992550000000001</v>
      </c>
      <c r="S214" s="170">
        <v>0</v>
      </c>
      <c r="T214" s="171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2" t="s">
        <v>156</v>
      </c>
      <c r="AT214" s="172" t="s">
        <v>137</v>
      </c>
      <c r="AU214" s="172" t="s">
        <v>86</v>
      </c>
      <c r="AY214" s="17" t="s">
        <v>134</v>
      </c>
      <c r="BE214" s="173">
        <f>IF(N214="základní",J214,0)</f>
        <v>0</v>
      </c>
      <c r="BF214" s="173">
        <f>IF(N214="snížená",J214,0)</f>
        <v>0</v>
      </c>
      <c r="BG214" s="173">
        <f>IF(N214="zákl. přenesená",J214,0)</f>
        <v>0</v>
      </c>
      <c r="BH214" s="173">
        <f>IF(N214="sníž. přenesená",J214,0)</f>
        <v>0</v>
      </c>
      <c r="BI214" s="173">
        <f>IF(N214="nulová",J214,0)</f>
        <v>0</v>
      </c>
      <c r="BJ214" s="17" t="s">
        <v>21</v>
      </c>
      <c r="BK214" s="173">
        <f>ROUND(I214*H214,2)</f>
        <v>0</v>
      </c>
      <c r="BL214" s="17" t="s">
        <v>156</v>
      </c>
      <c r="BM214" s="172" t="s">
        <v>345</v>
      </c>
    </row>
    <row r="215" spans="1:65" s="2" customFormat="1" ht="19.5">
      <c r="A215" s="32"/>
      <c r="B215" s="33"/>
      <c r="C215" s="32"/>
      <c r="D215" s="174" t="s">
        <v>144</v>
      </c>
      <c r="E215" s="32"/>
      <c r="F215" s="175" t="s">
        <v>346</v>
      </c>
      <c r="G215" s="32"/>
      <c r="H215" s="32"/>
      <c r="I215" s="96"/>
      <c r="J215" s="32"/>
      <c r="K215" s="32"/>
      <c r="L215" s="33"/>
      <c r="M215" s="176"/>
      <c r="N215" s="177"/>
      <c r="O215" s="58"/>
      <c r="P215" s="58"/>
      <c r="Q215" s="58"/>
      <c r="R215" s="58"/>
      <c r="S215" s="58"/>
      <c r="T215" s="59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7" t="s">
        <v>144</v>
      </c>
      <c r="AU215" s="17" t="s">
        <v>86</v>
      </c>
    </row>
    <row r="216" spans="1:65" s="2" customFormat="1" ht="29.25">
      <c r="A216" s="32"/>
      <c r="B216" s="33"/>
      <c r="C216" s="32"/>
      <c r="D216" s="174" t="s">
        <v>145</v>
      </c>
      <c r="E216" s="32"/>
      <c r="F216" s="178" t="s">
        <v>347</v>
      </c>
      <c r="G216" s="32"/>
      <c r="H216" s="32"/>
      <c r="I216" s="96"/>
      <c r="J216" s="32"/>
      <c r="K216" s="32"/>
      <c r="L216" s="33"/>
      <c r="M216" s="176"/>
      <c r="N216" s="177"/>
      <c r="O216" s="58"/>
      <c r="P216" s="58"/>
      <c r="Q216" s="58"/>
      <c r="R216" s="58"/>
      <c r="S216" s="58"/>
      <c r="T216" s="59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7" t="s">
        <v>145</v>
      </c>
      <c r="AU216" s="17" t="s">
        <v>86</v>
      </c>
    </row>
    <row r="217" spans="1:65" s="13" customFormat="1">
      <c r="B217" s="183"/>
      <c r="D217" s="174" t="s">
        <v>202</v>
      </c>
      <c r="E217" s="184" t="s">
        <v>1</v>
      </c>
      <c r="F217" s="185" t="s">
        <v>348</v>
      </c>
      <c r="H217" s="184" t="s">
        <v>1</v>
      </c>
      <c r="I217" s="186"/>
      <c r="L217" s="183"/>
      <c r="M217" s="187"/>
      <c r="N217" s="188"/>
      <c r="O217" s="188"/>
      <c r="P217" s="188"/>
      <c r="Q217" s="188"/>
      <c r="R217" s="188"/>
      <c r="S217" s="188"/>
      <c r="T217" s="189"/>
      <c r="AT217" s="184" t="s">
        <v>202</v>
      </c>
      <c r="AU217" s="184" t="s">
        <v>86</v>
      </c>
      <c r="AV217" s="13" t="s">
        <v>21</v>
      </c>
      <c r="AW217" s="13" t="s">
        <v>34</v>
      </c>
      <c r="AX217" s="13" t="s">
        <v>77</v>
      </c>
      <c r="AY217" s="184" t="s">
        <v>134</v>
      </c>
    </row>
    <row r="218" spans="1:65" s="14" customFormat="1">
      <c r="B218" s="190"/>
      <c r="D218" s="174" t="s">
        <v>202</v>
      </c>
      <c r="E218" s="191" t="s">
        <v>1</v>
      </c>
      <c r="F218" s="192" t="s">
        <v>349</v>
      </c>
      <c r="H218" s="193">
        <v>143</v>
      </c>
      <c r="I218" s="194"/>
      <c r="L218" s="190"/>
      <c r="M218" s="195"/>
      <c r="N218" s="196"/>
      <c r="O218" s="196"/>
      <c r="P218" s="196"/>
      <c r="Q218" s="196"/>
      <c r="R218" s="196"/>
      <c r="S218" s="196"/>
      <c r="T218" s="197"/>
      <c r="AT218" s="191" t="s">
        <v>202</v>
      </c>
      <c r="AU218" s="191" t="s">
        <v>86</v>
      </c>
      <c r="AV218" s="14" t="s">
        <v>86</v>
      </c>
      <c r="AW218" s="14" t="s">
        <v>34</v>
      </c>
      <c r="AX218" s="14" t="s">
        <v>77</v>
      </c>
      <c r="AY218" s="191" t="s">
        <v>134</v>
      </c>
    </row>
    <row r="219" spans="1:65" s="13" customFormat="1">
      <c r="B219" s="183"/>
      <c r="D219" s="174" t="s">
        <v>202</v>
      </c>
      <c r="E219" s="184" t="s">
        <v>1</v>
      </c>
      <c r="F219" s="185" t="s">
        <v>350</v>
      </c>
      <c r="H219" s="184" t="s">
        <v>1</v>
      </c>
      <c r="I219" s="186"/>
      <c r="L219" s="183"/>
      <c r="M219" s="187"/>
      <c r="N219" s="188"/>
      <c r="O219" s="188"/>
      <c r="P219" s="188"/>
      <c r="Q219" s="188"/>
      <c r="R219" s="188"/>
      <c r="S219" s="188"/>
      <c r="T219" s="189"/>
      <c r="AT219" s="184" t="s">
        <v>202</v>
      </c>
      <c r="AU219" s="184" t="s">
        <v>86</v>
      </c>
      <c r="AV219" s="13" t="s">
        <v>21</v>
      </c>
      <c r="AW219" s="13" t="s">
        <v>34</v>
      </c>
      <c r="AX219" s="13" t="s">
        <v>77</v>
      </c>
      <c r="AY219" s="184" t="s">
        <v>134</v>
      </c>
    </row>
    <row r="220" spans="1:65" s="14" customFormat="1">
      <c r="B220" s="190"/>
      <c r="D220" s="174" t="s">
        <v>202</v>
      </c>
      <c r="E220" s="191" t="s">
        <v>1</v>
      </c>
      <c r="F220" s="192" t="s">
        <v>351</v>
      </c>
      <c r="H220" s="193">
        <v>1018.05</v>
      </c>
      <c r="I220" s="194"/>
      <c r="L220" s="190"/>
      <c r="M220" s="195"/>
      <c r="N220" s="196"/>
      <c r="O220" s="196"/>
      <c r="P220" s="196"/>
      <c r="Q220" s="196"/>
      <c r="R220" s="196"/>
      <c r="S220" s="196"/>
      <c r="T220" s="197"/>
      <c r="AT220" s="191" t="s">
        <v>202</v>
      </c>
      <c r="AU220" s="191" t="s">
        <v>86</v>
      </c>
      <c r="AV220" s="14" t="s">
        <v>86</v>
      </c>
      <c r="AW220" s="14" t="s">
        <v>34</v>
      </c>
      <c r="AX220" s="14" t="s">
        <v>77</v>
      </c>
      <c r="AY220" s="191" t="s">
        <v>134</v>
      </c>
    </row>
    <row r="221" spans="1:65" s="15" customFormat="1">
      <c r="B221" s="208"/>
      <c r="D221" s="174" t="s">
        <v>202</v>
      </c>
      <c r="E221" s="209" t="s">
        <v>1</v>
      </c>
      <c r="F221" s="210" t="s">
        <v>352</v>
      </c>
      <c r="H221" s="211">
        <v>1161.05</v>
      </c>
      <c r="I221" s="212"/>
      <c r="L221" s="208"/>
      <c r="M221" s="213"/>
      <c r="N221" s="214"/>
      <c r="O221" s="214"/>
      <c r="P221" s="214"/>
      <c r="Q221" s="214"/>
      <c r="R221" s="214"/>
      <c r="S221" s="214"/>
      <c r="T221" s="215"/>
      <c r="AT221" s="209" t="s">
        <v>202</v>
      </c>
      <c r="AU221" s="209" t="s">
        <v>86</v>
      </c>
      <c r="AV221" s="15" t="s">
        <v>156</v>
      </c>
      <c r="AW221" s="15" t="s">
        <v>34</v>
      </c>
      <c r="AX221" s="15" t="s">
        <v>21</v>
      </c>
      <c r="AY221" s="209" t="s">
        <v>134</v>
      </c>
    </row>
    <row r="222" spans="1:65" s="2" customFormat="1" ht="16.5" customHeight="1">
      <c r="A222" s="32"/>
      <c r="B222" s="160"/>
      <c r="C222" s="198" t="s">
        <v>353</v>
      </c>
      <c r="D222" s="198" t="s">
        <v>326</v>
      </c>
      <c r="E222" s="199" t="s">
        <v>354</v>
      </c>
      <c r="F222" s="200" t="s">
        <v>355</v>
      </c>
      <c r="G222" s="201" t="s">
        <v>356</v>
      </c>
      <c r="H222" s="202">
        <v>750.2</v>
      </c>
      <c r="I222" s="203"/>
      <c r="J222" s="204">
        <f>ROUND(I222*H222,2)</f>
        <v>0</v>
      </c>
      <c r="K222" s="200" t="s">
        <v>141</v>
      </c>
      <c r="L222" s="205"/>
      <c r="M222" s="206" t="s">
        <v>1</v>
      </c>
      <c r="N222" s="207" t="s">
        <v>42</v>
      </c>
      <c r="O222" s="58"/>
      <c r="P222" s="170">
        <f>O222*H222</f>
        <v>0</v>
      </c>
      <c r="Q222" s="170">
        <v>4.4000000000000002E-4</v>
      </c>
      <c r="R222" s="170">
        <f>Q222*H222</f>
        <v>0.33008800000000005</v>
      </c>
      <c r="S222" s="170">
        <v>0</v>
      </c>
      <c r="T222" s="171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72" t="s">
        <v>177</v>
      </c>
      <c r="AT222" s="172" t="s">
        <v>326</v>
      </c>
      <c r="AU222" s="172" t="s">
        <v>86</v>
      </c>
      <c r="AY222" s="17" t="s">
        <v>134</v>
      </c>
      <c r="BE222" s="173">
        <f>IF(N222="základní",J222,0)</f>
        <v>0</v>
      </c>
      <c r="BF222" s="173">
        <f>IF(N222="snížená",J222,0)</f>
        <v>0</v>
      </c>
      <c r="BG222" s="173">
        <f>IF(N222="zákl. přenesená",J222,0)</f>
        <v>0</v>
      </c>
      <c r="BH222" s="173">
        <f>IF(N222="sníž. přenesená",J222,0)</f>
        <v>0</v>
      </c>
      <c r="BI222" s="173">
        <f>IF(N222="nulová",J222,0)</f>
        <v>0</v>
      </c>
      <c r="BJ222" s="17" t="s">
        <v>21</v>
      </c>
      <c r="BK222" s="173">
        <f>ROUND(I222*H222,2)</f>
        <v>0</v>
      </c>
      <c r="BL222" s="17" t="s">
        <v>156</v>
      </c>
      <c r="BM222" s="172" t="s">
        <v>357</v>
      </c>
    </row>
    <row r="223" spans="1:65" s="2" customFormat="1" ht="19.5">
      <c r="A223" s="32"/>
      <c r="B223" s="33"/>
      <c r="C223" s="32"/>
      <c r="D223" s="174" t="s">
        <v>144</v>
      </c>
      <c r="E223" s="32"/>
      <c r="F223" s="175" t="s">
        <v>358</v>
      </c>
      <c r="G223" s="32"/>
      <c r="H223" s="32"/>
      <c r="I223" s="96"/>
      <c r="J223" s="32"/>
      <c r="K223" s="32"/>
      <c r="L223" s="33"/>
      <c r="M223" s="176"/>
      <c r="N223" s="177"/>
      <c r="O223" s="58"/>
      <c r="P223" s="58"/>
      <c r="Q223" s="58"/>
      <c r="R223" s="58"/>
      <c r="S223" s="58"/>
      <c r="T223" s="59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7" t="s">
        <v>144</v>
      </c>
      <c r="AU223" s="17" t="s">
        <v>86</v>
      </c>
    </row>
    <row r="224" spans="1:65" s="2" customFormat="1" ht="19.5">
      <c r="A224" s="32"/>
      <c r="B224" s="33"/>
      <c r="C224" s="32"/>
      <c r="D224" s="174" t="s">
        <v>145</v>
      </c>
      <c r="E224" s="32"/>
      <c r="F224" s="178" t="s">
        <v>359</v>
      </c>
      <c r="G224" s="32"/>
      <c r="H224" s="32"/>
      <c r="I224" s="96"/>
      <c r="J224" s="32"/>
      <c r="K224" s="32"/>
      <c r="L224" s="33"/>
      <c r="M224" s="176"/>
      <c r="N224" s="177"/>
      <c r="O224" s="58"/>
      <c r="P224" s="58"/>
      <c r="Q224" s="58"/>
      <c r="R224" s="58"/>
      <c r="S224" s="58"/>
      <c r="T224" s="59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7" t="s">
        <v>145</v>
      </c>
      <c r="AU224" s="17" t="s">
        <v>86</v>
      </c>
    </row>
    <row r="225" spans="1:65" s="13" customFormat="1">
      <c r="B225" s="183"/>
      <c r="D225" s="174" t="s">
        <v>202</v>
      </c>
      <c r="E225" s="184" t="s">
        <v>1</v>
      </c>
      <c r="F225" s="185" t="s">
        <v>360</v>
      </c>
      <c r="H225" s="184" t="s">
        <v>1</v>
      </c>
      <c r="I225" s="186"/>
      <c r="L225" s="183"/>
      <c r="M225" s="187"/>
      <c r="N225" s="188"/>
      <c r="O225" s="188"/>
      <c r="P225" s="188"/>
      <c r="Q225" s="188"/>
      <c r="R225" s="188"/>
      <c r="S225" s="188"/>
      <c r="T225" s="189"/>
      <c r="AT225" s="184" t="s">
        <v>202</v>
      </c>
      <c r="AU225" s="184" t="s">
        <v>86</v>
      </c>
      <c r="AV225" s="13" t="s">
        <v>21</v>
      </c>
      <c r="AW225" s="13" t="s">
        <v>34</v>
      </c>
      <c r="AX225" s="13" t="s">
        <v>77</v>
      </c>
      <c r="AY225" s="184" t="s">
        <v>134</v>
      </c>
    </row>
    <row r="226" spans="1:65" s="14" customFormat="1">
      <c r="B226" s="190"/>
      <c r="D226" s="174" t="s">
        <v>202</v>
      </c>
      <c r="E226" s="191" t="s">
        <v>1</v>
      </c>
      <c r="F226" s="192" t="s">
        <v>361</v>
      </c>
      <c r="H226" s="193">
        <v>71.5</v>
      </c>
      <c r="I226" s="194"/>
      <c r="L226" s="190"/>
      <c r="M226" s="195"/>
      <c r="N226" s="196"/>
      <c r="O226" s="196"/>
      <c r="P226" s="196"/>
      <c r="Q226" s="196"/>
      <c r="R226" s="196"/>
      <c r="S226" s="196"/>
      <c r="T226" s="197"/>
      <c r="AT226" s="191" t="s">
        <v>202</v>
      </c>
      <c r="AU226" s="191" t="s">
        <v>86</v>
      </c>
      <c r="AV226" s="14" t="s">
        <v>86</v>
      </c>
      <c r="AW226" s="14" t="s">
        <v>34</v>
      </c>
      <c r="AX226" s="14" t="s">
        <v>77</v>
      </c>
      <c r="AY226" s="191" t="s">
        <v>134</v>
      </c>
    </row>
    <row r="227" spans="1:65" s="13" customFormat="1">
      <c r="B227" s="183"/>
      <c r="D227" s="174" t="s">
        <v>202</v>
      </c>
      <c r="E227" s="184" t="s">
        <v>1</v>
      </c>
      <c r="F227" s="185" t="s">
        <v>362</v>
      </c>
      <c r="H227" s="184" t="s">
        <v>1</v>
      </c>
      <c r="I227" s="186"/>
      <c r="L227" s="183"/>
      <c r="M227" s="187"/>
      <c r="N227" s="188"/>
      <c r="O227" s="188"/>
      <c r="P227" s="188"/>
      <c r="Q227" s="188"/>
      <c r="R227" s="188"/>
      <c r="S227" s="188"/>
      <c r="T227" s="189"/>
      <c r="AT227" s="184" t="s">
        <v>202</v>
      </c>
      <c r="AU227" s="184" t="s">
        <v>86</v>
      </c>
      <c r="AV227" s="13" t="s">
        <v>21</v>
      </c>
      <c r="AW227" s="13" t="s">
        <v>34</v>
      </c>
      <c r="AX227" s="13" t="s">
        <v>77</v>
      </c>
      <c r="AY227" s="184" t="s">
        <v>134</v>
      </c>
    </row>
    <row r="228" spans="1:65" s="14" customFormat="1">
      <c r="B228" s="190"/>
      <c r="D228" s="174" t="s">
        <v>202</v>
      </c>
      <c r="E228" s="191" t="s">
        <v>1</v>
      </c>
      <c r="F228" s="192" t="s">
        <v>363</v>
      </c>
      <c r="H228" s="193">
        <v>678.7</v>
      </c>
      <c r="I228" s="194"/>
      <c r="L228" s="190"/>
      <c r="M228" s="195"/>
      <c r="N228" s="196"/>
      <c r="O228" s="196"/>
      <c r="P228" s="196"/>
      <c r="Q228" s="196"/>
      <c r="R228" s="196"/>
      <c r="S228" s="196"/>
      <c r="T228" s="197"/>
      <c r="AT228" s="191" t="s">
        <v>202</v>
      </c>
      <c r="AU228" s="191" t="s">
        <v>86</v>
      </c>
      <c r="AV228" s="14" t="s">
        <v>86</v>
      </c>
      <c r="AW228" s="14" t="s">
        <v>34</v>
      </c>
      <c r="AX228" s="14" t="s">
        <v>77</v>
      </c>
      <c r="AY228" s="191" t="s">
        <v>134</v>
      </c>
    </row>
    <row r="229" spans="1:65" s="15" customFormat="1">
      <c r="B229" s="208"/>
      <c r="D229" s="174" t="s">
        <v>202</v>
      </c>
      <c r="E229" s="209" t="s">
        <v>1</v>
      </c>
      <c r="F229" s="210" t="s">
        <v>352</v>
      </c>
      <c r="H229" s="211">
        <v>750.2</v>
      </c>
      <c r="I229" s="212"/>
      <c r="L229" s="208"/>
      <c r="M229" s="213"/>
      <c r="N229" s="214"/>
      <c r="O229" s="214"/>
      <c r="P229" s="214"/>
      <c r="Q229" s="214"/>
      <c r="R229" s="214"/>
      <c r="S229" s="214"/>
      <c r="T229" s="215"/>
      <c r="AT229" s="209" t="s">
        <v>202</v>
      </c>
      <c r="AU229" s="209" t="s">
        <v>86</v>
      </c>
      <c r="AV229" s="15" t="s">
        <v>156</v>
      </c>
      <c r="AW229" s="15" t="s">
        <v>34</v>
      </c>
      <c r="AX229" s="15" t="s">
        <v>21</v>
      </c>
      <c r="AY229" s="209" t="s">
        <v>134</v>
      </c>
    </row>
    <row r="230" spans="1:65" s="2" customFormat="1" ht="21.75" customHeight="1">
      <c r="A230" s="32"/>
      <c r="B230" s="160"/>
      <c r="C230" s="161" t="s">
        <v>364</v>
      </c>
      <c r="D230" s="161" t="s">
        <v>137</v>
      </c>
      <c r="E230" s="162" t="s">
        <v>365</v>
      </c>
      <c r="F230" s="163" t="s">
        <v>366</v>
      </c>
      <c r="G230" s="164" t="s">
        <v>356</v>
      </c>
      <c r="H230" s="165">
        <v>617</v>
      </c>
      <c r="I230" s="166"/>
      <c r="J230" s="167">
        <f>ROUND(I230*H230,2)</f>
        <v>0</v>
      </c>
      <c r="K230" s="163" t="s">
        <v>367</v>
      </c>
      <c r="L230" s="33"/>
      <c r="M230" s="168" t="s">
        <v>1</v>
      </c>
      <c r="N230" s="169" t="s">
        <v>42</v>
      </c>
      <c r="O230" s="58"/>
      <c r="P230" s="170">
        <f>O230*H230</f>
        <v>0</v>
      </c>
      <c r="Q230" s="170">
        <v>0.20449000000000001</v>
      </c>
      <c r="R230" s="170">
        <f>Q230*H230</f>
        <v>126.17033000000001</v>
      </c>
      <c r="S230" s="170">
        <v>0</v>
      </c>
      <c r="T230" s="171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72" t="s">
        <v>156</v>
      </c>
      <c r="AT230" s="172" t="s">
        <v>137</v>
      </c>
      <c r="AU230" s="172" t="s">
        <v>86</v>
      </c>
      <c r="AY230" s="17" t="s">
        <v>134</v>
      </c>
      <c r="BE230" s="173">
        <f>IF(N230="základní",J230,0)</f>
        <v>0</v>
      </c>
      <c r="BF230" s="173">
        <f>IF(N230="snížená",J230,0)</f>
        <v>0</v>
      </c>
      <c r="BG230" s="173">
        <f>IF(N230="zákl. přenesená",J230,0)</f>
        <v>0</v>
      </c>
      <c r="BH230" s="173">
        <f>IF(N230="sníž. přenesená",J230,0)</f>
        <v>0</v>
      </c>
      <c r="BI230" s="173">
        <f>IF(N230="nulová",J230,0)</f>
        <v>0</v>
      </c>
      <c r="BJ230" s="17" t="s">
        <v>21</v>
      </c>
      <c r="BK230" s="173">
        <f>ROUND(I230*H230,2)</f>
        <v>0</v>
      </c>
      <c r="BL230" s="17" t="s">
        <v>156</v>
      </c>
      <c r="BM230" s="172" t="s">
        <v>368</v>
      </c>
    </row>
    <row r="231" spans="1:65" s="2" customFormat="1" ht="19.5">
      <c r="A231" s="32"/>
      <c r="B231" s="33"/>
      <c r="C231" s="32"/>
      <c r="D231" s="174" t="s">
        <v>144</v>
      </c>
      <c r="E231" s="32"/>
      <c r="F231" s="175" t="s">
        <v>369</v>
      </c>
      <c r="G231" s="32"/>
      <c r="H231" s="32"/>
      <c r="I231" s="96"/>
      <c r="J231" s="32"/>
      <c r="K231" s="32"/>
      <c r="L231" s="33"/>
      <c r="M231" s="176"/>
      <c r="N231" s="177"/>
      <c r="O231" s="58"/>
      <c r="P231" s="58"/>
      <c r="Q231" s="58"/>
      <c r="R231" s="58"/>
      <c r="S231" s="58"/>
      <c r="T231" s="59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7" t="s">
        <v>144</v>
      </c>
      <c r="AU231" s="17" t="s">
        <v>86</v>
      </c>
    </row>
    <row r="232" spans="1:65" s="2" customFormat="1" ht="19.5">
      <c r="A232" s="32"/>
      <c r="B232" s="33"/>
      <c r="C232" s="32"/>
      <c r="D232" s="174" t="s">
        <v>145</v>
      </c>
      <c r="E232" s="32"/>
      <c r="F232" s="178" t="s">
        <v>370</v>
      </c>
      <c r="G232" s="32"/>
      <c r="H232" s="32"/>
      <c r="I232" s="96"/>
      <c r="J232" s="32"/>
      <c r="K232" s="32"/>
      <c r="L232" s="33"/>
      <c r="M232" s="176"/>
      <c r="N232" s="177"/>
      <c r="O232" s="58"/>
      <c r="P232" s="58"/>
      <c r="Q232" s="58"/>
      <c r="R232" s="58"/>
      <c r="S232" s="58"/>
      <c r="T232" s="59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7" t="s">
        <v>145</v>
      </c>
      <c r="AU232" s="17" t="s">
        <v>86</v>
      </c>
    </row>
    <row r="233" spans="1:65" s="14" customFormat="1">
      <c r="B233" s="190"/>
      <c r="D233" s="174" t="s">
        <v>202</v>
      </c>
      <c r="E233" s="191" t="s">
        <v>1</v>
      </c>
      <c r="F233" s="192" t="s">
        <v>371</v>
      </c>
      <c r="H233" s="193">
        <v>617</v>
      </c>
      <c r="I233" s="194"/>
      <c r="L233" s="190"/>
      <c r="M233" s="195"/>
      <c r="N233" s="196"/>
      <c r="O233" s="196"/>
      <c r="P233" s="196"/>
      <c r="Q233" s="196"/>
      <c r="R233" s="196"/>
      <c r="S233" s="196"/>
      <c r="T233" s="197"/>
      <c r="AT233" s="191" t="s">
        <v>202</v>
      </c>
      <c r="AU233" s="191" t="s">
        <v>86</v>
      </c>
      <c r="AV233" s="14" t="s">
        <v>86</v>
      </c>
      <c r="AW233" s="14" t="s">
        <v>34</v>
      </c>
      <c r="AX233" s="14" t="s">
        <v>21</v>
      </c>
      <c r="AY233" s="191" t="s">
        <v>134</v>
      </c>
    </row>
    <row r="234" spans="1:65" s="12" customFormat="1" ht="22.9" customHeight="1">
      <c r="B234" s="147"/>
      <c r="D234" s="148" t="s">
        <v>76</v>
      </c>
      <c r="E234" s="158" t="s">
        <v>133</v>
      </c>
      <c r="F234" s="158" t="s">
        <v>372</v>
      </c>
      <c r="I234" s="150"/>
      <c r="J234" s="159">
        <f>BK234</f>
        <v>0</v>
      </c>
      <c r="L234" s="147"/>
      <c r="M234" s="152"/>
      <c r="N234" s="153"/>
      <c r="O234" s="153"/>
      <c r="P234" s="154">
        <f>SUM(P235:P269)</f>
        <v>0</v>
      </c>
      <c r="Q234" s="153"/>
      <c r="R234" s="154">
        <f>SUM(R235:R269)</f>
        <v>1708.0538547600001</v>
      </c>
      <c r="S234" s="153"/>
      <c r="T234" s="155">
        <f>SUM(T235:T269)</f>
        <v>0</v>
      </c>
      <c r="AR234" s="148" t="s">
        <v>21</v>
      </c>
      <c r="AT234" s="156" t="s">
        <v>76</v>
      </c>
      <c r="AU234" s="156" t="s">
        <v>21</v>
      </c>
      <c r="AY234" s="148" t="s">
        <v>134</v>
      </c>
      <c r="BK234" s="157">
        <f>SUM(BK235:BK269)</f>
        <v>0</v>
      </c>
    </row>
    <row r="235" spans="1:65" s="2" customFormat="1" ht="16.5" customHeight="1">
      <c r="A235" s="32"/>
      <c r="B235" s="160"/>
      <c r="C235" s="161" t="s">
        <v>373</v>
      </c>
      <c r="D235" s="161" t="s">
        <v>137</v>
      </c>
      <c r="E235" s="162" t="s">
        <v>374</v>
      </c>
      <c r="F235" s="163" t="s">
        <v>375</v>
      </c>
      <c r="G235" s="164" t="s">
        <v>280</v>
      </c>
      <c r="H235" s="165">
        <v>2916.7060000000001</v>
      </c>
      <c r="I235" s="166"/>
      <c r="J235" s="167">
        <f>ROUND(I235*H235,2)</f>
        <v>0</v>
      </c>
      <c r="K235" s="163" t="s">
        <v>271</v>
      </c>
      <c r="L235" s="33"/>
      <c r="M235" s="168" t="s">
        <v>1</v>
      </c>
      <c r="N235" s="169" t="s">
        <v>42</v>
      </c>
      <c r="O235" s="58"/>
      <c r="P235" s="170">
        <f>O235*H235</f>
        <v>0</v>
      </c>
      <c r="Q235" s="170">
        <v>0</v>
      </c>
      <c r="R235" s="170">
        <f>Q235*H235</f>
        <v>0</v>
      </c>
      <c r="S235" s="170">
        <v>0</v>
      </c>
      <c r="T235" s="171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72" t="s">
        <v>156</v>
      </c>
      <c r="AT235" s="172" t="s">
        <v>137</v>
      </c>
      <c r="AU235" s="172" t="s">
        <v>86</v>
      </c>
      <c r="AY235" s="17" t="s">
        <v>134</v>
      </c>
      <c r="BE235" s="173">
        <f>IF(N235="základní",J235,0)</f>
        <v>0</v>
      </c>
      <c r="BF235" s="173">
        <f>IF(N235="snížená",J235,0)</f>
        <v>0</v>
      </c>
      <c r="BG235" s="173">
        <f>IF(N235="zákl. přenesená",J235,0)</f>
        <v>0</v>
      </c>
      <c r="BH235" s="173">
        <f>IF(N235="sníž. přenesená",J235,0)</f>
        <v>0</v>
      </c>
      <c r="BI235" s="173">
        <f>IF(N235="nulová",J235,0)</f>
        <v>0</v>
      </c>
      <c r="BJ235" s="17" t="s">
        <v>21</v>
      </c>
      <c r="BK235" s="173">
        <f>ROUND(I235*H235,2)</f>
        <v>0</v>
      </c>
      <c r="BL235" s="17" t="s">
        <v>156</v>
      </c>
      <c r="BM235" s="172" t="s">
        <v>376</v>
      </c>
    </row>
    <row r="236" spans="1:65" s="2" customFormat="1" ht="29.25">
      <c r="A236" s="32"/>
      <c r="B236" s="33"/>
      <c r="C236" s="32"/>
      <c r="D236" s="174" t="s">
        <v>144</v>
      </c>
      <c r="E236" s="32"/>
      <c r="F236" s="175" t="s">
        <v>377</v>
      </c>
      <c r="G236" s="32"/>
      <c r="H236" s="32"/>
      <c r="I236" s="96"/>
      <c r="J236" s="32"/>
      <c r="K236" s="32"/>
      <c r="L236" s="33"/>
      <c r="M236" s="176"/>
      <c r="N236" s="177"/>
      <c r="O236" s="58"/>
      <c r="P236" s="58"/>
      <c r="Q236" s="58"/>
      <c r="R236" s="58"/>
      <c r="S236" s="58"/>
      <c r="T236" s="59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7" t="s">
        <v>144</v>
      </c>
      <c r="AU236" s="17" t="s">
        <v>86</v>
      </c>
    </row>
    <row r="237" spans="1:65" s="13" customFormat="1">
      <c r="B237" s="183"/>
      <c r="D237" s="174" t="s">
        <v>202</v>
      </c>
      <c r="E237" s="184" t="s">
        <v>1</v>
      </c>
      <c r="F237" s="185" t="s">
        <v>378</v>
      </c>
      <c r="H237" s="184" t="s">
        <v>1</v>
      </c>
      <c r="I237" s="186"/>
      <c r="L237" s="183"/>
      <c r="M237" s="187"/>
      <c r="N237" s="188"/>
      <c r="O237" s="188"/>
      <c r="P237" s="188"/>
      <c r="Q237" s="188"/>
      <c r="R237" s="188"/>
      <c r="S237" s="188"/>
      <c r="T237" s="189"/>
      <c r="AT237" s="184" t="s">
        <v>202</v>
      </c>
      <c r="AU237" s="184" t="s">
        <v>86</v>
      </c>
      <c r="AV237" s="13" t="s">
        <v>21</v>
      </c>
      <c r="AW237" s="13" t="s">
        <v>34</v>
      </c>
      <c r="AX237" s="13" t="s">
        <v>77</v>
      </c>
      <c r="AY237" s="184" t="s">
        <v>134</v>
      </c>
    </row>
    <row r="238" spans="1:65" s="14" customFormat="1">
      <c r="B238" s="190"/>
      <c r="D238" s="174" t="s">
        <v>202</v>
      </c>
      <c r="E238" s="191" t="s">
        <v>1</v>
      </c>
      <c r="F238" s="192" t="s">
        <v>284</v>
      </c>
      <c r="H238" s="193">
        <v>2916.7060000000001</v>
      </c>
      <c r="I238" s="194"/>
      <c r="L238" s="190"/>
      <c r="M238" s="195"/>
      <c r="N238" s="196"/>
      <c r="O238" s="196"/>
      <c r="P238" s="196"/>
      <c r="Q238" s="196"/>
      <c r="R238" s="196"/>
      <c r="S238" s="196"/>
      <c r="T238" s="197"/>
      <c r="AT238" s="191" t="s">
        <v>202</v>
      </c>
      <c r="AU238" s="191" t="s">
        <v>86</v>
      </c>
      <c r="AV238" s="14" t="s">
        <v>86</v>
      </c>
      <c r="AW238" s="14" t="s">
        <v>34</v>
      </c>
      <c r="AX238" s="14" t="s">
        <v>21</v>
      </c>
      <c r="AY238" s="191" t="s">
        <v>134</v>
      </c>
    </row>
    <row r="239" spans="1:65" s="2" customFormat="1" ht="16.5" customHeight="1">
      <c r="A239" s="32"/>
      <c r="B239" s="160"/>
      <c r="C239" s="198" t="s">
        <v>379</v>
      </c>
      <c r="D239" s="198" t="s">
        <v>326</v>
      </c>
      <c r="E239" s="199" t="s">
        <v>380</v>
      </c>
      <c r="F239" s="200" t="s">
        <v>381</v>
      </c>
      <c r="G239" s="201" t="s">
        <v>270</v>
      </c>
      <c r="H239" s="202">
        <v>67.084000000000003</v>
      </c>
      <c r="I239" s="203"/>
      <c r="J239" s="204">
        <f>ROUND(I239*H239,2)</f>
        <v>0</v>
      </c>
      <c r="K239" s="200" t="s">
        <v>271</v>
      </c>
      <c r="L239" s="205"/>
      <c r="M239" s="206" t="s">
        <v>1</v>
      </c>
      <c r="N239" s="207" t="s">
        <v>42</v>
      </c>
      <c r="O239" s="58"/>
      <c r="P239" s="170">
        <f>O239*H239</f>
        <v>0</v>
      </c>
      <c r="Q239" s="170">
        <v>1</v>
      </c>
      <c r="R239" s="170">
        <f>Q239*H239</f>
        <v>67.084000000000003</v>
      </c>
      <c r="S239" s="170">
        <v>0</v>
      </c>
      <c r="T239" s="171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72" t="s">
        <v>177</v>
      </c>
      <c r="AT239" s="172" t="s">
        <v>326</v>
      </c>
      <c r="AU239" s="172" t="s">
        <v>86</v>
      </c>
      <c r="AY239" s="17" t="s">
        <v>134</v>
      </c>
      <c r="BE239" s="173">
        <f>IF(N239="základní",J239,0)</f>
        <v>0</v>
      </c>
      <c r="BF239" s="173">
        <f>IF(N239="snížená",J239,0)</f>
        <v>0</v>
      </c>
      <c r="BG239" s="173">
        <f>IF(N239="zákl. přenesená",J239,0)</f>
        <v>0</v>
      </c>
      <c r="BH239" s="173">
        <f>IF(N239="sníž. přenesená",J239,0)</f>
        <v>0</v>
      </c>
      <c r="BI239" s="173">
        <f>IF(N239="nulová",J239,0)</f>
        <v>0</v>
      </c>
      <c r="BJ239" s="17" t="s">
        <v>21</v>
      </c>
      <c r="BK239" s="173">
        <f>ROUND(I239*H239,2)</f>
        <v>0</v>
      </c>
      <c r="BL239" s="17" t="s">
        <v>156</v>
      </c>
      <c r="BM239" s="172" t="s">
        <v>382</v>
      </c>
    </row>
    <row r="240" spans="1:65" s="2" customFormat="1">
      <c r="A240" s="32"/>
      <c r="B240" s="33"/>
      <c r="C240" s="32"/>
      <c r="D240" s="174" t="s">
        <v>144</v>
      </c>
      <c r="E240" s="32"/>
      <c r="F240" s="175" t="s">
        <v>383</v>
      </c>
      <c r="G240" s="32"/>
      <c r="H240" s="32"/>
      <c r="I240" s="96"/>
      <c r="J240" s="32"/>
      <c r="K240" s="32"/>
      <c r="L240" s="33"/>
      <c r="M240" s="176"/>
      <c r="N240" s="177"/>
      <c r="O240" s="58"/>
      <c r="P240" s="58"/>
      <c r="Q240" s="58"/>
      <c r="R240" s="58"/>
      <c r="S240" s="58"/>
      <c r="T240" s="59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7" t="s">
        <v>144</v>
      </c>
      <c r="AU240" s="17" t="s">
        <v>86</v>
      </c>
    </row>
    <row r="241" spans="1:65" s="2" customFormat="1" ht="19.5">
      <c r="A241" s="32"/>
      <c r="B241" s="33"/>
      <c r="C241" s="32"/>
      <c r="D241" s="174" t="s">
        <v>145</v>
      </c>
      <c r="E241" s="32"/>
      <c r="F241" s="178" t="s">
        <v>384</v>
      </c>
      <c r="G241" s="32"/>
      <c r="H241" s="32"/>
      <c r="I241" s="96"/>
      <c r="J241" s="32"/>
      <c r="K241" s="32"/>
      <c r="L241" s="33"/>
      <c r="M241" s="176"/>
      <c r="N241" s="177"/>
      <c r="O241" s="58"/>
      <c r="P241" s="58"/>
      <c r="Q241" s="58"/>
      <c r="R241" s="58"/>
      <c r="S241" s="58"/>
      <c r="T241" s="59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7" t="s">
        <v>145</v>
      </c>
      <c r="AU241" s="17" t="s">
        <v>86</v>
      </c>
    </row>
    <row r="242" spans="1:65" s="14" customFormat="1">
      <c r="B242" s="190"/>
      <c r="D242" s="174" t="s">
        <v>202</v>
      </c>
      <c r="E242" s="191" t="s">
        <v>1</v>
      </c>
      <c r="F242" s="192" t="s">
        <v>385</v>
      </c>
      <c r="H242" s="193">
        <v>67.084000000000003</v>
      </c>
      <c r="I242" s="194"/>
      <c r="L242" s="190"/>
      <c r="M242" s="195"/>
      <c r="N242" s="196"/>
      <c r="O242" s="196"/>
      <c r="P242" s="196"/>
      <c r="Q242" s="196"/>
      <c r="R242" s="196"/>
      <c r="S242" s="196"/>
      <c r="T242" s="197"/>
      <c r="AT242" s="191" t="s">
        <v>202</v>
      </c>
      <c r="AU242" s="191" t="s">
        <v>86</v>
      </c>
      <c r="AV242" s="14" t="s">
        <v>86</v>
      </c>
      <c r="AW242" s="14" t="s">
        <v>34</v>
      </c>
      <c r="AX242" s="14" t="s">
        <v>21</v>
      </c>
      <c r="AY242" s="191" t="s">
        <v>134</v>
      </c>
    </row>
    <row r="243" spans="1:65" s="2" customFormat="1" ht="16.5" customHeight="1">
      <c r="A243" s="32"/>
      <c r="B243" s="160"/>
      <c r="C243" s="161" t="s">
        <v>386</v>
      </c>
      <c r="D243" s="161" t="s">
        <v>137</v>
      </c>
      <c r="E243" s="162" t="s">
        <v>387</v>
      </c>
      <c r="F243" s="163" t="s">
        <v>388</v>
      </c>
      <c r="G243" s="164" t="s">
        <v>280</v>
      </c>
      <c r="H243" s="165">
        <v>2736.1480000000001</v>
      </c>
      <c r="I243" s="166"/>
      <c r="J243" s="167">
        <f>ROUND(I243*H243,2)</f>
        <v>0</v>
      </c>
      <c r="K243" s="163" t="s">
        <v>1</v>
      </c>
      <c r="L243" s="33"/>
      <c r="M243" s="168" t="s">
        <v>1</v>
      </c>
      <c r="N243" s="169" t="s">
        <v>42</v>
      </c>
      <c r="O243" s="58"/>
      <c r="P243" s="170">
        <f>O243*H243</f>
        <v>0</v>
      </c>
      <c r="Q243" s="170">
        <v>0.27994000000000002</v>
      </c>
      <c r="R243" s="170">
        <f>Q243*H243</f>
        <v>765.95727112000009</v>
      </c>
      <c r="S243" s="170">
        <v>0</v>
      </c>
      <c r="T243" s="171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72" t="s">
        <v>156</v>
      </c>
      <c r="AT243" s="172" t="s">
        <v>137</v>
      </c>
      <c r="AU243" s="172" t="s">
        <v>86</v>
      </c>
      <c r="AY243" s="17" t="s">
        <v>134</v>
      </c>
      <c r="BE243" s="173">
        <f>IF(N243="základní",J243,0)</f>
        <v>0</v>
      </c>
      <c r="BF243" s="173">
        <f>IF(N243="snížená",J243,0)</f>
        <v>0</v>
      </c>
      <c r="BG243" s="173">
        <f>IF(N243="zákl. přenesená",J243,0)</f>
        <v>0</v>
      </c>
      <c r="BH243" s="173">
        <f>IF(N243="sníž. přenesená",J243,0)</f>
        <v>0</v>
      </c>
      <c r="BI243" s="173">
        <f>IF(N243="nulová",J243,0)</f>
        <v>0</v>
      </c>
      <c r="BJ243" s="17" t="s">
        <v>21</v>
      </c>
      <c r="BK243" s="173">
        <f>ROUND(I243*H243,2)</f>
        <v>0</v>
      </c>
      <c r="BL243" s="17" t="s">
        <v>156</v>
      </c>
      <c r="BM243" s="172" t="s">
        <v>389</v>
      </c>
    </row>
    <row r="244" spans="1:65" s="2" customFormat="1">
      <c r="A244" s="32"/>
      <c r="B244" s="33"/>
      <c r="C244" s="32"/>
      <c r="D244" s="174" t="s">
        <v>144</v>
      </c>
      <c r="E244" s="32"/>
      <c r="F244" s="175" t="s">
        <v>390</v>
      </c>
      <c r="G244" s="32"/>
      <c r="H244" s="32"/>
      <c r="I244" s="96"/>
      <c r="J244" s="32"/>
      <c r="K244" s="32"/>
      <c r="L244" s="33"/>
      <c r="M244" s="176"/>
      <c r="N244" s="177"/>
      <c r="O244" s="58"/>
      <c r="P244" s="58"/>
      <c r="Q244" s="58"/>
      <c r="R244" s="58"/>
      <c r="S244" s="58"/>
      <c r="T244" s="59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T244" s="17" t="s">
        <v>144</v>
      </c>
      <c r="AU244" s="17" t="s">
        <v>86</v>
      </c>
    </row>
    <row r="245" spans="1:65" s="13" customFormat="1">
      <c r="B245" s="183"/>
      <c r="D245" s="174" t="s">
        <v>202</v>
      </c>
      <c r="E245" s="184" t="s">
        <v>1</v>
      </c>
      <c r="F245" s="185" t="s">
        <v>391</v>
      </c>
      <c r="H245" s="184" t="s">
        <v>1</v>
      </c>
      <c r="I245" s="186"/>
      <c r="L245" s="183"/>
      <c r="M245" s="187"/>
      <c r="N245" s="188"/>
      <c r="O245" s="188"/>
      <c r="P245" s="188"/>
      <c r="Q245" s="188"/>
      <c r="R245" s="188"/>
      <c r="S245" s="188"/>
      <c r="T245" s="189"/>
      <c r="AT245" s="184" t="s">
        <v>202</v>
      </c>
      <c r="AU245" s="184" t="s">
        <v>86</v>
      </c>
      <c r="AV245" s="13" t="s">
        <v>21</v>
      </c>
      <c r="AW245" s="13" t="s">
        <v>34</v>
      </c>
      <c r="AX245" s="13" t="s">
        <v>77</v>
      </c>
      <c r="AY245" s="184" t="s">
        <v>134</v>
      </c>
    </row>
    <row r="246" spans="1:65" s="14" customFormat="1">
      <c r="B246" s="190"/>
      <c r="D246" s="174" t="s">
        <v>202</v>
      </c>
      <c r="E246" s="191" t="s">
        <v>1</v>
      </c>
      <c r="F246" s="192" t="s">
        <v>392</v>
      </c>
      <c r="H246" s="193">
        <v>2736.1480000000001</v>
      </c>
      <c r="I246" s="194"/>
      <c r="L246" s="190"/>
      <c r="M246" s="195"/>
      <c r="N246" s="196"/>
      <c r="O246" s="196"/>
      <c r="P246" s="196"/>
      <c r="Q246" s="196"/>
      <c r="R246" s="196"/>
      <c r="S246" s="196"/>
      <c r="T246" s="197"/>
      <c r="AT246" s="191" t="s">
        <v>202</v>
      </c>
      <c r="AU246" s="191" t="s">
        <v>86</v>
      </c>
      <c r="AV246" s="14" t="s">
        <v>86</v>
      </c>
      <c r="AW246" s="14" t="s">
        <v>34</v>
      </c>
      <c r="AX246" s="14" t="s">
        <v>21</v>
      </c>
      <c r="AY246" s="191" t="s">
        <v>134</v>
      </c>
    </row>
    <row r="247" spans="1:65" s="2" customFormat="1" ht="16.5" customHeight="1">
      <c r="A247" s="32"/>
      <c r="B247" s="160"/>
      <c r="C247" s="161" t="s">
        <v>393</v>
      </c>
      <c r="D247" s="161" t="s">
        <v>137</v>
      </c>
      <c r="E247" s="162" t="s">
        <v>394</v>
      </c>
      <c r="F247" s="163" t="s">
        <v>395</v>
      </c>
      <c r="G247" s="164" t="s">
        <v>280</v>
      </c>
      <c r="H247" s="165">
        <v>2916.7060000000001</v>
      </c>
      <c r="I247" s="166"/>
      <c r="J247" s="167">
        <f>ROUND(I247*H247,2)</f>
        <v>0</v>
      </c>
      <c r="K247" s="163" t="s">
        <v>1</v>
      </c>
      <c r="L247" s="33"/>
      <c r="M247" s="168" t="s">
        <v>1</v>
      </c>
      <c r="N247" s="169" t="s">
        <v>42</v>
      </c>
      <c r="O247" s="58"/>
      <c r="P247" s="170">
        <f>O247*H247</f>
        <v>0</v>
      </c>
      <c r="Q247" s="170">
        <v>0.27994000000000002</v>
      </c>
      <c r="R247" s="170">
        <f>Q247*H247</f>
        <v>816.50267764000012</v>
      </c>
      <c r="S247" s="170">
        <v>0</v>
      </c>
      <c r="T247" s="171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72" t="s">
        <v>156</v>
      </c>
      <c r="AT247" s="172" t="s">
        <v>137</v>
      </c>
      <c r="AU247" s="172" t="s">
        <v>86</v>
      </c>
      <c r="AY247" s="17" t="s">
        <v>134</v>
      </c>
      <c r="BE247" s="173">
        <f>IF(N247="základní",J247,0)</f>
        <v>0</v>
      </c>
      <c r="BF247" s="173">
        <f>IF(N247="snížená",J247,0)</f>
        <v>0</v>
      </c>
      <c r="BG247" s="173">
        <f>IF(N247="zákl. přenesená",J247,0)</f>
        <v>0</v>
      </c>
      <c r="BH247" s="173">
        <f>IF(N247="sníž. přenesená",J247,0)</f>
        <v>0</v>
      </c>
      <c r="BI247" s="173">
        <f>IF(N247="nulová",J247,0)</f>
        <v>0</v>
      </c>
      <c r="BJ247" s="17" t="s">
        <v>21</v>
      </c>
      <c r="BK247" s="173">
        <f>ROUND(I247*H247,2)</f>
        <v>0</v>
      </c>
      <c r="BL247" s="17" t="s">
        <v>156</v>
      </c>
      <c r="BM247" s="172" t="s">
        <v>396</v>
      </c>
    </row>
    <row r="248" spans="1:65" s="2" customFormat="1">
      <c r="A248" s="32"/>
      <c r="B248" s="33"/>
      <c r="C248" s="32"/>
      <c r="D248" s="174" t="s">
        <v>144</v>
      </c>
      <c r="E248" s="32"/>
      <c r="F248" s="175" t="s">
        <v>390</v>
      </c>
      <c r="G248" s="32"/>
      <c r="H248" s="32"/>
      <c r="I248" s="96"/>
      <c r="J248" s="32"/>
      <c r="K248" s="32"/>
      <c r="L248" s="33"/>
      <c r="M248" s="176"/>
      <c r="N248" s="177"/>
      <c r="O248" s="58"/>
      <c r="P248" s="58"/>
      <c r="Q248" s="58"/>
      <c r="R248" s="58"/>
      <c r="S248" s="58"/>
      <c r="T248" s="59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T248" s="17" t="s">
        <v>144</v>
      </c>
      <c r="AU248" s="17" t="s">
        <v>86</v>
      </c>
    </row>
    <row r="249" spans="1:65" s="13" customFormat="1">
      <c r="B249" s="183"/>
      <c r="D249" s="174" t="s">
        <v>202</v>
      </c>
      <c r="E249" s="184" t="s">
        <v>1</v>
      </c>
      <c r="F249" s="185" t="s">
        <v>397</v>
      </c>
      <c r="H249" s="184" t="s">
        <v>1</v>
      </c>
      <c r="I249" s="186"/>
      <c r="L249" s="183"/>
      <c r="M249" s="187"/>
      <c r="N249" s="188"/>
      <c r="O249" s="188"/>
      <c r="P249" s="188"/>
      <c r="Q249" s="188"/>
      <c r="R249" s="188"/>
      <c r="S249" s="188"/>
      <c r="T249" s="189"/>
      <c r="AT249" s="184" t="s">
        <v>202</v>
      </c>
      <c r="AU249" s="184" t="s">
        <v>86</v>
      </c>
      <c r="AV249" s="13" t="s">
        <v>21</v>
      </c>
      <c r="AW249" s="13" t="s">
        <v>34</v>
      </c>
      <c r="AX249" s="13" t="s">
        <v>77</v>
      </c>
      <c r="AY249" s="184" t="s">
        <v>134</v>
      </c>
    </row>
    <row r="250" spans="1:65" s="14" customFormat="1">
      <c r="B250" s="190"/>
      <c r="D250" s="174" t="s">
        <v>202</v>
      </c>
      <c r="E250" s="191" t="s">
        <v>1</v>
      </c>
      <c r="F250" s="192" t="s">
        <v>398</v>
      </c>
      <c r="H250" s="193">
        <v>2916.7060000000001</v>
      </c>
      <c r="I250" s="194"/>
      <c r="L250" s="190"/>
      <c r="M250" s="195"/>
      <c r="N250" s="196"/>
      <c r="O250" s="196"/>
      <c r="P250" s="196"/>
      <c r="Q250" s="196"/>
      <c r="R250" s="196"/>
      <c r="S250" s="196"/>
      <c r="T250" s="197"/>
      <c r="AT250" s="191" t="s">
        <v>202</v>
      </c>
      <c r="AU250" s="191" t="s">
        <v>86</v>
      </c>
      <c r="AV250" s="14" t="s">
        <v>86</v>
      </c>
      <c r="AW250" s="14" t="s">
        <v>34</v>
      </c>
      <c r="AX250" s="14" t="s">
        <v>21</v>
      </c>
      <c r="AY250" s="191" t="s">
        <v>134</v>
      </c>
    </row>
    <row r="251" spans="1:65" s="2" customFormat="1" ht="16.5" customHeight="1">
      <c r="A251" s="32"/>
      <c r="B251" s="160"/>
      <c r="C251" s="161" t="s">
        <v>399</v>
      </c>
      <c r="D251" s="161" t="s">
        <v>137</v>
      </c>
      <c r="E251" s="162" t="s">
        <v>400</v>
      </c>
      <c r="F251" s="163" t="s">
        <v>401</v>
      </c>
      <c r="G251" s="164" t="s">
        <v>280</v>
      </c>
      <c r="H251" s="165">
        <v>2258.5100000000002</v>
      </c>
      <c r="I251" s="166"/>
      <c r="J251" s="167">
        <f>ROUND(I251*H251,2)</f>
        <v>0</v>
      </c>
      <c r="K251" s="163" t="s">
        <v>200</v>
      </c>
      <c r="L251" s="33"/>
      <c r="M251" s="168" t="s">
        <v>1</v>
      </c>
      <c r="N251" s="169" t="s">
        <v>42</v>
      </c>
      <c r="O251" s="58"/>
      <c r="P251" s="170">
        <f>O251*H251</f>
        <v>0</v>
      </c>
      <c r="Q251" s="170">
        <v>0</v>
      </c>
      <c r="R251" s="170">
        <f>Q251*H251</f>
        <v>0</v>
      </c>
      <c r="S251" s="170">
        <v>0</v>
      </c>
      <c r="T251" s="171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72" t="s">
        <v>156</v>
      </c>
      <c r="AT251" s="172" t="s">
        <v>137</v>
      </c>
      <c r="AU251" s="172" t="s">
        <v>86</v>
      </c>
      <c r="AY251" s="17" t="s">
        <v>134</v>
      </c>
      <c r="BE251" s="173">
        <f>IF(N251="základní",J251,0)</f>
        <v>0</v>
      </c>
      <c r="BF251" s="173">
        <f>IF(N251="snížená",J251,0)</f>
        <v>0</v>
      </c>
      <c r="BG251" s="173">
        <f>IF(N251="zákl. přenesená",J251,0)</f>
        <v>0</v>
      </c>
      <c r="BH251" s="173">
        <f>IF(N251="sníž. přenesená",J251,0)</f>
        <v>0</v>
      </c>
      <c r="BI251" s="173">
        <f>IF(N251="nulová",J251,0)</f>
        <v>0</v>
      </c>
      <c r="BJ251" s="17" t="s">
        <v>21</v>
      </c>
      <c r="BK251" s="173">
        <f>ROUND(I251*H251,2)</f>
        <v>0</v>
      </c>
      <c r="BL251" s="17" t="s">
        <v>156</v>
      </c>
      <c r="BM251" s="172" t="s">
        <v>402</v>
      </c>
    </row>
    <row r="252" spans="1:65" s="2" customFormat="1" ht="19.5">
      <c r="A252" s="32"/>
      <c r="B252" s="33"/>
      <c r="C252" s="32"/>
      <c r="D252" s="174" t="s">
        <v>144</v>
      </c>
      <c r="E252" s="32"/>
      <c r="F252" s="175" t="s">
        <v>403</v>
      </c>
      <c r="G252" s="32"/>
      <c r="H252" s="32"/>
      <c r="I252" s="96"/>
      <c r="J252" s="32"/>
      <c r="K252" s="32"/>
      <c r="L252" s="33"/>
      <c r="M252" s="176"/>
      <c r="N252" s="177"/>
      <c r="O252" s="58"/>
      <c r="P252" s="58"/>
      <c r="Q252" s="58"/>
      <c r="R252" s="58"/>
      <c r="S252" s="58"/>
      <c r="T252" s="59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7" t="s">
        <v>144</v>
      </c>
      <c r="AU252" s="17" t="s">
        <v>86</v>
      </c>
    </row>
    <row r="253" spans="1:65" s="13" customFormat="1">
      <c r="B253" s="183"/>
      <c r="D253" s="174" t="s">
        <v>202</v>
      </c>
      <c r="E253" s="184" t="s">
        <v>1</v>
      </c>
      <c r="F253" s="185" t="s">
        <v>404</v>
      </c>
      <c r="H253" s="184" t="s">
        <v>1</v>
      </c>
      <c r="I253" s="186"/>
      <c r="L253" s="183"/>
      <c r="M253" s="187"/>
      <c r="N253" s="188"/>
      <c r="O253" s="188"/>
      <c r="P253" s="188"/>
      <c r="Q253" s="188"/>
      <c r="R253" s="188"/>
      <c r="S253" s="188"/>
      <c r="T253" s="189"/>
      <c r="AT253" s="184" t="s">
        <v>202</v>
      </c>
      <c r="AU253" s="184" t="s">
        <v>86</v>
      </c>
      <c r="AV253" s="13" t="s">
        <v>21</v>
      </c>
      <c r="AW253" s="13" t="s">
        <v>34</v>
      </c>
      <c r="AX253" s="13" t="s">
        <v>77</v>
      </c>
      <c r="AY253" s="184" t="s">
        <v>134</v>
      </c>
    </row>
    <row r="254" spans="1:65" s="14" customFormat="1">
      <c r="B254" s="190"/>
      <c r="D254" s="174" t="s">
        <v>202</v>
      </c>
      <c r="E254" s="191" t="s">
        <v>1</v>
      </c>
      <c r="F254" s="192" t="s">
        <v>405</v>
      </c>
      <c r="H254" s="193">
        <v>2258.5100000000002</v>
      </c>
      <c r="I254" s="194"/>
      <c r="L254" s="190"/>
      <c r="M254" s="195"/>
      <c r="N254" s="196"/>
      <c r="O254" s="196"/>
      <c r="P254" s="196"/>
      <c r="Q254" s="196"/>
      <c r="R254" s="196"/>
      <c r="S254" s="196"/>
      <c r="T254" s="197"/>
      <c r="AT254" s="191" t="s">
        <v>202</v>
      </c>
      <c r="AU254" s="191" t="s">
        <v>86</v>
      </c>
      <c r="AV254" s="14" t="s">
        <v>86</v>
      </c>
      <c r="AW254" s="14" t="s">
        <v>34</v>
      </c>
      <c r="AX254" s="14" t="s">
        <v>21</v>
      </c>
      <c r="AY254" s="191" t="s">
        <v>134</v>
      </c>
    </row>
    <row r="255" spans="1:65" s="2" customFormat="1" ht="16.5" customHeight="1">
      <c r="A255" s="32"/>
      <c r="B255" s="160"/>
      <c r="C255" s="161" t="s">
        <v>406</v>
      </c>
      <c r="D255" s="161" t="s">
        <v>137</v>
      </c>
      <c r="E255" s="162" t="s">
        <v>407</v>
      </c>
      <c r="F255" s="163" t="s">
        <v>408</v>
      </c>
      <c r="G255" s="164" t="s">
        <v>280</v>
      </c>
      <c r="H255" s="165">
        <v>297.08</v>
      </c>
      <c r="I255" s="166"/>
      <c r="J255" s="167">
        <f>ROUND(I255*H255,2)</f>
        <v>0</v>
      </c>
      <c r="K255" s="163" t="s">
        <v>200</v>
      </c>
      <c r="L255" s="33"/>
      <c r="M255" s="168" t="s">
        <v>1</v>
      </c>
      <c r="N255" s="169" t="s">
        <v>42</v>
      </c>
      <c r="O255" s="58"/>
      <c r="P255" s="170">
        <f>O255*H255</f>
        <v>0</v>
      </c>
      <c r="Q255" s="170">
        <v>0.19694999999999999</v>
      </c>
      <c r="R255" s="170">
        <f>Q255*H255</f>
        <v>58.509905999999994</v>
      </c>
      <c r="S255" s="170">
        <v>0</v>
      </c>
      <c r="T255" s="171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72" t="s">
        <v>156</v>
      </c>
      <c r="AT255" s="172" t="s">
        <v>137</v>
      </c>
      <c r="AU255" s="172" t="s">
        <v>86</v>
      </c>
      <c r="AY255" s="17" t="s">
        <v>134</v>
      </c>
      <c r="BE255" s="173">
        <f>IF(N255="základní",J255,0)</f>
        <v>0</v>
      </c>
      <c r="BF255" s="173">
        <f>IF(N255="snížená",J255,0)</f>
        <v>0</v>
      </c>
      <c r="BG255" s="173">
        <f>IF(N255="zákl. přenesená",J255,0)</f>
        <v>0</v>
      </c>
      <c r="BH255" s="173">
        <f>IF(N255="sníž. přenesená",J255,0)</f>
        <v>0</v>
      </c>
      <c r="BI255" s="173">
        <f>IF(N255="nulová",J255,0)</f>
        <v>0</v>
      </c>
      <c r="BJ255" s="17" t="s">
        <v>21</v>
      </c>
      <c r="BK255" s="173">
        <f>ROUND(I255*H255,2)</f>
        <v>0</v>
      </c>
      <c r="BL255" s="17" t="s">
        <v>156</v>
      </c>
      <c r="BM255" s="172" t="s">
        <v>409</v>
      </c>
    </row>
    <row r="256" spans="1:65" s="2" customFormat="1">
      <c r="A256" s="32"/>
      <c r="B256" s="33"/>
      <c r="C256" s="32"/>
      <c r="D256" s="174" t="s">
        <v>144</v>
      </c>
      <c r="E256" s="32"/>
      <c r="F256" s="175" t="s">
        <v>410</v>
      </c>
      <c r="G256" s="32"/>
      <c r="H256" s="32"/>
      <c r="I256" s="96"/>
      <c r="J256" s="32"/>
      <c r="K256" s="32"/>
      <c r="L256" s="33"/>
      <c r="M256" s="176"/>
      <c r="N256" s="177"/>
      <c r="O256" s="58"/>
      <c r="P256" s="58"/>
      <c r="Q256" s="58"/>
      <c r="R256" s="58"/>
      <c r="S256" s="58"/>
      <c r="T256" s="59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7" t="s">
        <v>144</v>
      </c>
      <c r="AU256" s="17" t="s">
        <v>86</v>
      </c>
    </row>
    <row r="257" spans="1:65" s="14" customFormat="1">
      <c r="B257" s="190"/>
      <c r="D257" s="174" t="s">
        <v>202</v>
      </c>
      <c r="E257" s="191" t="s">
        <v>1</v>
      </c>
      <c r="F257" s="192" t="s">
        <v>411</v>
      </c>
      <c r="H257" s="193">
        <v>297.08</v>
      </c>
      <c r="I257" s="194"/>
      <c r="L257" s="190"/>
      <c r="M257" s="195"/>
      <c r="N257" s="196"/>
      <c r="O257" s="196"/>
      <c r="P257" s="196"/>
      <c r="Q257" s="196"/>
      <c r="R257" s="196"/>
      <c r="S257" s="196"/>
      <c r="T257" s="197"/>
      <c r="AT257" s="191" t="s">
        <v>202</v>
      </c>
      <c r="AU257" s="191" t="s">
        <v>86</v>
      </c>
      <c r="AV257" s="14" t="s">
        <v>86</v>
      </c>
      <c r="AW257" s="14" t="s">
        <v>34</v>
      </c>
      <c r="AX257" s="14" t="s">
        <v>21</v>
      </c>
      <c r="AY257" s="191" t="s">
        <v>134</v>
      </c>
    </row>
    <row r="258" spans="1:65" s="2" customFormat="1" ht="16.5" customHeight="1">
      <c r="A258" s="32"/>
      <c r="B258" s="160"/>
      <c r="C258" s="161" t="s">
        <v>319</v>
      </c>
      <c r="D258" s="161" t="s">
        <v>137</v>
      </c>
      <c r="E258" s="162" t="s">
        <v>412</v>
      </c>
      <c r="F258" s="163" t="s">
        <v>413</v>
      </c>
      <c r="G258" s="164" t="s">
        <v>280</v>
      </c>
      <c r="H258" s="165">
        <v>2258.5100000000002</v>
      </c>
      <c r="I258" s="166"/>
      <c r="J258" s="167">
        <f>ROUND(I258*H258,2)</f>
        <v>0</v>
      </c>
      <c r="K258" s="163" t="s">
        <v>1</v>
      </c>
      <c r="L258" s="33"/>
      <c r="M258" s="168" t="s">
        <v>1</v>
      </c>
      <c r="N258" s="169" t="s">
        <v>42</v>
      </c>
      <c r="O258" s="58"/>
      <c r="P258" s="170">
        <f>O258*H258</f>
        <v>0</v>
      </c>
      <c r="Q258" s="170">
        <v>0</v>
      </c>
      <c r="R258" s="170">
        <f>Q258*H258</f>
        <v>0</v>
      </c>
      <c r="S258" s="170">
        <v>0</v>
      </c>
      <c r="T258" s="171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72" t="s">
        <v>156</v>
      </c>
      <c r="AT258" s="172" t="s">
        <v>137</v>
      </c>
      <c r="AU258" s="172" t="s">
        <v>86</v>
      </c>
      <c r="AY258" s="17" t="s">
        <v>134</v>
      </c>
      <c r="BE258" s="173">
        <f>IF(N258="základní",J258,0)</f>
        <v>0</v>
      </c>
      <c r="BF258" s="173">
        <f>IF(N258="snížená",J258,0)</f>
        <v>0</v>
      </c>
      <c r="BG258" s="173">
        <f>IF(N258="zákl. přenesená",J258,0)</f>
        <v>0</v>
      </c>
      <c r="BH258" s="173">
        <f>IF(N258="sníž. přenesená",J258,0)</f>
        <v>0</v>
      </c>
      <c r="BI258" s="173">
        <f>IF(N258="nulová",J258,0)</f>
        <v>0</v>
      </c>
      <c r="BJ258" s="17" t="s">
        <v>21</v>
      </c>
      <c r="BK258" s="173">
        <f>ROUND(I258*H258,2)</f>
        <v>0</v>
      </c>
      <c r="BL258" s="17" t="s">
        <v>156</v>
      </c>
      <c r="BM258" s="172" t="s">
        <v>414</v>
      </c>
    </row>
    <row r="259" spans="1:65" s="2" customFormat="1">
      <c r="A259" s="32"/>
      <c r="B259" s="33"/>
      <c r="C259" s="32"/>
      <c r="D259" s="174" t="s">
        <v>144</v>
      </c>
      <c r="E259" s="32"/>
      <c r="F259" s="175" t="s">
        <v>415</v>
      </c>
      <c r="G259" s="32"/>
      <c r="H259" s="32"/>
      <c r="I259" s="96"/>
      <c r="J259" s="32"/>
      <c r="K259" s="32"/>
      <c r="L259" s="33"/>
      <c r="M259" s="176"/>
      <c r="N259" s="177"/>
      <c r="O259" s="58"/>
      <c r="P259" s="58"/>
      <c r="Q259" s="58"/>
      <c r="R259" s="58"/>
      <c r="S259" s="58"/>
      <c r="T259" s="59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7" t="s">
        <v>144</v>
      </c>
      <c r="AU259" s="17" t="s">
        <v>86</v>
      </c>
    </row>
    <row r="260" spans="1:65" s="13" customFormat="1">
      <c r="B260" s="183"/>
      <c r="D260" s="174" t="s">
        <v>202</v>
      </c>
      <c r="E260" s="184" t="s">
        <v>1</v>
      </c>
      <c r="F260" s="185" t="s">
        <v>416</v>
      </c>
      <c r="H260" s="184" t="s">
        <v>1</v>
      </c>
      <c r="I260" s="186"/>
      <c r="L260" s="183"/>
      <c r="M260" s="187"/>
      <c r="N260" s="188"/>
      <c r="O260" s="188"/>
      <c r="P260" s="188"/>
      <c r="Q260" s="188"/>
      <c r="R260" s="188"/>
      <c r="S260" s="188"/>
      <c r="T260" s="189"/>
      <c r="AT260" s="184" t="s">
        <v>202</v>
      </c>
      <c r="AU260" s="184" t="s">
        <v>86</v>
      </c>
      <c r="AV260" s="13" t="s">
        <v>21</v>
      </c>
      <c r="AW260" s="13" t="s">
        <v>34</v>
      </c>
      <c r="AX260" s="13" t="s">
        <v>77</v>
      </c>
      <c r="AY260" s="184" t="s">
        <v>134</v>
      </c>
    </row>
    <row r="261" spans="1:65" s="14" customFormat="1">
      <c r="B261" s="190"/>
      <c r="D261" s="174" t="s">
        <v>202</v>
      </c>
      <c r="E261" s="191" t="s">
        <v>1</v>
      </c>
      <c r="F261" s="192" t="s">
        <v>405</v>
      </c>
      <c r="H261" s="193">
        <v>2258.5100000000002</v>
      </c>
      <c r="I261" s="194"/>
      <c r="L261" s="190"/>
      <c r="M261" s="195"/>
      <c r="N261" s="196"/>
      <c r="O261" s="196"/>
      <c r="P261" s="196"/>
      <c r="Q261" s="196"/>
      <c r="R261" s="196"/>
      <c r="S261" s="196"/>
      <c r="T261" s="197"/>
      <c r="AT261" s="191" t="s">
        <v>202</v>
      </c>
      <c r="AU261" s="191" t="s">
        <v>86</v>
      </c>
      <c r="AV261" s="14" t="s">
        <v>86</v>
      </c>
      <c r="AW261" s="14" t="s">
        <v>34</v>
      </c>
      <c r="AX261" s="14" t="s">
        <v>21</v>
      </c>
      <c r="AY261" s="191" t="s">
        <v>134</v>
      </c>
    </row>
    <row r="262" spans="1:65" s="2" customFormat="1" ht="16.5" customHeight="1">
      <c r="A262" s="32"/>
      <c r="B262" s="160"/>
      <c r="C262" s="161" t="s">
        <v>417</v>
      </c>
      <c r="D262" s="161" t="s">
        <v>137</v>
      </c>
      <c r="E262" s="162" t="s">
        <v>418</v>
      </c>
      <c r="F262" s="163" t="s">
        <v>419</v>
      </c>
      <c r="G262" s="164" t="s">
        <v>280</v>
      </c>
      <c r="H262" s="165">
        <v>2258.5100000000002</v>
      </c>
      <c r="I262" s="166"/>
      <c r="J262" s="167">
        <f>ROUND(I262*H262,2)</f>
        <v>0</v>
      </c>
      <c r="K262" s="163" t="s">
        <v>1</v>
      </c>
      <c r="L262" s="33"/>
      <c r="M262" s="168" t="s">
        <v>1</v>
      </c>
      <c r="N262" s="169" t="s">
        <v>42</v>
      </c>
      <c r="O262" s="58"/>
      <c r="P262" s="170">
        <f>O262*H262</f>
        <v>0</v>
      </c>
      <c r="Q262" s="170">
        <v>0</v>
      </c>
      <c r="R262" s="170">
        <f>Q262*H262</f>
        <v>0</v>
      </c>
      <c r="S262" s="170">
        <v>0</v>
      </c>
      <c r="T262" s="171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72" t="s">
        <v>156</v>
      </c>
      <c r="AT262" s="172" t="s">
        <v>137</v>
      </c>
      <c r="AU262" s="172" t="s">
        <v>86</v>
      </c>
      <c r="AY262" s="17" t="s">
        <v>134</v>
      </c>
      <c r="BE262" s="173">
        <f>IF(N262="základní",J262,0)</f>
        <v>0</v>
      </c>
      <c r="BF262" s="173">
        <f>IF(N262="snížená",J262,0)</f>
        <v>0</v>
      </c>
      <c r="BG262" s="173">
        <f>IF(N262="zákl. přenesená",J262,0)</f>
        <v>0</v>
      </c>
      <c r="BH262" s="173">
        <f>IF(N262="sníž. přenesená",J262,0)</f>
        <v>0</v>
      </c>
      <c r="BI262" s="173">
        <f>IF(N262="nulová",J262,0)</f>
        <v>0</v>
      </c>
      <c r="BJ262" s="17" t="s">
        <v>21</v>
      </c>
      <c r="BK262" s="173">
        <f>ROUND(I262*H262,2)</f>
        <v>0</v>
      </c>
      <c r="BL262" s="17" t="s">
        <v>156</v>
      </c>
      <c r="BM262" s="172" t="s">
        <v>420</v>
      </c>
    </row>
    <row r="263" spans="1:65" s="2" customFormat="1">
      <c r="A263" s="32"/>
      <c r="B263" s="33"/>
      <c r="C263" s="32"/>
      <c r="D263" s="174" t="s">
        <v>144</v>
      </c>
      <c r="E263" s="32"/>
      <c r="F263" s="175" t="s">
        <v>415</v>
      </c>
      <c r="G263" s="32"/>
      <c r="H263" s="32"/>
      <c r="I263" s="96"/>
      <c r="J263" s="32"/>
      <c r="K263" s="32"/>
      <c r="L263" s="33"/>
      <c r="M263" s="176"/>
      <c r="N263" s="177"/>
      <c r="O263" s="58"/>
      <c r="P263" s="58"/>
      <c r="Q263" s="58"/>
      <c r="R263" s="58"/>
      <c r="S263" s="58"/>
      <c r="T263" s="59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7" t="s">
        <v>144</v>
      </c>
      <c r="AU263" s="17" t="s">
        <v>86</v>
      </c>
    </row>
    <row r="264" spans="1:65" s="13" customFormat="1">
      <c r="B264" s="183"/>
      <c r="D264" s="174" t="s">
        <v>202</v>
      </c>
      <c r="E264" s="184" t="s">
        <v>1</v>
      </c>
      <c r="F264" s="185" t="s">
        <v>404</v>
      </c>
      <c r="H264" s="184" t="s">
        <v>1</v>
      </c>
      <c r="I264" s="186"/>
      <c r="L264" s="183"/>
      <c r="M264" s="187"/>
      <c r="N264" s="188"/>
      <c r="O264" s="188"/>
      <c r="P264" s="188"/>
      <c r="Q264" s="188"/>
      <c r="R264" s="188"/>
      <c r="S264" s="188"/>
      <c r="T264" s="189"/>
      <c r="AT264" s="184" t="s">
        <v>202</v>
      </c>
      <c r="AU264" s="184" t="s">
        <v>86</v>
      </c>
      <c r="AV264" s="13" t="s">
        <v>21</v>
      </c>
      <c r="AW264" s="13" t="s">
        <v>34</v>
      </c>
      <c r="AX264" s="13" t="s">
        <v>77</v>
      </c>
      <c r="AY264" s="184" t="s">
        <v>134</v>
      </c>
    </row>
    <row r="265" spans="1:65" s="14" customFormat="1">
      <c r="B265" s="190"/>
      <c r="D265" s="174" t="s">
        <v>202</v>
      </c>
      <c r="E265" s="191" t="s">
        <v>1</v>
      </c>
      <c r="F265" s="192" t="s">
        <v>405</v>
      </c>
      <c r="H265" s="193">
        <v>2258.5100000000002</v>
      </c>
      <c r="I265" s="194"/>
      <c r="L265" s="190"/>
      <c r="M265" s="195"/>
      <c r="N265" s="196"/>
      <c r="O265" s="196"/>
      <c r="P265" s="196"/>
      <c r="Q265" s="196"/>
      <c r="R265" s="196"/>
      <c r="S265" s="196"/>
      <c r="T265" s="197"/>
      <c r="AT265" s="191" t="s">
        <v>202</v>
      </c>
      <c r="AU265" s="191" t="s">
        <v>86</v>
      </c>
      <c r="AV265" s="14" t="s">
        <v>86</v>
      </c>
      <c r="AW265" s="14" t="s">
        <v>34</v>
      </c>
      <c r="AX265" s="14" t="s">
        <v>21</v>
      </c>
      <c r="AY265" s="191" t="s">
        <v>134</v>
      </c>
    </row>
    <row r="266" spans="1:65" s="2" customFormat="1" ht="16.5" customHeight="1">
      <c r="A266" s="32"/>
      <c r="B266" s="160"/>
      <c r="C266" s="161" t="s">
        <v>421</v>
      </c>
      <c r="D266" s="161" t="s">
        <v>137</v>
      </c>
      <c r="E266" s="162" t="s">
        <v>422</v>
      </c>
      <c r="F266" s="163" t="s">
        <v>423</v>
      </c>
      <c r="G266" s="164" t="s">
        <v>280</v>
      </c>
      <c r="H266" s="165">
        <v>2258.5100000000002</v>
      </c>
      <c r="I266" s="166"/>
      <c r="J266" s="167">
        <f>ROUND(I266*H266,2)</f>
        <v>0</v>
      </c>
      <c r="K266" s="163" t="s">
        <v>200</v>
      </c>
      <c r="L266" s="33"/>
      <c r="M266" s="168" t="s">
        <v>1</v>
      </c>
      <c r="N266" s="169" t="s">
        <v>42</v>
      </c>
      <c r="O266" s="58"/>
      <c r="P266" s="170">
        <f>O266*H266</f>
        <v>0</v>
      </c>
      <c r="Q266" s="170">
        <v>0</v>
      </c>
      <c r="R266" s="170">
        <f>Q266*H266</f>
        <v>0</v>
      </c>
      <c r="S266" s="170">
        <v>0</v>
      </c>
      <c r="T266" s="171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72" t="s">
        <v>156</v>
      </c>
      <c r="AT266" s="172" t="s">
        <v>137</v>
      </c>
      <c r="AU266" s="172" t="s">
        <v>86</v>
      </c>
      <c r="AY266" s="17" t="s">
        <v>134</v>
      </c>
      <c r="BE266" s="173">
        <f>IF(N266="základní",J266,0)</f>
        <v>0</v>
      </c>
      <c r="BF266" s="173">
        <f>IF(N266="snížená",J266,0)</f>
        <v>0</v>
      </c>
      <c r="BG266" s="173">
        <f>IF(N266="zákl. přenesená",J266,0)</f>
        <v>0</v>
      </c>
      <c r="BH266" s="173">
        <f>IF(N266="sníž. přenesená",J266,0)</f>
        <v>0</v>
      </c>
      <c r="BI266" s="173">
        <f>IF(N266="nulová",J266,0)</f>
        <v>0</v>
      </c>
      <c r="BJ266" s="17" t="s">
        <v>21</v>
      </c>
      <c r="BK266" s="173">
        <f>ROUND(I266*H266,2)</f>
        <v>0</v>
      </c>
      <c r="BL266" s="17" t="s">
        <v>156</v>
      </c>
      <c r="BM266" s="172" t="s">
        <v>424</v>
      </c>
    </row>
    <row r="267" spans="1:65" s="2" customFormat="1" ht="19.5">
      <c r="A267" s="32"/>
      <c r="B267" s="33"/>
      <c r="C267" s="32"/>
      <c r="D267" s="174" t="s">
        <v>144</v>
      </c>
      <c r="E267" s="32"/>
      <c r="F267" s="175" t="s">
        <v>425</v>
      </c>
      <c r="G267" s="32"/>
      <c r="H267" s="32"/>
      <c r="I267" s="96"/>
      <c r="J267" s="32"/>
      <c r="K267" s="32"/>
      <c r="L267" s="33"/>
      <c r="M267" s="176"/>
      <c r="N267" s="177"/>
      <c r="O267" s="58"/>
      <c r="P267" s="58"/>
      <c r="Q267" s="58"/>
      <c r="R267" s="58"/>
      <c r="S267" s="58"/>
      <c r="T267" s="59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T267" s="17" t="s">
        <v>144</v>
      </c>
      <c r="AU267" s="17" t="s">
        <v>86</v>
      </c>
    </row>
    <row r="268" spans="1:65" s="13" customFormat="1">
      <c r="B268" s="183"/>
      <c r="D268" s="174" t="s">
        <v>202</v>
      </c>
      <c r="E268" s="184" t="s">
        <v>1</v>
      </c>
      <c r="F268" s="185" t="s">
        <v>426</v>
      </c>
      <c r="H268" s="184" t="s">
        <v>1</v>
      </c>
      <c r="I268" s="186"/>
      <c r="L268" s="183"/>
      <c r="M268" s="187"/>
      <c r="N268" s="188"/>
      <c r="O268" s="188"/>
      <c r="P268" s="188"/>
      <c r="Q268" s="188"/>
      <c r="R268" s="188"/>
      <c r="S268" s="188"/>
      <c r="T268" s="189"/>
      <c r="AT268" s="184" t="s">
        <v>202</v>
      </c>
      <c r="AU268" s="184" t="s">
        <v>86</v>
      </c>
      <c r="AV268" s="13" t="s">
        <v>21</v>
      </c>
      <c r="AW268" s="13" t="s">
        <v>34</v>
      </c>
      <c r="AX268" s="13" t="s">
        <v>77</v>
      </c>
      <c r="AY268" s="184" t="s">
        <v>134</v>
      </c>
    </row>
    <row r="269" spans="1:65" s="14" customFormat="1">
      <c r="B269" s="190"/>
      <c r="D269" s="174" t="s">
        <v>202</v>
      </c>
      <c r="E269" s="191" t="s">
        <v>1</v>
      </c>
      <c r="F269" s="192" t="s">
        <v>427</v>
      </c>
      <c r="H269" s="193">
        <v>2258.5100000000002</v>
      </c>
      <c r="I269" s="194"/>
      <c r="L269" s="190"/>
      <c r="M269" s="195"/>
      <c r="N269" s="196"/>
      <c r="O269" s="196"/>
      <c r="P269" s="196"/>
      <c r="Q269" s="196"/>
      <c r="R269" s="196"/>
      <c r="S269" s="196"/>
      <c r="T269" s="197"/>
      <c r="AT269" s="191" t="s">
        <v>202</v>
      </c>
      <c r="AU269" s="191" t="s">
        <v>86</v>
      </c>
      <c r="AV269" s="14" t="s">
        <v>86</v>
      </c>
      <c r="AW269" s="14" t="s">
        <v>34</v>
      </c>
      <c r="AX269" s="14" t="s">
        <v>21</v>
      </c>
      <c r="AY269" s="191" t="s">
        <v>134</v>
      </c>
    </row>
    <row r="270" spans="1:65" s="12" customFormat="1" ht="22.9" customHeight="1">
      <c r="B270" s="147"/>
      <c r="D270" s="148" t="s">
        <v>76</v>
      </c>
      <c r="E270" s="158" t="s">
        <v>177</v>
      </c>
      <c r="F270" s="158" t="s">
        <v>428</v>
      </c>
      <c r="I270" s="150"/>
      <c r="J270" s="159">
        <f>BK270</f>
        <v>0</v>
      </c>
      <c r="L270" s="147"/>
      <c r="M270" s="152"/>
      <c r="N270" s="153"/>
      <c r="O270" s="153"/>
      <c r="P270" s="154">
        <f>SUM(P271:P274)</f>
        <v>0</v>
      </c>
      <c r="Q270" s="153"/>
      <c r="R270" s="154">
        <f>SUM(R271:R274)</f>
        <v>0.16739999999999999</v>
      </c>
      <c r="S270" s="153"/>
      <c r="T270" s="155">
        <f>SUM(T271:T274)</f>
        <v>0</v>
      </c>
      <c r="AR270" s="148" t="s">
        <v>21</v>
      </c>
      <c r="AT270" s="156" t="s">
        <v>76</v>
      </c>
      <c r="AU270" s="156" t="s">
        <v>21</v>
      </c>
      <c r="AY270" s="148" t="s">
        <v>134</v>
      </c>
      <c r="BK270" s="157">
        <f>SUM(BK271:BK274)</f>
        <v>0</v>
      </c>
    </row>
    <row r="271" spans="1:65" s="2" customFormat="1" ht="16.5" customHeight="1">
      <c r="A271" s="32"/>
      <c r="B271" s="160"/>
      <c r="C271" s="161" t="s">
        <v>429</v>
      </c>
      <c r="D271" s="161" t="s">
        <v>137</v>
      </c>
      <c r="E271" s="162" t="s">
        <v>430</v>
      </c>
      <c r="F271" s="163" t="s">
        <v>431</v>
      </c>
      <c r="G271" s="164" t="s">
        <v>432</v>
      </c>
      <c r="H271" s="165">
        <v>9</v>
      </c>
      <c r="I271" s="166"/>
      <c r="J271" s="167">
        <f>ROUND(I271*H271,2)</f>
        <v>0</v>
      </c>
      <c r="K271" s="163" t="s">
        <v>1</v>
      </c>
      <c r="L271" s="33"/>
      <c r="M271" s="168" t="s">
        <v>1</v>
      </c>
      <c r="N271" s="169" t="s">
        <v>42</v>
      </c>
      <c r="O271" s="58"/>
      <c r="P271" s="170">
        <f>O271*H271</f>
        <v>0</v>
      </c>
      <c r="Q271" s="170">
        <v>1.3950000000000001E-2</v>
      </c>
      <c r="R271" s="170">
        <f>Q271*H271</f>
        <v>0.12554999999999999</v>
      </c>
      <c r="S271" s="170">
        <v>0</v>
      </c>
      <c r="T271" s="171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72" t="s">
        <v>156</v>
      </c>
      <c r="AT271" s="172" t="s">
        <v>137</v>
      </c>
      <c r="AU271" s="172" t="s">
        <v>86</v>
      </c>
      <c r="AY271" s="17" t="s">
        <v>134</v>
      </c>
      <c r="BE271" s="173">
        <f>IF(N271="základní",J271,0)</f>
        <v>0</v>
      </c>
      <c r="BF271" s="173">
        <f>IF(N271="snížená",J271,0)</f>
        <v>0</v>
      </c>
      <c r="BG271" s="173">
        <f>IF(N271="zákl. přenesená",J271,0)</f>
        <v>0</v>
      </c>
      <c r="BH271" s="173">
        <f>IF(N271="sníž. přenesená",J271,0)</f>
        <v>0</v>
      </c>
      <c r="BI271" s="173">
        <f>IF(N271="nulová",J271,0)</f>
        <v>0</v>
      </c>
      <c r="BJ271" s="17" t="s">
        <v>21</v>
      </c>
      <c r="BK271" s="173">
        <f>ROUND(I271*H271,2)</f>
        <v>0</v>
      </c>
      <c r="BL271" s="17" t="s">
        <v>156</v>
      </c>
      <c r="BM271" s="172" t="s">
        <v>433</v>
      </c>
    </row>
    <row r="272" spans="1:65" s="2" customFormat="1">
      <c r="A272" s="32"/>
      <c r="B272" s="33"/>
      <c r="C272" s="32"/>
      <c r="D272" s="174" t="s">
        <v>144</v>
      </c>
      <c r="E272" s="32"/>
      <c r="F272" s="175" t="s">
        <v>434</v>
      </c>
      <c r="G272" s="32"/>
      <c r="H272" s="32"/>
      <c r="I272" s="96"/>
      <c r="J272" s="32"/>
      <c r="K272" s="32"/>
      <c r="L272" s="33"/>
      <c r="M272" s="176"/>
      <c r="N272" s="177"/>
      <c r="O272" s="58"/>
      <c r="P272" s="58"/>
      <c r="Q272" s="58"/>
      <c r="R272" s="58"/>
      <c r="S272" s="58"/>
      <c r="T272" s="59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T272" s="17" t="s">
        <v>144</v>
      </c>
      <c r="AU272" s="17" t="s">
        <v>86</v>
      </c>
    </row>
    <row r="273" spans="1:65" s="2" customFormat="1" ht="16.5" customHeight="1">
      <c r="A273" s="32"/>
      <c r="B273" s="160"/>
      <c r="C273" s="161" t="s">
        <v>435</v>
      </c>
      <c r="D273" s="161" t="s">
        <v>137</v>
      </c>
      <c r="E273" s="162" t="s">
        <v>436</v>
      </c>
      <c r="F273" s="163" t="s">
        <v>431</v>
      </c>
      <c r="G273" s="164" t="s">
        <v>432</v>
      </c>
      <c r="H273" s="165">
        <v>3</v>
      </c>
      <c r="I273" s="166"/>
      <c r="J273" s="167">
        <f>ROUND(I273*H273,2)</f>
        <v>0</v>
      </c>
      <c r="K273" s="163" t="s">
        <v>1</v>
      </c>
      <c r="L273" s="33"/>
      <c r="M273" s="168" t="s">
        <v>1</v>
      </c>
      <c r="N273" s="169" t="s">
        <v>42</v>
      </c>
      <c r="O273" s="58"/>
      <c r="P273" s="170">
        <f>O273*H273</f>
        <v>0</v>
      </c>
      <c r="Q273" s="170">
        <v>1.3950000000000001E-2</v>
      </c>
      <c r="R273" s="170">
        <f>Q273*H273</f>
        <v>4.1849999999999998E-2</v>
      </c>
      <c r="S273" s="170">
        <v>0</v>
      </c>
      <c r="T273" s="171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72" t="s">
        <v>156</v>
      </c>
      <c r="AT273" s="172" t="s">
        <v>137</v>
      </c>
      <c r="AU273" s="172" t="s">
        <v>86</v>
      </c>
      <c r="AY273" s="17" t="s">
        <v>134</v>
      </c>
      <c r="BE273" s="173">
        <f>IF(N273="základní",J273,0)</f>
        <v>0</v>
      </c>
      <c r="BF273" s="173">
        <f>IF(N273="snížená",J273,0)</f>
        <v>0</v>
      </c>
      <c r="BG273" s="173">
        <f>IF(N273="zákl. přenesená",J273,0)</f>
        <v>0</v>
      </c>
      <c r="BH273" s="173">
        <f>IF(N273="sníž. přenesená",J273,0)</f>
        <v>0</v>
      </c>
      <c r="BI273" s="173">
        <f>IF(N273="nulová",J273,0)</f>
        <v>0</v>
      </c>
      <c r="BJ273" s="17" t="s">
        <v>21</v>
      </c>
      <c r="BK273" s="173">
        <f>ROUND(I273*H273,2)</f>
        <v>0</v>
      </c>
      <c r="BL273" s="17" t="s">
        <v>156</v>
      </c>
      <c r="BM273" s="172" t="s">
        <v>437</v>
      </c>
    </row>
    <row r="274" spans="1:65" s="2" customFormat="1">
      <c r="A274" s="32"/>
      <c r="B274" s="33"/>
      <c r="C274" s="32"/>
      <c r="D274" s="174" t="s">
        <v>144</v>
      </c>
      <c r="E274" s="32"/>
      <c r="F274" s="175" t="s">
        <v>438</v>
      </c>
      <c r="G274" s="32"/>
      <c r="H274" s="32"/>
      <c r="I274" s="96"/>
      <c r="J274" s="32"/>
      <c r="K274" s="32"/>
      <c r="L274" s="33"/>
      <c r="M274" s="176"/>
      <c r="N274" s="177"/>
      <c r="O274" s="58"/>
      <c r="P274" s="58"/>
      <c r="Q274" s="58"/>
      <c r="R274" s="58"/>
      <c r="S274" s="58"/>
      <c r="T274" s="59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7" t="s">
        <v>144</v>
      </c>
      <c r="AU274" s="17" t="s">
        <v>86</v>
      </c>
    </row>
    <row r="275" spans="1:65" s="12" customFormat="1" ht="22.9" customHeight="1">
      <c r="B275" s="147"/>
      <c r="D275" s="148" t="s">
        <v>76</v>
      </c>
      <c r="E275" s="158" t="s">
        <v>439</v>
      </c>
      <c r="F275" s="158" t="s">
        <v>440</v>
      </c>
      <c r="I275" s="150"/>
      <c r="J275" s="159">
        <f>BK275</f>
        <v>0</v>
      </c>
      <c r="L275" s="147"/>
      <c r="M275" s="152"/>
      <c r="N275" s="153"/>
      <c r="O275" s="153"/>
      <c r="P275" s="154">
        <f>SUM(P276:P278)</f>
        <v>0</v>
      </c>
      <c r="Q275" s="153"/>
      <c r="R275" s="154">
        <f>SUM(R276:R278)</f>
        <v>0</v>
      </c>
      <c r="S275" s="153"/>
      <c r="T275" s="155">
        <f>SUM(T276:T278)</f>
        <v>300</v>
      </c>
      <c r="AR275" s="148" t="s">
        <v>21</v>
      </c>
      <c r="AT275" s="156" t="s">
        <v>76</v>
      </c>
      <c r="AU275" s="156" t="s">
        <v>21</v>
      </c>
      <c r="AY275" s="148" t="s">
        <v>134</v>
      </c>
      <c r="BK275" s="157">
        <f>SUM(BK276:BK278)</f>
        <v>0</v>
      </c>
    </row>
    <row r="276" spans="1:65" s="2" customFormat="1" ht="16.5" customHeight="1">
      <c r="A276" s="32"/>
      <c r="B276" s="160"/>
      <c r="C276" s="161" t="s">
        <v>441</v>
      </c>
      <c r="D276" s="161" t="s">
        <v>137</v>
      </c>
      <c r="E276" s="162" t="s">
        <v>442</v>
      </c>
      <c r="F276" s="163" t="s">
        <v>443</v>
      </c>
      <c r="G276" s="164" t="s">
        <v>280</v>
      </c>
      <c r="H276" s="165">
        <v>15000</v>
      </c>
      <c r="I276" s="166"/>
      <c r="J276" s="167">
        <f>ROUND(I276*H276,2)</f>
        <v>0</v>
      </c>
      <c r="K276" s="163" t="s">
        <v>200</v>
      </c>
      <c r="L276" s="33"/>
      <c r="M276" s="168" t="s">
        <v>1</v>
      </c>
      <c r="N276" s="169" t="s">
        <v>42</v>
      </c>
      <c r="O276" s="58"/>
      <c r="P276" s="170">
        <f>O276*H276</f>
        <v>0</v>
      </c>
      <c r="Q276" s="170">
        <v>0</v>
      </c>
      <c r="R276" s="170">
        <f>Q276*H276</f>
        <v>0</v>
      </c>
      <c r="S276" s="170">
        <v>0.02</v>
      </c>
      <c r="T276" s="171">
        <f>S276*H276</f>
        <v>300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72" t="s">
        <v>156</v>
      </c>
      <c r="AT276" s="172" t="s">
        <v>137</v>
      </c>
      <c r="AU276" s="172" t="s">
        <v>86</v>
      </c>
      <c r="AY276" s="17" t="s">
        <v>134</v>
      </c>
      <c r="BE276" s="173">
        <f>IF(N276="základní",J276,0)</f>
        <v>0</v>
      </c>
      <c r="BF276" s="173">
        <f>IF(N276="snížená",J276,0)</f>
        <v>0</v>
      </c>
      <c r="BG276" s="173">
        <f>IF(N276="zákl. přenesená",J276,0)</f>
        <v>0</v>
      </c>
      <c r="BH276" s="173">
        <f>IF(N276="sníž. přenesená",J276,0)</f>
        <v>0</v>
      </c>
      <c r="BI276" s="173">
        <f>IF(N276="nulová",J276,0)</f>
        <v>0</v>
      </c>
      <c r="BJ276" s="17" t="s">
        <v>21</v>
      </c>
      <c r="BK276" s="173">
        <f>ROUND(I276*H276,2)</f>
        <v>0</v>
      </c>
      <c r="BL276" s="17" t="s">
        <v>156</v>
      </c>
      <c r="BM276" s="172" t="s">
        <v>444</v>
      </c>
    </row>
    <row r="277" spans="1:65" s="2" customFormat="1" ht="19.5">
      <c r="A277" s="32"/>
      <c r="B277" s="33"/>
      <c r="C277" s="32"/>
      <c r="D277" s="174" t="s">
        <v>144</v>
      </c>
      <c r="E277" s="32"/>
      <c r="F277" s="175" t="s">
        <v>445</v>
      </c>
      <c r="G277" s="32"/>
      <c r="H277" s="32"/>
      <c r="I277" s="96"/>
      <c r="J277" s="32"/>
      <c r="K277" s="32"/>
      <c r="L277" s="33"/>
      <c r="M277" s="176"/>
      <c r="N277" s="177"/>
      <c r="O277" s="58"/>
      <c r="P277" s="58"/>
      <c r="Q277" s="58"/>
      <c r="R277" s="58"/>
      <c r="S277" s="58"/>
      <c r="T277" s="59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T277" s="17" t="s">
        <v>144</v>
      </c>
      <c r="AU277" s="17" t="s">
        <v>86</v>
      </c>
    </row>
    <row r="278" spans="1:65" s="2" customFormat="1" ht="19.5">
      <c r="A278" s="32"/>
      <c r="B278" s="33"/>
      <c r="C278" s="32"/>
      <c r="D278" s="174" t="s">
        <v>145</v>
      </c>
      <c r="E278" s="32"/>
      <c r="F278" s="178" t="s">
        <v>446</v>
      </c>
      <c r="G278" s="32"/>
      <c r="H278" s="32"/>
      <c r="I278" s="96"/>
      <c r="J278" s="32"/>
      <c r="K278" s="32"/>
      <c r="L278" s="33"/>
      <c r="M278" s="176"/>
      <c r="N278" s="177"/>
      <c r="O278" s="58"/>
      <c r="P278" s="58"/>
      <c r="Q278" s="58"/>
      <c r="R278" s="58"/>
      <c r="S278" s="58"/>
      <c r="T278" s="59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7" t="s">
        <v>145</v>
      </c>
      <c r="AU278" s="17" t="s">
        <v>86</v>
      </c>
    </row>
    <row r="279" spans="1:65" s="12" customFormat="1" ht="22.9" customHeight="1">
      <c r="B279" s="147"/>
      <c r="D279" s="148" t="s">
        <v>76</v>
      </c>
      <c r="E279" s="158" t="s">
        <v>447</v>
      </c>
      <c r="F279" s="158" t="s">
        <v>448</v>
      </c>
      <c r="I279" s="150"/>
      <c r="J279" s="159">
        <f>BK279</f>
        <v>0</v>
      </c>
      <c r="L279" s="147"/>
      <c r="M279" s="152"/>
      <c r="N279" s="153"/>
      <c r="O279" s="153"/>
      <c r="P279" s="154">
        <f>SUM(P280:P282)</f>
        <v>0</v>
      </c>
      <c r="Q279" s="153"/>
      <c r="R279" s="154">
        <f>SUM(R280:R282)</f>
        <v>0</v>
      </c>
      <c r="S279" s="153"/>
      <c r="T279" s="155">
        <f>SUM(T280:T282)</f>
        <v>0</v>
      </c>
      <c r="AR279" s="148" t="s">
        <v>21</v>
      </c>
      <c r="AT279" s="156" t="s">
        <v>76</v>
      </c>
      <c r="AU279" s="156" t="s">
        <v>21</v>
      </c>
      <c r="AY279" s="148" t="s">
        <v>134</v>
      </c>
      <c r="BK279" s="157">
        <f>SUM(BK280:BK282)</f>
        <v>0</v>
      </c>
    </row>
    <row r="280" spans="1:65" s="2" customFormat="1" ht="16.5" customHeight="1">
      <c r="A280" s="32"/>
      <c r="B280" s="160"/>
      <c r="C280" s="161" t="s">
        <v>449</v>
      </c>
      <c r="D280" s="161" t="s">
        <v>137</v>
      </c>
      <c r="E280" s="162" t="s">
        <v>450</v>
      </c>
      <c r="F280" s="163" t="s">
        <v>451</v>
      </c>
      <c r="G280" s="164" t="s">
        <v>270</v>
      </c>
      <c r="H280" s="165">
        <v>1835.133</v>
      </c>
      <c r="I280" s="166"/>
      <c r="J280" s="167">
        <f>ROUND(I280*H280,2)</f>
        <v>0</v>
      </c>
      <c r="K280" s="163" t="s">
        <v>200</v>
      </c>
      <c r="L280" s="33"/>
      <c r="M280" s="168" t="s">
        <v>1</v>
      </c>
      <c r="N280" s="169" t="s">
        <v>42</v>
      </c>
      <c r="O280" s="58"/>
      <c r="P280" s="170">
        <f>O280*H280</f>
        <v>0</v>
      </c>
      <c r="Q280" s="170">
        <v>0</v>
      </c>
      <c r="R280" s="170">
        <f>Q280*H280</f>
        <v>0</v>
      </c>
      <c r="S280" s="170">
        <v>0</v>
      </c>
      <c r="T280" s="171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72" t="s">
        <v>156</v>
      </c>
      <c r="AT280" s="172" t="s">
        <v>137</v>
      </c>
      <c r="AU280" s="172" t="s">
        <v>86</v>
      </c>
      <c r="AY280" s="17" t="s">
        <v>134</v>
      </c>
      <c r="BE280" s="173">
        <f>IF(N280="základní",J280,0)</f>
        <v>0</v>
      </c>
      <c r="BF280" s="173">
        <f>IF(N280="snížená",J280,0)</f>
        <v>0</v>
      </c>
      <c r="BG280" s="173">
        <f>IF(N280="zákl. přenesená",J280,0)</f>
        <v>0</v>
      </c>
      <c r="BH280" s="173">
        <f>IF(N280="sníž. přenesená",J280,0)</f>
        <v>0</v>
      </c>
      <c r="BI280" s="173">
        <f>IF(N280="nulová",J280,0)</f>
        <v>0</v>
      </c>
      <c r="BJ280" s="17" t="s">
        <v>21</v>
      </c>
      <c r="BK280" s="173">
        <f>ROUND(I280*H280,2)</f>
        <v>0</v>
      </c>
      <c r="BL280" s="17" t="s">
        <v>156</v>
      </c>
      <c r="BM280" s="172" t="s">
        <v>452</v>
      </c>
    </row>
    <row r="281" spans="1:65" s="2" customFormat="1" ht="19.5">
      <c r="A281" s="32"/>
      <c r="B281" s="33"/>
      <c r="C281" s="32"/>
      <c r="D281" s="174" t="s">
        <v>144</v>
      </c>
      <c r="E281" s="32"/>
      <c r="F281" s="175" t="s">
        <v>453</v>
      </c>
      <c r="G281" s="32"/>
      <c r="H281" s="32"/>
      <c r="I281" s="96"/>
      <c r="J281" s="32"/>
      <c r="K281" s="32"/>
      <c r="L281" s="33"/>
      <c r="M281" s="176"/>
      <c r="N281" s="177"/>
      <c r="O281" s="58"/>
      <c r="P281" s="58"/>
      <c r="Q281" s="58"/>
      <c r="R281" s="58"/>
      <c r="S281" s="58"/>
      <c r="T281" s="59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7" t="s">
        <v>144</v>
      </c>
      <c r="AU281" s="17" t="s">
        <v>86</v>
      </c>
    </row>
    <row r="282" spans="1:65" s="2" customFormat="1" ht="29.25">
      <c r="A282" s="32"/>
      <c r="B282" s="33"/>
      <c r="C282" s="32"/>
      <c r="D282" s="174" t="s">
        <v>145</v>
      </c>
      <c r="E282" s="32"/>
      <c r="F282" s="178" t="s">
        <v>454</v>
      </c>
      <c r="G282" s="32"/>
      <c r="H282" s="32"/>
      <c r="I282" s="96"/>
      <c r="J282" s="32"/>
      <c r="K282" s="32"/>
      <c r="L282" s="33"/>
      <c r="M282" s="179"/>
      <c r="N282" s="180"/>
      <c r="O282" s="181"/>
      <c r="P282" s="181"/>
      <c r="Q282" s="181"/>
      <c r="R282" s="181"/>
      <c r="S282" s="181"/>
      <c r="T282" s="18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7" t="s">
        <v>145</v>
      </c>
      <c r="AU282" s="17" t="s">
        <v>86</v>
      </c>
    </row>
    <row r="283" spans="1:65" s="2" customFormat="1" ht="6.95" customHeight="1">
      <c r="A283" s="32"/>
      <c r="B283" s="47"/>
      <c r="C283" s="48"/>
      <c r="D283" s="48"/>
      <c r="E283" s="48"/>
      <c r="F283" s="48"/>
      <c r="G283" s="48"/>
      <c r="H283" s="48"/>
      <c r="I283" s="120"/>
      <c r="J283" s="48"/>
      <c r="K283" s="48"/>
      <c r="L283" s="33"/>
      <c r="M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</row>
  </sheetData>
  <autoFilter ref="C122:K282" xr:uid="{00000000-0009-0000-0000-000002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30"/>
  <sheetViews>
    <sheetView showGridLines="0" tabSelected="1" topLeftCell="A224" workbookViewId="0">
      <selection activeCell="F234" sqref="F23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7" t="s">
        <v>92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105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7" t="str">
        <f>'Rekapitulace stavby'!K6</f>
        <v>Rekonstrukce polní cesty C4 a C5 v k.ú. Lhota u Dřís</v>
      </c>
      <c r="F7" s="268"/>
      <c r="G7" s="268"/>
      <c r="H7" s="268"/>
      <c r="I7" s="93"/>
      <c r="L7" s="20"/>
    </row>
    <row r="8" spans="1:46" s="2" customFormat="1" ht="12" customHeight="1">
      <c r="A8" s="32"/>
      <c r="B8" s="33"/>
      <c r="C8" s="32"/>
      <c r="D8" s="27" t="s">
        <v>106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6" t="s">
        <v>455</v>
      </c>
      <c r="F9" s="266"/>
      <c r="G9" s="266"/>
      <c r="H9" s="26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14. 6. 2019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30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31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9" t="str">
        <f>'Rekapitulace stavby'!E14</f>
        <v>Vyplň údaj</v>
      </c>
      <c r="F18" s="261"/>
      <c r="G18" s="261"/>
      <c r="H18" s="261"/>
      <c r="I18" s="97" t="s">
        <v>30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33</v>
      </c>
      <c r="E20" s="32"/>
      <c r="F20" s="32"/>
      <c r="G20" s="32"/>
      <c r="H20" s="32"/>
      <c r="I20" s="97" t="s">
        <v>29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108</v>
      </c>
      <c r="F21" s="32"/>
      <c r="G21" s="32"/>
      <c r="H21" s="32"/>
      <c r="I21" s="97" t="s">
        <v>30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108</v>
      </c>
      <c r="F24" s="32"/>
      <c r="G24" s="32"/>
      <c r="H24" s="32"/>
      <c r="I24" s="97" t="s">
        <v>30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65" t="s">
        <v>1</v>
      </c>
      <c r="F27" s="265"/>
      <c r="G27" s="265"/>
      <c r="H27" s="26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ROUND(J126,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ROUND((SUM(BE126:BE329)),  2)</f>
        <v>0</v>
      </c>
      <c r="G33" s="32"/>
      <c r="H33" s="32"/>
      <c r="I33" s="107">
        <v>0.21</v>
      </c>
      <c r="J33" s="106">
        <f>ROUND(((SUM(BE126:BE329))*I33),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ROUND((SUM(BF126:BF329)),  2)</f>
        <v>0</v>
      </c>
      <c r="G34" s="32"/>
      <c r="H34" s="32"/>
      <c r="I34" s="107">
        <v>0.15</v>
      </c>
      <c r="J34" s="106">
        <f>ROUND(((SUM(BF126:BF329))*I34),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ROUND((SUM(BG126:BG329)),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ROUND((SUM(BH126:BH329)),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ROUND((SUM(BI126:BI329)),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7" t="str">
        <f>E7</f>
        <v>Rekonstrukce polní cesty C4 a C5 v k.ú. Lhota u Dřís</v>
      </c>
      <c r="F85" s="268"/>
      <c r="G85" s="268"/>
      <c r="H85" s="26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6" t="str">
        <f>E9</f>
        <v>495/16-2 - SO 02 Polní cesta C5</v>
      </c>
      <c r="F87" s="266"/>
      <c r="G87" s="266"/>
      <c r="H87" s="26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 xml:space="preserve"> </v>
      </c>
      <c r="G89" s="32"/>
      <c r="H89" s="32"/>
      <c r="I89" s="97" t="s">
        <v>24</v>
      </c>
      <c r="J89" s="55" t="str">
        <f>IF(J12="","",J12)</f>
        <v>14. 6. 2019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33</v>
      </c>
      <c r="J91" s="30" t="str">
        <f>E21</f>
        <v>NDCon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31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>NDCon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J126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9" customFormat="1" ht="24.95" customHeight="1">
      <c r="B97" s="126"/>
      <c r="D97" s="127" t="s">
        <v>187</v>
      </c>
      <c r="E97" s="128"/>
      <c r="F97" s="128"/>
      <c r="G97" s="128"/>
      <c r="H97" s="128"/>
      <c r="I97" s="129"/>
      <c r="J97" s="130">
        <f>J127</f>
        <v>0</v>
      </c>
      <c r="L97" s="126"/>
    </row>
    <row r="98" spans="1:31" s="10" customFormat="1" ht="19.899999999999999" customHeight="1">
      <c r="B98" s="131"/>
      <c r="D98" s="132" t="s">
        <v>188</v>
      </c>
      <c r="E98" s="133"/>
      <c r="F98" s="133"/>
      <c r="G98" s="133"/>
      <c r="H98" s="133"/>
      <c r="I98" s="134"/>
      <c r="J98" s="135">
        <f>J128</f>
        <v>0</v>
      </c>
      <c r="L98" s="131"/>
    </row>
    <row r="99" spans="1:31" s="10" customFormat="1" ht="19.899999999999999" customHeight="1">
      <c r="B99" s="131"/>
      <c r="D99" s="132" t="s">
        <v>189</v>
      </c>
      <c r="E99" s="133"/>
      <c r="F99" s="133"/>
      <c r="G99" s="133"/>
      <c r="H99" s="133"/>
      <c r="I99" s="134"/>
      <c r="J99" s="135">
        <f>J215</f>
        <v>0</v>
      </c>
      <c r="L99" s="131"/>
    </row>
    <row r="100" spans="1:31" s="10" customFormat="1" ht="19.899999999999999" customHeight="1">
      <c r="B100" s="131"/>
      <c r="D100" s="132" t="s">
        <v>190</v>
      </c>
      <c r="E100" s="133"/>
      <c r="F100" s="133"/>
      <c r="G100" s="133"/>
      <c r="H100" s="133"/>
      <c r="I100" s="134"/>
      <c r="J100" s="135">
        <f>J241</f>
        <v>0</v>
      </c>
      <c r="L100" s="131"/>
    </row>
    <row r="101" spans="1:31" s="10" customFormat="1" ht="19.899999999999999" customHeight="1">
      <c r="B101" s="131"/>
      <c r="D101" s="132" t="s">
        <v>191</v>
      </c>
      <c r="E101" s="133"/>
      <c r="F101" s="133"/>
      <c r="G101" s="133"/>
      <c r="H101" s="133"/>
      <c r="I101" s="134"/>
      <c r="J101" s="135">
        <f>J280</f>
        <v>0</v>
      </c>
      <c r="L101" s="131"/>
    </row>
    <row r="102" spans="1:31" s="10" customFormat="1" ht="19.899999999999999" customHeight="1">
      <c r="B102" s="131"/>
      <c r="D102" s="132" t="s">
        <v>456</v>
      </c>
      <c r="E102" s="133"/>
      <c r="F102" s="133"/>
      <c r="G102" s="133"/>
      <c r="H102" s="133"/>
      <c r="I102" s="134"/>
      <c r="J102" s="135">
        <f>J283</f>
        <v>0</v>
      </c>
      <c r="L102" s="131"/>
    </row>
    <row r="103" spans="1:31" s="10" customFormat="1" ht="19.899999999999999" customHeight="1">
      <c r="B103" s="131"/>
      <c r="D103" s="132" t="s">
        <v>192</v>
      </c>
      <c r="E103" s="133"/>
      <c r="F103" s="133"/>
      <c r="G103" s="133"/>
      <c r="H103" s="133"/>
      <c r="I103" s="134"/>
      <c r="J103" s="135">
        <f>J288</f>
        <v>0</v>
      </c>
      <c r="L103" s="131"/>
    </row>
    <row r="104" spans="1:31" s="10" customFormat="1" ht="19.899999999999999" customHeight="1">
      <c r="B104" s="131"/>
      <c r="D104" s="132" t="s">
        <v>193</v>
      </c>
      <c r="E104" s="133"/>
      <c r="F104" s="133"/>
      <c r="G104" s="133"/>
      <c r="H104" s="133"/>
      <c r="I104" s="134"/>
      <c r="J104" s="135">
        <f>J292</f>
        <v>0</v>
      </c>
      <c r="L104" s="131"/>
    </row>
    <row r="105" spans="1:31" s="10" customFormat="1" ht="19.899999999999999" customHeight="1">
      <c r="B105" s="131"/>
      <c r="D105" s="132" t="s">
        <v>457</v>
      </c>
      <c r="E105" s="133"/>
      <c r="F105" s="133"/>
      <c r="G105" s="133"/>
      <c r="H105" s="133"/>
      <c r="I105" s="134"/>
      <c r="J105" s="135">
        <f>J296</f>
        <v>0</v>
      </c>
      <c r="L105" s="131"/>
    </row>
    <row r="106" spans="1:31" s="10" customFormat="1" ht="19.899999999999999" customHeight="1">
      <c r="B106" s="131"/>
      <c r="D106" s="132" t="s">
        <v>458</v>
      </c>
      <c r="E106" s="133"/>
      <c r="F106" s="133"/>
      <c r="G106" s="133"/>
      <c r="H106" s="133"/>
      <c r="I106" s="134"/>
      <c r="J106" s="135">
        <f>J313</f>
        <v>0</v>
      </c>
      <c r="L106" s="131"/>
    </row>
    <row r="107" spans="1:31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120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31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121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118</v>
      </c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16</v>
      </c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67" t="str">
        <f>E7</f>
        <v>Rekonstrukce polní cesty C4 a C5 v k.ú. Lhota u Dřís</v>
      </c>
      <c r="F116" s="268"/>
      <c r="G116" s="268"/>
      <c r="H116" s="268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106</v>
      </c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46" t="str">
        <f>E9</f>
        <v>495/16-2 - SO 02 Polní cesta C5</v>
      </c>
      <c r="F118" s="266"/>
      <c r="G118" s="266"/>
      <c r="H118" s="266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22</v>
      </c>
      <c r="D120" s="32"/>
      <c r="E120" s="32"/>
      <c r="F120" s="25" t="str">
        <f>F12</f>
        <v xml:space="preserve"> </v>
      </c>
      <c r="G120" s="32"/>
      <c r="H120" s="32"/>
      <c r="I120" s="97" t="s">
        <v>24</v>
      </c>
      <c r="J120" s="55" t="str">
        <f>IF(J12="","",J12)</f>
        <v>14. 6. 2019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5.2" customHeight="1">
      <c r="A122" s="32"/>
      <c r="B122" s="33"/>
      <c r="C122" s="27" t="s">
        <v>28</v>
      </c>
      <c r="D122" s="32"/>
      <c r="E122" s="32"/>
      <c r="F122" s="25" t="str">
        <f>E15</f>
        <v xml:space="preserve"> </v>
      </c>
      <c r="G122" s="32"/>
      <c r="H122" s="32"/>
      <c r="I122" s="97" t="s">
        <v>33</v>
      </c>
      <c r="J122" s="30" t="str">
        <f>E21</f>
        <v>NDCon s.r.o.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>
      <c r="A123" s="32"/>
      <c r="B123" s="33"/>
      <c r="C123" s="27" t="s">
        <v>31</v>
      </c>
      <c r="D123" s="32"/>
      <c r="E123" s="32"/>
      <c r="F123" s="25" t="str">
        <f>IF(E18="","",E18)</f>
        <v>Vyplň údaj</v>
      </c>
      <c r="G123" s="32"/>
      <c r="H123" s="32"/>
      <c r="I123" s="97" t="s">
        <v>35</v>
      </c>
      <c r="J123" s="30" t="str">
        <f>E24</f>
        <v>NDCon s.r.o.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96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36"/>
      <c r="B125" s="137"/>
      <c r="C125" s="138" t="s">
        <v>119</v>
      </c>
      <c r="D125" s="139" t="s">
        <v>62</v>
      </c>
      <c r="E125" s="139" t="s">
        <v>58</v>
      </c>
      <c r="F125" s="139" t="s">
        <v>59</v>
      </c>
      <c r="G125" s="139" t="s">
        <v>120</v>
      </c>
      <c r="H125" s="139" t="s">
        <v>121</v>
      </c>
      <c r="I125" s="140" t="s">
        <v>122</v>
      </c>
      <c r="J125" s="139" t="s">
        <v>111</v>
      </c>
      <c r="K125" s="141" t="s">
        <v>123</v>
      </c>
      <c r="L125" s="142"/>
      <c r="M125" s="62" t="s">
        <v>1</v>
      </c>
      <c r="N125" s="63" t="s">
        <v>41</v>
      </c>
      <c r="O125" s="63" t="s">
        <v>124</v>
      </c>
      <c r="P125" s="63" t="s">
        <v>125</v>
      </c>
      <c r="Q125" s="63" t="s">
        <v>126</v>
      </c>
      <c r="R125" s="63" t="s">
        <v>127</v>
      </c>
      <c r="S125" s="63" t="s">
        <v>128</v>
      </c>
      <c r="T125" s="64" t="s">
        <v>129</v>
      </c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</row>
    <row r="126" spans="1:63" s="2" customFormat="1" ht="22.9" customHeight="1">
      <c r="A126" s="32"/>
      <c r="B126" s="33"/>
      <c r="C126" s="69" t="s">
        <v>130</v>
      </c>
      <c r="D126" s="32"/>
      <c r="E126" s="32"/>
      <c r="F126" s="32"/>
      <c r="G126" s="32"/>
      <c r="H126" s="32"/>
      <c r="I126" s="96"/>
      <c r="J126" s="143">
        <f>BK126</f>
        <v>0</v>
      </c>
      <c r="K126" s="32"/>
      <c r="L126" s="33"/>
      <c r="M126" s="65"/>
      <c r="N126" s="56"/>
      <c r="O126" s="66"/>
      <c r="P126" s="144">
        <f>P127</f>
        <v>0</v>
      </c>
      <c r="Q126" s="66"/>
      <c r="R126" s="144">
        <f>R127</f>
        <v>1377.2132894200001</v>
      </c>
      <c r="S126" s="66"/>
      <c r="T126" s="145">
        <f>T127</f>
        <v>369.25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76</v>
      </c>
      <c r="AU126" s="17" t="s">
        <v>113</v>
      </c>
      <c r="BK126" s="146">
        <f>BK127</f>
        <v>0</v>
      </c>
    </row>
    <row r="127" spans="1:63" s="12" customFormat="1" ht="25.9" customHeight="1">
      <c r="B127" s="147"/>
      <c r="D127" s="148" t="s">
        <v>76</v>
      </c>
      <c r="E127" s="149" t="s">
        <v>194</v>
      </c>
      <c r="F127" s="149" t="s">
        <v>195</v>
      </c>
      <c r="I127" s="150"/>
      <c r="J127" s="151">
        <f>BK127</f>
        <v>0</v>
      </c>
      <c r="L127" s="147"/>
      <c r="M127" s="152"/>
      <c r="N127" s="153"/>
      <c r="O127" s="153"/>
      <c r="P127" s="154">
        <f>P128+P215+P241+P280+P283+P288+P292+P296+P313</f>
        <v>0</v>
      </c>
      <c r="Q127" s="153"/>
      <c r="R127" s="154">
        <f>R128+R215+R241+R280+R283+R288+R292+R296+R313</f>
        <v>1377.2132894200001</v>
      </c>
      <c r="S127" s="153"/>
      <c r="T127" s="155">
        <f>T128+T215+T241+T280+T283+T288+T292+T296+T313</f>
        <v>369.25</v>
      </c>
      <c r="AR127" s="148" t="s">
        <v>21</v>
      </c>
      <c r="AT127" s="156" t="s">
        <v>76</v>
      </c>
      <c r="AU127" s="156" t="s">
        <v>77</v>
      </c>
      <c r="AY127" s="148" t="s">
        <v>134</v>
      </c>
      <c r="BK127" s="157">
        <f>BK128+BK215+BK241+BK280+BK283+BK288+BK292+BK296+BK313</f>
        <v>0</v>
      </c>
    </row>
    <row r="128" spans="1:63" s="12" customFormat="1" ht="22.9" customHeight="1">
      <c r="B128" s="147"/>
      <c r="D128" s="148" t="s">
        <v>76</v>
      </c>
      <c r="E128" s="158" t="s">
        <v>21</v>
      </c>
      <c r="F128" s="158" t="s">
        <v>196</v>
      </c>
      <c r="I128" s="150"/>
      <c r="J128" s="159">
        <f>BK128</f>
        <v>0</v>
      </c>
      <c r="L128" s="147"/>
      <c r="M128" s="152"/>
      <c r="N128" s="153"/>
      <c r="O128" s="153"/>
      <c r="P128" s="154">
        <f>SUM(P129:P214)</f>
        <v>0</v>
      </c>
      <c r="Q128" s="153"/>
      <c r="R128" s="154">
        <f>SUM(R129:R214)</f>
        <v>3.4623000000000001E-2</v>
      </c>
      <c r="S128" s="153"/>
      <c r="T128" s="155">
        <f>SUM(T129:T214)</f>
        <v>89.25</v>
      </c>
      <c r="AR128" s="148" t="s">
        <v>21</v>
      </c>
      <c r="AT128" s="156" t="s">
        <v>76</v>
      </c>
      <c r="AU128" s="156" t="s">
        <v>21</v>
      </c>
      <c r="AY128" s="148" t="s">
        <v>134</v>
      </c>
      <c r="BK128" s="157">
        <f>SUM(BK129:BK214)</f>
        <v>0</v>
      </c>
    </row>
    <row r="129" spans="1:65" s="2" customFormat="1" ht="16.5" customHeight="1">
      <c r="A129" s="32"/>
      <c r="B129" s="160"/>
      <c r="C129" s="161" t="s">
        <v>21</v>
      </c>
      <c r="D129" s="161" t="s">
        <v>137</v>
      </c>
      <c r="E129" s="162" t="s">
        <v>459</v>
      </c>
      <c r="F129" s="163" t="s">
        <v>460</v>
      </c>
      <c r="G129" s="164" t="s">
        <v>280</v>
      </c>
      <c r="H129" s="165">
        <v>525</v>
      </c>
      <c r="I129" s="166"/>
      <c r="J129" s="167">
        <f>ROUND(I129*H129,2)</f>
        <v>0</v>
      </c>
      <c r="K129" s="163" t="s">
        <v>271</v>
      </c>
      <c r="L129" s="33"/>
      <c r="M129" s="168" t="s">
        <v>1</v>
      </c>
      <c r="N129" s="169" t="s">
        <v>42</v>
      </c>
      <c r="O129" s="58"/>
      <c r="P129" s="170">
        <f>O129*H129</f>
        <v>0</v>
      </c>
      <c r="Q129" s="170">
        <v>0</v>
      </c>
      <c r="R129" s="170">
        <f>Q129*H129</f>
        <v>0</v>
      </c>
      <c r="S129" s="170">
        <v>0.17</v>
      </c>
      <c r="T129" s="171">
        <f>S129*H129</f>
        <v>89.25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2" t="s">
        <v>156</v>
      </c>
      <c r="AT129" s="172" t="s">
        <v>137</v>
      </c>
      <c r="AU129" s="172" t="s">
        <v>86</v>
      </c>
      <c r="AY129" s="17" t="s">
        <v>134</v>
      </c>
      <c r="BE129" s="173">
        <f>IF(N129="základní",J129,0)</f>
        <v>0</v>
      </c>
      <c r="BF129" s="173">
        <f>IF(N129="snížená",J129,0)</f>
        <v>0</v>
      </c>
      <c r="BG129" s="173">
        <f>IF(N129="zákl. přenesená",J129,0)</f>
        <v>0</v>
      </c>
      <c r="BH129" s="173">
        <f>IF(N129="sníž. přenesená",J129,0)</f>
        <v>0</v>
      </c>
      <c r="BI129" s="173">
        <f>IF(N129="nulová",J129,0)</f>
        <v>0</v>
      </c>
      <c r="BJ129" s="17" t="s">
        <v>21</v>
      </c>
      <c r="BK129" s="173">
        <f>ROUND(I129*H129,2)</f>
        <v>0</v>
      </c>
      <c r="BL129" s="17" t="s">
        <v>156</v>
      </c>
      <c r="BM129" s="172" t="s">
        <v>461</v>
      </c>
    </row>
    <row r="130" spans="1:65" s="2" customFormat="1" ht="19.5">
      <c r="A130" s="32"/>
      <c r="B130" s="33"/>
      <c r="C130" s="32"/>
      <c r="D130" s="174" t="s">
        <v>144</v>
      </c>
      <c r="E130" s="32"/>
      <c r="F130" s="175" t="s">
        <v>462</v>
      </c>
      <c r="G130" s="32"/>
      <c r="H130" s="32"/>
      <c r="I130" s="96"/>
      <c r="J130" s="32"/>
      <c r="K130" s="32"/>
      <c r="L130" s="33"/>
      <c r="M130" s="176"/>
      <c r="N130" s="177"/>
      <c r="O130" s="58"/>
      <c r="P130" s="58"/>
      <c r="Q130" s="58"/>
      <c r="R130" s="58"/>
      <c r="S130" s="58"/>
      <c r="T130" s="59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144</v>
      </c>
      <c r="AU130" s="17" t="s">
        <v>86</v>
      </c>
    </row>
    <row r="131" spans="1:65" s="2" customFormat="1" ht="19.5">
      <c r="A131" s="32"/>
      <c r="B131" s="33"/>
      <c r="C131" s="32"/>
      <c r="D131" s="174" t="s">
        <v>145</v>
      </c>
      <c r="E131" s="32"/>
      <c r="F131" s="178" t="s">
        <v>463</v>
      </c>
      <c r="G131" s="32"/>
      <c r="H131" s="32"/>
      <c r="I131" s="96"/>
      <c r="J131" s="32"/>
      <c r="K131" s="32"/>
      <c r="L131" s="33"/>
      <c r="M131" s="176"/>
      <c r="N131" s="177"/>
      <c r="O131" s="58"/>
      <c r="P131" s="58"/>
      <c r="Q131" s="58"/>
      <c r="R131" s="58"/>
      <c r="S131" s="58"/>
      <c r="T131" s="59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145</v>
      </c>
      <c r="AU131" s="17" t="s">
        <v>86</v>
      </c>
    </row>
    <row r="132" spans="1:65" s="14" customFormat="1">
      <c r="B132" s="190"/>
      <c r="D132" s="174" t="s">
        <v>202</v>
      </c>
      <c r="E132" s="191" t="s">
        <v>1</v>
      </c>
      <c r="F132" s="192" t="s">
        <v>464</v>
      </c>
      <c r="H132" s="193">
        <v>525</v>
      </c>
      <c r="I132" s="194"/>
      <c r="L132" s="190"/>
      <c r="M132" s="195"/>
      <c r="N132" s="196"/>
      <c r="O132" s="196"/>
      <c r="P132" s="196"/>
      <c r="Q132" s="196"/>
      <c r="R132" s="196"/>
      <c r="S132" s="196"/>
      <c r="T132" s="197"/>
      <c r="AT132" s="191" t="s">
        <v>202</v>
      </c>
      <c r="AU132" s="191" t="s">
        <v>86</v>
      </c>
      <c r="AV132" s="14" t="s">
        <v>86</v>
      </c>
      <c r="AW132" s="14" t="s">
        <v>34</v>
      </c>
      <c r="AX132" s="14" t="s">
        <v>21</v>
      </c>
      <c r="AY132" s="191" t="s">
        <v>134</v>
      </c>
    </row>
    <row r="133" spans="1:65" s="2" customFormat="1" ht="16.5" customHeight="1">
      <c r="A133" s="32"/>
      <c r="B133" s="160"/>
      <c r="C133" s="161" t="s">
        <v>86</v>
      </c>
      <c r="D133" s="161" t="s">
        <v>137</v>
      </c>
      <c r="E133" s="162" t="s">
        <v>197</v>
      </c>
      <c r="F133" s="163" t="s">
        <v>198</v>
      </c>
      <c r="G133" s="164" t="s">
        <v>199</v>
      </c>
      <c r="H133" s="165">
        <v>144.97399999999999</v>
      </c>
      <c r="I133" s="166"/>
      <c r="J133" s="167">
        <f>ROUND(I133*H133,2)</f>
        <v>0</v>
      </c>
      <c r="K133" s="163" t="s">
        <v>200</v>
      </c>
      <c r="L133" s="33"/>
      <c r="M133" s="168" t="s">
        <v>1</v>
      </c>
      <c r="N133" s="169" t="s">
        <v>42</v>
      </c>
      <c r="O133" s="58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2" t="s">
        <v>156</v>
      </c>
      <c r="AT133" s="172" t="s">
        <v>137</v>
      </c>
      <c r="AU133" s="172" t="s">
        <v>86</v>
      </c>
      <c r="AY133" s="17" t="s">
        <v>134</v>
      </c>
      <c r="BE133" s="173">
        <f>IF(N133="základní",J133,0)</f>
        <v>0</v>
      </c>
      <c r="BF133" s="173">
        <f>IF(N133="snížená",J133,0)</f>
        <v>0</v>
      </c>
      <c r="BG133" s="173">
        <f>IF(N133="zákl. přenesená",J133,0)</f>
        <v>0</v>
      </c>
      <c r="BH133" s="173">
        <f>IF(N133="sníž. přenesená",J133,0)</f>
        <v>0</v>
      </c>
      <c r="BI133" s="173">
        <f>IF(N133="nulová",J133,0)</f>
        <v>0</v>
      </c>
      <c r="BJ133" s="17" t="s">
        <v>21</v>
      </c>
      <c r="BK133" s="173">
        <f>ROUND(I133*H133,2)</f>
        <v>0</v>
      </c>
      <c r="BL133" s="17" t="s">
        <v>156</v>
      </c>
      <c r="BM133" s="172" t="s">
        <v>201</v>
      </c>
    </row>
    <row r="134" spans="1:65" s="2" customFormat="1">
      <c r="A134" s="32"/>
      <c r="B134" s="33"/>
      <c r="C134" s="32"/>
      <c r="D134" s="174" t="s">
        <v>144</v>
      </c>
      <c r="E134" s="32"/>
      <c r="F134" s="175" t="s">
        <v>198</v>
      </c>
      <c r="G134" s="32"/>
      <c r="H134" s="32"/>
      <c r="I134" s="96"/>
      <c r="J134" s="32"/>
      <c r="K134" s="32"/>
      <c r="L134" s="33"/>
      <c r="M134" s="176"/>
      <c r="N134" s="177"/>
      <c r="O134" s="58"/>
      <c r="P134" s="58"/>
      <c r="Q134" s="58"/>
      <c r="R134" s="58"/>
      <c r="S134" s="58"/>
      <c r="T134" s="59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144</v>
      </c>
      <c r="AU134" s="17" t="s">
        <v>86</v>
      </c>
    </row>
    <row r="135" spans="1:65" s="13" customFormat="1">
      <c r="B135" s="183"/>
      <c r="D135" s="174" t="s">
        <v>202</v>
      </c>
      <c r="E135" s="184" t="s">
        <v>1</v>
      </c>
      <c r="F135" s="185" t="s">
        <v>203</v>
      </c>
      <c r="H135" s="184" t="s">
        <v>1</v>
      </c>
      <c r="I135" s="186"/>
      <c r="L135" s="183"/>
      <c r="M135" s="187"/>
      <c r="N135" s="188"/>
      <c r="O135" s="188"/>
      <c r="P135" s="188"/>
      <c r="Q135" s="188"/>
      <c r="R135" s="188"/>
      <c r="S135" s="188"/>
      <c r="T135" s="189"/>
      <c r="AT135" s="184" t="s">
        <v>202</v>
      </c>
      <c r="AU135" s="184" t="s">
        <v>86</v>
      </c>
      <c r="AV135" s="13" t="s">
        <v>21</v>
      </c>
      <c r="AW135" s="13" t="s">
        <v>34</v>
      </c>
      <c r="AX135" s="13" t="s">
        <v>77</v>
      </c>
      <c r="AY135" s="184" t="s">
        <v>134</v>
      </c>
    </row>
    <row r="136" spans="1:65" s="14" customFormat="1">
      <c r="B136" s="190"/>
      <c r="D136" s="174" t="s">
        <v>202</v>
      </c>
      <c r="E136" s="191" t="s">
        <v>1</v>
      </c>
      <c r="F136" s="192" t="s">
        <v>465</v>
      </c>
      <c r="H136" s="193">
        <v>144.97399999999999</v>
      </c>
      <c r="I136" s="194"/>
      <c r="L136" s="190"/>
      <c r="M136" s="195"/>
      <c r="N136" s="196"/>
      <c r="O136" s="196"/>
      <c r="P136" s="196"/>
      <c r="Q136" s="196"/>
      <c r="R136" s="196"/>
      <c r="S136" s="196"/>
      <c r="T136" s="197"/>
      <c r="AT136" s="191" t="s">
        <v>202</v>
      </c>
      <c r="AU136" s="191" t="s">
        <v>86</v>
      </c>
      <c r="AV136" s="14" t="s">
        <v>86</v>
      </c>
      <c r="AW136" s="14" t="s">
        <v>34</v>
      </c>
      <c r="AX136" s="14" t="s">
        <v>21</v>
      </c>
      <c r="AY136" s="191" t="s">
        <v>134</v>
      </c>
    </row>
    <row r="137" spans="1:65" s="2" customFormat="1" ht="16.5" customHeight="1">
      <c r="A137" s="32"/>
      <c r="B137" s="160"/>
      <c r="C137" s="161" t="s">
        <v>151</v>
      </c>
      <c r="D137" s="161" t="s">
        <v>137</v>
      </c>
      <c r="E137" s="162" t="s">
        <v>205</v>
      </c>
      <c r="F137" s="163" t="s">
        <v>206</v>
      </c>
      <c r="G137" s="164" t="s">
        <v>199</v>
      </c>
      <c r="H137" s="165">
        <v>60.14</v>
      </c>
      <c r="I137" s="166"/>
      <c r="J137" s="167">
        <f>ROUND(I137*H137,2)</f>
        <v>0</v>
      </c>
      <c r="K137" s="163" t="s">
        <v>1</v>
      </c>
      <c r="L137" s="33"/>
      <c r="M137" s="168" t="s">
        <v>1</v>
      </c>
      <c r="N137" s="169" t="s">
        <v>42</v>
      </c>
      <c r="O137" s="58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2" t="s">
        <v>156</v>
      </c>
      <c r="AT137" s="172" t="s">
        <v>137</v>
      </c>
      <c r="AU137" s="172" t="s">
        <v>86</v>
      </c>
      <c r="AY137" s="17" t="s">
        <v>134</v>
      </c>
      <c r="BE137" s="173">
        <f>IF(N137="základní",J137,0)</f>
        <v>0</v>
      </c>
      <c r="BF137" s="173">
        <f>IF(N137="snížená",J137,0)</f>
        <v>0</v>
      </c>
      <c r="BG137" s="173">
        <f>IF(N137="zákl. přenesená",J137,0)</f>
        <v>0</v>
      </c>
      <c r="BH137" s="173">
        <f>IF(N137="sníž. přenesená",J137,0)</f>
        <v>0</v>
      </c>
      <c r="BI137" s="173">
        <f>IF(N137="nulová",J137,0)</f>
        <v>0</v>
      </c>
      <c r="BJ137" s="17" t="s">
        <v>21</v>
      </c>
      <c r="BK137" s="173">
        <f>ROUND(I137*H137,2)</f>
        <v>0</v>
      </c>
      <c r="BL137" s="17" t="s">
        <v>156</v>
      </c>
      <c r="BM137" s="172" t="s">
        <v>466</v>
      </c>
    </row>
    <row r="138" spans="1:65" s="2" customFormat="1">
      <c r="A138" s="32"/>
      <c r="B138" s="33"/>
      <c r="C138" s="32"/>
      <c r="D138" s="174" t="s">
        <v>144</v>
      </c>
      <c r="E138" s="32"/>
      <c r="F138" s="175" t="s">
        <v>208</v>
      </c>
      <c r="G138" s="32"/>
      <c r="H138" s="32"/>
      <c r="I138" s="96"/>
      <c r="J138" s="32"/>
      <c r="K138" s="32"/>
      <c r="L138" s="33"/>
      <c r="M138" s="176"/>
      <c r="N138" s="177"/>
      <c r="O138" s="58"/>
      <c r="P138" s="58"/>
      <c r="Q138" s="58"/>
      <c r="R138" s="58"/>
      <c r="S138" s="58"/>
      <c r="T138" s="59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144</v>
      </c>
      <c r="AU138" s="17" t="s">
        <v>86</v>
      </c>
    </row>
    <row r="139" spans="1:65" s="13" customFormat="1">
      <c r="B139" s="183"/>
      <c r="D139" s="174" t="s">
        <v>202</v>
      </c>
      <c r="E139" s="184" t="s">
        <v>1</v>
      </c>
      <c r="F139" s="185" t="s">
        <v>467</v>
      </c>
      <c r="H139" s="184" t="s">
        <v>1</v>
      </c>
      <c r="I139" s="186"/>
      <c r="L139" s="183"/>
      <c r="M139" s="187"/>
      <c r="N139" s="188"/>
      <c r="O139" s="188"/>
      <c r="P139" s="188"/>
      <c r="Q139" s="188"/>
      <c r="R139" s="188"/>
      <c r="S139" s="188"/>
      <c r="T139" s="189"/>
      <c r="AT139" s="184" t="s">
        <v>202</v>
      </c>
      <c r="AU139" s="184" t="s">
        <v>86</v>
      </c>
      <c r="AV139" s="13" t="s">
        <v>21</v>
      </c>
      <c r="AW139" s="13" t="s">
        <v>34</v>
      </c>
      <c r="AX139" s="13" t="s">
        <v>77</v>
      </c>
      <c r="AY139" s="184" t="s">
        <v>134</v>
      </c>
    </row>
    <row r="140" spans="1:65" s="14" customFormat="1">
      <c r="B140" s="190"/>
      <c r="D140" s="174" t="s">
        <v>202</v>
      </c>
      <c r="E140" s="191" t="s">
        <v>1</v>
      </c>
      <c r="F140" s="192" t="s">
        <v>468</v>
      </c>
      <c r="H140" s="193">
        <v>60.14</v>
      </c>
      <c r="I140" s="194"/>
      <c r="L140" s="190"/>
      <c r="M140" s="195"/>
      <c r="N140" s="196"/>
      <c r="O140" s="196"/>
      <c r="P140" s="196"/>
      <c r="Q140" s="196"/>
      <c r="R140" s="196"/>
      <c r="S140" s="196"/>
      <c r="T140" s="197"/>
      <c r="AT140" s="191" t="s">
        <v>202</v>
      </c>
      <c r="AU140" s="191" t="s">
        <v>86</v>
      </c>
      <c r="AV140" s="14" t="s">
        <v>86</v>
      </c>
      <c r="AW140" s="14" t="s">
        <v>34</v>
      </c>
      <c r="AX140" s="14" t="s">
        <v>21</v>
      </c>
      <c r="AY140" s="191" t="s">
        <v>134</v>
      </c>
    </row>
    <row r="141" spans="1:65" s="2" customFormat="1" ht="16.5" customHeight="1">
      <c r="A141" s="32"/>
      <c r="B141" s="160"/>
      <c r="C141" s="161" t="s">
        <v>156</v>
      </c>
      <c r="D141" s="161" t="s">
        <v>137</v>
      </c>
      <c r="E141" s="162" t="s">
        <v>211</v>
      </c>
      <c r="F141" s="163" t="s">
        <v>212</v>
      </c>
      <c r="G141" s="164" t="s">
        <v>199</v>
      </c>
      <c r="H141" s="165">
        <v>617.52</v>
      </c>
      <c r="I141" s="166"/>
      <c r="J141" s="167">
        <f>ROUND(I141*H141,2)</f>
        <v>0</v>
      </c>
      <c r="K141" s="163" t="s">
        <v>200</v>
      </c>
      <c r="L141" s="33"/>
      <c r="M141" s="168" t="s">
        <v>1</v>
      </c>
      <c r="N141" s="169" t="s">
        <v>42</v>
      </c>
      <c r="O141" s="58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2" t="s">
        <v>156</v>
      </c>
      <c r="AT141" s="172" t="s">
        <v>137</v>
      </c>
      <c r="AU141" s="172" t="s">
        <v>86</v>
      </c>
      <c r="AY141" s="17" t="s">
        <v>134</v>
      </c>
      <c r="BE141" s="173">
        <f>IF(N141="základní",J141,0)</f>
        <v>0</v>
      </c>
      <c r="BF141" s="173">
        <f>IF(N141="snížená",J141,0)</f>
        <v>0</v>
      </c>
      <c r="BG141" s="173">
        <f>IF(N141="zákl. přenesená",J141,0)</f>
        <v>0</v>
      </c>
      <c r="BH141" s="173">
        <f>IF(N141="sníž. přenesená",J141,0)</f>
        <v>0</v>
      </c>
      <c r="BI141" s="173">
        <f>IF(N141="nulová",J141,0)</f>
        <v>0</v>
      </c>
      <c r="BJ141" s="17" t="s">
        <v>21</v>
      </c>
      <c r="BK141" s="173">
        <f>ROUND(I141*H141,2)</f>
        <v>0</v>
      </c>
      <c r="BL141" s="17" t="s">
        <v>156</v>
      </c>
      <c r="BM141" s="172" t="s">
        <v>213</v>
      </c>
    </row>
    <row r="142" spans="1:65" s="2" customFormat="1" ht="19.5">
      <c r="A142" s="32"/>
      <c r="B142" s="33"/>
      <c r="C142" s="32"/>
      <c r="D142" s="174" t="s">
        <v>144</v>
      </c>
      <c r="E142" s="32"/>
      <c r="F142" s="175" t="s">
        <v>214</v>
      </c>
      <c r="G142" s="32"/>
      <c r="H142" s="32"/>
      <c r="I142" s="96"/>
      <c r="J142" s="32"/>
      <c r="K142" s="32"/>
      <c r="L142" s="33"/>
      <c r="M142" s="176"/>
      <c r="N142" s="177"/>
      <c r="O142" s="58"/>
      <c r="P142" s="58"/>
      <c r="Q142" s="58"/>
      <c r="R142" s="58"/>
      <c r="S142" s="58"/>
      <c r="T142" s="59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144</v>
      </c>
      <c r="AU142" s="17" t="s">
        <v>86</v>
      </c>
    </row>
    <row r="143" spans="1:65" s="14" customFormat="1">
      <c r="B143" s="190"/>
      <c r="D143" s="174" t="s">
        <v>202</v>
      </c>
      <c r="E143" s="191" t="s">
        <v>1</v>
      </c>
      <c r="F143" s="192" t="s">
        <v>469</v>
      </c>
      <c r="H143" s="193">
        <v>617.52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1" t="s">
        <v>202</v>
      </c>
      <c r="AU143" s="191" t="s">
        <v>86</v>
      </c>
      <c r="AV143" s="14" t="s">
        <v>86</v>
      </c>
      <c r="AW143" s="14" t="s">
        <v>34</v>
      </c>
      <c r="AX143" s="14" t="s">
        <v>21</v>
      </c>
      <c r="AY143" s="191" t="s">
        <v>134</v>
      </c>
    </row>
    <row r="144" spans="1:65" s="13" customFormat="1">
      <c r="B144" s="183"/>
      <c r="D144" s="174" t="s">
        <v>202</v>
      </c>
      <c r="E144" s="184" t="s">
        <v>1</v>
      </c>
      <c r="F144" s="185" t="s">
        <v>216</v>
      </c>
      <c r="H144" s="184" t="s">
        <v>1</v>
      </c>
      <c r="I144" s="186"/>
      <c r="L144" s="183"/>
      <c r="M144" s="187"/>
      <c r="N144" s="188"/>
      <c r="O144" s="188"/>
      <c r="P144" s="188"/>
      <c r="Q144" s="188"/>
      <c r="R144" s="188"/>
      <c r="S144" s="188"/>
      <c r="T144" s="189"/>
      <c r="AT144" s="184" t="s">
        <v>202</v>
      </c>
      <c r="AU144" s="184" t="s">
        <v>86</v>
      </c>
      <c r="AV144" s="13" t="s">
        <v>21</v>
      </c>
      <c r="AW144" s="13" t="s">
        <v>34</v>
      </c>
      <c r="AX144" s="13" t="s">
        <v>77</v>
      </c>
      <c r="AY144" s="184" t="s">
        <v>134</v>
      </c>
    </row>
    <row r="145" spans="1:65" s="2" customFormat="1" ht="16.5" customHeight="1">
      <c r="A145" s="32"/>
      <c r="B145" s="160"/>
      <c r="C145" s="161" t="s">
        <v>133</v>
      </c>
      <c r="D145" s="161" t="s">
        <v>137</v>
      </c>
      <c r="E145" s="162" t="s">
        <v>217</v>
      </c>
      <c r="F145" s="163" t="s">
        <v>218</v>
      </c>
      <c r="G145" s="164" t="s">
        <v>199</v>
      </c>
      <c r="H145" s="165">
        <v>205.84</v>
      </c>
      <c r="I145" s="166"/>
      <c r="J145" s="167">
        <f>ROUND(I145*H145,2)</f>
        <v>0</v>
      </c>
      <c r="K145" s="163" t="s">
        <v>200</v>
      </c>
      <c r="L145" s="33"/>
      <c r="M145" s="168" t="s">
        <v>1</v>
      </c>
      <c r="N145" s="169" t="s">
        <v>42</v>
      </c>
      <c r="O145" s="58"/>
      <c r="P145" s="170">
        <f>O145*H145</f>
        <v>0</v>
      </c>
      <c r="Q145" s="170">
        <v>0</v>
      </c>
      <c r="R145" s="170">
        <f>Q145*H145</f>
        <v>0</v>
      </c>
      <c r="S145" s="170">
        <v>0</v>
      </c>
      <c r="T145" s="171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2" t="s">
        <v>156</v>
      </c>
      <c r="AT145" s="172" t="s">
        <v>137</v>
      </c>
      <c r="AU145" s="172" t="s">
        <v>86</v>
      </c>
      <c r="AY145" s="17" t="s">
        <v>134</v>
      </c>
      <c r="BE145" s="173">
        <f>IF(N145="základní",J145,0)</f>
        <v>0</v>
      </c>
      <c r="BF145" s="173">
        <f>IF(N145="snížená",J145,0)</f>
        <v>0</v>
      </c>
      <c r="BG145" s="173">
        <f>IF(N145="zákl. přenesená",J145,0)</f>
        <v>0</v>
      </c>
      <c r="BH145" s="173">
        <f>IF(N145="sníž. přenesená",J145,0)</f>
        <v>0</v>
      </c>
      <c r="BI145" s="173">
        <f>IF(N145="nulová",J145,0)</f>
        <v>0</v>
      </c>
      <c r="BJ145" s="17" t="s">
        <v>21</v>
      </c>
      <c r="BK145" s="173">
        <f>ROUND(I145*H145,2)</f>
        <v>0</v>
      </c>
      <c r="BL145" s="17" t="s">
        <v>156</v>
      </c>
      <c r="BM145" s="172" t="s">
        <v>219</v>
      </c>
    </row>
    <row r="146" spans="1:65" s="2" customFormat="1" ht="19.5">
      <c r="A146" s="32"/>
      <c r="B146" s="33"/>
      <c r="C146" s="32"/>
      <c r="D146" s="174" t="s">
        <v>144</v>
      </c>
      <c r="E146" s="32"/>
      <c r="F146" s="175" t="s">
        <v>220</v>
      </c>
      <c r="G146" s="32"/>
      <c r="H146" s="32"/>
      <c r="I146" s="96"/>
      <c r="J146" s="32"/>
      <c r="K146" s="32"/>
      <c r="L146" s="33"/>
      <c r="M146" s="176"/>
      <c r="N146" s="177"/>
      <c r="O146" s="58"/>
      <c r="P146" s="58"/>
      <c r="Q146" s="58"/>
      <c r="R146" s="58"/>
      <c r="S146" s="58"/>
      <c r="T146" s="59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7" t="s">
        <v>144</v>
      </c>
      <c r="AU146" s="17" t="s">
        <v>86</v>
      </c>
    </row>
    <row r="147" spans="1:65" s="14" customFormat="1">
      <c r="B147" s="190"/>
      <c r="D147" s="174" t="s">
        <v>202</v>
      </c>
      <c r="E147" s="191" t="s">
        <v>1</v>
      </c>
      <c r="F147" s="192" t="s">
        <v>470</v>
      </c>
      <c r="H147" s="193">
        <v>205.84</v>
      </c>
      <c r="I147" s="194"/>
      <c r="L147" s="190"/>
      <c r="M147" s="195"/>
      <c r="N147" s="196"/>
      <c r="O147" s="196"/>
      <c r="P147" s="196"/>
      <c r="Q147" s="196"/>
      <c r="R147" s="196"/>
      <c r="S147" s="196"/>
      <c r="T147" s="197"/>
      <c r="AT147" s="191" t="s">
        <v>202</v>
      </c>
      <c r="AU147" s="191" t="s">
        <v>86</v>
      </c>
      <c r="AV147" s="14" t="s">
        <v>86</v>
      </c>
      <c r="AW147" s="14" t="s">
        <v>34</v>
      </c>
      <c r="AX147" s="14" t="s">
        <v>21</v>
      </c>
      <c r="AY147" s="191" t="s">
        <v>134</v>
      </c>
    </row>
    <row r="148" spans="1:65" s="2" customFormat="1" ht="16.5" customHeight="1">
      <c r="A148" s="32"/>
      <c r="B148" s="160"/>
      <c r="C148" s="161" t="s">
        <v>165</v>
      </c>
      <c r="D148" s="161" t="s">
        <v>137</v>
      </c>
      <c r="E148" s="162" t="s">
        <v>222</v>
      </c>
      <c r="F148" s="163" t="s">
        <v>223</v>
      </c>
      <c r="G148" s="164" t="s">
        <v>199</v>
      </c>
      <c r="H148" s="165">
        <v>54.857999999999997</v>
      </c>
      <c r="I148" s="166"/>
      <c r="J148" s="167">
        <f>ROUND(I148*H148,2)</f>
        <v>0</v>
      </c>
      <c r="K148" s="163" t="s">
        <v>200</v>
      </c>
      <c r="L148" s="33"/>
      <c r="M148" s="168" t="s">
        <v>1</v>
      </c>
      <c r="N148" s="169" t="s">
        <v>42</v>
      </c>
      <c r="O148" s="58"/>
      <c r="P148" s="170">
        <f>O148*H148</f>
        <v>0</v>
      </c>
      <c r="Q148" s="170">
        <v>0</v>
      </c>
      <c r="R148" s="170">
        <f>Q148*H148</f>
        <v>0</v>
      </c>
      <c r="S148" s="170">
        <v>0</v>
      </c>
      <c r="T148" s="171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2" t="s">
        <v>156</v>
      </c>
      <c r="AT148" s="172" t="s">
        <v>137</v>
      </c>
      <c r="AU148" s="172" t="s">
        <v>86</v>
      </c>
      <c r="AY148" s="17" t="s">
        <v>134</v>
      </c>
      <c r="BE148" s="173">
        <f>IF(N148="základní",J148,0)</f>
        <v>0</v>
      </c>
      <c r="BF148" s="173">
        <f>IF(N148="snížená",J148,0)</f>
        <v>0</v>
      </c>
      <c r="BG148" s="173">
        <f>IF(N148="zákl. přenesená",J148,0)</f>
        <v>0</v>
      </c>
      <c r="BH148" s="173">
        <f>IF(N148="sníž. přenesená",J148,0)</f>
        <v>0</v>
      </c>
      <c r="BI148" s="173">
        <f>IF(N148="nulová",J148,0)</f>
        <v>0</v>
      </c>
      <c r="BJ148" s="17" t="s">
        <v>21</v>
      </c>
      <c r="BK148" s="173">
        <f>ROUND(I148*H148,2)</f>
        <v>0</v>
      </c>
      <c r="BL148" s="17" t="s">
        <v>156</v>
      </c>
      <c r="BM148" s="172" t="s">
        <v>224</v>
      </c>
    </row>
    <row r="149" spans="1:65" s="2" customFormat="1">
      <c r="A149" s="32"/>
      <c r="B149" s="33"/>
      <c r="C149" s="32"/>
      <c r="D149" s="174" t="s">
        <v>144</v>
      </c>
      <c r="E149" s="32"/>
      <c r="F149" s="175" t="s">
        <v>225</v>
      </c>
      <c r="G149" s="32"/>
      <c r="H149" s="32"/>
      <c r="I149" s="96"/>
      <c r="J149" s="32"/>
      <c r="K149" s="32"/>
      <c r="L149" s="33"/>
      <c r="M149" s="176"/>
      <c r="N149" s="177"/>
      <c r="O149" s="58"/>
      <c r="P149" s="58"/>
      <c r="Q149" s="58"/>
      <c r="R149" s="58"/>
      <c r="S149" s="58"/>
      <c r="T149" s="59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144</v>
      </c>
      <c r="AU149" s="17" t="s">
        <v>86</v>
      </c>
    </row>
    <row r="150" spans="1:65" s="13" customFormat="1">
      <c r="B150" s="183"/>
      <c r="D150" s="174" t="s">
        <v>202</v>
      </c>
      <c r="E150" s="184" t="s">
        <v>1</v>
      </c>
      <c r="F150" s="185" t="s">
        <v>226</v>
      </c>
      <c r="H150" s="184" t="s">
        <v>1</v>
      </c>
      <c r="I150" s="186"/>
      <c r="L150" s="183"/>
      <c r="M150" s="187"/>
      <c r="N150" s="188"/>
      <c r="O150" s="188"/>
      <c r="P150" s="188"/>
      <c r="Q150" s="188"/>
      <c r="R150" s="188"/>
      <c r="S150" s="188"/>
      <c r="T150" s="189"/>
      <c r="AT150" s="184" t="s">
        <v>202</v>
      </c>
      <c r="AU150" s="184" t="s">
        <v>86</v>
      </c>
      <c r="AV150" s="13" t="s">
        <v>21</v>
      </c>
      <c r="AW150" s="13" t="s">
        <v>34</v>
      </c>
      <c r="AX150" s="13" t="s">
        <v>77</v>
      </c>
      <c r="AY150" s="184" t="s">
        <v>134</v>
      </c>
    </row>
    <row r="151" spans="1:65" s="14" customFormat="1">
      <c r="B151" s="190"/>
      <c r="D151" s="174" t="s">
        <v>202</v>
      </c>
      <c r="E151" s="191" t="s">
        <v>1</v>
      </c>
      <c r="F151" s="192" t="s">
        <v>471</v>
      </c>
      <c r="H151" s="193">
        <v>54.857999999999997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1" t="s">
        <v>202</v>
      </c>
      <c r="AU151" s="191" t="s">
        <v>86</v>
      </c>
      <c r="AV151" s="14" t="s">
        <v>86</v>
      </c>
      <c r="AW151" s="14" t="s">
        <v>34</v>
      </c>
      <c r="AX151" s="14" t="s">
        <v>21</v>
      </c>
      <c r="AY151" s="191" t="s">
        <v>134</v>
      </c>
    </row>
    <row r="152" spans="1:65" s="2" customFormat="1" ht="16.5" customHeight="1">
      <c r="A152" s="32"/>
      <c r="B152" s="160"/>
      <c r="C152" s="161" t="s">
        <v>172</v>
      </c>
      <c r="D152" s="161" t="s">
        <v>137</v>
      </c>
      <c r="E152" s="162" t="s">
        <v>228</v>
      </c>
      <c r="F152" s="163" t="s">
        <v>229</v>
      </c>
      <c r="G152" s="164" t="s">
        <v>199</v>
      </c>
      <c r="H152" s="165">
        <v>18.286000000000001</v>
      </c>
      <c r="I152" s="166"/>
      <c r="J152" s="167">
        <f>ROUND(I152*H152,2)</f>
        <v>0</v>
      </c>
      <c r="K152" s="163" t="s">
        <v>200</v>
      </c>
      <c r="L152" s="33"/>
      <c r="M152" s="168" t="s">
        <v>1</v>
      </c>
      <c r="N152" s="169" t="s">
        <v>42</v>
      </c>
      <c r="O152" s="58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2" t="s">
        <v>156</v>
      </c>
      <c r="AT152" s="172" t="s">
        <v>137</v>
      </c>
      <c r="AU152" s="172" t="s">
        <v>86</v>
      </c>
      <c r="AY152" s="17" t="s">
        <v>134</v>
      </c>
      <c r="BE152" s="173">
        <f>IF(N152="základní",J152,0)</f>
        <v>0</v>
      </c>
      <c r="BF152" s="173">
        <f>IF(N152="snížená",J152,0)</f>
        <v>0</v>
      </c>
      <c r="BG152" s="173">
        <f>IF(N152="zákl. přenesená",J152,0)</f>
        <v>0</v>
      </c>
      <c r="BH152" s="173">
        <f>IF(N152="sníž. přenesená",J152,0)</f>
        <v>0</v>
      </c>
      <c r="BI152" s="173">
        <f>IF(N152="nulová",J152,0)</f>
        <v>0</v>
      </c>
      <c r="BJ152" s="17" t="s">
        <v>21</v>
      </c>
      <c r="BK152" s="173">
        <f>ROUND(I152*H152,2)</f>
        <v>0</v>
      </c>
      <c r="BL152" s="17" t="s">
        <v>156</v>
      </c>
      <c r="BM152" s="172" t="s">
        <v>230</v>
      </c>
    </row>
    <row r="153" spans="1:65" s="2" customFormat="1" ht="19.5">
      <c r="A153" s="32"/>
      <c r="B153" s="33"/>
      <c r="C153" s="32"/>
      <c r="D153" s="174" t="s">
        <v>144</v>
      </c>
      <c r="E153" s="32"/>
      <c r="F153" s="175" t="s">
        <v>231</v>
      </c>
      <c r="G153" s="32"/>
      <c r="H153" s="32"/>
      <c r="I153" s="96"/>
      <c r="J153" s="32"/>
      <c r="K153" s="32"/>
      <c r="L153" s="33"/>
      <c r="M153" s="176"/>
      <c r="N153" s="177"/>
      <c r="O153" s="58"/>
      <c r="P153" s="58"/>
      <c r="Q153" s="58"/>
      <c r="R153" s="58"/>
      <c r="S153" s="58"/>
      <c r="T153" s="59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7" t="s">
        <v>144</v>
      </c>
      <c r="AU153" s="17" t="s">
        <v>86</v>
      </c>
    </row>
    <row r="154" spans="1:65" s="13" customFormat="1">
      <c r="B154" s="183"/>
      <c r="D154" s="174" t="s">
        <v>202</v>
      </c>
      <c r="E154" s="184" t="s">
        <v>1</v>
      </c>
      <c r="F154" s="185" t="s">
        <v>232</v>
      </c>
      <c r="H154" s="184" t="s">
        <v>1</v>
      </c>
      <c r="I154" s="186"/>
      <c r="L154" s="183"/>
      <c r="M154" s="187"/>
      <c r="N154" s="188"/>
      <c r="O154" s="188"/>
      <c r="P154" s="188"/>
      <c r="Q154" s="188"/>
      <c r="R154" s="188"/>
      <c r="S154" s="188"/>
      <c r="T154" s="189"/>
      <c r="AT154" s="184" t="s">
        <v>202</v>
      </c>
      <c r="AU154" s="184" t="s">
        <v>86</v>
      </c>
      <c r="AV154" s="13" t="s">
        <v>21</v>
      </c>
      <c r="AW154" s="13" t="s">
        <v>34</v>
      </c>
      <c r="AX154" s="13" t="s">
        <v>77</v>
      </c>
      <c r="AY154" s="184" t="s">
        <v>134</v>
      </c>
    </row>
    <row r="155" spans="1:65" s="14" customFormat="1">
      <c r="B155" s="190"/>
      <c r="D155" s="174" t="s">
        <v>202</v>
      </c>
      <c r="E155" s="191" t="s">
        <v>1</v>
      </c>
      <c r="F155" s="192" t="s">
        <v>472</v>
      </c>
      <c r="H155" s="193">
        <v>18.286000000000001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1" t="s">
        <v>202</v>
      </c>
      <c r="AU155" s="191" t="s">
        <v>86</v>
      </c>
      <c r="AV155" s="14" t="s">
        <v>86</v>
      </c>
      <c r="AW155" s="14" t="s">
        <v>34</v>
      </c>
      <c r="AX155" s="14" t="s">
        <v>21</v>
      </c>
      <c r="AY155" s="191" t="s">
        <v>134</v>
      </c>
    </row>
    <row r="156" spans="1:65" s="2" customFormat="1" ht="16.5" customHeight="1">
      <c r="A156" s="32"/>
      <c r="B156" s="160"/>
      <c r="C156" s="161" t="s">
        <v>177</v>
      </c>
      <c r="D156" s="161" t="s">
        <v>137</v>
      </c>
      <c r="E156" s="162" t="s">
        <v>234</v>
      </c>
      <c r="F156" s="163" t="s">
        <v>235</v>
      </c>
      <c r="G156" s="164" t="s">
        <v>199</v>
      </c>
      <c r="H156" s="165">
        <v>35.1</v>
      </c>
      <c r="I156" s="166"/>
      <c r="J156" s="167">
        <f>ROUND(I156*H156,2)</f>
        <v>0</v>
      </c>
      <c r="K156" s="163" t="s">
        <v>200</v>
      </c>
      <c r="L156" s="33"/>
      <c r="M156" s="168" t="s">
        <v>1</v>
      </c>
      <c r="N156" s="169" t="s">
        <v>42</v>
      </c>
      <c r="O156" s="58"/>
      <c r="P156" s="170">
        <f>O156*H156</f>
        <v>0</v>
      </c>
      <c r="Q156" s="170">
        <v>0</v>
      </c>
      <c r="R156" s="170">
        <f>Q156*H156</f>
        <v>0</v>
      </c>
      <c r="S156" s="170">
        <v>0</v>
      </c>
      <c r="T156" s="17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2" t="s">
        <v>156</v>
      </c>
      <c r="AT156" s="172" t="s">
        <v>137</v>
      </c>
      <c r="AU156" s="172" t="s">
        <v>86</v>
      </c>
      <c r="AY156" s="17" t="s">
        <v>134</v>
      </c>
      <c r="BE156" s="173">
        <f>IF(N156="základní",J156,0)</f>
        <v>0</v>
      </c>
      <c r="BF156" s="173">
        <f>IF(N156="snížená",J156,0)</f>
        <v>0</v>
      </c>
      <c r="BG156" s="173">
        <f>IF(N156="zákl. přenesená",J156,0)</f>
        <v>0</v>
      </c>
      <c r="BH156" s="173">
        <f>IF(N156="sníž. přenesená",J156,0)</f>
        <v>0</v>
      </c>
      <c r="BI156" s="173">
        <f>IF(N156="nulová",J156,0)</f>
        <v>0</v>
      </c>
      <c r="BJ156" s="17" t="s">
        <v>21</v>
      </c>
      <c r="BK156" s="173">
        <f>ROUND(I156*H156,2)</f>
        <v>0</v>
      </c>
      <c r="BL156" s="17" t="s">
        <v>156</v>
      </c>
      <c r="BM156" s="172" t="s">
        <v>236</v>
      </c>
    </row>
    <row r="157" spans="1:65" s="2" customFormat="1" ht="19.5">
      <c r="A157" s="32"/>
      <c r="B157" s="33"/>
      <c r="C157" s="32"/>
      <c r="D157" s="174" t="s">
        <v>144</v>
      </c>
      <c r="E157" s="32"/>
      <c r="F157" s="175" t="s">
        <v>237</v>
      </c>
      <c r="G157" s="32"/>
      <c r="H157" s="32"/>
      <c r="I157" s="96"/>
      <c r="J157" s="32"/>
      <c r="K157" s="32"/>
      <c r="L157" s="33"/>
      <c r="M157" s="176"/>
      <c r="N157" s="177"/>
      <c r="O157" s="58"/>
      <c r="P157" s="58"/>
      <c r="Q157" s="58"/>
      <c r="R157" s="58"/>
      <c r="S157" s="58"/>
      <c r="T157" s="59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7" t="s">
        <v>144</v>
      </c>
      <c r="AU157" s="17" t="s">
        <v>86</v>
      </c>
    </row>
    <row r="158" spans="1:65" s="13" customFormat="1">
      <c r="B158" s="183"/>
      <c r="D158" s="174" t="s">
        <v>202</v>
      </c>
      <c r="E158" s="184" t="s">
        <v>1</v>
      </c>
      <c r="F158" s="185" t="s">
        <v>238</v>
      </c>
      <c r="H158" s="184" t="s">
        <v>1</v>
      </c>
      <c r="I158" s="186"/>
      <c r="L158" s="183"/>
      <c r="M158" s="187"/>
      <c r="N158" s="188"/>
      <c r="O158" s="188"/>
      <c r="P158" s="188"/>
      <c r="Q158" s="188"/>
      <c r="R158" s="188"/>
      <c r="S158" s="188"/>
      <c r="T158" s="189"/>
      <c r="AT158" s="184" t="s">
        <v>202</v>
      </c>
      <c r="AU158" s="184" t="s">
        <v>86</v>
      </c>
      <c r="AV158" s="13" t="s">
        <v>21</v>
      </c>
      <c r="AW158" s="13" t="s">
        <v>34</v>
      </c>
      <c r="AX158" s="13" t="s">
        <v>77</v>
      </c>
      <c r="AY158" s="184" t="s">
        <v>134</v>
      </c>
    </row>
    <row r="159" spans="1:65" s="14" customFormat="1">
      <c r="B159" s="190"/>
      <c r="D159" s="174" t="s">
        <v>202</v>
      </c>
      <c r="E159" s="191" t="s">
        <v>1</v>
      </c>
      <c r="F159" s="192" t="s">
        <v>473</v>
      </c>
      <c r="H159" s="193">
        <v>35.1</v>
      </c>
      <c r="I159" s="194"/>
      <c r="L159" s="190"/>
      <c r="M159" s="195"/>
      <c r="N159" s="196"/>
      <c r="O159" s="196"/>
      <c r="P159" s="196"/>
      <c r="Q159" s="196"/>
      <c r="R159" s="196"/>
      <c r="S159" s="196"/>
      <c r="T159" s="197"/>
      <c r="AT159" s="191" t="s">
        <v>202</v>
      </c>
      <c r="AU159" s="191" t="s">
        <v>86</v>
      </c>
      <c r="AV159" s="14" t="s">
        <v>86</v>
      </c>
      <c r="AW159" s="14" t="s">
        <v>34</v>
      </c>
      <c r="AX159" s="14" t="s">
        <v>21</v>
      </c>
      <c r="AY159" s="191" t="s">
        <v>134</v>
      </c>
    </row>
    <row r="160" spans="1:65" s="2" customFormat="1" ht="16.5" customHeight="1">
      <c r="A160" s="32"/>
      <c r="B160" s="160"/>
      <c r="C160" s="161" t="s">
        <v>182</v>
      </c>
      <c r="D160" s="161" t="s">
        <v>137</v>
      </c>
      <c r="E160" s="162" t="s">
        <v>240</v>
      </c>
      <c r="F160" s="163" t="s">
        <v>241</v>
      </c>
      <c r="G160" s="164" t="s">
        <v>199</v>
      </c>
      <c r="H160" s="165">
        <v>11.7</v>
      </c>
      <c r="I160" s="166"/>
      <c r="J160" s="167">
        <f>ROUND(I160*H160,2)</f>
        <v>0</v>
      </c>
      <c r="K160" s="163" t="s">
        <v>200</v>
      </c>
      <c r="L160" s="33"/>
      <c r="M160" s="168" t="s">
        <v>1</v>
      </c>
      <c r="N160" s="169" t="s">
        <v>42</v>
      </c>
      <c r="O160" s="58"/>
      <c r="P160" s="170">
        <f>O160*H160</f>
        <v>0</v>
      </c>
      <c r="Q160" s="170">
        <v>0</v>
      </c>
      <c r="R160" s="170">
        <f>Q160*H160</f>
        <v>0</v>
      </c>
      <c r="S160" s="170">
        <v>0</v>
      </c>
      <c r="T160" s="171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2" t="s">
        <v>156</v>
      </c>
      <c r="AT160" s="172" t="s">
        <v>137</v>
      </c>
      <c r="AU160" s="172" t="s">
        <v>86</v>
      </c>
      <c r="AY160" s="17" t="s">
        <v>134</v>
      </c>
      <c r="BE160" s="173">
        <f>IF(N160="základní",J160,0)</f>
        <v>0</v>
      </c>
      <c r="BF160" s="173">
        <f>IF(N160="snížená",J160,0)</f>
        <v>0</v>
      </c>
      <c r="BG160" s="173">
        <f>IF(N160="zákl. přenesená",J160,0)</f>
        <v>0</v>
      </c>
      <c r="BH160" s="173">
        <f>IF(N160="sníž. přenesená",J160,0)</f>
        <v>0</v>
      </c>
      <c r="BI160" s="173">
        <f>IF(N160="nulová",J160,0)</f>
        <v>0</v>
      </c>
      <c r="BJ160" s="17" t="s">
        <v>21</v>
      </c>
      <c r="BK160" s="173">
        <f>ROUND(I160*H160,2)</f>
        <v>0</v>
      </c>
      <c r="BL160" s="17" t="s">
        <v>156</v>
      </c>
      <c r="BM160" s="172" t="s">
        <v>242</v>
      </c>
    </row>
    <row r="161" spans="1:65" s="2" customFormat="1" ht="19.5">
      <c r="A161" s="32"/>
      <c r="B161" s="33"/>
      <c r="C161" s="32"/>
      <c r="D161" s="174" t="s">
        <v>144</v>
      </c>
      <c r="E161" s="32"/>
      <c r="F161" s="175" t="s">
        <v>243</v>
      </c>
      <c r="G161" s="32"/>
      <c r="H161" s="32"/>
      <c r="I161" s="96"/>
      <c r="J161" s="32"/>
      <c r="K161" s="32"/>
      <c r="L161" s="33"/>
      <c r="M161" s="176"/>
      <c r="N161" s="177"/>
      <c r="O161" s="58"/>
      <c r="P161" s="58"/>
      <c r="Q161" s="58"/>
      <c r="R161" s="58"/>
      <c r="S161" s="58"/>
      <c r="T161" s="59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7" t="s">
        <v>144</v>
      </c>
      <c r="AU161" s="17" t="s">
        <v>86</v>
      </c>
    </row>
    <row r="162" spans="1:65" s="14" customFormat="1">
      <c r="B162" s="190"/>
      <c r="D162" s="174" t="s">
        <v>202</v>
      </c>
      <c r="E162" s="191" t="s">
        <v>1</v>
      </c>
      <c r="F162" s="192" t="s">
        <v>244</v>
      </c>
      <c r="H162" s="193">
        <v>11.7</v>
      </c>
      <c r="I162" s="194"/>
      <c r="L162" s="190"/>
      <c r="M162" s="195"/>
      <c r="N162" s="196"/>
      <c r="O162" s="196"/>
      <c r="P162" s="196"/>
      <c r="Q162" s="196"/>
      <c r="R162" s="196"/>
      <c r="S162" s="196"/>
      <c r="T162" s="197"/>
      <c r="AT162" s="191" t="s">
        <v>202</v>
      </c>
      <c r="AU162" s="191" t="s">
        <v>86</v>
      </c>
      <c r="AV162" s="14" t="s">
        <v>86</v>
      </c>
      <c r="AW162" s="14" t="s">
        <v>34</v>
      </c>
      <c r="AX162" s="14" t="s">
        <v>21</v>
      </c>
      <c r="AY162" s="191" t="s">
        <v>134</v>
      </c>
    </row>
    <row r="163" spans="1:65" s="2" customFormat="1" ht="16.5" customHeight="1">
      <c r="A163" s="32"/>
      <c r="B163" s="160"/>
      <c r="C163" s="161" t="s">
        <v>26</v>
      </c>
      <c r="D163" s="161" t="s">
        <v>137</v>
      </c>
      <c r="E163" s="162" t="s">
        <v>245</v>
      </c>
      <c r="F163" s="163" t="s">
        <v>246</v>
      </c>
      <c r="G163" s="164" t="s">
        <v>199</v>
      </c>
      <c r="H163" s="165">
        <v>707.47799999999995</v>
      </c>
      <c r="I163" s="166"/>
      <c r="J163" s="167">
        <f>ROUND(I163*H163,2)</f>
        <v>0</v>
      </c>
      <c r="K163" s="163" t="s">
        <v>200</v>
      </c>
      <c r="L163" s="33"/>
      <c r="M163" s="168" t="s">
        <v>1</v>
      </c>
      <c r="N163" s="169" t="s">
        <v>42</v>
      </c>
      <c r="O163" s="58"/>
      <c r="P163" s="170">
        <f>O163*H163</f>
        <v>0</v>
      </c>
      <c r="Q163" s="170">
        <v>0</v>
      </c>
      <c r="R163" s="170">
        <f>Q163*H163</f>
        <v>0</v>
      </c>
      <c r="S163" s="170">
        <v>0</v>
      </c>
      <c r="T163" s="171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2" t="s">
        <v>156</v>
      </c>
      <c r="AT163" s="172" t="s">
        <v>137</v>
      </c>
      <c r="AU163" s="172" t="s">
        <v>86</v>
      </c>
      <c r="AY163" s="17" t="s">
        <v>134</v>
      </c>
      <c r="BE163" s="173">
        <f>IF(N163="základní",J163,0)</f>
        <v>0</v>
      </c>
      <c r="BF163" s="173">
        <f>IF(N163="snížená",J163,0)</f>
        <v>0</v>
      </c>
      <c r="BG163" s="173">
        <f>IF(N163="zákl. přenesená",J163,0)</f>
        <v>0</v>
      </c>
      <c r="BH163" s="173">
        <f>IF(N163="sníž. přenesená",J163,0)</f>
        <v>0</v>
      </c>
      <c r="BI163" s="173">
        <f>IF(N163="nulová",J163,0)</f>
        <v>0</v>
      </c>
      <c r="BJ163" s="17" t="s">
        <v>21</v>
      </c>
      <c r="BK163" s="173">
        <f>ROUND(I163*H163,2)</f>
        <v>0</v>
      </c>
      <c r="BL163" s="17" t="s">
        <v>156</v>
      </c>
      <c r="BM163" s="172" t="s">
        <v>247</v>
      </c>
    </row>
    <row r="164" spans="1:65" s="2" customFormat="1">
      <c r="A164" s="32"/>
      <c r="B164" s="33"/>
      <c r="C164" s="32"/>
      <c r="D164" s="174" t="s">
        <v>144</v>
      </c>
      <c r="E164" s="32"/>
      <c r="F164" s="175" t="s">
        <v>248</v>
      </c>
      <c r="G164" s="32"/>
      <c r="H164" s="32"/>
      <c r="I164" s="96"/>
      <c r="J164" s="32"/>
      <c r="K164" s="32"/>
      <c r="L164" s="33"/>
      <c r="M164" s="176"/>
      <c r="N164" s="177"/>
      <c r="O164" s="58"/>
      <c r="P164" s="58"/>
      <c r="Q164" s="58"/>
      <c r="R164" s="58"/>
      <c r="S164" s="58"/>
      <c r="T164" s="59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7" t="s">
        <v>144</v>
      </c>
      <c r="AU164" s="17" t="s">
        <v>86</v>
      </c>
    </row>
    <row r="165" spans="1:65" s="13" customFormat="1">
      <c r="B165" s="183"/>
      <c r="D165" s="174" t="s">
        <v>202</v>
      </c>
      <c r="E165" s="184" t="s">
        <v>1</v>
      </c>
      <c r="F165" s="185" t="s">
        <v>249</v>
      </c>
      <c r="H165" s="184" t="s">
        <v>1</v>
      </c>
      <c r="I165" s="186"/>
      <c r="L165" s="183"/>
      <c r="M165" s="187"/>
      <c r="N165" s="188"/>
      <c r="O165" s="188"/>
      <c r="P165" s="188"/>
      <c r="Q165" s="188"/>
      <c r="R165" s="188"/>
      <c r="S165" s="188"/>
      <c r="T165" s="189"/>
      <c r="AT165" s="184" t="s">
        <v>202</v>
      </c>
      <c r="AU165" s="184" t="s">
        <v>86</v>
      </c>
      <c r="AV165" s="13" t="s">
        <v>21</v>
      </c>
      <c r="AW165" s="13" t="s">
        <v>34</v>
      </c>
      <c r="AX165" s="13" t="s">
        <v>77</v>
      </c>
      <c r="AY165" s="184" t="s">
        <v>134</v>
      </c>
    </row>
    <row r="166" spans="1:65" s="14" customFormat="1">
      <c r="B166" s="190"/>
      <c r="D166" s="174" t="s">
        <v>202</v>
      </c>
      <c r="E166" s="191" t="s">
        <v>1</v>
      </c>
      <c r="F166" s="192" t="s">
        <v>474</v>
      </c>
      <c r="H166" s="193">
        <v>707.47799999999995</v>
      </c>
      <c r="I166" s="194"/>
      <c r="L166" s="190"/>
      <c r="M166" s="195"/>
      <c r="N166" s="196"/>
      <c r="O166" s="196"/>
      <c r="P166" s="196"/>
      <c r="Q166" s="196"/>
      <c r="R166" s="196"/>
      <c r="S166" s="196"/>
      <c r="T166" s="197"/>
      <c r="AT166" s="191" t="s">
        <v>202</v>
      </c>
      <c r="AU166" s="191" t="s">
        <v>86</v>
      </c>
      <c r="AV166" s="14" t="s">
        <v>86</v>
      </c>
      <c r="AW166" s="14" t="s">
        <v>34</v>
      </c>
      <c r="AX166" s="14" t="s">
        <v>21</v>
      </c>
      <c r="AY166" s="191" t="s">
        <v>134</v>
      </c>
    </row>
    <row r="167" spans="1:65" s="2" customFormat="1" ht="16.5" customHeight="1">
      <c r="A167" s="32"/>
      <c r="B167" s="160"/>
      <c r="C167" s="161" t="s">
        <v>256</v>
      </c>
      <c r="D167" s="161" t="s">
        <v>137</v>
      </c>
      <c r="E167" s="162" t="s">
        <v>251</v>
      </c>
      <c r="F167" s="163" t="s">
        <v>252</v>
      </c>
      <c r="G167" s="164" t="s">
        <v>199</v>
      </c>
      <c r="H167" s="165">
        <v>707.47799999999995</v>
      </c>
      <c r="I167" s="166"/>
      <c r="J167" s="167">
        <f>ROUND(I167*H167,2)</f>
        <v>0</v>
      </c>
      <c r="K167" s="163" t="s">
        <v>200</v>
      </c>
      <c r="L167" s="33"/>
      <c r="M167" s="168" t="s">
        <v>1</v>
      </c>
      <c r="N167" s="169" t="s">
        <v>42</v>
      </c>
      <c r="O167" s="58"/>
      <c r="P167" s="170">
        <f>O167*H167</f>
        <v>0</v>
      </c>
      <c r="Q167" s="170">
        <v>0</v>
      </c>
      <c r="R167" s="170">
        <f>Q167*H167</f>
        <v>0</v>
      </c>
      <c r="S167" s="170">
        <v>0</v>
      </c>
      <c r="T167" s="17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2" t="s">
        <v>156</v>
      </c>
      <c r="AT167" s="172" t="s">
        <v>137</v>
      </c>
      <c r="AU167" s="172" t="s">
        <v>86</v>
      </c>
      <c r="AY167" s="17" t="s">
        <v>134</v>
      </c>
      <c r="BE167" s="173">
        <f>IF(N167="základní",J167,0)</f>
        <v>0</v>
      </c>
      <c r="BF167" s="173">
        <f>IF(N167="snížená",J167,0)</f>
        <v>0</v>
      </c>
      <c r="BG167" s="173">
        <f>IF(N167="zákl. přenesená",J167,0)</f>
        <v>0</v>
      </c>
      <c r="BH167" s="173">
        <f>IF(N167="sníž. přenesená",J167,0)</f>
        <v>0</v>
      </c>
      <c r="BI167" s="173">
        <f>IF(N167="nulová",J167,0)</f>
        <v>0</v>
      </c>
      <c r="BJ167" s="17" t="s">
        <v>21</v>
      </c>
      <c r="BK167" s="173">
        <f>ROUND(I167*H167,2)</f>
        <v>0</v>
      </c>
      <c r="BL167" s="17" t="s">
        <v>156</v>
      </c>
      <c r="BM167" s="172" t="s">
        <v>253</v>
      </c>
    </row>
    <row r="168" spans="1:65" s="2" customFormat="1" ht="19.5">
      <c r="A168" s="32"/>
      <c r="B168" s="33"/>
      <c r="C168" s="32"/>
      <c r="D168" s="174" t="s">
        <v>144</v>
      </c>
      <c r="E168" s="32"/>
      <c r="F168" s="175" t="s">
        <v>254</v>
      </c>
      <c r="G168" s="32"/>
      <c r="H168" s="32"/>
      <c r="I168" s="96"/>
      <c r="J168" s="32"/>
      <c r="K168" s="32"/>
      <c r="L168" s="33"/>
      <c r="M168" s="176"/>
      <c r="N168" s="177"/>
      <c r="O168" s="58"/>
      <c r="P168" s="58"/>
      <c r="Q168" s="58"/>
      <c r="R168" s="58"/>
      <c r="S168" s="58"/>
      <c r="T168" s="59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7" t="s">
        <v>144</v>
      </c>
      <c r="AU168" s="17" t="s">
        <v>86</v>
      </c>
    </row>
    <row r="169" spans="1:65" s="14" customFormat="1">
      <c r="B169" s="190"/>
      <c r="D169" s="174" t="s">
        <v>202</v>
      </c>
      <c r="E169" s="191" t="s">
        <v>1</v>
      </c>
      <c r="F169" s="192" t="s">
        <v>475</v>
      </c>
      <c r="H169" s="193">
        <v>707.47799999999995</v>
      </c>
      <c r="I169" s="194"/>
      <c r="L169" s="190"/>
      <c r="M169" s="195"/>
      <c r="N169" s="196"/>
      <c r="O169" s="196"/>
      <c r="P169" s="196"/>
      <c r="Q169" s="196"/>
      <c r="R169" s="196"/>
      <c r="S169" s="196"/>
      <c r="T169" s="197"/>
      <c r="AT169" s="191" t="s">
        <v>202</v>
      </c>
      <c r="AU169" s="191" t="s">
        <v>86</v>
      </c>
      <c r="AV169" s="14" t="s">
        <v>86</v>
      </c>
      <c r="AW169" s="14" t="s">
        <v>34</v>
      </c>
      <c r="AX169" s="14" t="s">
        <v>21</v>
      </c>
      <c r="AY169" s="191" t="s">
        <v>134</v>
      </c>
    </row>
    <row r="170" spans="1:65" s="2" customFormat="1" ht="16.5" customHeight="1">
      <c r="A170" s="32"/>
      <c r="B170" s="160"/>
      <c r="C170" s="161" t="s">
        <v>262</v>
      </c>
      <c r="D170" s="161" t="s">
        <v>137</v>
      </c>
      <c r="E170" s="162" t="s">
        <v>257</v>
      </c>
      <c r="F170" s="163" t="s">
        <v>258</v>
      </c>
      <c r="G170" s="164" t="s">
        <v>199</v>
      </c>
      <c r="H170" s="165">
        <v>7074.78</v>
      </c>
      <c r="I170" s="166"/>
      <c r="J170" s="167">
        <f>ROUND(I170*H170,2)</f>
        <v>0</v>
      </c>
      <c r="K170" s="163" t="s">
        <v>200</v>
      </c>
      <c r="L170" s="33"/>
      <c r="M170" s="168" t="s">
        <v>1</v>
      </c>
      <c r="N170" s="169" t="s">
        <v>42</v>
      </c>
      <c r="O170" s="58"/>
      <c r="P170" s="170">
        <f>O170*H170</f>
        <v>0</v>
      </c>
      <c r="Q170" s="170">
        <v>0</v>
      </c>
      <c r="R170" s="170">
        <f>Q170*H170</f>
        <v>0</v>
      </c>
      <c r="S170" s="170">
        <v>0</v>
      </c>
      <c r="T170" s="171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2" t="s">
        <v>156</v>
      </c>
      <c r="AT170" s="172" t="s">
        <v>137</v>
      </c>
      <c r="AU170" s="172" t="s">
        <v>86</v>
      </c>
      <c r="AY170" s="17" t="s">
        <v>134</v>
      </c>
      <c r="BE170" s="173">
        <f>IF(N170="základní",J170,0)</f>
        <v>0</v>
      </c>
      <c r="BF170" s="173">
        <f>IF(N170="snížená",J170,0)</f>
        <v>0</v>
      </c>
      <c r="BG170" s="173">
        <f>IF(N170="zákl. přenesená",J170,0)</f>
        <v>0</v>
      </c>
      <c r="BH170" s="173">
        <f>IF(N170="sníž. přenesená",J170,0)</f>
        <v>0</v>
      </c>
      <c r="BI170" s="173">
        <f>IF(N170="nulová",J170,0)</f>
        <v>0</v>
      </c>
      <c r="BJ170" s="17" t="s">
        <v>21</v>
      </c>
      <c r="BK170" s="173">
        <f>ROUND(I170*H170,2)</f>
        <v>0</v>
      </c>
      <c r="BL170" s="17" t="s">
        <v>156</v>
      </c>
      <c r="BM170" s="172" t="s">
        <v>259</v>
      </c>
    </row>
    <row r="171" spans="1:65" s="2" customFormat="1" ht="19.5">
      <c r="A171" s="32"/>
      <c r="B171" s="33"/>
      <c r="C171" s="32"/>
      <c r="D171" s="174" t="s">
        <v>144</v>
      </c>
      <c r="E171" s="32"/>
      <c r="F171" s="175" t="s">
        <v>260</v>
      </c>
      <c r="G171" s="32"/>
      <c r="H171" s="32"/>
      <c r="I171" s="96"/>
      <c r="J171" s="32"/>
      <c r="K171" s="32"/>
      <c r="L171" s="33"/>
      <c r="M171" s="176"/>
      <c r="N171" s="177"/>
      <c r="O171" s="58"/>
      <c r="P171" s="58"/>
      <c r="Q171" s="58"/>
      <c r="R171" s="58"/>
      <c r="S171" s="58"/>
      <c r="T171" s="59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144</v>
      </c>
      <c r="AU171" s="17" t="s">
        <v>86</v>
      </c>
    </row>
    <row r="172" spans="1:65" s="14" customFormat="1">
      <c r="B172" s="190"/>
      <c r="D172" s="174" t="s">
        <v>202</v>
      </c>
      <c r="E172" s="191" t="s">
        <v>1</v>
      </c>
      <c r="F172" s="192" t="s">
        <v>476</v>
      </c>
      <c r="H172" s="193">
        <v>7074.78</v>
      </c>
      <c r="I172" s="194"/>
      <c r="L172" s="190"/>
      <c r="M172" s="195"/>
      <c r="N172" s="196"/>
      <c r="O172" s="196"/>
      <c r="P172" s="196"/>
      <c r="Q172" s="196"/>
      <c r="R172" s="196"/>
      <c r="S172" s="196"/>
      <c r="T172" s="197"/>
      <c r="AT172" s="191" t="s">
        <v>202</v>
      </c>
      <c r="AU172" s="191" t="s">
        <v>86</v>
      </c>
      <c r="AV172" s="14" t="s">
        <v>86</v>
      </c>
      <c r="AW172" s="14" t="s">
        <v>34</v>
      </c>
      <c r="AX172" s="14" t="s">
        <v>21</v>
      </c>
      <c r="AY172" s="191" t="s">
        <v>134</v>
      </c>
    </row>
    <row r="173" spans="1:65" s="2" customFormat="1" ht="16.5" customHeight="1">
      <c r="A173" s="32"/>
      <c r="B173" s="160"/>
      <c r="C173" s="161" t="s">
        <v>267</v>
      </c>
      <c r="D173" s="161" t="s">
        <v>137</v>
      </c>
      <c r="E173" s="162" t="s">
        <v>263</v>
      </c>
      <c r="F173" s="163" t="s">
        <v>264</v>
      </c>
      <c r="G173" s="164" t="s">
        <v>199</v>
      </c>
      <c r="H173" s="165">
        <v>707.47799999999995</v>
      </c>
      <c r="I173" s="166"/>
      <c r="J173" s="167">
        <f>ROUND(I173*H173,2)</f>
        <v>0</v>
      </c>
      <c r="K173" s="163" t="s">
        <v>200</v>
      </c>
      <c r="L173" s="33"/>
      <c r="M173" s="168" t="s">
        <v>1</v>
      </c>
      <c r="N173" s="169" t="s">
        <v>42</v>
      </c>
      <c r="O173" s="58"/>
      <c r="P173" s="170">
        <f>O173*H173</f>
        <v>0</v>
      </c>
      <c r="Q173" s="170">
        <v>0</v>
      </c>
      <c r="R173" s="170">
        <f>Q173*H173</f>
        <v>0</v>
      </c>
      <c r="S173" s="170">
        <v>0</v>
      </c>
      <c r="T173" s="171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2" t="s">
        <v>156</v>
      </c>
      <c r="AT173" s="172" t="s">
        <v>137</v>
      </c>
      <c r="AU173" s="172" t="s">
        <v>86</v>
      </c>
      <c r="AY173" s="17" t="s">
        <v>134</v>
      </c>
      <c r="BE173" s="173">
        <f>IF(N173="základní",J173,0)</f>
        <v>0</v>
      </c>
      <c r="BF173" s="173">
        <f>IF(N173="snížená",J173,0)</f>
        <v>0</v>
      </c>
      <c r="BG173" s="173">
        <f>IF(N173="zákl. přenesená",J173,0)</f>
        <v>0</v>
      </c>
      <c r="BH173" s="173">
        <f>IF(N173="sníž. přenesená",J173,0)</f>
        <v>0</v>
      </c>
      <c r="BI173" s="173">
        <f>IF(N173="nulová",J173,0)</f>
        <v>0</v>
      </c>
      <c r="BJ173" s="17" t="s">
        <v>21</v>
      </c>
      <c r="BK173" s="173">
        <f>ROUND(I173*H173,2)</f>
        <v>0</v>
      </c>
      <c r="BL173" s="17" t="s">
        <v>156</v>
      </c>
      <c r="BM173" s="172" t="s">
        <v>265</v>
      </c>
    </row>
    <row r="174" spans="1:65" s="2" customFormat="1">
      <c r="A174" s="32"/>
      <c r="B174" s="33"/>
      <c r="C174" s="32"/>
      <c r="D174" s="174" t="s">
        <v>144</v>
      </c>
      <c r="E174" s="32"/>
      <c r="F174" s="175" t="s">
        <v>264</v>
      </c>
      <c r="G174" s="32"/>
      <c r="H174" s="32"/>
      <c r="I174" s="96"/>
      <c r="J174" s="32"/>
      <c r="K174" s="32"/>
      <c r="L174" s="33"/>
      <c r="M174" s="176"/>
      <c r="N174" s="177"/>
      <c r="O174" s="58"/>
      <c r="P174" s="58"/>
      <c r="Q174" s="58"/>
      <c r="R174" s="58"/>
      <c r="S174" s="58"/>
      <c r="T174" s="59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7" t="s">
        <v>144</v>
      </c>
      <c r="AU174" s="17" t="s">
        <v>86</v>
      </c>
    </row>
    <row r="175" spans="1:65" s="13" customFormat="1">
      <c r="B175" s="183"/>
      <c r="D175" s="174" t="s">
        <v>202</v>
      </c>
      <c r="E175" s="184" t="s">
        <v>1</v>
      </c>
      <c r="F175" s="185" t="s">
        <v>266</v>
      </c>
      <c r="H175" s="184" t="s">
        <v>1</v>
      </c>
      <c r="I175" s="186"/>
      <c r="L175" s="183"/>
      <c r="M175" s="187"/>
      <c r="N175" s="188"/>
      <c r="O175" s="188"/>
      <c r="P175" s="188"/>
      <c r="Q175" s="188"/>
      <c r="R175" s="188"/>
      <c r="S175" s="188"/>
      <c r="T175" s="189"/>
      <c r="AT175" s="184" t="s">
        <v>202</v>
      </c>
      <c r="AU175" s="184" t="s">
        <v>86</v>
      </c>
      <c r="AV175" s="13" t="s">
        <v>21</v>
      </c>
      <c r="AW175" s="13" t="s">
        <v>34</v>
      </c>
      <c r="AX175" s="13" t="s">
        <v>77</v>
      </c>
      <c r="AY175" s="184" t="s">
        <v>134</v>
      </c>
    </row>
    <row r="176" spans="1:65" s="14" customFormat="1">
      <c r="B176" s="190"/>
      <c r="D176" s="174" t="s">
        <v>202</v>
      </c>
      <c r="E176" s="191" t="s">
        <v>1</v>
      </c>
      <c r="F176" s="192" t="s">
        <v>475</v>
      </c>
      <c r="H176" s="193">
        <v>707.47799999999995</v>
      </c>
      <c r="I176" s="194"/>
      <c r="L176" s="190"/>
      <c r="M176" s="195"/>
      <c r="N176" s="196"/>
      <c r="O176" s="196"/>
      <c r="P176" s="196"/>
      <c r="Q176" s="196"/>
      <c r="R176" s="196"/>
      <c r="S176" s="196"/>
      <c r="T176" s="197"/>
      <c r="AT176" s="191" t="s">
        <v>202</v>
      </c>
      <c r="AU176" s="191" t="s">
        <v>86</v>
      </c>
      <c r="AV176" s="14" t="s">
        <v>86</v>
      </c>
      <c r="AW176" s="14" t="s">
        <v>34</v>
      </c>
      <c r="AX176" s="14" t="s">
        <v>21</v>
      </c>
      <c r="AY176" s="191" t="s">
        <v>134</v>
      </c>
    </row>
    <row r="177" spans="1:65" s="2" customFormat="1" ht="16.5" customHeight="1">
      <c r="A177" s="32"/>
      <c r="B177" s="160"/>
      <c r="C177" s="161" t="s">
        <v>277</v>
      </c>
      <c r="D177" s="161" t="s">
        <v>137</v>
      </c>
      <c r="E177" s="162" t="s">
        <v>268</v>
      </c>
      <c r="F177" s="163" t="s">
        <v>269</v>
      </c>
      <c r="G177" s="164" t="s">
        <v>270</v>
      </c>
      <c r="H177" s="165">
        <v>1414.9559999999999</v>
      </c>
      <c r="I177" s="166"/>
      <c r="J177" s="167">
        <f>ROUND(I177*H177,2)</f>
        <v>0</v>
      </c>
      <c r="K177" s="163" t="s">
        <v>271</v>
      </c>
      <c r="L177" s="33"/>
      <c r="M177" s="168" t="s">
        <v>1</v>
      </c>
      <c r="N177" s="169" t="s">
        <v>42</v>
      </c>
      <c r="O177" s="58"/>
      <c r="P177" s="170">
        <f>O177*H177</f>
        <v>0</v>
      </c>
      <c r="Q177" s="170">
        <v>0</v>
      </c>
      <c r="R177" s="170">
        <f>Q177*H177</f>
        <v>0</v>
      </c>
      <c r="S177" s="170">
        <v>0</v>
      </c>
      <c r="T177" s="171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2" t="s">
        <v>156</v>
      </c>
      <c r="AT177" s="172" t="s">
        <v>137</v>
      </c>
      <c r="AU177" s="172" t="s">
        <v>86</v>
      </c>
      <c r="AY177" s="17" t="s">
        <v>134</v>
      </c>
      <c r="BE177" s="173">
        <f>IF(N177="základní",J177,0)</f>
        <v>0</v>
      </c>
      <c r="BF177" s="173">
        <f>IF(N177="snížená",J177,0)</f>
        <v>0</v>
      </c>
      <c r="BG177" s="173">
        <f>IF(N177="zákl. přenesená",J177,0)</f>
        <v>0</v>
      </c>
      <c r="BH177" s="173">
        <f>IF(N177="sníž. přenesená",J177,0)</f>
        <v>0</v>
      </c>
      <c r="BI177" s="173">
        <f>IF(N177="nulová",J177,0)</f>
        <v>0</v>
      </c>
      <c r="BJ177" s="17" t="s">
        <v>21</v>
      </c>
      <c r="BK177" s="173">
        <f>ROUND(I177*H177,2)</f>
        <v>0</v>
      </c>
      <c r="BL177" s="17" t="s">
        <v>156</v>
      </c>
      <c r="BM177" s="172" t="s">
        <v>272</v>
      </c>
    </row>
    <row r="178" spans="1:65" s="2" customFormat="1">
      <c r="A178" s="32"/>
      <c r="B178" s="33"/>
      <c r="C178" s="32"/>
      <c r="D178" s="174" t="s">
        <v>144</v>
      </c>
      <c r="E178" s="32"/>
      <c r="F178" s="175" t="s">
        <v>273</v>
      </c>
      <c r="G178" s="32"/>
      <c r="H178" s="32"/>
      <c r="I178" s="96"/>
      <c r="J178" s="32"/>
      <c r="K178" s="32"/>
      <c r="L178" s="33"/>
      <c r="M178" s="176"/>
      <c r="N178" s="177"/>
      <c r="O178" s="58"/>
      <c r="P178" s="58"/>
      <c r="Q178" s="58"/>
      <c r="R178" s="58"/>
      <c r="S178" s="58"/>
      <c r="T178" s="59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7" t="s">
        <v>144</v>
      </c>
      <c r="AU178" s="17" t="s">
        <v>86</v>
      </c>
    </row>
    <row r="179" spans="1:65" s="2" customFormat="1" ht="19.5">
      <c r="A179" s="32"/>
      <c r="B179" s="33"/>
      <c r="C179" s="32"/>
      <c r="D179" s="174" t="s">
        <v>145</v>
      </c>
      <c r="E179" s="32"/>
      <c r="F179" s="178" t="s">
        <v>274</v>
      </c>
      <c r="G179" s="32"/>
      <c r="H179" s="32"/>
      <c r="I179" s="96"/>
      <c r="J179" s="32"/>
      <c r="K179" s="32"/>
      <c r="L179" s="33"/>
      <c r="M179" s="176"/>
      <c r="N179" s="177"/>
      <c r="O179" s="58"/>
      <c r="P179" s="58"/>
      <c r="Q179" s="58"/>
      <c r="R179" s="58"/>
      <c r="S179" s="58"/>
      <c r="T179" s="59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145</v>
      </c>
      <c r="AU179" s="17" t="s">
        <v>86</v>
      </c>
    </row>
    <row r="180" spans="1:65" s="13" customFormat="1">
      <c r="B180" s="183"/>
      <c r="D180" s="174" t="s">
        <v>202</v>
      </c>
      <c r="E180" s="184" t="s">
        <v>1</v>
      </c>
      <c r="F180" s="185" t="s">
        <v>275</v>
      </c>
      <c r="H180" s="184" t="s">
        <v>1</v>
      </c>
      <c r="I180" s="186"/>
      <c r="L180" s="183"/>
      <c r="M180" s="187"/>
      <c r="N180" s="188"/>
      <c r="O180" s="188"/>
      <c r="P180" s="188"/>
      <c r="Q180" s="188"/>
      <c r="R180" s="188"/>
      <c r="S180" s="188"/>
      <c r="T180" s="189"/>
      <c r="AT180" s="184" t="s">
        <v>202</v>
      </c>
      <c r="AU180" s="184" t="s">
        <v>86</v>
      </c>
      <c r="AV180" s="13" t="s">
        <v>21</v>
      </c>
      <c r="AW180" s="13" t="s">
        <v>34</v>
      </c>
      <c r="AX180" s="13" t="s">
        <v>77</v>
      </c>
      <c r="AY180" s="184" t="s">
        <v>134</v>
      </c>
    </row>
    <row r="181" spans="1:65" s="14" customFormat="1">
      <c r="B181" s="190"/>
      <c r="D181" s="174" t="s">
        <v>202</v>
      </c>
      <c r="E181" s="191" t="s">
        <v>1</v>
      </c>
      <c r="F181" s="192" t="s">
        <v>477</v>
      </c>
      <c r="H181" s="193">
        <v>1414.9559999999999</v>
      </c>
      <c r="I181" s="194"/>
      <c r="L181" s="190"/>
      <c r="M181" s="195"/>
      <c r="N181" s="196"/>
      <c r="O181" s="196"/>
      <c r="P181" s="196"/>
      <c r="Q181" s="196"/>
      <c r="R181" s="196"/>
      <c r="S181" s="196"/>
      <c r="T181" s="197"/>
      <c r="AT181" s="191" t="s">
        <v>202</v>
      </c>
      <c r="AU181" s="191" t="s">
        <v>86</v>
      </c>
      <c r="AV181" s="14" t="s">
        <v>86</v>
      </c>
      <c r="AW181" s="14" t="s">
        <v>34</v>
      </c>
      <c r="AX181" s="14" t="s">
        <v>21</v>
      </c>
      <c r="AY181" s="191" t="s">
        <v>134</v>
      </c>
    </row>
    <row r="182" spans="1:65" s="2" customFormat="1" ht="16.5" customHeight="1">
      <c r="A182" s="32"/>
      <c r="B182" s="160"/>
      <c r="C182" s="161" t="s">
        <v>8</v>
      </c>
      <c r="D182" s="161" t="s">
        <v>137</v>
      </c>
      <c r="E182" s="162" t="s">
        <v>278</v>
      </c>
      <c r="F182" s="163" t="s">
        <v>279</v>
      </c>
      <c r="G182" s="164" t="s">
        <v>280</v>
      </c>
      <c r="H182" s="165">
        <v>2120.7869999999998</v>
      </c>
      <c r="I182" s="166"/>
      <c r="J182" s="167">
        <f>ROUND(I182*H182,2)</f>
        <v>0</v>
      </c>
      <c r="K182" s="163" t="s">
        <v>200</v>
      </c>
      <c r="L182" s="33"/>
      <c r="M182" s="168" t="s">
        <v>1</v>
      </c>
      <c r="N182" s="169" t="s">
        <v>42</v>
      </c>
      <c r="O182" s="58"/>
      <c r="P182" s="170">
        <f>O182*H182</f>
        <v>0</v>
      </c>
      <c r="Q182" s="170">
        <v>0</v>
      </c>
      <c r="R182" s="170">
        <f>Q182*H182</f>
        <v>0</v>
      </c>
      <c r="S182" s="170">
        <v>0</v>
      </c>
      <c r="T182" s="171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2" t="s">
        <v>156</v>
      </c>
      <c r="AT182" s="172" t="s">
        <v>137</v>
      </c>
      <c r="AU182" s="172" t="s">
        <v>86</v>
      </c>
      <c r="AY182" s="17" t="s">
        <v>134</v>
      </c>
      <c r="BE182" s="173">
        <f>IF(N182="základní",J182,0)</f>
        <v>0</v>
      </c>
      <c r="BF182" s="173">
        <f>IF(N182="snížená",J182,0)</f>
        <v>0</v>
      </c>
      <c r="BG182" s="173">
        <f>IF(N182="zákl. přenesená",J182,0)</f>
        <v>0</v>
      </c>
      <c r="BH182" s="173">
        <f>IF(N182="sníž. přenesená",J182,0)</f>
        <v>0</v>
      </c>
      <c r="BI182" s="173">
        <f>IF(N182="nulová",J182,0)</f>
        <v>0</v>
      </c>
      <c r="BJ182" s="17" t="s">
        <v>21</v>
      </c>
      <c r="BK182" s="173">
        <f>ROUND(I182*H182,2)</f>
        <v>0</v>
      </c>
      <c r="BL182" s="17" t="s">
        <v>156</v>
      </c>
      <c r="BM182" s="172" t="s">
        <v>281</v>
      </c>
    </row>
    <row r="183" spans="1:65" s="2" customFormat="1">
      <c r="A183" s="32"/>
      <c r="B183" s="33"/>
      <c r="C183" s="32"/>
      <c r="D183" s="174" t="s">
        <v>144</v>
      </c>
      <c r="E183" s="32"/>
      <c r="F183" s="175" t="s">
        <v>282</v>
      </c>
      <c r="G183" s="32"/>
      <c r="H183" s="32"/>
      <c r="I183" s="96"/>
      <c r="J183" s="32"/>
      <c r="K183" s="32"/>
      <c r="L183" s="33"/>
      <c r="M183" s="176"/>
      <c r="N183" s="177"/>
      <c r="O183" s="58"/>
      <c r="P183" s="58"/>
      <c r="Q183" s="58"/>
      <c r="R183" s="58"/>
      <c r="S183" s="58"/>
      <c r="T183" s="59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7" t="s">
        <v>144</v>
      </c>
      <c r="AU183" s="17" t="s">
        <v>86</v>
      </c>
    </row>
    <row r="184" spans="1:65" s="13" customFormat="1">
      <c r="B184" s="183"/>
      <c r="D184" s="174" t="s">
        <v>202</v>
      </c>
      <c r="E184" s="184" t="s">
        <v>1</v>
      </c>
      <c r="F184" s="185" t="s">
        <v>283</v>
      </c>
      <c r="H184" s="184" t="s">
        <v>1</v>
      </c>
      <c r="I184" s="186"/>
      <c r="L184" s="183"/>
      <c r="M184" s="187"/>
      <c r="N184" s="188"/>
      <c r="O184" s="188"/>
      <c r="P184" s="188"/>
      <c r="Q184" s="188"/>
      <c r="R184" s="188"/>
      <c r="S184" s="188"/>
      <c r="T184" s="189"/>
      <c r="AT184" s="184" t="s">
        <v>202</v>
      </c>
      <c r="AU184" s="184" t="s">
        <v>86</v>
      </c>
      <c r="AV184" s="13" t="s">
        <v>21</v>
      </c>
      <c r="AW184" s="13" t="s">
        <v>34</v>
      </c>
      <c r="AX184" s="13" t="s">
        <v>77</v>
      </c>
      <c r="AY184" s="184" t="s">
        <v>134</v>
      </c>
    </row>
    <row r="185" spans="1:65" s="14" customFormat="1">
      <c r="B185" s="190"/>
      <c r="D185" s="174" t="s">
        <v>202</v>
      </c>
      <c r="E185" s="191" t="s">
        <v>1</v>
      </c>
      <c r="F185" s="192" t="s">
        <v>478</v>
      </c>
      <c r="H185" s="193">
        <v>2120.7869999999998</v>
      </c>
      <c r="I185" s="194"/>
      <c r="L185" s="190"/>
      <c r="M185" s="195"/>
      <c r="N185" s="196"/>
      <c r="O185" s="196"/>
      <c r="P185" s="196"/>
      <c r="Q185" s="196"/>
      <c r="R185" s="196"/>
      <c r="S185" s="196"/>
      <c r="T185" s="197"/>
      <c r="AT185" s="191" t="s">
        <v>202</v>
      </c>
      <c r="AU185" s="191" t="s">
        <v>86</v>
      </c>
      <c r="AV185" s="14" t="s">
        <v>86</v>
      </c>
      <c r="AW185" s="14" t="s">
        <v>34</v>
      </c>
      <c r="AX185" s="14" t="s">
        <v>21</v>
      </c>
      <c r="AY185" s="191" t="s">
        <v>134</v>
      </c>
    </row>
    <row r="186" spans="1:65" s="2" customFormat="1" ht="16.5" customHeight="1">
      <c r="A186" s="32"/>
      <c r="B186" s="160"/>
      <c r="C186" s="161" t="s">
        <v>292</v>
      </c>
      <c r="D186" s="161" t="s">
        <v>137</v>
      </c>
      <c r="E186" s="162" t="s">
        <v>285</v>
      </c>
      <c r="F186" s="163" t="s">
        <v>286</v>
      </c>
      <c r="G186" s="164" t="s">
        <v>199</v>
      </c>
      <c r="H186" s="165">
        <v>84.834000000000003</v>
      </c>
      <c r="I186" s="166"/>
      <c r="J186" s="167">
        <f>ROUND(I186*H186,2)</f>
        <v>0</v>
      </c>
      <c r="K186" s="163" t="s">
        <v>200</v>
      </c>
      <c r="L186" s="33"/>
      <c r="M186" s="168" t="s">
        <v>1</v>
      </c>
      <c r="N186" s="169" t="s">
        <v>42</v>
      </c>
      <c r="O186" s="58"/>
      <c r="P186" s="170">
        <f>O186*H186</f>
        <v>0</v>
      </c>
      <c r="Q186" s="170">
        <v>0</v>
      </c>
      <c r="R186" s="170">
        <f>Q186*H186</f>
        <v>0</v>
      </c>
      <c r="S186" s="170">
        <v>0</v>
      </c>
      <c r="T186" s="171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2" t="s">
        <v>156</v>
      </c>
      <c r="AT186" s="172" t="s">
        <v>137</v>
      </c>
      <c r="AU186" s="172" t="s">
        <v>86</v>
      </c>
      <c r="AY186" s="17" t="s">
        <v>134</v>
      </c>
      <c r="BE186" s="173">
        <f>IF(N186="základní",J186,0)</f>
        <v>0</v>
      </c>
      <c r="BF186" s="173">
        <f>IF(N186="snížená",J186,0)</f>
        <v>0</v>
      </c>
      <c r="BG186" s="173">
        <f>IF(N186="zákl. přenesená",J186,0)</f>
        <v>0</v>
      </c>
      <c r="BH186" s="173">
        <f>IF(N186="sníž. přenesená",J186,0)</f>
        <v>0</v>
      </c>
      <c r="BI186" s="173">
        <f>IF(N186="nulová",J186,0)</f>
        <v>0</v>
      </c>
      <c r="BJ186" s="17" t="s">
        <v>21</v>
      </c>
      <c r="BK186" s="173">
        <f>ROUND(I186*H186,2)</f>
        <v>0</v>
      </c>
      <c r="BL186" s="17" t="s">
        <v>156</v>
      </c>
      <c r="BM186" s="172" t="s">
        <v>287</v>
      </c>
    </row>
    <row r="187" spans="1:65" s="2" customFormat="1" ht="19.5">
      <c r="A187" s="32"/>
      <c r="B187" s="33"/>
      <c r="C187" s="32"/>
      <c r="D187" s="174" t="s">
        <v>144</v>
      </c>
      <c r="E187" s="32"/>
      <c r="F187" s="175" t="s">
        <v>288</v>
      </c>
      <c r="G187" s="32"/>
      <c r="H187" s="32"/>
      <c r="I187" s="96"/>
      <c r="J187" s="32"/>
      <c r="K187" s="32"/>
      <c r="L187" s="33"/>
      <c r="M187" s="176"/>
      <c r="N187" s="177"/>
      <c r="O187" s="58"/>
      <c r="P187" s="58"/>
      <c r="Q187" s="58"/>
      <c r="R187" s="58"/>
      <c r="S187" s="58"/>
      <c r="T187" s="59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7" t="s">
        <v>144</v>
      </c>
      <c r="AU187" s="17" t="s">
        <v>86</v>
      </c>
    </row>
    <row r="188" spans="1:65" s="2" customFormat="1" ht="19.5">
      <c r="A188" s="32"/>
      <c r="B188" s="33"/>
      <c r="C188" s="32"/>
      <c r="D188" s="174" t="s">
        <v>145</v>
      </c>
      <c r="E188" s="32"/>
      <c r="F188" s="178" t="s">
        <v>289</v>
      </c>
      <c r="G188" s="32"/>
      <c r="H188" s="32"/>
      <c r="I188" s="96"/>
      <c r="J188" s="32"/>
      <c r="K188" s="32"/>
      <c r="L188" s="33"/>
      <c r="M188" s="176"/>
      <c r="N188" s="177"/>
      <c r="O188" s="58"/>
      <c r="P188" s="58"/>
      <c r="Q188" s="58"/>
      <c r="R188" s="58"/>
      <c r="S188" s="58"/>
      <c r="T188" s="59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7" t="s">
        <v>145</v>
      </c>
      <c r="AU188" s="17" t="s">
        <v>86</v>
      </c>
    </row>
    <row r="189" spans="1:65" s="13" customFormat="1">
      <c r="B189" s="183"/>
      <c r="D189" s="174" t="s">
        <v>202</v>
      </c>
      <c r="E189" s="184" t="s">
        <v>1</v>
      </c>
      <c r="F189" s="185" t="s">
        <v>290</v>
      </c>
      <c r="H189" s="184" t="s">
        <v>1</v>
      </c>
      <c r="I189" s="186"/>
      <c r="L189" s="183"/>
      <c r="M189" s="187"/>
      <c r="N189" s="188"/>
      <c r="O189" s="188"/>
      <c r="P189" s="188"/>
      <c r="Q189" s="188"/>
      <c r="R189" s="188"/>
      <c r="S189" s="188"/>
      <c r="T189" s="189"/>
      <c r="AT189" s="184" t="s">
        <v>202</v>
      </c>
      <c r="AU189" s="184" t="s">
        <v>86</v>
      </c>
      <c r="AV189" s="13" t="s">
        <v>21</v>
      </c>
      <c r="AW189" s="13" t="s">
        <v>34</v>
      </c>
      <c r="AX189" s="13" t="s">
        <v>77</v>
      </c>
      <c r="AY189" s="184" t="s">
        <v>134</v>
      </c>
    </row>
    <row r="190" spans="1:65" s="14" customFormat="1">
      <c r="B190" s="190"/>
      <c r="D190" s="174" t="s">
        <v>202</v>
      </c>
      <c r="E190" s="191" t="s">
        <v>1</v>
      </c>
      <c r="F190" s="192" t="s">
        <v>479</v>
      </c>
      <c r="H190" s="193">
        <v>84.834000000000003</v>
      </c>
      <c r="I190" s="194"/>
      <c r="L190" s="190"/>
      <c r="M190" s="195"/>
      <c r="N190" s="196"/>
      <c r="O190" s="196"/>
      <c r="P190" s="196"/>
      <c r="Q190" s="196"/>
      <c r="R190" s="196"/>
      <c r="S190" s="196"/>
      <c r="T190" s="197"/>
      <c r="AT190" s="191" t="s">
        <v>202</v>
      </c>
      <c r="AU190" s="191" t="s">
        <v>86</v>
      </c>
      <c r="AV190" s="14" t="s">
        <v>86</v>
      </c>
      <c r="AW190" s="14" t="s">
        <v>34</v>
      </c>
      <c r="AX190" s="14" t="s">
        <v>21</v>
      </c>
      <c r="AY190" s="191" t="s">
        <v>134</v>
      </c>
    </row>
    <row r="191" spans="1:65" s="2" customFormat="1" ht="16.5" customHeight="1">
      <c r="A191" s="32"/>
      <c r="B191" s="160"/>
      <c r="C191" s="161" t="s">
        <v>299</v>
      </c>
      <c r="D191" s="161" t="s">
        <v>137</v>
      </c>
      <c r="E191" s="162" t="s">
        <v>293</v>
      </c>
      <c r="F191" s="163" t="s">
        <v>294</v>
      </c>
      <c r="G191" s="164" t="s">
        <v>199</v>
      </c>
      <c r="H191" s="165">
        <v>84.834000000000003</v>
      </c>
      <c r="I191" s="166"/>
      <c r="J191" s="167">
        <f>ROUND(I191*H191,2)</f>
        <v>0</v>
      </c>
      <c r="K191" s="163" t="s">
        <v>200</v>
      </c>
      <c r="L191" s="33"/>
      <c r="M191" s="168" t="s">
        <v>1</v>
      </c>
      <c r="N191" s="169" t="s">
        <v>42</v>
      </c>
      <c r="O191" s="58"/>
      <c r="P191" s="170">
        <f>O191*H191</f>
        <v>0</v>
      </c>
      <c r="Q191" s="170">
        <v>0</v>
      </c>
      <c r="R191" s="170">
        <f>Q191*H191</f>
        <v>0</v>
      </c>
      <c r="S191" s="170">
        <v>0</v>
      </c>
      <c r="T191" s="171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2" t="s">
        <v>156</v>
      </c>
      <c r="AT191" s="172" t="s">
        <v>137</v>
      </c>
      <c r="AU191" s="172" t="s">
        <v>86</v>
      </c>
      <c r="AY191" s="17" t="s">
        <v>134</v>
      </c>
      <c r="BE191" s="173">
        <f>IF(N191="základní",J191,0)</f>
        <v>0</v>
      </c>
      <c r="BF191" s="173">
        <f>IF(N191="snížená",J191,0)</f>
        <v>0</v>
      </c>
      <c r="BG191" s="173">
        <f>IF(N191="zákl. přenesená",J191,0)</f>
        <v>0</v>
      </c>
      <c r="BH191" s="173">
        <f>IF(N191="sníž. přenesená",J191,0)</f>
        <v>0</v>
      </c>
      <c r="BI191" s="173">
        <f>IF(N191="nulová",J191,0)</f>
        <v>0</v>
      </c>
      <c r="BJ191" s="17" t="s">
        <v>21</v>
      </c>
      <c r="BK191" s="173">
        <f>ROUND(I191*H191,2)</f>
        <v>0</v>
      </c>
      <c r="BL191" s="17" t="s">
        <v>156</v>
      </c>
      <c r="BM191" s="172" t="s">
        <v>295</v>
      </c>
    </row>
    <row r="192" spans="1:65" s="2" customFormat="1" ht="19.5">
      <c r="A192" s="32"/>
      <c r="B192" s="33"/>
      <c r="C192" s="32"/>
      <c r="D192" s="174" t="s">
        <v>144</v>
      </c>
      <c r="E192" s="32"/>
      <c r="F192" s="175" t="s">
        <v>296</v>
      </c>
      <c r="G192" s="32"/>
      <c r="H192" s="32"/>
      <c r="I192" s="96"/>
      <c r="J192" s="32"/>
      <c r="K192" s="32"/>
      <c r="L192" s="33"/>
      <c r="M192" s="176"/>
      <c r="N192" s="177"/>
      <c r="O192" s="58"/>
      <c r="P192" s="58"/>
      <c r="Q192" s="58"/>
      <c r="R192" s="58"/>
      <c r="S192" s="58"/>
      <c r="T192" s="59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7" t="s">
        <v>144</v>
      </c>
      <c r="AU192" s="17" t="s">
        <v>86</v>
      </c>
    </row>
    <row r="193" spans="1:65" s="13" customFormat="1">
      <c r="B193" s="183"/>
      <c r="D193" s="174" t="s">
        <v>202</v>
      </c>
      <c r="E193" s="184" t="s">
        <v>1</v>
      </c>
      <c r="F193" s="185" t="s">
        <v>297</v>
      </c>
      <c r="H193" s="184" t="s">
        <v>1</v>
      </c>
      <c r="I193" s="186"/>
      <c r="L193" s="183"/>
      <c r="M193" s="187"/>
      <c r="N193" s="188"/>
      <c r="O193" s="188"/>
      <c r="P193" s="188"/>
      <c r="Q193" s="188"/>
      <c r="R193" s="188"/>
      <c r="S193" s="188"/>
      <c r="T193" s="189"/>
      <c r="AT193" s="184" t="s">
        <v>202</v>
      </c>
      <c r="AU193" s="184" t="s">
        <v>86</v>
      </c>
      <c r="AV193" s="13" t="s">
        <v>21</v>
      </c>
      <c r="AW193" s="13" t="s">
        <v>34</v>
      </c>
      <c r="AX193" s="13" t="s">
        <v>77</v>
      </c>
      <c r="AY193" s="184" t="s">
        <v>134</v>
      </c>
    </row>
    <row r="194" spans="1:65" s="14" customFormat="1">
      <c r="B194" s="190"/>
      <c r="D194" s="174" t="s">
        <v>202</v>
      </c>
      <c r="E194" s="191" t="s">
        <v>1</v>
      </c>
      <c r="F194" s="192" t="s">
        <v>480</v>
      </c>
      <c r="H194" s="193">
        <v>84.834000000000003</v>
      </c>
      <c r="I194" s="194"/>
      <c r="L194" s="190"/>
      <c r="M194" s="195"/>
      <c r="N194" s="196"/>
      <c r="O194" s="196"/>
      <c r="P194" s="196"/>
      <c r="Q194" s="196"/>
      <c r="R194" s="196"/>
      <c r="S194" s="196"/>
      <c r="T194" s="197"/>
      <c r="AT194" s="191" t="s">
        <v>202</v>
      </c>
      <c r="AU194" s="191" t="s">
        <v>86</v>
      </c>
      <c r="AV194" s="14" t="s">
        <v>86</v>
      </c>
      <c r="AW194" s="14" t="s">
        <v>34</v>
      </c>
      <c r="AX194" s="14" t="s">
        <v>21</v>
      </c>
      <c r="AY194" s="191" t="s">
        <v>134</v>
      </c>
    </row>
    <row r="195" spans="1:65" s="2" customFormat="1" ht="16.5" customHeight="1">
      <c r="A195" s="32"/>
      <c r="B195" s="160"/>
      <c r="C195" s="161" t="s">
        <v>306</v>
      </c>
      <c r="D195" s="161" t="s">
        <v>137</v>
      </c>
      <c r="E195" s="162" t="s">
        <v>300</v>
      </c>
      <c r="F195" s="163" t="s">
        <v>301</v>
      </c>
      <c r="G195" s="164" t="s">
        <v>280</v>
      </c>
      <c r="H195" s="165">
        <v>1154.1099999999999</v>
      </c>
      <c r="I195" s="166"/>
      <c r="J195" s="167">
        <f>ROUND(I195*H195,2)</f>
        <v>0</v>
      </c>
      <c r="K195" s="163" t="s">
        <v>271</v>
      </c>
      <c r="L195" s="33"/>
      <c r="M195" s="168" t="s">
        <v>1</v>
      </c>
      <c r="N195" s="169" t="s">
        <v>42</v>
      </c>
      <c r="O195" s="58"/>
      <c r="P195" s="170">
        <f>O195*H195</f>
        <v>0</v>
      </c>
      <c r="Q195" s="170">
        <v>0</v>
      </c>
      <c r="R195" s="170">
        <f>Q195*H195</f>
        <v>0</v>
      </c>
      <c r="S195" s="170">
        <v>0</v>
      </c>
      <c r="T195" s="171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2" t="s">
        <v>156</v>
      </c>
      <c r="AT195" s="172" t="s">
        <v>137</v>
      </c>
      <c r="AU195" s="172" t="s">
        <v>86</v>
      </c>
      <c r="AY195" s="17" t="s">
        <v>134</v>
      </c>
      <c r="BE195" s="173">
        <f>IF(N195="základní",J195,0)</f>
        <v>0</v>
      </c>
      <c r="BF195" s="173">
        <f>IF(N195="snížená",J195,0)</f>
        <v>0</v>
      </c>
      <c r="BG195" s="173">
        <f>IF(N195="zákl. přenesená",J195,0)</f>
        <v>0</v>
      </c>
      <c r="BH195" s="173">
        <f>IF(N195="sníž. přenesená",J195,0)</f>
        <v>0</v>
      </c>
      <c r="BI195" s="173">
        <f>IF(N195="nulová",J195,0)</f>
        <v>0</v>
      </c>
      <c r="BJ195" s="17" t="s">
        <v>21</v>
      </c>
      <c r="BK195" s="173">
        <f>ROUND(I195*H195,2)</f>
        <v>0</v>
      </c>
      <c r="BL195" s="17" t="s">
        <v>156</v>
      </c>
      <c r="BM195" s="172" t="s">
        <v>481</v>
      </c>
    </row>
    <row r="196" spans="1:65" s="2" customFormat="1" ht="19.5">
      <c r="A196" s="32"/>
      <c r="B196" s="33"/>
      <c r="C196" s="32"/>
      <c r="D196" s="174" t="s">
        <v>144</v>
      </c>
      <c r="E196" s="32"/>
      <c r="F196" s="175" t="s">
        <v>303</v>
      </c>
      <c r="G196" s="32"/>
      <c r="H196" s="32"/>
      <c r="I196" s="96"/>
      <c r="J196" s="32"/>
      <c r="K196" s="32"/>
      <c r="L196" s="33"/>
      <c r="M196" s="176"/>
      <c r="N196" s="177"/>
      <c r="O196" s="58"/>
      <c r="P196" s="58"/>
      <c r="Q196" s="58"/>
      <c r="R196" s="58"/>
      <c r="S196" s="58"/>
      <c r="T196" s="59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7" t="s">
        <v>144</v>
      </c>
      <c r="AU196" s="17" t="s">
        <v>86</v>
      </c>
    </row>
    <row r="197" spans="1:65" s="13" customFormat="1">
      <c r="B197" s="183"/>
      <c r="D197" s="174" t="s">
        <v>202</v>
      </c>
      <c r="E197" s="184" t="s">
        <v>1</v>
      </c>
      <c r="F197" s="185" t="s">
        <v>304</v>
      </c>
      <c r="H197" s="184" t="s">
        <v>1</v>
      </c>
      <c r="I197" s="186"/>
      <c r="L197" s="183"/>
      <c r="M197" s="187"/>
      <c r="N197" s="188"/>
      <c r="O197" s="188"/>
      <c r="P197" s="188"/>
      <c r="Q197" s="188"/>
      <c r="R197" s="188"/>
      <c r="S197" s="188"/>
      <c r="T197" s="189"/>
      <c r="AT197" s="184" t="s">
        <v>202</v>
      </c>
      <c r="AU197" s="184" t="s">
        <v>86</v>
      </c>
      <c r="AV197" s="13" t="s">
        <v>21</v>
      </c>
      <c r="AW197" s="13" t="s">
        <v>34</v>
      </c>
      <c r="AX197" s="13" t="s">
        <v>77</v>
      </c>
      <c r="AY197" s="184" t="s">
        <v>134</v>
      </c>
    </row>
    <row r="198" spans="1:65" s="14" customFormat="1">
      <c r="B198" s="190"/>
      <c r="D198" s="174" t="s">
        <v>202</v>
      </c>
      <c r="E198" s="191" t="s">
        <v>1</v>
      </c>
      <c r="F198" s="192" t="s">
        <v>482</v>
      </c>
      <c r="H198" s="193">
        <v>1154.1099999999999</v>
      </c>
      <c r="I198" s="194"/>
      <c r="L198" s="190"/>
      <c r="M198" s="195"/>
      <c r="N198" s="196"/>
      <c r="O198" s="196"/>
      <c r="P198" s="196"/>
      <c r="Q198" s="196"/>
      <c r="R198" s="196"/>
      <c r="S198" s="196"/>
      <c r="T198" s="197"/>
      <c r="AT198" s="191" t="s">
        <v>202</v>
      </c>
      <c r="AU198" s="191" t="s">
        <v>86</v>
      </c>
      <c r="AV198" s="14" t="s">
        <v>86</v>
      </c>
      <c r="AW198" s="14" t="s">
        <v>34</v>
      </c>
      <c r="AX198" s="14" t="s">
        <v>21</v>
      </c>
      <c r="AY198" s="191" t="s">
        <v>134</v>
      </c>
    </row>
    <row r="199" spans="1:65" s="2" customFormat="1" ht="16.5" customHeight="1">
      <c r="A199" s="32"/>
      <c r="B199" s="160"/>
      <c r="C199" s="161" t="s">
        <v>313</v>
      </c>
      <c r="D199" s="161" t="s">
        <v>137</v>
      </c>
      <c r="E199" s="162" t="s">
        <v>307</v>
      </c>
      <c r="F199" s="163" t="s">
        <v>308</v>
      </c>
      <c r="G199" s="164" t="s">
        <v>280</v>
      </c>
      <c r="H199" s="165">
        <v>511.56</v>
      </c>
      <c r="I199" s="166"/>
      <c r="J199" s="167">
        <f>ROUND(I199*H199,2)</f>
        <v>0</v>
      </c>
      <c r="K199" s="163" t="s">
        <v>200</v>
      </c>
      <c r="L199" s="33"/>
      <c r="M199" s="168" t="s">
        <v>1</v>
      </c>
      <c r="N199" s="169" t="s">
        <v>42</v>
      </c>
      <c r="O199" s="58"/>
      <c r="P199" s="170">
        <f>O199*H199</f>
        <v>0</v>
      </c>
      <c r="Q199" s="170">
        <v>0</v>
      </c>
      <c r="R199" s="170">
        <f>Q199*H199</f>
        <v>0</v>
      </c>
      <c r="S199" s="170">
        <v>0</v>
      </c>
      <c r="T199" s="171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72" t="s">
        <v>156</v>
      </c>
      <c r="AT199" s="172" t="s">
        <v>137</v>
      </c>
      <c r="AU199" s="172" t="s">
        <v>86</v>
      </c>
      <c r="AY199" s="17" t="s">
        <v>134</v>
      </c>
      <c r="BE199" s="173">
        <f>IF(N199="základní",J199,0)</f>
        <v>0</v>
      </c>
      <c r="BF199" s="173">
        <f>IF(N199="snížená",J199,0)</f>
        <v>0</v>
      </c>
      <c r="BG199" s="173">
        <f>IF(N199="zákl. přenesená",J199,0)</f>
        <v>0</v>
      </c>
      <c r="BH199" s="173">
        <f>IF(N199="sníž. přenesená",J199,0)</f>
        <v>0</v>
      </c>
      <c r="BI199" s="173">
        <f>IF(N199="nulová",J199,0)</f>
        <v>0</v>
      </c>
      <c r="BJ199" s="17" t="s">
        <v>21</v>
      </c>
      <c r="BK199" s="173">
        <f>ROUND(I199*H199,2)</f>
        <v>0</v>
      </c>
      <c r="BL199" s="17" t="s">
        <v>156</v>
      </c>
      <c r="BM199" s="172" t="s">
        <v>309</v>
      </c>
    </row>
    <row r="200" spans="1:65" s="2" customFormat="1">
      <c r="A200" s="32"/>
      <c r="B200" s="33"/>
      <c r="C200" s="32"/>
      <c r="D200" s="174" t="s">
        <v>144</v>
      </c>
      <c r="E200" s="32"/>
      <c r="F200" s="175" t="s">
        <v>310</v>
      </c>
      <c r="G200" s="32"/>
      <c r="H200" s="32"/>
      <c r="I200" s="96"/>
      <c r="J200" s="32"/>
      <c r="K200" s="32"/>
      <c r="L200" s="33"/>
      <c r="M200" s="176"/>
      <c r="N200" s="177"/>
      <c r="O200" s="58"/>
      <c r="P200" s="58"/>
      <c r="Q200" s="58"/>
      <c r="R200" s="58"/>
      <c r="S200" s="58"/>
      <c r="T200" s="59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7" t="s">
        <v>144</v>
      </c>
      <c r="AU200" s="17" t="s">
        <v>86</v>
      </c>
    </row>
    <row r="201" spans="1:65" s="2" customFormat="1" ht="19.5">
      <c r="A201" s="32"/>
      <c r="B201" s="33"/>
      <c r="C201" s="32"/>
      <c r="D201" s="174" t="s">
        <v>145</v>
      </c>
      <c r="E201" s="32"/>
      <c r="F201" s="178" t="s">
        <v>311</v>
      </c>
      <c r="G201" s="32"/>
      <c r="H201" s="32"/>
      <c r="I201" s="96"/>
      <c r="J201" s="32"/>
      <c r="K201" s="32"/>
      <c r="L201" s="33"/>
      <c r="M201" s="176"/>
      <c r="N201" s="177"/>
      <c r="O201" s="58"/>
      <c r="P201" s="58"/>
      <c r="Q201" s="58"/>
      <c r="R201" s="58"/>
      <c r="S201" s="58"/>
      <c r="T201" s="59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7" t="s">
        <v>145</v>
      </c>
      <c r="AU201" s="17" t="s">
        <v>86</v>
      </c>
    </row>
    <row r="202" spans="1:65" s="14" customFormat="1">
      <c r="B202" s="190"/>
      <c r="D202" s="174" t="s">
        <v>202</v>
      </c>
      <c r="E202" s="191" t="s">
        <v>1</v>
      </c>
      <c r="F202" s="192" t="s">
        <v>483</v>
      </c>
      <c r="H202" s="193">
        <v>511.56</v>
      </c>
      <c r="I202" s="194"/>
      <c r="L202" s="190"/>
      <c r="M202" s="195"/>
      <c r="N202" s="196"/>
      <c r="O202" s="196"/>
      <c r="P202" s="196"/>
      <c r="Q202" s="196"/>
      <c r="R202" s="196"/>
      <c r="S202" s="196"/>
      <c r="T202" s="197"/>
      <c r="AT202" s="191" t="s">
        <v>202</v>
      </c>
      <c r="AU202" s="191" t="s">
        <v>86</v>
      </c>
      <c r="AV202" s="14" t="s">
        <v>86</v>
      </c>
      <c r="AW202" s="14" t="s">
        <v>34</v>
      </c>
      <c r="AX202" s="14" t="s">
        <v>21</v>
      </c>
      <c r="AY202" s="191" t="s">
        <v>134</v>
      </c>
    </row>
    <row r="203" spans="1:65" s="2" customFormat="1" ht="16.5" customHeight="1">
      <c r="A203" s="32"/>
      <c r="B203" s="160"/>
      <c r="C203" s="161" t="s">
        <v>320</v>
      </c>
      <c r="D203" s="161" t="s">
        <v>137</v>
      </c>
      <c r="E203" s="162" t="s">
        <v>314</v>
      </c>
      <c r="F203" s="163" t="s">
        <v>315</v>
      </c>
      <c r="G203" s="164" t="s">
        <v>280</v>
      </c>
      <c r="H203" s="165">
        <v>27</v>
      </c>
      <c r="I203" s="166"/>
      <c r="J203" s="167">
        <f>ROUND(I203*H203,2)</f>
        <v>0</v>
      </c>
      <c r="K203" s="163" t="s">
        <v>200</v>
      </c>
      <c r="L203" s="33"/>
      <c r="M203" s="168" t="s">
        <v>1</v>
      </c>
      <c r="N203" s="169" t="s">
        <v>42</v>
      </c>
      <c r="O203" s="58"/>
      <c r="P203" s="170">
        <f>O203*H203</f>
        <v>0</v>
      </c>
      <c r="Q203" s="170">
        <v>0</v>
      </c>
      <c r="R203" s="170">
        <f>Q203*H203</f>
        <v>0</v>
      </c>
      <c r="S203" s="170">
        <v>0</v>
      </c>
      <c r="T203" s="171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2" t="s">
        <v>156</v>
      </c>
      <c r="AT203" s="172" t="s">
        <v>137</v>
      </c>
      <c r="AU203" s="172" t="s">
        <v>86</v>
      </c>
      <c r="AY203" s="17" t="s">
        <v>134</v>
      </c>
      <c r="BE203" s="173">
        <f>IF(N203="základní",J203,0)</f>
        <v>0</v>
      </c>
      <c r="BF203" s="173">
        <f>IF(N203="snížená",J203,0)</f>
        <v>0</v>
      </c>
      <c r="BG203" s="173">
        <f>IF(N203="zákl. přenesená",J203,0)</f>
        <v>0</v>
      </c>
      <c r="BH203" s="173">
        <f>IF(N203="sníž. přenesená",J203,0)</f>
        <v>0</v>
      </c>
      <c r="BI203" s="173">
        <f>IF(N203="nulová",J203,0)</f>
        <v>0</v>
      </c>
      <c r="BJ203" s="17" t="s">
        <v>21</v>
      </c>
      <c r="BK203" s="173">
        <f>ROUND(I203*H203,2)</f>
        <v>0</v>
      </c>
      <c r="BL203" s="17" t="s">
        <v>156</v>
      </c>
      <c r="BM203" s="172" t="s">
        <v>316</v>
      </c>
    </row>
    <row r="204" spans="1:65" s="2" customFormat="1">
      <c r="A204" s="32"/>
      <c r="B204" s="33"/>
      <c r="C204" s="32"/>
      <c r="D204" s="174" t="s">
        <v>144</v>
      </c>
      <c r="E204" s="32"/>
      <c r="F204" s="175" t="s">
        <v>317</v>
      </c>
      <c r="G204" s="32"/>
      <c r="H204" s="32"/>
      <c r="I204" s="96"/>
      <c r="J204" s="32"/>
      <c r="K204" s="32"/>
      <c r="L204" s="33"/>
      <c r="M204" s="176"/>
      <c r="N204" s="177"/>
      <c r="O204" s="58"/>
      <c r="P204" s="58"/>
      <c r="Q204" s="58"/>
      <c r="R204" s="58"/>
      <c r="S204" s="58"/>
      <c r="T204" s="59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7" t="s">
        <v>144</v>
      </c>
      <c r="AU204" s="17" t="s">
        <v>86</v>
      </c>
    </row>
    <row r="205" spans="1:65" s="2" customFormat="1" ht="19.5">
      <c r="A205" s="32"/>
      <c r="B205" s="33"/>
      <c r="C205" s="32"/>
      <c r="D205" s="174" t="s">
        <v>145</v>
      </c>
      <c r="E205" s="32"/>
      <c r="F205" s="178" t="s">
        <v>318</v>
      </c>
      <c r="G205" s="32"/>
      <c r="H205" s="32"/>
      <c r="I205" s="96"/>
      <c r="J205" s="32"/>
      <c r="K205" s="32"/>
      <c r="L205" s="33"/>
      <c r="M205" s="176"/>
      <c r="N205" s="177"/>
      <c r="O205" s="58"/>
      <c r="P205" s="58"/>
      <c r="Q205" s="58"/>
      <c r="R205" s="58"/>
      <c r="S205" s="58"/>
      <c r="T205" s="59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7" t="s">
        <v>145</v>
      </c>
      <c r="AU205" s="17" t="s">
        <v>86</v>
      </c>
    </row>
    <row r="206" spans="1:65" s="14" customFormat="1">
      <c r="B206" s="190"/>
      <c r="D206" s="174" t="s">
        <v>202</v>
      </c>
      <c r="E206" s="191" t="s">
        <v>1</v>
      </c>
      <c r="F206" s="192" t="s">
        <v>379</v>
      </c>
      <c r="H206" s="193">
        <v>27</v>
      </c>
      <c r="I206" s="194"/>
      <c r="L206" s="190"/>
      <c r="M206" s="195"/>
      <c r="N206" s="196"/>
      <c r="O206" s="196"/>
      <c r="P206" s="196"/>
      <c r="Q206" s="196"/>
      <c r="R206" s="196"/>
      <c r="S206" s="196"/>
      <c r="T206" s="197"/>
      <c r="AT206" s="191" t="s">
        <v>202</v>
      </c>
      <c r="AU206" s="191" t="s">
        <v>86</v>
      </c>
      <c r="AV206" s="14" t="s">
        <v>86</v>
      </c>
      <c r="AW206" s="14" t="s">
        <v>34</v>
      </c>
      <c r="AX206" s="14" t="s">
        <v>21</v>
      </c>
      <c r="AY206" s="191" t="s">
        <v>134</v>
      </c>
    </row>
    <row r="207" spans="1:65" s="2" customFormat="1" ht="16.5" customHeight="1">
      <c r="A207" s="32"/>
      <c r="B207" s="160"/>
      <c r="C207" s="161" t="s">
        <v>7</v>
      </c>
      <c r="D207" s="161" t="s">
        <v>137</v>
      </c>
      <c r="E207" s="162" t="s">
        <v>321</v>
      </c>
      <c r="F207" s="163" t="s">
        <v>322</v>
      </c>
      <c r="G207" s="164" t="s">
        <v>280</v>
      </c>
      <c r="H207" s="165">
        <v>1154.1099999999999</v>
      </c>
      <c r="I207" s="166"/>
      <c r="J207" s="167">
        <f>ROUND(I207*H207,2)</f>
        <v>0</v>
      </c>
      <c r="K207" s="163" t="s">
        <v>200</v>
      </c>
      <c r="L207" s="33"/>
      <c r="M207" s="168" t="s">
        <v>1</v>
      </c>
      <c r="N207" s="169" t="s">
        <v>42</v>
      </c>
      <c r="O207" s="58"/>
      <c r="P207" s="170">
        <f>O207*H207</f>
        <v>0</v>
      </c>
      <c r="Q207" s="170">
        <v>0</v>
      </c>
      <c r="R207" s="170">
        <f>Q207*H207</f>
        <v>0</v>
      </c>
      <c r="S207" s="170">
        <v>0</v>
      </c>
      <c r="T207" s="171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2" t="s">
        <v>156</v>
      </c>
      <c r="AT207" s="172" t="s">
        <v>137</v>
      </c>
      <c r="AU207" s="172" t="s">
        <v>86</v>
      </c>
      <c r="AY207" s="17" t="s">
        <v>134</v>
      </c>
      <c r="BE207" s="173">
        <f>IF(N207="základní",J207,0)</f>
        <v>0</v>
      </c>
      <c r="BF207" s="173">
        <f>IF(N207="snížená",J207,0)</f>
        <v>0</v>
      </c>
      <c r="BG207" s="173">
        <f>IF(N207="zákl. přenesená",J207,0)</f>
        <v>0</v>
      </c>
      <c r="BH207" s="173">
        <f>IF(N207="sníž. přenesená",J207,0)</f>
        <v>0</v>
      </c>
      <c r="BI207" s="173">
        <f>IF(N207="nulová",J207,0)</f>
        <v>0</v>
      </c>
      <c r="BJ207" s="17" t="s">
        <v>21</v>
      </c>
      <c r="BK207" s="173">
        <f>ROUND(I207*H207,2)</f>
        <v>0</v>
      </c>
      <c r="BL207" s="17" t="s">
        <v>156</v>
      </c>
      <c r="BM207" s="172" t="s">
        <v>323</v>
      </c>
    </row>
    <row r="208" spans="1:65" s="2" customFormat="1">
      <c r="A208" s="32"/>
      <c r="B208" s="33"/>
      <c r="C208" s="32"/>
      <c r="D208" s="174" t="s">
        <v>144</v>
      </c>
      <c r="E208" s="32"/>
      <c r="F208" s="175" t="s">
        <v>324</v>
      </c>
      <c r="G208" s="32"/>
      <c r="H208" s="32"/>
      <c r="I208" s="96"/>
      <c r="J208" s="32"/>
      <c r="K208" s="32"/>
      <c r="L208" s="33"/>
      <c r="M208" s="176"/>
      <c r="N208" s="177"/>
      <c r="O208" s="58"/>
      <c r="P208" s="58"/>
      <c r="Q208" s="58"/>
      <c r="R208" s="58"/>
      <c r="S208" s="58"/>
      <c r="T208" s="59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7" t="s">
        <v>144</v>
      </c>
      <c r="AU208" s="17" t="s">
        <v>86</v>
      </c>
    </row>
    <row r="209" spans="1:65" s="2" customFormat="1" ht="19.5">
      <c r="A209" s="32"/>
      <c r="B209" s="33"/>
      <c r="C209" s="32"/>
      <c r="D209" s="174" t="s">
        <v>145</v>
      </c>
      <c r="E209" s="32"/>
      <c r="F209" s="178" t="s">
        <v>325</v>
      </c>
      <c r="G209" s="32"/>
      <c r="H209" s="32"/>
      <c r="I209" s="96"/>
      <c r="J209" s="32"/>
      <c r="K209" s="32"/>
      <c r="L209" s="33"/>
      <c r="M209" s="176"/>
      <c r="N209" s="177"/>
      <c r="O209" s="58"/>
      <c r="P209" s="58"/>
      <c r="Q209" s="58"/>
      <c r="R209" s="58"/>
      <c r="S209" s="58"/>
      <c r="T209" s="59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7" t="s">
        <v>145</v>
      </c>
      <c r="AU209" s="17" t="s">
        <v>86</v>
      </c>
    </row>
    <row r="210" spans="1:65" s="14" customFormat="1">
      <c r="B210" s="190"/>
      <c r="D210" s="174" t="s">
        <v>202</v>
      </c>
      <c r="E210" s="191" t="s">
        <v>1</v>
      </c>
      <c r="F210" s="192" t="s">
        <v>482</v>
      </c>
      <c r="H210" s="193">
        <v>1154.1099999999999</v>
      </c>
      <c r="I210" s="194"/>
      <c r="L210" s="190"/>
      <c r="M210" s="195"/>
      <c r="N210" s="196"/>
      <c r="O210" s="196"/>
      <c r="P210" s="196"/>
      <c r="Q210" s="196"/>
      <c r="R210" s="196"/>
      <c r="S210" s="196"/>
      <c r="T210" s="197"/>
      <c r="AT210" s="191" t="s">
        <v>202</v>
      </c>
      <c r="AU210" s="191" t="s">
        <v>86</v>
      </c>
      <c r="AV210" s="14" t="s">
        <v>86</v>
      </c>
      <c r="AW210" s="14" t="s">
        <v>34</v>
      </c>
      <c r="AX210" s="14" t="s">
        <v>21</v>
      </c>
      <c r="AY210" s="191" t="s">
        <v>134</v>
      </c>
    </row>
    <row r="211" spans="1:65" s="2" customFormat="1" ht="16.5" customHeight="1">
      <c r="A211" s="32"/>
      <c r="B211" s="160"/>
      <c r="C211" s="198" t="s">
        <v>335</v>
      </c>
      <c r="D211" s="198" t="s">
        <v>326</v>
      </c>
      <c r="E211" s="199" t="s">
        <v>327</v>
      </c>
      <c r="F211" s="200" t="s">
        <v>328</v>
      </c>
      <c r="G211" s="201" t="s">
        <v>329</v>
      </c>
      <c r="H211" s="202">
        <v>34.622999999999998</v>
      </c>
      <c r="I211" s="203"/>
      <c r="J211" s="204">
        <f>ROUND(I211*H211,2)</f>
        <v>0</v>
      </c>
      <c r="K211" s="200" t="s">
        <v>271</v>
      </c>
      <c r="L211" s="205"/>
      <c r="M211" s="206" t="s">
        <v>1</v>
      </c>
      <c r="N211" s="207" t="s">
        <v>42</v>
      </c>
      <c r="O211" s="58"/>
      <c r="P211" s="170">
        <f>O211*H211</f>
        <v>0</v>
      </c>
      <c r="Q211" s="170">
        <v>1E-3</v>
      </c>
      <c r="R211" s="170">
        <f>Q211*H211</f>
        <v>3.4623000000000001E-2</v>
      </c>
      <c r="S211" s="170">
        <v>0</v>
      </c>
      <c r="T211" s="171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72" t="s">
        <v>177</v>
      </c>
      <c r="AT211" s="172" t="s">
        <v>326</v>
      </c>
      <c r="AU211" s="172" t="s">
        <v>86</v>
      </c>
      <c r="AY211" s="17" t="s">
        <v>134</v>
      </c>
      <c r="BE211" s="173">
        <f>IF(N211="základní",J211,0)</f>
        <v>0</v>
      </c>
      <c r="BF211" s="173">
        <f>IF(N211="snížená",J211,0)</f>
        <v>0</v>
      </c>
      <c r="BG211" s="173">
        <f>IF(N211="zákl. přenesená",J211,0)</f>
        <v>0</v>
      </c>
      <c r="BH211" s="173">
        <f>IF(N211="sníž. přenesená",J211,0)</f>
        <v>0</v>
      </c>
      <c r="BI211" s="173">
        <f>IF(N211="nulová",J211,0)</f>
        <v>0</v>
      </c>
      <c r="BJ211" s="17" t="s">
        <v>21</v>
      </c>
      <c r="BK211" s="173">
        <f>ROUND(I211*H211,2)</f>
        <v>0</v>
      </c>
      <c r="BL211" s="17" t="s">
        <v>156</v>
      </c>
      <c r="BM211" s="172" t="s">
        <v>330</v>
      </c>
    </row>
    <row r="212" spans="1:65" s="2" customFormat="1">
      <c r="A212" s="32"/>
      <c r="B212" s="33"/>
      <c r="C212" s="32"/>
      <c r="D212" s="174" t="s">
        <v>144</v>
      </c>
      <c r="E212" s="32"/>
      <c r="F212" s="175" t="s">
        <v>331</v>
      </c>
      <c r="G212" s="32"/>
      <c r="H212" s="32"/>
      <c r="I212" s="96"/>
      <c r="J212" s="32"/>
      <c r="K212" s="32"/>
      <c r="L212" s="33"/>
      <c r="M212" s="176"/>
      <c r="N212" s="177"/>
      <c r="O212" s="58"/>
      <c r="P212" s="58"/>
      <c r="Q212" s="58"/>
      <c r="R212" s="58"/>
      <c r="S212" s="58"/>
      <c r="T212" s="59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7" t="s">
        <v>144</v>
      </c>
      <c r="AU212" s="17" t="s">
        <v>86</v>
      </c>
    </row>
    <row r="213" spans="1:65" s="2" customFormat="1" ht="19.5">
      <c r="A213" s="32"/>
      <c r="B213" s="33"/>
      <c r="C213" s="32"/>
      <c r="D213" s="174" t="s">
        <v>145</v>
      </c>
      <c r="E213" s="32"/>
      <c r="F213" s="178" t="s">
        <v>332</v>
      </c>
      <c r="G213" s="32"/>
      <c r="H213" s="32"/>
      <c r="I213" s="96"/>
      <c r="J213" s="32"/>
      <c r="K213" s="32"/>
      <c r="L213" s="33"/>
      <c r="M213" s="176"/>
      <c r="N213" s="177"/>
      <c r="O213" s="58"/>
      <c r="P213" s="58"/>
      <c r="Q213" s="58"/>
      <c r="R213" s="58"/>
      <c r="S213" s="58"/>
      <c r="T213" s="59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7" t="s">
        <v>145</v>
      </c>
      <c r="AU213" s="17" t="s">
        <v>86</v>
      </c>
    </row>
    <row r="214" spans="1:65" s="14" customFormat="1">
      <c r="B214" s="190"/>
      <c r="D214" s="174" t="s">
        <v>202</v>
      </c>
      <c r="E214" s="191" t="s">
        <v>1</v>
      </c>
      <c r="F214" s="192" t="s">
        <v>484</v>
      </c>
      <c r="H214" s="193">
        <v>34.622999999999998</v>
      </c>
      <c r="I214" s="194"/>
      <c r="L214" s="190"/>
      <c r="M214" s="195"/>
      <c r="N214" s="196"/>
      <c r="O214" s="196"/>
      <c r="P214" s="196"/>
      <c r="Q214" s="196"/>
      <c r="R214" s="196"/>
      <c r="S214" s="196"/>
      <c r="T214" s="197"/>
      <c r="AT214" s="191" t="s">
        <v>202</v>
      </c>
      <c r="AU214" s="191" t="s">
        <v>86</v>
      </c>
      <c r="AV214" s="14" t="s">
        <v>86</v>
      </c>
      <c r="AW214" s="14" t="s">
        <v>34</v>
      </c>
      <c r="AX214" s="14" t="s">
        <v>21</v>
      </c>
      <c r="AY214" s="191" t="s">
        <v>134</v>
      </c>
    </row>
    <row r="215" spans="1:65" s="12" customFormat="1" ht="22.9" customHeight="1">
      <c r="B215" s="147"/>
      <c r="D215" s="148" t="s">
        <v>76</v>
      </c>
      <c r="E215" s="158" t="s">
        <v>86</v>
      </c>
      <c r="F215" s="158" t="s">
        <v>334</v>
      </c>
      <c r="I215" s="150"/>
      <c r="J215" s="159">
        <f>BK215</f>
        <v>0</v>
      </c>
      <c r="L215" s="147"/>
      <c r="M215" s="152"/>
      <c r="N215" s="153"/>
      <c r="O215" s="153"/>
      <c r="P215" s="154">
        <f>SUM(P216:P240)</f>
        <v>0</v>
      </c>
      <c r="Q215" s="153"/>
      <c r="R215" s="154">
        <f>SUM(R216:R240)</f>
        <v>135.71424999999999</v>
      </c>
      <c r="S215" s="153"/>
      <c r="T215" s="155">
        <f>SUM(T216:T240)</f>
        <v>0</v>
      </c>
      <c r="AR215" s="148" t="s">
        <v>21</v>
      </c>
      <c r="AT215" s="156" t="s">
        <v>76</v>
      </c>
      <c r="AU215" s="156" t="s">
        <v>21</v>
      </c>
      <c r="AY215" s="148" t="s">
        <v>134</v>
      </c>
      <c r="BK215" s="157">
        <f>SUM(BK216:BK240)</f>
        <v>0</v>
      </c>
    </row>
    <row r="216" spans="1:65" s="2" customFormat="1" ht="16.5" customHeight="1">
      <c r="A216" s="32"/>
      <c r="B216" s="160"/>
      <c r="C216" s="161" t="s">
        <v>342</v>
      </c>
      <c r="D216" s="161" t="s">
        <v>137</v>
      </c>
      <c r="E216" s="162" t="s">
        <v>336</v>
      </c>
      <c r="F216" s="163" t="s">
        <v>337</v>
      </c>
      <c r="G216" s="164" t="s">
        <v>199</v>
      </c>
      <c r="H216" s="165">
        <v>27</v>
      </c>
      <c r="I216" s="166"/>
      <c r="J216" s="167">
        <f>ROUND(I216*H216,2)</f>
        <v>0</v>
      </c>
      <c r="K216" s="163" t="s">
        <v>200</v>
      </c>
      <c r="L216" s="33"/>
      <c r="M216" s="168" t="s">
        <v>1</v>
      </c>
      <c r="N216" s="169" t="s">
        <v>42</v>
      </c>
      <c r="O216" s="58"/>
      <c r="P216" s="170">
        <f>O216*H216</f>
        <v>0</v>
      </c>
      <c r="Q216" s="170">
        <v>1.63</v>
      </c>
      <c r="R216" s="170">
        <f>Q216*H216</f>
        <v>44.01</v>
      </c>
      <c r="S216" s="170">
        <v>0</v>
      </c>
      <c r="T216" s="171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2" t="s">
        <v>156</v>
      </c>
      <c r="AT216" s="172" t="s">
        <v>137</v>
      </c>
      <c r="AU216" s="172" t="s">
        <v>86</v>
      </c>
      <c r="AY216" s="17" t="s">
        <v>134</v>
      </c>
      <c r="BE216" s="173">
        <f>IF(N216="základní",J216,0)</f>
        <v>0</v>
      </c>
      <c r="BF216" s="173">
        <f>IF(N216="snížená",J216,0)</f>
        <v>0</v>
      </c>
      <c r="BG216" s="173">
        <f>IF(N216="zákl. přenesená",J216,0)</f>
        <v>0</v>
      </c>
      <c r="BH216" s="173">
        <f>IF(N216="sníž. přenesená",J216,0)</f>
        <v>0</v>
      </c>
      <c r="BI216" s="173">
        <f>IF(N216="nulová",J216,0)</f>
        <v>0</v>
      </c>
      <c r="BJ216" s="17" t="s">
        <v>21</v>
      </c>
      <c r="BK216" s="173">
        <f>ROUND(I216*H216,2)</f>
        <v>0</v>
      </c>
      <c r="BL216" s="17" t="s">
        <v>156</v>
      </c>
      <c r="BM216" s="172" t="s">
        <v>338</v>
      </c>
    </row>
    <row r="217" spans="1:65" s="2" customFormat="1" ht="19.5">
      <c r="A217" s="32"/>
      <c r="B217" s="33"/>
      <c r="C217" s="32"/>
      <c r="D217" s="174" t="s">
        <v>144</v>
      </c>
      <c r="E217" s="32"/>
      <c r="F217" s="175" t="s">
        <v>339</v>
      </c>
      <c r="G217" s="32"/>
      <c r="H217" s="32"/>
      <c r="I217" s="96"/>
      <c r="J217" s="32"/>
      <c r="K217" s="32"/>
      <c r="L217" s="33"/>
      <c r="M217" s="176"/>
      <c r="N217" s="177"/>
      <c r="O217" s="58"/>
      <c r="P217" s="58"/>
      <c r="Q217" s="58"/>
      <c r="R217" s="58"/>
      <c r="S217" s="58"/>
      <c r="T217" s="59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7" t="s">
        <v>144</v>
      </c>
      <c r="AU217" s="17" t="s">
        <v>86</v>
      </c>
    </row>
    <row r="218" spans="1:65" s="2" customFormat="1" ht="19.5">
      <c r="A218" s="32"/>
      <c r="B218" s="33"/>
      <c r="C218" s="32"/>
      <c r="D218" s="174" t="s">
        <v>145</v>
      </c>
      <c r="E218" s="32"/>
      <c r="F218" s="178" t="s">
        <v>340</v>
      </c>
      <c r="G218" s="32"/>
      <c r="H218" s="32"/>
      <c r="I218" s="96"/>
      <c r="J218" s="32"/>
      <c r="K218" s="32"/>
      <c r="L218" s="33"/>
      <c r="M218" s="176"/>
      <c r="N218" s="177"/>
      <c r="O218" s="58"/>
      <c r="P218" s="58"/>
      <c r="Q218" s="58"/>
      <c r="R218" s="58"/>
      <c r="S218" s="58"/>
      <c r="T218" s="59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7" t="s">
        <v>145</v>
      </c>
      <c r="AU218" s="17" t="s">
        <v>86</v>
      </c>
    </row>
    <row r="219" spans="1:65" s="13" customFormat="1">
      <c r="B219" s="183"/>
      <c r="D219" s="174" t="s">
        <v>202</v>
      </c>
      <c r="E219" s="184" t="s">
        <v>1</v>
      </c>
      <c r="F219" s="185" t="s">
        <v>238</v>
      </c>
      <c r="H219" s="184" t="s">
        <v>1</v>
      </c>
      <c r="I219" s="186"/>
      <c r="L219" s="183"/>
      <c r="M219" s="187"/>
      <c r="N219" s="188"/>
      <c r="O219" s="188"/>
      <c r="P219" s="188"/>
      <c r="Q219" s="188"/>
      <c r="R219" s="188"/>
      <c r="S219" s="188"/>
      <c r="T219" s="189"/>
      <c r="AT219" s="184" t="s">
        <v>202</v>
      </c>
      <c r="AU219" s="184" t="s">
        <v>86</v>
      </c>
      <c r="AV219" s="13" t="s">
        <v>21</v>
      </c>
      <c r="AW219" s="13" t="s">
        <v>34</v>
      </c>
      <c r="AX219" s="13" t="s">
        <v>77</v>
      </c>
      <c r="AY219" s="184" t="s">
        <v>134</v>
      </c>
    </row>
    <row r="220" spans="1:65" s="14" customFormat="1">
      <c r="B220" s="190"/>
      <c r="D220" s="174" t="s">
        <v>202</v>
      </c>
      <c r="E220" s="191" t="s">
        <v>1</v>
      </c>
      <c r="F220" s="192" t="s">
        <v>485</v>
      </c>
      <c r="H220" s="193">
        <v>27</v>
      </c>
      <c r="I220" s="194"/>
      <c r="L220" s="190"/>
      <c r="M220" s="195"/>
      <c r="N220" s="196"/>
      <c r="O220" s="196"/>
      <c r="P220" s="196"/>
      <c r="Q220" s="196"/>
      <c r="R220" s="196"/>
      <c r="S220" s="196"/>
      <c r="T220" s="197"/>
      <c r="AT220" s="191" t="s">
        <v>202</v>
      </c>
      <c r="AU220" s="191" t="s">
        <v>86</v>
      </c>
      <c r="AV220" s="14" t="s">
        <v>86</v>
      </c>
      <c r="AW220" s="14" t="s">
        <v>34</v>
      </c>
      <c r="AX220" s="14" t="s">
        <v>21</v>
      </c>
      <c r="AY220" s="191" t="s">
        <v>134</v>
      </c>
    </row>
    <row r="221" spans="1:65" s="2" customFormat="1" ht="16.5" customHeight="1">
      <c r="A221" s="32"/>
      <c r="B221" s="160"/>
      <c r="C221" s="161" t="s">
        <v>353</v>
      </c>
      <c r="D221" s="161" t="s">
        <v>137</v>
      </c>
      <c r="E221" s="162" t="s">
        <v>343</v>
      </c>
      <c r="F221" s="163" t="s">
        <v>344</v>
      </c>
      <c r="G221" s="164" t="s">
        <v>280</v>
      </c>
      <c r="H221" s="165">
        <v>844.8</v>
      </c>
      <c r="I221" s="166"/>
      <c r="J221" s="167">
        <f>ROUND(I221*H221,2)</f>
        <v>0</v>
      </c>
      <c r="K221" s="163" t="s">
        <v>200</v>
      </c>
      <c r="L221" s="33"/>
      <c r="M221" s="168" t="s">
        <v>1</v>
      </c>
      <c r="N221" s="169" t="s">
        <v>42</v>
      </c>
      <c r="O221" s="58"/>
      <c r="P221" s="170">
        <f>O221*H221</f>
        <v>0</v>
      </c>
      <c r="Q221" s="170">
        <v>3.1E-4</v>
      </c>
      <c r="R221" s="170">
        <f>Q221*H221</f>
        <v>0.26188800000000001</v>
      </c>
      <c r="S221" s="170">
        <v>0</v>
      </c>
      <c r="T221" s="171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72" t="s">
        <v>156</v>
      </c>
      <c r="AT221" s="172" t="s">
        <v>137</v>
      </c>
      <c r="AU221" s="172" t="s">
        <v>86</v>
      </c>
      <c r="AY221" s="17" t="s">
        <v>134</v>
      </c>
      <c r="BE221" s="173">
        <f>IF(N221="základní",J221,0)</f>
        <v>0</v>
      </c>
      <c r="BF221" s="173">
        <f>IF(N221="snížená",J221,0)</f>
        <v>0</v>
      </c>
      <c r="BG221" s="173">
        <f>IF(N221="zákl. přenesená",J221,0)</f>
        <v>0</v>
      </c>
      <c r="BH221" s="173">
        <f>IF(N221="sníž. přenesená",J221,0)</f>
        <v>0</v>
      </c>
      <c r="BI221" s="173">
        <f>IF(N221="nulová",J221,0)</f>
        <v>0</v>
      </c>
      <c r="BJ221" s="17" t="s">
        <v>21</v>
      </c>
      <c r="BK221" s="173">
        <f>ROUND(I221*H221,2)</f>
        <v>0</v>
      </c>
      <c r="BL221" s="17" t="s">
        <v>156</v>
      </c>
      <c r="BM221" s="172" t="s">
        <v>345</v>
      </c>
    </row>
    <row r="222" spans="1:65" s="2" customFormat="1" ht="19.5">
      <c r="A222" s="32"/>
      <c r="B222" s="33"/>
      <c r="C222" s="32"/>
      <c r="D222" s="174" t="s">
        <v>144</v>
      </c>
      <c r="E222" s="32"/>
      <c r="F222" s="175" t="s">
        <v>346</v>
      </c>
      <c r="G222" s="32"/>
      <c r="H222" s="32"/>
      <c r="I222" s="96"/>
      <c r="J222" s="32"/>
      <c r="K222" s="32"/>
      <c r="L222" s="33"/>
      <c r="M222" s="176"/>
      <c r="N222" s="177"/>
      <c r="O222" s="58"/>
      <c r="P222" s="58"/>
      <c r="Q222" s="58"/>
      <c r="R222" s="58"/>
      <c r="S222" s="58"/>
      <c r="T222" s="59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7" t="s">
        <v>144</v>
      </c>
      <c r="AU222" s="17" t="s">
        <v>86</v>
      </c>
    </row>
    <row r="223" spans="1:65" s="2" customFormat="1" ht="29.25">
      <c r="A223" s="32"/>
      <c r="B223" s="33"/>
      <c r="C223" s="32"/>
      <c r="D223" s="174" t="s">
        <v>145</v>
      </c>
      <c r="E223" s="32"/>
      <c r="F223" s="178" t="s">
        <v>347</v>
      </c>
      <c r="G223" s="32"/>
      <c r="H223" s="32"/>
      <c r="I223" s="96"/>
      <c r="J223" s="32"/>
      <c r="K223" s="32"/>
      <c r="L223" s="33"/>
      <c r="M223" s="176"/>
      <c r="N223" s="177"/>
      <c r="O223" s="58"/>
      <c r="P223" s="58"/>
      <c r="Q223" s="58"/>
      <c r="R223" s="58"/>
      <c r="S223" s="58"/>
      <c r="T223" s="59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7" t="s">
        <v>145</v>
      </c>
      <c r="AU223" s="17" t="s">
        <v>86</v>
      </c>
    </row>
    <row r="224" spans="1:65" s="13" customFormat="1">
      <c r="B224" s="183"/>
      <c r="D224" s="174" t="s">
        <v>202</v>
      </c>
      <c r="E224" s="184" t="s">
        <v>1</v>
      </c>
      <c r="F224" s="185" t="s">
        <v>348</v>
      </c>
      <c r="H224" s="184" t="s">
        <v>1</v>
      </c>
      <c r="I224" s="186"/>
      <c r="L224" s="183"/>
      <c r="M224" s="187"/>
      <c r="N224" s="188"/>
      <c r="O224" s="188"/>
      <c r="P224" s="188"/>
      <c r="Q224" s="188"/>
      <c r="R224" s="188"/>
      <c r="S224" s="188"/>
      <c r="T224" s="189"/>
      <c r="AT224" s="184" t="s">
        <v>202</v>
      </c>
      <c r="AU224" s="184" t="s">
        <v>86</v>
      </c>
      <c r="AV224" s="13" t="s">
        <v>21</v>
      </c>
      <c r="AW224" s="13" t="s">
        <v>34</v>
      </c>
      <c r="AX224" s="13" t="s">
        <v>77</v>
      </c>
      <c r="AY224" s="184" t="s">
        <v>134</v>
      </c>
    </row>
    <row r="225" spans="1:65" s="14" customFormat="1">
      <c r="B225" s="190"/>
      <c r="D225" s="174" t="s">
        <v>202</v>
      </c>
      <c r="E225" s="191" t="s">
        <v>1</v>
      </c>
      <c r="F225" s="192" t="s">
        <v>486</v>
      </c>
      <c r="H225" s="193">
        <v>108.9</v>
      </c>
      <c r="I225" s="194"/>
      <c r="L225" s="190"/>
      <c r="M225" s="195"/>
      <c r="N225" s="196"/>
      <c r="O225" s="196"/>
      <c r="P225" s="196"/>
      <c r="Q225" s="196"/>
      <c r="R225" s="196"/>
      <c r="S225" s="196"/>
      <c r="T225" s="197"/>
      <c r="AT225" s="191" t="s">
        <v>202</v>
      </c>
      <c r="AU225" s="191" t="s">
        <v>86</v>
      </c>
      <c r="AV225" s="14" t="s">
        <v>86</v>
      </c>
      <c r="AW225" s="14" t="s">
        <v>34</v>
      </c>
      <c r="AX225" s="14" t="s">
        <v>77</v>
      </c>
      <c r="AY225" s="191" t="s">
        <v>134</v>
      </c>
    </row>
    <row r="226" spans="1:65" s="13" customFormat="1">
      <c r="B226" s="183"/>
      <c r="D226" s="174" t="s">
        <v>202</v>
      </c>
      <c r="E226" s="184" t="s">
        <v>1</v>
      </c>
      <c r="F226" s="185" t="s">
        <v>350</v>
      </c>
      <c r="H226" s="184" t="s">
        <v>1</v>
      </c>
      <c r="I226" s="186"/>
      <c r="L226" s="183"/>
      <c r="M226" s="187"/>
      <c r="N226" s="188"/>
      <c r="O226" s="188"/>
      <c r="P226" s="188"/>
      <c r="Q226" s="188"/>
      <c r="R226" s="188"/>
      <c r="S226" s="188"/>
      <c r="T226" s="189"/>
      <c r="AT226" s="184" t="s">
        <v>202</v>
      </c>
      <c r="AU226" s="184" t="s">
        <v>86</v>
      </c>
      <c r="AV226" s="13" t="s">
        <v>21</v>
      </c>
      <c r="AW226" s="13" t="s">
        <v>34</v>
      </c>
      <c r="AX226" s="13" t="s">
        <v>77</v>
      </c>
      <c r="AY226" s="184" t="s">
        <v>134</v>
      </c>
    </row>
    <row r="227" spans="1:65" s="14" customFormat="1">
      <c r="B227" s="190"/>
      <c r="D227" s="174" t="s">
        <v>202</v>
      </c>
      <c r="E227" s="191" t="s">
        <v>1</v>
      </c>
      <c r="F227" s="192" t="s">
        <v>487</v>
      </c>
      <c r="H227" s="193">
        <v>735.9</v>
      </c>
      <c r="I227" s="194"/>
      <c r="L227" s="190"/>
      <c r="M227" s="195"/>
      <c r="N227" s="196"/>
      <c r="O227" s="196"/>
      <c r="P227" s="196"/>
      <c r="Q227" s="196"/>
      <c r="R227" s="196"/>
      <c r="S227" s="196"/>
      <c r="T227" s="197"/>
      <c r="AT227" s="191" t="s">
        <v>202</v>
      </c>
      <c r="AU227" s="191" t="s">
        <v>86</v>
      </c>
      <c r="AV227" s="14" t="s">
        <v>86</v>
      </c>
      <c r="AW227" s="14" t="s">
        <v>34</v>
      </c>
      <c r="AX227" s="14" t="s">
        <v>77</v>
      </c>
      <c r="AY227" s="191" t="s">
        <v>134</v>
      </c>
    </row>
    <row r="228" spans="1:65" s="15" customFormat="1">
      <c r="B228" s="208"/>
      <c r="D228" s="174" t="s">
        <v>202</v>
      </c>
      <c r="E228" s="209" t="s">
        <v>1</v>
      </c>
      <c r="F228" s="210" t="s">
        <v>352</v>
      </c>
      <c r="H228" s="211">
        <v>844.8</v>
      </c>
      <c r="I228" s="212"/>
      <c r="L228" s="208"/>
      <c r="M228" s="213"/>
      <c r="N228" s="214"/>
      <c r="O228" s="214"/>
      <c r="P228" s="214"/>
      <c r="Q228" s="214"/>
      <c r="R228" s="214"/>
      <c r="S228" s="214"/>
      <c r="T228" s="215"/>
      <c r="AT228" s="209" t="s">
        <v>202</v>
      </c>
      <c r="AU228" s="209" t="s">
        <v>86</v>
      </c>
      <c r="AV228" s="15" t="s">
        <v>156</v>
      </c>
      <c r="AW228" s="15" t="s">
        <v>34</v>
      </c>
      <c r="AX228" s="15" t="s">
        <v>21</v>
      </c>
      <c r="AY228" s="209" t="s">
        <v>134</v>
      </c>
    </row>
    <row r="229" spans="1:65" s="2" customFormat="1" ht="16.5" customHeight="1">
      <c r="A229" s="32"/>
      <c r="B229" s="160"/>
      <c r="C229" s="198" t="s">
        <v>364</v>
      </c>
      <c r="D229" s="198" t="s">
        <v>326</v>
      </c>
      <c r="E229" s="199" t="s">
        <v>354</v>
      </c>
      <c r="F229" s="200" t="s">
        <v>355</v>
      </c>
      <c r="G229" s="201" t="s">
        <v>356</v>
      </c>
      <c r="H229" s="202">
        <v>545.04999999999995</v>
      </c>
      <c r="I229" s="203"/>
      <c r="J229" s="204">
        <f>ROUND(I229*H229,2)</f>
        <v>0</v>
      </c>
      <c r="K229" s="200" t="s">
        <v>141</v>
      </c>
      <c r="L229" s="205"/>
      <c r="M229" s="206" t="s">
        <v>1</v>
      </c>
      <c r="N229" s="207" t="s">
        <v>42</v>
      </c>
      <c r="O229" s="58"/>
      <c r="P229" s="170">
        <f>O229*H229</f>
        <v>0</v>
      </c>
      <c r="Q229" s="170">
        <v>4.4000000000000002E-4</v>
      </c>
      <c r="R229" s="170">
        <f>Q229*H229</f>
        <v>0.23982199999999998</v>
      </c>
      <c r="S229" s="170">
        <v>0</v>
      </c>
      <c r="T229" s="171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72" t="s">
        <v>177</v>
      </c>
      <c r="AT229" s="172" t="s">
        <v>326</v>
      </c>
      <c r="AU229" s="172" t="s">
        <v>86</v>
      </c>
      <c r="AY229" s="17" t="s">
        <v>134</v>
      </c>
      <c r="BE229" s="173">
        <f>IF(N229="základní",J229,0)</f>
        <v>0</v>
      </c>
      <c r="BF229" s="173">
        <f>IF(N229="snížená",J229,0)</f>
        <v>0</v>
      </c>
      <c r="BG229" s="173">
        <f>IF(N229="zákl. přenesená",J229,0)</f>
        <v>0</v>
      </c>
      <c r="BH229" s="173">
        <f>IF(N229="sníž. přenesená",J229,0)</f>
        <v>0</v>
      </c>
      <c r="BI229" s="173">
        <f>IF(N229="nulová",J229,0)</f>
        <v>0</v>
      </c>
      <c r="BJ229" s="17" t="s">
        <v>21</v>
      </c>
      <c r="BK229" s="173">
        <f>ROUND(I229*H229,2)</f>
        <v>0</v>
      </c>
      <c r="BL229" s="17" t="s">
        <v>156</v>
      </c>
      <c r="BM229" s="172" t="s">
        <v>357</v>
      </c>
    </row>
    <row r="230" spans="1:65" s="2" customFormat="1" ht="19.5">
      <c r="A230" s="32"/>
      <c r="B230" s="33"/>
      <c r="C230" s="32"/>
      <c r="D230" s="174" t="s">
        <v>144</v>
      </c>
      <c r="E230" s="32"/>
      <c r="F230" s="175" t="s">
        <v>358</v>
      </c>
      <c r="G230" s="32"/>
      <c r="H230" s="32"/>
      <c r="I230" s="96"/>
      <c r="J230" s="32"/>
      <c r="K230" s="32"/>
      <c r="L230" s="33"/>
      <c r="M230" s="176"/>
      <c r="N230" s="177"/>
      <c r="O230" s="58"/>
      <c r="P230" s="58"/>
      <c r="Q230" s="58"/>
      <c r="R230" s="58"/>
      <c r="S230" s="58"/>
      <c r="T230" s="59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7" t="s">
        <v>144</v>
      </c>
      <c r="AU230" s="17" t="s">
        <v>86</v>
      </c>
    </row>
    <row r="231" spans="1:65" s="2" customFormat="1" ht="19.5">
      <c r="A231" s="32"/>
      <c r="B231" s="33"/>
      <c r="C231" s="32"/>
      <c r="D231" s="174" t="s">
        <v>145</v>
      </c>
      <c r="E231" s="32"/>
      <c r="F231" s="178" t="s">
        <v>359</v>
      </c>
      <c r="G231" s="32"/>
      <c r="H231" s="32"/>
      <c r="I231" s="96"/>
      <c r="J231" s="32"/>
      <c r="K231" s="32"/>
      <c r="L231" s="33"/>
      <c r="M231" s="176"/>
      <c r="N231" s="177"/>
      <c r="O231" s="58"/>
      <c r="P231" s="58"/>
      <c r="Q231" s="58"/>
      <c r="R231" s="58"/>
      <c r="S231" s="58"/>
      <c r="T231" s="59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7" t="s">
        <v>145</v>
      </c>
      <c r="AU231" s="17" t="s">
        <v>86</v>
      </c>
    </row>
    <row r="232" spans="1:65" s="13" customFormat="1">
      <c r="B232" s="183"/>
      <c r="D232" s="174" t="s">
        <v>202</v>
      </c>
      <c r="E232" s="184" t="s">
        <v>1</v>
      </c>
      <c r="F232" s="185" t="s">
        <v>360</v>
      </c>
      <c r="H232" s="184" t="s">
        <v>1</v>
      </c>
      <c r="I232" s="186"/>
      <c r="L232" s="183"/>
      <c r="M232" s="187"/>
      <c r="N232" s="188"/>
      <c r="O232" s="188"/>
      <c r="P232" s="188"/>
      <c r="Q232" s="188"/>
      <c r="R232" s="188"/>
      <c r="S232" s="188"/>
      <c r="T232" s="189"/>
      <c r="AT232" s="184" t="s">
        <v>202</v>
      </c>
      <c r="AU232" s="184" t="s">
        <v>86</v>
      </c>
      <c r="AV232" s="13" t="s">
        <v>21</v>
      </c>
      <c r="AW232" s="13" t="s">
        <v>34</v>
      </c>
      <c r="AX232" s="13" t="s">
        <v>77</v>
      </c>
      <c r="AY232" s="184" t="s">
        <v>134</v>
      </c>
    </row>
    <row r="233" spans="1:65" s="14" customFormat="1">
      <c r="B233" s="190"/>
      <c r="D233" s="174" t="s">
        <v>202</v>
      </c>
      <c r="E233" s="191" t="s">
        <v>1</v>
      </c>
      <c r="F233" s="192" t="s">
        <v>488</v>
      </c>
      <c r="H233" s="193">
        <v>54.45</v>
      </c>
      <c r="I233" s="194"/>
      <c r="L233" s="190"/>
      <c r="M233" s="195"/>
      <c r="N233" s="196"/>
      <c r="O233" s="196"/>
      <c r="P233" s="196"/>
      <c r="Q233" s="196"/>
      <c r="R233" s="196"/>
      <c r="S233" s="196"/>
      <c r="T233" s="197"/>
      <c r="AT233" s="191" t="s">
        <v>202</v>
      </c>
      <c r="AU233" s="191" t="s">
        <v>86</v>
      </c>
      <c r="AV233" s="14" t="s">
        <v>86</v>
      </c>
      <c r="AW233" s="14" t="s">
        <v>34</v>
      </c>
      <c r="AX233" s="14" t="s">
        <v>77</v>
      </c>
      <c r="AY233" s="191" t="s">
        <v>134</v>
      </c>
    </row>
    <row r="234" spans="1:65" s="13" customFormat="1">
      <c r="B234" s="183"/>
      <c r="D234" s="174" t="s">
        <v>202</v>
      </c>
      <c r="E234" s="184" t="s">
        <v>1</v>
      </c>
      <c r="F234" s="185" t="s">
        <v>489</v>
      </c>
      <c r="H234" s="184" t="s">
        <v>1</v>
      </c>
      <c r="I234" s="186"/>
      <c r="L234" s="183"/>
      <c r="M234" s="187"/>
      <c r="N234" s="188"/>
      <c r="O234" s="188"/>
      <c r="P234" s="188"/>
      <c r="Q234" s="188"/>
      <c r="R234" s="188"/>
      <c r="S234" s="188"/>
      <c r="T234" s="189"/>
      <c r="AT234" s="184" t="s">
        <v>202</v>
      </c>
      <c r="AU234" s="184" t="s">
        <v>86</v>
      </c>
      <c r="AV234" s="13" t="s">
        <v>21</v>
      </c>
      <c r="AW234" s="13" t="s">
        <v>34</v>
      </c>
      <c r="AX234" s="13" t="s">
        <v>77</v>
      </c>
      <c r="AY234" s="184" t="s">
        <v>134</v>
      </c>
    </row>
    <row r="235" spans="1:65" s="14" customFormat="1">
      <c r="B235" s="190"/>
      <c r="D235" s="174" t="s">
        <v>202</v>
      </c>
      <c r="E235" s="191" t="s">
        <v>1</v>
      </c>
      <c r="F235" s="192" t="s">
        <v>490</v>
      </c>
      <c r="H235" s="193">
        <v>490.6</v>
      </c>
      <c r="I235" s="194"/>
      <c r="L235" s="190"/>
      <c r="M235" s="195"/>
      <c r="N235" s="196"/>
      <c r="O235" s="196"/>
      <c r="P235" s="196"/>
      <c r="Q235" s="196"/>
      <c r="R235" s="196"/>
      <c r="S235" s="196"/>
      <c r="T235" s="197"/>
      <c r="AT235" s="191" t="s">
        <v>202</v>
      </c>
      <c r="AU235" s="191" t="s">
        <v>86</v>
      </c>
      <c r="AV235" s="14" t="s">
        <v>86</v>
      </c>
      <c r="AW235" s="14" t="s">
        <v>34</v>
      </c>
      <c r="AX235" s="14" t="s">
        <v>77</v>
      </c>
      <c r="AY235" s="191" t="s">
        <v>134</v>
      </c>
    </row>
    <row r="236" spans="1:65" s="15" customFormat="1">
      <c r="B236" s="208"/>
      <c r="D236" s="174" t="s">
        <v>202</v>
      </c>
      <c r="E236" s="209" t="s">
        <v>1</v>
      </c>
      <c r="F236" s="210" t="s">
        <v>352</v>
      </c>
      <c r="H236" s="211">
        <v>545.04999999999995</v>
      </c>
      <c r="I236" s="212"/>
      <c r="L236" s="208"/>
      <c r="M236" s="213"/>
      <c r="N236" s="214"/>
      <c r="O236" s="214"/>
      <c r="P236" s="214"/>
      <c r="Q236" s="214"/>
      <c r="R236" s="214"/>
      <c r="S236" s="214"/>
      <c r="T236" s="215"/>
      <c r="AT236" s="209" t="s">
        <v>202</v>
      </c>
      <c r="AU236" s="209" t="s">
        <v>86</v>
      </c>
      <c r="AV236" s="15" t="s">
        <v>156</v>
      </c>
      <c r="AW236" s="15" t="s">
        <v>34</v>
      </c>
      <c r="AX236" s="15" t="s">
        <v>21</v>
      </c>
      <c r="AY236" s="209" t="s">
        <v>134</v>
      </c>
    </row>
    <row r="237" spans="1:65" s="2" customFormat="1" ht="21.75" customHeight="1">
      <c r="A237" s="32"/>
      <c r="B237" s="160"/>
      <c r="C237" s="161" t="s">
        <v>373</v>
      </c>
      <c r="D237" s="161" t="s">
        <v>137</v>
      </c>
      <c r="E237" s="162" t="s">
        <v>365</v>
      </c>
      <c r="F237" s="163" t="s">
        <v>366</v>
      </c>
      <c r="G237" s="164" t="s">
        <v>356</v>
      </c>
      <c r="H237" s="165">
        <v>446</v>
      </c>
      <c r="I237" s="166"/>
      <c r="J237" s="167">
        <f>ROUND(I237*H237,2)</f>
        <v>0</v>
      </c>
      <c r="K237" s="163" t="s">
        <v>367</v>
      </c>
      <c r="L237" s="33"/>
      <c r="M237" s="168" t="s">
        <v>1</v>
      </c>
      <c r="N237" s="169" t="s">
        <v>42</v>
      </c>
      <c r="O237" s="58"/>
      <c r="P237" s="170">
        <f>O237*H237</f>
        <v>0</v>
      </c>
      <c r="Q237" s="170">
        <v>0.20449000000000001</v>
      </c>
      <c r="R237" s="170">
        <f>Q237*H237</f>
        <v>91.202539999999999</v>
      </c>
      <c r="S237" s="170">
        <v>0</v>
      </c>
      <c r="T237" s="171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72" t="s">
        <v>156</v>
      </c>
      <c r="AT237" s="172" t="s">
        <v>137</v>
      </c>
      <c r="AU237" s="172" t="s">
        <v>86</v>
      </c>
      <c r="AY237" s="17" t="s">
        <v>134</v>
      </c>
      <c r="BE237" s="173">
        <f>IF(N237="základní",J237,0)</f>
        <v>0</v>
      </c>
      <c r="BF237" s="173">
        <f>IF(N237="snížená",J237,0)</f>
        <v>0</v>
      </c>
      <c r="BG237" s="173">
        <f>IF(N237="zákl. přenesená",J237,0)</f>
        <v>0</v>
      </c>
      <c r="BH237" s="173">
        <f>IF(N237="sníž. přenesená",J237,0)</f>
        <v>0</v>
      </c>
      <c r="BI237" s="173">
        <f>IF(N237="nulová",J237,0)</f>
        <v>0</v>
      </c>
      <c r="BJ237" s="17" t="s">
        <v>21</v>
      </c>
      <c r="BK237" s="173">
        <f>ROUND(I237*H237,2)</f>
        <v>0</v>
      </c>
      <c r="BL237" s="17" t="s">
        <v>156</v>
      </c>
      <c r="BM237" s="172" t="s">
        <v>491</v>
      </c>
    </row>
    <row r="238" spans="1:65" s="2" customFormat="1" ht="19.5">
      <c r="A238" s="32"/>
      <c r="B238" s="33"/>
      <c r="C238" s="32"/>
      <c r="D238" s="174" t="s">
        <v>144</v>
      </c>
      <c r="E238" s="32"/>
      <c r="F238" s="175" t="s">
        <v>369</v>
      </c>
      <c r="G238" s="32"/>
      <c r="H238" s="32"/>
      <c r="I238" s="96"/>
      <c r="J238" s="32"/>
      <c r="K238" s="32"/>
      <c r="L238" s="33"/>
      <c r="M238" s="176"/>
      <c r="N238" s="177"/>
      <c r="O238" s="58"/>
      <c r="P238" s="58"/>
      <c r="Q238" s="58"/>
      <c r="R238" s="58"/>
      <c r="S238" s="58"/>
      <c r="T238" s="59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T238" s="17" t="s">
        <v>144</v>
      </c>
      <c r="AU238" s="17" t="s">
        <v>86</v>
      </c>
    </row>
    <row r="239" spans="1:65" s="2" customFormat="1" ht="19.5">
      <c r="A239" s="32"/>
      <c r="B239" s="33"/>
      <c r="C239" s="32"/>
      <c r="D239" s="174" t="s">
        <v>145</v>
      </c>
      <c r="E239" s="32"/>
      <c r="F239" s="178" t="s">
        <v>370</v>
      </c>
      <c r="G239" s="32"/>
      <c r="H239" s="32"/>
      <c r="I239" s="96"/>
      <c r="J239" s="32"/>
      <c r="K239" s="32"/>
      <c r="L239" s="33"/>
      <c r="M239" s="176"/>
      <c r="N239" s="177"/>
      <c r="O239" s="58"/>
      <c r="P239" s="58"/>
      <c r="Q239" s="58"/>
      <c r="R239" s="58"/>
      <c r="S239" s="58"/>
      <c r="T239" s="59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T239" s="17" t="s">
        <v>145</v>
      </c>
      <c r="AU239" s="17" t="s">
        <v>86</v>
      </c>
    </row>
    <row r="240" spans="1:65" s="14" customFormat="1">
      <c r="B240" s="190"/>
      <c r="D240" s="174" t="s">
        <v>202</v>
      </c>
      <c r="E240" s="191" t="s">
        <v>1</v>
      </c>
      <c r="F240" s="192" t="s">
        <v>492</v>
      </c>
      <c r="H240" s="193">
        <v>446</v>
      </c>
      <c r="I240" s="194"/>
      <c r="L240" s="190"/>
      <c r="M240" s="195"/>
      <c r="N240" s="196"/>
      <c r="O240" s="196"/>
      <c r="P240" s="196"/>
      <c r="Q240" s="196"/>
      <c r="R240" s="196"/>
      <c r="S240" s="196"/>
      <c r="T240" s="197"/>
      <c r="AT240" s="191" t="s">
        <v>202</v>
      </c>
      <c r="AU240" s="191" t="s">
        <v>86</v>
      </c>
      <c r="AV240" s="14" t="s">
        <v>86</v>
      </c>
      <c r="AW240" s="14" t="s">
        <v>34</v>
      </c>
      <c r="AX240" s="14" t="s">
        <v>21</v>
      </c>
      <c r="AY240" s="191" t="s">
        <v>134</v>
      </c>
    </row>
    <row r="241" spans="1:65" s="12" customFormat="1" ht="22.9" customHeight="1">
      <c r="B241" s="147"/>
      <c r="D241" s="148" t="s">
        <v>76</v>
      </c>
      <c r="E241" s="158" t="s">
        <v>133</v>
      </c>
      <c r="F241" s="158" t="s">
        <v>372</v>
      </c>
      <c r="I241" s="150"/>
      <c r="J241" s="159">
        <f>BK241</f>
        <v>0</v>
      </c>
      <c r="L241" s="147"/>
      <c r="M241" s="152"/>
      <c r="N241" s="153"/>
      <c r="O241" s="153"/>
      <c r="P241" s="154">
        <f>SUM(P242:P279)</f>
        <v>0</v>
      </c>
      <c r="Q241" s="153"/>
      <c r="R241" s="154">
        <f>SUM(R242:R279)</f>
        <v>1241.0937464200001</v>
      </c>
      <c r="S241" s="153"/>
      <c r="T241" s="155">
        <f>SUM(T242:T279)</f>
        <v>0</v>
      </c>
      <c r="AR241" s="148" t="s">
        <v>21</v>
      </c>
      <c r="AT241" s="156" t="s">
        <v>76</v>
      </c>
      <c r="AU241" s="156" t="s">
        <v>21</v>
      </c>
      <c r="AY241" s="148" t="s">
        <v>134</v>
      </c>
      <c r="BK241" s="157">
        <f>SUM(BK242:BK279)</f>
        <v>0</v>
      </c>
    </row>
    <row r="242" spans="1:65" s="2" customFormat="1" ht="16.5" customHeight="1">
      <c r="A242" s="32"/>
      <c r="B242" s="160"/>
      <c r="C242" s="161" t="s">
        <v>379</v>
      </c>
      <c r="D242" s="161" t="s">
        <v>137</v>
      </c>
      <c r="E242" s="162" t="s">
        <v>374</v>
      </c>
      <c r="F242" s="163" t="s">
        <v>375</v>
      </c>
      <c r="G242" s="164" t="s">
        <v>280</v>
      </c>
      <c r="H242" s="165">
        <v>2120.7060000000001</v>
      </c>
      <c r="I242" s="166"/>
      <c r="J242" s="167">
        <f>ROUND(I242*H242,2)</f>
        <v>0</v>
      </c>
      <c r="K242" s="163" t="s">
        <v>271</v>
      </c>
      <c r="L242" s="33"/>
      <c r="M242" s="168" t="s">
        <v>1</v>
      </c>
      <c r="N242" s="169" t="s">
        <v>42</v>
      </c>
      <c r="O242" s="58"/>
      <c r="P242" s="170">
        <f>O242*H242</f>
        <v>0</v>
      </c>
      <c r="Q242" s="170">
        <v>0</v>
      </c>
      <c r="R242" s="170">
        <f>Q242*H242</f>
        <v>0</v>
      </c>
      <c r="S242" s="170">
        <v>0</v>
      </c>
      <c r="T242" s="171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72" t="s">
        <v>156</v>
      </c>
      <c r="AT242" s="172" t="s">
        <v>137</v>
      </c>
      <c r="AU242" s="172" t="s">
        <v>86</v>
      </c>
      <c r="AY242" s="17" t="s">
        <v>134</v>
      </c>
      <c r="BE242" s="173">
        <f>IF(N242="základní",J242,0)</f>
        <v>0</v>
      </c>
      <c r="BF242" s="173">
        <f>IF(N242="snížená",J242,0)</f>
        <v>0</v>
      </c>
      <c r="BG242" s="173">
        <f>IF(N242="zákl. přenesená",J242,0)</f>
        <v>0</v>
      </c>
      <c r="BH242" s="173">
        <f>IF(N242="sníž. přenesená",J242,0)</f>
        <v>0</v>
      </c>
      <c r="BI242" s="173">
        <f>IF(N242="nulová",J242,0)</f>
        <v>0</v>
      </c>
      <c r="BJ242" s="17" t="s">
        <v>21</v>
      </c>
      <c r="BK242" s="173">
        <f>ROUND(I242*H242,2)</f>
        <v>0</v>
      </c>
      <c r="BL242" s="17" t="s">
        <v>156</v>
      </c>
      <c r="BM242" s="172" t="s">
        <v>376</v>
      </c>
    </row>
    <row r="243" spans="1:65" s="2" customFormat="1" ht="29.25">
      <c r="A243" s="32"/>
      <c r="B243" s="33"/>
      <c r="C243" s="32"/>
      <c r="D243" s="174" t="s">
        <v>144</v>
      </c>
      <c r="E243" s="32"/>
      <c r="F243" s="175" t="s">
        <v>377</v>
      </c>
      <c r="G243" s="32"/>
      <c r="H243" s="32"/>
      <c r="I243" s="96"/>
      <c r="J243" s="32"/>
      <c r="K243" s="32"/>
      <c r="L243" s="33"/>
      <c r="M243" s="176"/>
      <c r="N243" s="177"/>
      <c r="O243" s="58"/>
      <c r="P243" s="58"/>
      <c r="Q243" s="58"/>
      <c r="R243" s="58"/>
      <c r="S243" s="58"/>
      <c r="T243" s="59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7" t="s">
        <v>144</v>
      </c>
      <c r="AU243" s="17" t="s">
        <v>86</v>
      </c>
    </row>
    <row r="244" spans="1:65" s="13" customFormat="1">
      <c r="B244" s="183"/>
      <c r="D244" s="174" t="s">
        <v>202</v>
      </c>
      <c r="E244" s="184" t="s">
        <v>1</v>
      </c>
      <c r="F244" s="185" t="s">
        <v>378</v>
      </c>
      <c r="H244" s="184" t="s">
        <v>1</v>
      </c>
      <c r="I244" s="186"/>
      <c r="L244" s="183"/>
      <c r="M244" s="187"/>
      <c r="N244" s="188"/>
      <c r="O244" s="188"/>
      <c r="P244" s="188"/>
      <c r="Q244" s="188"/>
      <c r="R244" s="188"/>
      <c r="S244" s="188"/>
      <c r="T244" s="189"/>
      <c r="AT244" s="184" t="s">
        <v>202</v>
      </c>
      <c r="AU244" s="184" t="s">
        <v>86</v>
      </c>
      <c r="AV244" s="13" t="s">
        <v>21</v>
      </c>
      <c r="AW244" s="13" t="s">
        <v>34</v>
      </c>
      <c r="AX244" s="13" t="s">
        <v>77</v>
      </c>
      <c r="AY244" s="184" t="s">
        <v>134</v>
      </c>
    </row>
    <row r="245" spans="1:65" s="14" customFormat="1">
      <c r="B245" s="190"/>
      <c r="D245" s="174" t="s">
        <v>202</v>
      </c>
      <c r="E245" s="191" t="s">
        <v>1</v>
      </c>
      <c r="F245" s="192" t="s">
        <v>493</v>
      </c>
      <c r="H245" s="193">
        <v>2120.7060000000001</v>
      </c>
      <c r="I245" s="194"/>
      <c r="L245" s="190"/>
      <c r="M245" s="195"/>
      <c r="N245" s="196"/>
      <c r="O245" s="196"/>
      <c r="P245" s="196"/>
      <c r="Q245" s="196"/>
      <c r="R245" s="196"/>
      <c r="S245" s="196"/>
      <c r="T245" s="197"/>
      <c r="AT245" s="191" t="s">
        <v>202</v>
      </c>
      <c r="AU245" s="191" t="s">
        <v>86</v>
      </c>
      <c r="AV245" s="14" t="s">
        <v>86</v>
      </c>
      <c r="AW245" s="14" t="s">
        <v>34</v>
      </c>
      <c r="AX245" s="14" t="s">
        <v>21</v>
      </c>
      <c r="AY245" s="191" t="s">
        <v>134</v>
      </c>
    </row>
    <row r="246" spans="1:65" s="2" customFormat="1" ht="16.5" customHeight="1">
      <c r="A246" s="32"/>
      <c r="B246" s="160"/>
      <c r="C246" s="198" t="s">
        <v>386</v>
      </c>
      <c r="D246" s="198" t="s">
        <v>326</v>
      </c>
      <c r="E246" s="199" t="s">
        <v>380</v>
      </c>
      <c r="F246" s="200" t="s">
        <v>381</v>
      </c>
      <c r="G246" s="201" t="s">
        <v>270</v>
      </c>
      <c r="H246" s="202">
        <v>48.777999999999999</v>
      </c>
      <c r="I246" s="203"/>
      <c r="J246" s="204">
        <f>ROUND(I246*H246,2)</f>
        <v>0</v>
      </c>
      <c r="K246" s="200" t="s">
        <v>271</v>
      </c>
      <c r="L246" s="205"/>
      <c r="M246" s="206" t="s">
        <v>1</v>
      </c>
      <c r="N246" s="207" t="s">
        <v>42</v>
      </c>
      <c r="O246" s="58"/>
      <c r="P246" s="170">
        <f>O246*H246</f>
        <v>0</v>
      </c>
      <c r="Q246" s="170">
        <v>1</v>
      </c>
      <c r="R246" s="170">
        <f>Q246*H246</f>
        <v>48.777999999999999</v>
      </c>
      <c r="S246" s="170">
        <v>0</v>
      </c>
      <c r="T246" s="171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72" t="s">
        <v>177</v>
      </c>
      <c r="AT246" s="172" t="s">
        <v>326</v>
      </c>
      <c r="AU246" s="172" t="s">
        <v>86</v>
      </c>
      <c r="AY246" s="17" t="s">
        <v>134</v>
      </c>
      <c r="BE246" s="173">
        <f>IF(N246="základní",J246,0)</f>
        <v>0</v>
      </c>
      <c r="BF246" s="173">
        <f>IF(N246="snížená",J246,0)</f>
        <v>0</v>
      </c>
      <c r="BG246" s="173">
        <f>IF(N246="zákl. přenesená",J246,0)</f>
        <v>0</v>
      </c>
      <c r="BH246" s="173">
        <f>IF(N246="sníž. přenesená",J246,0)</f>
        <v>0</v>
      </c>
      <c r="BI246" s="173">
        <f>IF(N246="nulová",J246,0)</f>
        <v>0</v>
      </c>
      <c r="BJ246" s="17" t="s">
        <v>21</v>
      </c>
      <c r="BK246" s="173">
        <f>ROUND(I246*H246,2)</f>
        <v>0</v>
      </c>
      <c r="BL246" s="17" t="s">
        <v>156</v>
      </c>
      <c r="BM246" s="172" t="s">
        <v>382</v>
      </c>
    </row>
    <row r="247" spans="1:65" s="2" customFormat="1">
      <c r="A247" s="32"/>
      <c r="B247" s="33"/>
      <c r="C247" s="32"/>
      <c r="D247" s="174" t="s">
        <v>144</v>
      </c>
      <c r="E247" s="32"/>
      <c r="F247" s="175" t="s">
        <v>383</v>
      </c>
      <c r="G247" s="32"/>
      <c r="H247" s="32"/>
      <c r="I247" s="96"/>
      <c r="J247" s="32"/>
      <c r="K247" s="32"/>
      <c r="L247" s="33"/>
      <c r="M247" s="176"/>
      <c r="N247" s="177"/>
      <c r="O247" s="58"/>
      <c r="P247" s="58"/>
      <c r="Q247" s="58"/>
      <c r="R247" s="58"/>
      <c r="S247" s="58"/>
      <c r="T247" s="59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T247" s="17" t="s">
        <v>144</v>
      </c>
      <c r="AU247" s="17" t="s">
        <v>86</v>
      </c>
    </row>
    <row r="248" spans="1:65" s="2" customFormat="1" ht="19.5">
      <c r="A248" s="32"/>
      <c r="B248" s="33"/>
      <c r="C248" s="32"/>
      <c r="D248" s="174" t="s">
        <v>145</v>
      </c>
      <c r="E248" s="32"/>
      <c r="F248" s="178" t="s">
        <v>384</v>
      </c>
      <c r="G248" s="32"/>
      <c r="H248" s="32"/>
      <c r="I248" s="96"/>
      <c r="J248" s="32"/>
      <c r="K248" s="32"/>
      <c r="L248" s="33"/>
      <c r="M248" s="176"/>
      <c r="N248" s="177"/>
      <c r="O248" s="58"/>
      <c r="P248" s="58"/>
      <c r="Q248" s="58"/>
      <c r="R248" s="58"/>
      <c r="S248" s="58"/>
      <c r="T248" s="59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T248" s="17" t="s">
        <v>145</v>
      </c>
      <c r="AU248" s="17" t="s">
        <v>86</v>
      </c>
    </row>
    <row r="249" spans="1:65" s="14" customFormat="1">
      <c r="B249" s="190"/>
      <c r="D249" s="174" t="s">
        <v>202</v>
      </c>
      <c r="E249" s="191" t="s">
        <v>1</v>
      </c>
      <c r="F249" s="192" t="s">
        <v>494</v>
      </c>
      <c r="H249" s="193">
        <v>48.777999999999999</v>
      </c>
      <c r="I249" s="194"/>
      <c r="L249" s="190"/>
      <c r="M249" s="195"/>
      <c r="N249" s="196"/>
      <c r="O249" s="196"/>
      <c r="P249" s="196"/>
      <c r="Q249" s="196"/>
      <c r="R249" s="196"/>
      <c r="S249" s="196"/>
      <c r="T249" s="197"/>
      <c r="AT249" s="191" t="s">
        <v>202</v>
      </c>
      <c r="AU249" s="191" t="s">
        <v>86</v>
      </c>
      <c r="AV249" s="14" t="s">
        <v>86</v>
      </c>
      <c r="AW249" s="14" t="s">
        <v>34</v>
      </c>
      <c r="AX249" s="14" t="s">
        <v>21</v>
      </c>
      <c r="AY249" s="191" t="s">
        <v>134</v>
      </c>
    </row>
    <row r="250" spans="1:65" s="2" customFormat="1" ht="16.5" customHeight="1">
      <c r="A250" s="32"/>
      <c r="B250" s="160"/>
      <c r="C250" s="161" t="s">
        <v>393</v>
      </c>
      <c r="D250" s="161" t="s">
        <v>137</v>
      </c>
      <c r="E250" s="162" t="s">
        <v>387</v>
      </c>
      <c r="F250" s="163" t="s">
        <v>388</v>
      </c>
      <c r="G250" s="164" t="s">
        <v>280</v>
      </c>
      <c r="H250" s="165">
        <v>1985.481</v>
      </c>
      <c r="I250" s="166"/>
      <c r="J250" s="167">
        <f>ROUND(I250*H250,2)</f>
        <v>0</v>
      </c>
      <c r="K250" s="163" t="s">
        <v>1</v>
      </c>
      <c r="L250" s="33"/>
      <c r="M250" s="168" t="s">
        <v>1</v>
      </c>
      <c r="N250" s="169" t="s">
        <v>42</v>
      </c>
      <c r="O250" s="58"/>
      <c r="P250" s="170">
        <f>O250*H250</f>
        <v>0</v>
      </c>
      <c r="Q250" s="170">
        <v>0.27994000000000002</v>
      </c>
      <c r="R250" s="170">
        <f>Q250*H250</f>
        <v>555.81555114000003</v>
      </c>
      <c r="S250" s="170">
        <v>0</v>
      </c>
      <c r="T250" s="171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2" t="s">
        <v>156</v>
      </c>
      <c r="AT250" s="172" t="s">
        <v>137</v>
      </c>
      <c r="AU250" s="172" t="s">
        <v>86</v>
      </c>
      <c r="AY250" s="17" t="s">
        <v>134</v>
      </c>
      <c r="BE250" s="173">
        <f>IF(N250="základní",J250,0)</f>
        <v>0</v>
      </c>
      <c r="BF250" s="173">
        <f>IF(N250="snížená",J250,0)</f>
        <v>0</v>
      </c>
      <c r="BG250" s="173">
        <f>IF(N250="zákl. přenesená",J250,0)</f>
        <v>0</v>
      </c>
      <c r="BH250" s="173">
        <f>IF(N250="sníž. přenesená",J250,0)</f>
        <v>0</v>
      </c>
      <c r="BI250" s="173">
        <f>IF(N250="nulová",J250,0)</f>
        <v>0</v>
      </c>
      <c r="BJ250" s="17" t="s">
        <v>21</v>
      </c>
      <c r="BK250" s="173">
        <f>ROUND(I250*H250,2)</f>
        <v>0</v>
      </c>
      <c r="BL250" s="17" t="s">
        <v>156</v>
      </c>
      <c r="BM250" s="172" t="s">
        <v>389</v>
      </c>
    </row>
    <row r="251" spans="1:65" s="2" customFormat="1">
      <c r="A251" s="32"/>
      <c r="B251" s="33"/>
      <c r="C251" s="32"/>
      <c r="D251" s="174" t="s">
        <v>144</v>
      </c>
      <c r="E251" s="32"/>
      <c r="F251" s="175" t="s">
        <v>390</v>
      </c>
      <c r="G251" s="32"/>
      <c r="H251" s="32"/>
      <c r="I251" s="96"/>
      <c r="J251" s="32"/>
      <c r="K251" s="32"/>
      <c r="L251" s="33"/>
      <c r="M251" s="176"/>
      <c r="N251" s="177"/>
      <c r="O251" s="58"/>
      <c r="P251" s="58"/>
      <c r="Q251" s="58"/>
      <c r="R251" s="58"/>
      <c r="S251" s="58"/>
      <c r="T251" s="59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7" t="s">
        <v>144</v>
      </c>
      <c r="AU251" s="17" t="s">
        <v>86</v>
      </c>
    </row>
    <row r="252" spans="1:65" s="13" customFormat="1">
      <c r="B252" s="183"/>
      <c r="D252" s="174" t="s">
        <v>202</v>
      </c>
      <c r="E252" s="184" t="s">
        <v>1</v>
      </c>
      <c r="F252" s="185" t="s">
        <v>391</v>
      </c>
      <c r="H252" s="184" t="s">
        <v>1</v>
      </c>
      <c r="I252" s="186"/>
      <c r="L252" s="183"/>
      <c r="M252" s="187"/>
      <c r="N252" s="188"/>
      <c r="O252" s="188"/>
      <c r="P252" s="188"/>
      <c r="Q252" s="188"/>
      <c r="R252" s="188"/>
      <c r="S252" s="188"/>
      <c r="T252" s="189"/>
      <c r="AT252" s="184" t="s">
        <v>202</v>
      </c>
      <c r="AU252" s="184" t="s">
        <v>86</v>
      </c>
      <c r="AV252" s="13" t="s">
        <v>21</v>
      </c>
      <c r="AW252" s="13" t="s">
        <v>34</v>
      </c>
      <c r="AX252" s="13" t="s">
        <v>77</v>
      </c>
      <c r="AY252" s="184" t="s">
        <v>134</v>
      </c>
    </row>
    <row r="253" spans="1:65" s="14" customFormat="1">
      <c r="B253" s="190"/>
      <c r="D253" s="174" t="s">
        <v>202</v>
      </c>
      <c r="E253" s="191" t="s">
        <v>1</v>
      </c>
      <c r="F253" s="192" t="s">
        <v>495</v>
      </c>
      <c r="H253" s="193">
        <v>1985.481</v>
      </c>
      <c r="I253" s="194"/>
      <c r="L253" s="190"/>
      <c r="M253" s="195"/>
      <c r="N253" s="196"/>
      <c r="O253" s="196"/>
      <c r="P253" s="196"/>
      <c r="Q253" s="196"/>
      <c r="R253" s="196"/>
      <c r="S253" s="196"/>
      <c r="T253" s="197"/>
      <c r="AT253" s="191" t="s">
        <v>202</v>
      </c>
      <c r="AU253" s="191" t="s">
        <v>86</v>
      </c>
      <c r="AV253" s="14" t="s">
        <v>86</v>
      </c>
      <c r="AW253" s="14" t="s">
        <v>34</v>
      </c>
      <c r="AX253" s="14" t="s">
        <v>21</v>
      </c>
      <c r="AY253" s="191" t="s">
        <v>134</v>
      </c>
    </row>
    <row r="254" spans="1:65" s="2" customFormat="1" ht="16.5" customHeight="1">
      <c r="A254" s="32"/>
      <c r="B254" s="160"/>
      <c r="C254" s="161" t="s">
        <v>399</v>
      </c>
      <c r="D254" s="161" t="s">
        <v>137</v>
      </c>
      <c r="E254" s="162" t="s">
        <v>394</v>
      </c>
      <c r="F254" s="163" t="s">
        <v>395</v>
      </c>
      <c r="G254" s="164" t="s">
        <v>280</v>
      </c>
      <c r="H254" s="165">
        <v>2120.7869999999998</v>
      </c>
      <c r="I254" s="166"/>
      <c r="J254" s="167">
        <f>ROUND(I254*H254,2)</f>
        <v>0</v>
      </c>
      <c r="K254" s="163" t="s">
        <v>1</v>
      </c>
      <c r="L254" s="33"/>
      <c r="M254" s="168" t="s">
        <v>1</v>
      </c>
      <c r="N254" s="169" t="s">
        <v>42</v>
      </c>
      <c r="O254" s="58"/>
      <c r="P254" s="170">
        <f>O254*H254</f>
        <v>0</v>
      </c>
      <c r="Q254" s="170">
        <v>0.27994000000000002</v>
      </c>
      <c r="R254" s="170">
        <f>Q254*H254</f>
        <v>593.69311277999998</v>
      </c>
      <c r="S254" s="170">
        <v>0</v>
      </c>
      <c r="T254" s="171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72" t="s">
        <v>156</v>
      </c>
      <c r="AT254" s="172" t="s">
        <v>137</v>
      </c>
      <c r="AU254" s="172" t="s">
        <v>86</v>
      </c>
      <c r="AY254" s="17" t="s">
        <v>134</v>
      </c>
      <c r="BE254" s="173">
        <f>IF(N254="základní",J254,0)</f>
        <v>0</v>
      </c>
      <c r="BF254" s="173">
        <f>IF(N254="snížená",J254,0)</f>
        <v>0</v>
      </c>
      <c r="BG254" s="173">
        <f>IF(N254="zákl. přenesená",J254,0)</f>
        <v>0</v>
      </c>
      <c r="BH254" s="173">
        <f>IF(N254="sníž. přenesená",J254,0)</f>
        <v>0</v>
      </c>
      <c r="BI254" s="173">
        <f>IF(N254="nulová",J254,0)</f>
        <v>0</v>
      </c>
      <c r="BJ254" s="17" t="s">
        <v>21</v>
      </c>
      <c r="BK254" s="173">
        <f>ROUND(I254*H254,2)</f>
        <v>0</v>
      </c>
      <c r="BL254" s="17" t="s">
        <v>156</v>
      </c>
      <c r="BM254" s="172" t="s">
        <v>396</v>
      </c>
    </row>
    <row r="255" spans="1:65" s="2" customFormat="1">
      <c r="A255" s="32"/>
      <c r="B255" s="33"/>
      <c r="C255" s="32"/>
      <c r="D255" s="174" t="s">
        <v>144</v>
      </c>
      <c r="E255" s="32"/>
      <c r="F255" s="175" t="s">
        <v>390</v>
      </c>
      <c r="G255" s="32"/>
      <c r="H255" s="32"/>
      <c r="I255" s="96"/>
      <c r="J255" s="32"/>
      <c r="K255" s="32"/>
      <c r="L255" s="33"/>
      <c r="M255" s="176"/>
      <c r="N255" s="177"/>
      <c r="O255" s="58"/>
      <c r="P255" s="58"/>
      <c r="Q255" s="58"/>
      <c r="R255" s="58"/>
      <c r="S255" s="58"/>
      <c r="T255" s="59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7" t="s">
        <v>144</v>
      </c>
      <c r="AU255" s="17" t="s">
        <v>86</v>
      </c>
    </row>
    <row r="256" spans="1:65" s="13" customFormat="1">
      <c r="B256" s="183"/>
      <c r="D256" s="174" t="s">
        <v>202</v>
      </c>
      <c r="E256" s="184" t="s">
        <v>1</v>
      </c>
      <c r="F256" s="185" t="s">
        <v>397</v>
      </c>
      <c r="H256" s="184" t="s">
        <v>1</v>
      </c>
      <c r="I256" s="186"/>
      <c r="L256" s="183"/>
      <c r="M256" s="187"/>
      <c r="N256" s="188"/>
      <c r="O256" s="188"/>
      <c r="P256" s="188"/>
      <c r="Q256" s="188"/>
      <c r="R256" s="188"/>
      <c r="S256" s="188"/>
      <c r="T256" s="189"/>
      <c r="AT256" s="184" t="s">
        <v>202</v>
      </c>
      <c r="AU256" s="184" t="s">
        <v>86</v>
      </c>
      <c r="AV256" s="13" t="s">
        <v>21</v>
      </c>
      <c r="AW256" s="13" t="s">
        <v>34</v>
      </c>
      <c r="AX256" s="13" t="s">
        <v>77</v>
      </c>
      <c r="AY256" s="184" t="s">
        <v>134</v>
      </c>
    </row>
    <row r="257" spans="1:65" s="14" customFormat="1">
      <c r="B257" s="190"/>
      <c r="D257" s="174" t="s">
        <v>202</v>
      </c>
      <c r="E257" s="191" t="s">
        <v>1</v>
      </c>
      <c r="F257" s="192" t="s">
        <v>496</v>
      </c>
      <c r="H257" s="193">
        <v>2120.7869999999998</v>
      </c>
      <c r="I257" s="194"/>
      <c r="L257" s="190"/>
      <c r="M257" s="195"/>
      <c r="N257" s="196"/>
      <c r="O257" s="196"/>
      <c r="P257" s="196"/>
      <c r="Q257" s="196"/>
      <c r="R257" s="196"/>
      <c r="S257" s="196"/>
      <c r="T257" s="197"/>
      <c r="AT257" s="191" t="s">
        <v>202</v>
      </c>
      <c r="AU257" s="191" t="s">
        <v>86</v>
      </c>
      <c r="AV257" s="14" t="s">
        <v>86</v>
      </c>
      <c r="AW257" s="14" t="s">
        <v>34</v>
      </c>
      <c r="AX257" s="14" t="s">
        <v>21</v>
      </c>
      <c r="AY257" s="191" t="s">
        <v>134</v>
      </c>
    </row>
    <row r="258" spans="1:65" s="2" customFormat="1" ht="16.5" customHeight="1">
      <c r="A258" s="32"/>
      <c r="B258" s="160"/>
      <c r="C258" s="161" t="s">
        <v>406</v>
      </c>
      <c r="D258" s="161" t="s">
        <v>137</v>
      </c>
      <c r="E258" s="162" t="s">
        <v>400</v>
      </c>
      <c r="F258" s="163" t="s">
        <v>401</v>
      </c>
      <c r="G258" s="164" t="s">
        <v>280</v>
      </c>
      <c r="H258" s="165">
        <v>1632.825</v>
      </c>
      <c r="I258" s="166"/>
      <c r="J258" s="167">
        <f>ROUND(I258*H258,2)</f>
        <v>0</v>
      </c>
      <c r="K258" s="163" t="s">
        <v>200</v>
      </c>
      <c r="L258" s="33"/>
      <c r="M258" s="168" t="s">
        <v>1</v>
      </c>
      <c r="N258" s="169" t="s">
        <v>42</v>
      </c>
      <c r="O258" s="58"/>
      <c r="P258" s="170">
        <f>O258*H258</f>
        <v>0</v>
      </c>
      <c r="Q258" s="170">
        <v>0</v>
      </c>
      <c r="R258" s="170">
        <f>Q258*H258</f>
        <v>0</v>
      </c>
      <c r="S258" s="170">
        <v>0</v>
      </c>
      <c r="T258" s="171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72" t="s">
        <v>156</v>
      </c>
      <c r="AT258" s="172" t="s">
        <v>137</v>
      </c>
      <c r="AU258" s="172" t="s">
        <v>86</v>
      </c>
      <c r="AY258" s="17" t="s">
        <v>134</v>
      </c>
      <c r="BE258" s="173">
        <f>IF(N258="základní",J258,0)</f>
        <v>0</v>
      </c>
      <c r="BF258" s="173">
        <f>IF(N258="snížená",J258,0)</f>
        <v>0</v>
      </c>
      <c r="BG258" s="173">
        <f>IF(N258="zákl. přenesená",J258,0)</f>
        <v>0</v>
      </c>
      <c r="BH258" s="173">
        <f>IF(N258="sníž. přenesená",J258,0)</f>
        <v>0</v>
      </c>
      <c r="BI258" s="173">
        <f>IF(N258="nulová",J258,0)</f>
        <v>0</v>
      </c>
      <c r="BJ258" s="17" t="s">
        <v>21</v>
      </c>
      <c r="BK258" s="173">
        <f>ROUND(I258*H258,2)</f>
        <v>0</v>
      </c>
      <c r="BL258" s="17" t="s">
        <v>156</v>
      </c>
      <c r="BM258" s="172" t="s">
        <v>402</v>
      </c>
    </row>
    <row r="259" spans="1:65" s="2" customFormat="1" ht="19.5">
      <c r="A259" s="32"/>
      <c r="B259" s="33"/>
      <c r="C259" s="32"/>
      <c r="D259" s="174" t="s">
        <v>144</v>
      </c>
      <c r="E259" s="32"/>
      <c r="F259" s="175" t="s">
        <v>403</v>
      </c>
      <c r="G259" s="32"/>
      <c r="H259" s="32"/>
      <c r="I259" s="96"/>
      <c r="J259" s="32"/>
      <c r="K259" s="32"/>
      <c r="L259" s="33"/>
      <c r="M259" s="176"/>
      <c r="N259" s="177"/>
      <c r="O259" s="58"/>
      <c r="P259" s="58"/>
      <c r="Q259" s="58"/>
      <c r="R259" s="58"/>
      <c r="S259" s="58"/>
      <c r="T259" s="59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7" t="s">
        <v>144</v>
      </c>
      <c r="AU259" s="17" t="s">
        <v>86</v>
      </c>
    </row>
    <row r="260" spans="1:65" s="13" customFormat="1">
      <c r="B260" s="183"/>
      <c r="D260" s="174" t="s">
        <v>202</v>
      </c>
      <c r="E260" s="184" t="s">
        <v>1</v>
      </c>
      <c r="F260" s="185" t="s">
        <v>404</v>
      </c>
      <c r="H260" s="184" t="s">
        <v>1</v>
      </c>
      <c r="I260" s="186"/>
      <c r="L260" s="183"/>
      <c r="M260" s="187"/>
      <c r="N260" s="188"/>
      <c r="O260" s="188"/>
      <c r="P260" s="188"/>
      <c r="Q260" s="188"/>
      <c r="R260" s="188"/>
      <c r="S260" s="188"/>
      <c r="T260" s="189"/>
      <c r="AT260" s="184" t="s">
        <v>202</v>
      </c>
      <c r="AU260" s="184" t="s">
        <v>86</v>
      </c>
      <c r="AV260" s="13" t="s">
        <v>21</v>
      </c>
      <c r="AW260" s="13" t="s">
        <v>34</v>
      </c>
      <c r="AX260" s="13" t="s">
        <v>77</v>
      </c>
      <c r="AY260" s="184" t="s">
        <v>134</v>
      </c>
    </row>
    <row r="261" spans="1:65" s="14" customFormat="1">
      <c r="B261" s="190"/>
      <c r="D261" s="174" t="s">
        <v>202</v>
      </c>
      <c r="E261" s="191" t="s">
        <v>1</v>
      </c>
      <c r="F261" s="192" t="s">
        <v>497</v>
      </c>
      <c r="H261" s="193">
        <v>1632.825</v>
      </c>
      <c r="I261" s="194"/>
      <c r="L261" s="190"/>
      <c r="M261" s="195"/>
      <c r="N261" s="196"/>
      <c r="O261" s="196"/>
      <c r="P261" s="196"/>
      <c r="Q261" s="196"/>
      <c r="R261" s="196"/>
      <c r="S261" s="196"/>
      <c r="T261" s="197"/>
      <c r="AT261" s="191" t="s">
        <v>202</v>
      </c>
      <c r="AU261" s="191" t="s">
        <v>86</v>
      </c>
      <c r="AV261" s="14" t="s">
        <v>86</v>
      </c>
      <c r="AW261" s="14" t="s">
        <v>34</v>
      </c>
      <c r="AX261" s="14" t="s">
        <v>21</v>
      </c>
      <c r="AY261" s="191" t="s">
        <v>134</v>
      </c>
    </row>
    <row r="262" spans="1:65" s="2" customFormat="1" ht="16.5" customHeight="1">
      <c r="A262" s="32"/>
      <c r="B262" s="160"/>
      <c r="C262" s="161" t="s">
        <v>319</v>
      </c>
      <c r="D262" s="161" t="s">
        <v>137</v>
      </c>
      <c r="E262" s="162" t="s">
        <v>407</v>
      </c>
      <c r="F262" s="163" t="s">
        <v>408</v>
      </c>
      <c r="G262" s="164" t="s">
        <v>280</v>
      </c>
      <c r="H262" s="165">
        <v>217.35</v>
      </c>
      <c r="I262" s="166"/>
      <c r="J262" s="167">
        <f>ROUND(I262*H262,2)</f>
        <v>0</v>
      </c>
      <c r="K262" s="163" t="s">
        <v>200</v>
      </c>
      <c r="L262" s="33"/>
      <c r="M262" s="168" t="s">
        <v>1</v>
      </c>
      <c r="N262" s="169" t="s">
        <v>42</v>
      </c>
      <c r="O262" s="58"/>
      <c r="P262" s="170">
        <f>O262*H262</f>
        <v>0</v>
      </c>
      <c r="Q262" s="170">
        <v>0.19694999999999999</v>
      </c>
      <c r="R262" s="170">
        <f>Q262*H262</f>
        <v>42.807082499999993</v>
      </c>
      <c r="S262" s="170">
        <v>0</v>
      </c>
      <c r="T262" s="171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72" t="s">
        <v>156</v>
      </c>
      <c r="AT262" s="172" t="s">
        <v>137</v>
      </c>
      <c r="AU262" s="172" t="s">
        <v>86</v>
      </c>
      <c r="AY262" s="17" t="s">
        <v>134</v>
      </c>
      <c r="BE262" s="173">
        <f>IF(N262="základní",J262,0)</f>
        <v>0</v>
      </c>
      <c r="BF262" s="173">
        <f>IF(N262="snížená",J262,0)</f>
        <v>0</v>
      </c>
      <c r="BG262" s="173">
        <f>IF(N262="zákl. přenesená",J262,0)</f>
        <v>0</v>
      </c>
      <c r="BH262" s="173">
        <f>IF(N262="sníž. přenesená",J262,0)</f>
        <v>0</v>
      </c>
      <c r="BI262" s="173">
        <f>IF(N262="nulová",J262,0)</f>
        <v>0</v>
      </c>
      <c r="BJ262" s="17" t="s">
        <v>21</v>
      </c>
      <c r="BK262" s="173">
        <f>ROUND(I262*H262,2)</f>
        <v>0</v>
      </c>
      <c r="BL262" s="17" t="s">
        <v>156</v>
      </c>
      <c r="BM262" s="172" t="s">
        <v>409</v>
      </c>
    </row>
    <row r="263" spans="1:65" s="2" customFormat="1">
      <c r="A263" s="32"/>
      <c r="B263" s="33"/>
      <c r="C263" s="32"/>
      <c r="D263" s="174" t="s">
        <v>144</v>
      </c>
      <c r="E263" s="32"/>
      <c r="F263" s="175" t="s">
        <v>410</v>
      </c>
      <c r="G263" s="32"/>
      <c r="H263" s="32"/>
      <c r="I263" s="96"/>
      <c r="J263" s="32"/>
      <c r="K263" s="32"/>
      <c r="L263" s="33"/>
      <c r="M263" s="176"/>
      <c r="N263" s="177"/>
      <c r="O263" s="58"/>
      <c r="P263" s="58"/>
      <c r="Q263" s="58"/>
      <c r="R263" s="58"/>
      <c r="S263" s="58"/>
      <c r="T263" s="59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7" t="s">
        <v>144</v>
      </c>
      <c r="AU263" s="17" t="s">
        <v>86</v>
      </c>
    </row>
    <row r="264" spans="1:65" s="14" customFormat="1">
      <c r="B264" s="190"/>
      <c r="D264" s="174" t="s">
        <v>202</v>
      </c>
      <c r="E264" s="191" t="s">
        <v>1</v>
      </c>
      <c r="F264" s="192" t="s">
        <v>498</v>
      </c>
      <c r="H264" s="193">
        <v>217.35</v>
      </c>
      <c r="I264" s="194"/>
      <c r="L264" s="190"/>
      <c r="M264" s="195"/>
      <c r="N264" s="196"/>
      <c r="O264" s="196"/>
      <c r="P264" s="196"/>
      <c r="Q264" s="196"/>
      <c r="R264" s="196"/>
      <c r="S264" s="196"/>
      <c r="T264" s="197"/>
      <c r="AT264" s="191" t="s">
        <v>202</v>
      </c>
      <c r="AU264" s="191" t="s">
        <v>86</v>
      </c>
      <c r="AV264" s="14" t="s">
        <v>86</v>
      </c>
      <c r="AW264" s="14" t="s">
        <v>34</v>
      </c>
      <c r="AX264" s="14" t="s">
        <v>21</v>
      </c>
      <c r="AY264" s="191" t="s">
        <v>134</v>
      </c>
    </row>
    <row r="265" spans="1:65" s="2" customFormat="1" ht="16.5" customHeight="1">
      <c r="A265" s="32"/>
      <c r="B265" s="160"/>
      <c r="C265" s="161" t="s">
        <v>417</v>
      </c>
      <c r="D265" s="161" t="s">
        <v>137</v>
      </c>
      <c r="E265" s="162" t="s">
        <v>412</v>
      </c>
      <c r="F265" s="163" t="s">
        <v>413</v>
      </c>
      <c r="G265" s="164" t="s">
        <v>280</v>
      </c>
      <c r="H265" s="165">
        <v>1632.825</v>
      </c>
      <c r="I265" s="166"/>
      <c r="J265" s="167">
        <f>ROUND(I265*H265,2)</f>
        <v>0</v>
      </c>
      <c r="K265" s="163" t="s">
        <v>1</v>
      </c>
      <c r="L265" s="33"/>
      <c r="M265" s="168" t="s">
        <v>1</v>
      </c>
      <c r="N265" s="169" t="s">
        <v>42</v>
      </c>
      <c r="O265" s="58"/>
      <c r="P265" s="170">
        <f>O265*H265</f>
        <v>0</v>
      </c>
      <c r="Q265" s="170">
        <v>0</v>
      </c>
      <c r="R265" s="170">
        <f>Q265*H265</f>
        <v>0</v>
      </c>
      <c r="S265" s="170">
        <v>0</v>
      </c>
      <c r="T265" s="171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72" t="s">
        <v>156</v>
      </c>
      <c r="AT265" s="172" t="s">
        <v>137</v>
      </c>
      <c r="AU265" s="172" t="s">
        <v>86</v>
      </c>
      <c r="AY265" s="17" t="s">
        <v>134</v>
      </c>
      <c r="BE265" s="173">
        <f>IF(N265="základní",J265,0)</f>
        <v>0</v>
      </c>
      <c r="BF265" s="173">
        <f>IF(N265="snížená",J265,0)</f>
        <v>0</v>
      </c>
      <c r="BG265" s="173">
        <f>IF(N265="zákl. přenesená",J265,0)</f>
        <v>0</v>
      </c>
      <c r="BH265" s="173">
        <f>IF(N265="sníž. přenesená",J265,0)</f>
        <v>0</v>
      </c>
      <c r="BI265" s="173">
        <f>IF(N265="nulová",J265,0)</f>
        <v>0</v>
      </c>
      <c r="BJ265" s="17" t="s">
        <v>21</v>
      </c>
      <c r="BK265" s="173">
        <f>ROUND(I265*H265,2)</f>
        <v>0</v>
      </c>
      <c r="BL265" s="17" t="s">
        <v>156</v>
      </c>
      <c r="BM265" s="172" t="s">
        <v>414</v>
      </c>
    </row>
    <row r="266" spans="1:65" s="2" customFormat="1">
      <c r="A266" s="32"/>
      <c r="B266" s="33"/>
      <c r="C266" s="32"/>
      <c r="D266" s="174" t="s">
        <v>144</v>
      </c>
      <c r="E266" s="32"/>
      <c r="F266" s="175" t="s">
        <v>415</v>
      </c>
      <c r="G266" s="32"/>
      <c r="H266" s="32"/>
      <c r="I266" s="96"/>
      <c r="J266" s="32"/>
      <c r="K266" s="32"/>
      <c r="L266" s="33"/>
      <c r="M266" s="176"/>
      <c r="N266" s="177"/>
      <c r="O266" s="58"/>
      <c r="P266" s="58"/>
      <c r="Q266" s="58"/>
      <c r="R266" s="58"/>
      <c r="S266" s="58"/>
      <c r="T266" s="59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T266" s="17" t="s">
        <v>144</v>
      </c>
      <c r="AU266" s="17" t="s">
        <v>86</v>
      </c>
    </row>
    <row r="267" spans="1:65" s="13" customFormat="1">
      <c r="B267" s="183"/>
      <c r="D267" s="174" t="s">
        <v>202</v>
      </c>
      <c r="E267" s="184" t="s">
        <v>1</v>
      </c>
      <c r="F267" s="185" t="s">
        <v>416</v>
      </c>
      <c r="H267" s="184" t="s">
        <v>1</v>
      </c>
      <c r="I267" s="186"/>
      <c r="L267" s="183"/>
      <c r="M267" s="187"/>
      <c r="N267" s="188"/>
      <c r="O267" s="188"/>
      <c r="P267" s="188"/>
      <c r="Q267" s="188"/>
      <c r="R267" s="188"/>
      <c r="S267" s="188"/>
      <c r="T267" s="189"/>
      <c r="AT267" s="184" t="s">
        <v>202</v>
      </c>
      <c r="AU267" s="184" t="s">
        <v>86</v>
      </c>
      <c r="AV267" s="13" t="s">
        <v>21</v>
      </c>
      <c r="AW267" s="13" t="s">
        <v>34</v>
      </c>
      <c r="AX267" s="13" t="s">
        <v>77</v>
      </c>
      <c r="AY267" s="184" t="s">
        <v>134</v>
      </c>
    </row>
    <row r="268" spans="1:65" s="14" customFormat="1">
      <c r="B268" s="190"/>
      <c r="D268" s="174" t="s">
        <v>202</v>
      </c>
      <c r="E268" s="191" t="s">
        <v>1</v>
      </c>
      <c r="F268" s="192" t="s">
        <v>497</v>
      </c>
      <c r="H268" s="193">
        <v>1632.825</v>
      </c>
      <c r="I268" s="194"/>
      <c r="L268" s="190"/>
      <c r="M268" s="195"/>
      <c r="N268" s="196"/>
      <c r="O268" s="196"/>
      <c r="P268" s="196"/>
      <c r="Q268" s="196"/>
      <c r="R268" s="196"/>
      <c r="S268" s="196"/>
      <c r="T268" s="197"/>
      <c r="AT268" s="191" t="s">
        <v>202</v>
      </c>
      <c r="AU268" s="191" t="s">
        <v>86</v>
      </c>
      <c r="AV268" s="14" t="s">
        <v>86</v>
      </c>
      <c r="AW268" s="14" t="s">
        <v>34</v>
      </c>
      <c r="AX268" s="14" t="s">
        <v>21</v>
      </c>
      <c r="AY268" s="191" t="s">
        <v>134</v>
      </c>
    </row>
    <row r="269" spans="1:65" s="2" customFormat="1" ht="16.5" customHeight="1">
      <c r="A269" s="32"/>
      <c r="B269" s="160"/>
      <c r="C269" s="161" t="s">
        <v>421</v>
      </c>
      <c r="D269" s="161" t="s">
        <v>137</v>
      </c>
      <c r="E269" s="162" t="s">
        <v>418</v>
      </c>
      <c r="F269" s="163" t="s">
        <v>419</v>
      </c>
      <c r="G269" s="164" t="s">
        <v>280</v>
      </c>
      <c r="H269" s="165">
        <v>1632.825</v>
      </c>
      <c r="I269" s="166"/>
      <c r="J269" s="167">
        <f>ROUND(I269*H269,2)</f>
        <v>0</v>
      </c>
      <c r="K269" s="163" t="s">
        <v>1</v>
      </c>
      <c r="L269" s="33"/>
      <c r="M269" s="168" t="s">
        <v>1</v>
      </c>
      <c r="N269" s="169" t="s">
        <v>42</v>
      </c>
      <c r="O269" s="58"/>
      <c r="P269" s="170">
        <f>O269*H269</f>
        <v>0</v>
      </c>
      <c r="Q269" s="170">
        <v>0</v>
      </c>
      <c r="R269" s="170">
        <f>Q269*H269</f>
        <v>0</v>
      </c>
      <c r="S269" s="170">
        <v>0</v>
      </c>
      <c r="T269" s="171">
        <f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72" t="s">
        <v>156</v>
      </c>
      <c r="AT269" s="172" t="s">
        <v>137</v>
      </c>
      <c r="AU269" s="172" t="s">
        <v>86</v>
      </c>
      <c r="AY269" s="17" t="s">
        <v>134</v>
      </c>
      <c r="BE269" s="173">
        <f>IF(N269="základní",J269,0)</f>
        <v>0</v>
      </c>
      <c r="BF269" s="173">
        <f>IF(N269="snížená",J269,0)</f>
        <v>0</v>
      </c>
      <c r="BG269" s="173">
        <f>IF(N269="zákl. přenesená",J269,0)</f>
        <v>0</v>
      </c>
      <c r="BH269" s="173">
        <f>IF(N269="sníž. přenesená",J269,0)</f>
        <v>0</v>
      </c>
      <c r="BI269" s="173">
        <f>IF(N269="nulová",J269,0)</f>
        <v>0</v>
      </c>
      <c r="BJ269" s="17" t="s">
        <v>21</v>
      </c>
      <c r="BK269" s="173">
        <f>ROUND(I269*H269,2)</f>
        <v>0</v>
      </c>
      <c r="BL269" s="17" t="s">
        <v>156</v>
      </c>
      <c r="BM269" s="172" t="s">
        <v>420</v>
      </c>
    </row>
    <row r="270" spans="1:65" s="2" customFormat="1">
      <c r="A270" s="32"/>
      <c r="B270" s="33"/>
      <c r="C270" s="32"/>
      <c r="D270" s="174" t="s">
        <v>144</v>
      </c>
      <c r="E270" s="32"/>
      <c r="F270" s="175" t="s">
        <v>415</v>
      </c>
      <c r="G270" s="32"/>
      <c r="H270" s="32"/>
      <c r="I270" s="96"/>
      <c r="J270" s="32"/>
      <c r="K270" s="32"/>
      <c r="L270" s="33"/>
      <c r="M270" s="176"/>
      <c r="N270" s="177"/>
      <c r="O270" s="58"/>
      <c r="P270" s="58"/>
      <c r="Q270" s="58"/>
      <c r="R270" s="58"/>
      <c r="S270" s="58"/>
      <c r="T270" s="59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T270" s="17" t="s">
        <v>144</v>
      </c>
      <c r="AU270" s="17" t="s">
        <v>86</v>
      </c>
    </row>
    <row r="271" spans="1:65" s="13" customFormat="1">
      <c r="B271" s="183"/>
      <c r="D271" s="174" t="s">
        <v>202</v>
      </c>
      <c r="E271" s="184" t="s">
        <v>1</v>
      </c>
      <c r="F271" s="185" t="s">
        <v>404</v>
      </c>
      <c r="H271" s="184" t="s">
        <v>1</v>
      </c>
      <c r="I271" s="186"/>
      <c r="L271" s="183"/>
      <c r="M271" s="187"/>
      <c r="N271" s="188"/>
      <c r="O271" s="188"/>
      <c r="P271" s="188"/>
      <c r="Q271" s="188"/>
      <c r="R271" s="188"/>
      <c r="S271" s="188"/>
      <c r="T271" s="189"/>
      <c r="AT271" s="184" t="s">
        <v>202</v>
      </c>
      <c r="AU271" s="184" t="s">
        <v>86</v>
      </c>
      <c r="AV271" s="13" t="s">
        <v>21</v>
      </c>
      <c r="AW271" s="13" t="s">
        <v>34</v>
      </c>
      <c r="AX271" s="13" t="s">
        <v>77</v>
      </c>
      <c r="AY271" s="184" t="s">
        <v>134</v>
      </c>
    </row>
    <row r="272" spans="1:65" s="14" customFormat="1">
      <c r="B272" s="190"/>
      <c r="D272" s="174" t="s">
        <v>202</v>
      </c>
      <c r="E272" s="191" t="s">
        <v>1</v>
      </c>
      <c r="F272" s="192" t="s">
        <v>497</v>
      </c>
      <c r="H272" s="193">
        <v>1632.825</v>
      </c>
      <c r="I272" s="194"/>
      <c r="L272" s="190"/>
      <c r="M272" s="195"/>
      <c r="N272" s="196"/>
      <c r="O272" s="196"/>
      <c r="P272" s="196"/>
      <c r="Q272" s="196"/>
      <c r="R272" s="196"/>
      <c r="S272" s="196"/>
      <c r="T272" s="197"/>
      <c r="AT272" s="191" t="s">
        <v>202</v>
      </c>
      <c r="AU272" s="191" t="s">
        <v>86</v>
      </c>
      <c r="AV272" s="14" t="s">
        <v>86</v>
      </c>
      <c r="AW272" s="14" t="s">
        <v>34</v>
      </c>
      <c r="AX272" s="14" t="s">
        <v>21</v>
      </c>
      <c r="AY272" s="191" t="s">
        <v>134</v>
      </c>
    </row>
    <row r="273" spans="1:65" s="2" customFormat="1" ht="16.5" customHeight="1">
      <c r="A273" s="32"/>
      <c r="B273" s="160"/>
      <c r="C273" s="161" t="s">
        <v>429</v>
      </c>
      <c r="D273" s="161" t="s">
        <v>137</v>
      </c>
      <c r="E273" s="162" t="s">
        <v>422</v>
      </c>
      <c r="F273" s="163" t="s">
        <v>423</v>
      </c>
      <c r="G273" s="164" t="s">
        <v>280</v>
      </c>
      <c r="H273" s="165">
        <v>1632.825</v>
      </c>
      <c r="I273" s="166"/>
      <c r="J273" s="167">
        <f>ROUND(I273*H273,2)</f>
        <v>0</v>
      </c>
      <c r="K273" s="163" t="s">
        <v>200</v>
      </c>
      <c r="L273" s="33"/>
      <c r="M273" s="168" t="s">
        <v>1</v>
      </c>
      <c r="N273" s="169" t="s">
        <v>42</v>
      </c>
      <c r="O273" s="58"/>
      <c r="P273" s="170">
        <f>O273*H273</f>
        <v>0</v>
      </c>
      <c r="Q273" s="170">
        <v>0</v>
      </c>
      <c r="R273" s="170">
        <f>Q273*H273</f>
        <v>0</v>
      </c>
      <c r="S273" s="170">
        <v>0</v>
      </c>
      <c r="T273" s="171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72" t="s">
        <v>156</v>
      </c>
      <c r="AT273" s="172" t="s">
        <v>137</v>
      </c>
      <c r="AU273" s="172" t="s">
        <v>86</v>
      </c>
      <c r="AY273" s="17" t="s">
        <v>134</v>
      </c>
      <c r="BE273" s="173">
        <f>IF(N273="základní",J273,0)</f>
        <v>0</v>
      </c>
      <c r="BF273" s="173">
        <f>IF(N273="snížená",J273,0)</f>
        <v>0</v>
      </c>
      <c r="BG273" s="173">
        <f>IF(N273="zákl. přenesená",J273,0)</f>
        <v>0</v>
      </c>
      <c r="BH273" s="173">
        <f>IF(N273="sníž. přenesená",J273,0)</f>
        <v>0</v>
      </c>
      <c r="BI273" s="173">
        <f>IF(N273="nulová",J273,0)</f>
        <v>0</v>
      </c>
      <c r="BJ273" s="17" t="s">
        <v>21</v>
      </c>
      <c r="BK273" s="173">
        <f>ROUND(I273*H273,2)</f>
        <v>0</v>
      </c>
      <c r="BL273" s="17" t="s">
        <v>156</v>
      </c>
      <c r="BM273" s="172" t="s">
        <v>424</v>
      </c>
    </row>
    <row r="274" spans="1:65" s="2" customFormat="1" ht="19.5">
      <c r="A274" s="32"/>
      <c r="B274" s="33"/>
      <c r="C274" s="32"/>
      <c r="D274" s="174" t="s">
        <v>144</v>
      </c>
      <c r="E274" s="32"/>
      <c r="F274" s="175" t="s">
        <v>425</v>
      </c>
      <c r="G274" s="32"/>
      <c r="H274" s="32"/>
      <c r="I274" s="96"/>
      <c r="J274" s="32"/>
      <c r="K274" s="32"/>
      <c r="L274" s="33"/>
      <c r="M274" s="176"/>
      <c r="N274" s="177"/>
      <c r="O274" s="58"/>
      <c r="P274" s="58"/>
      <c r="Q274" s="58"/>
      <c r="R274" s="58"/>
      <c r="S274" s="58"/>
      <c r="T274" s="59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7" t="s">
        <v>144</v>
      </c>
      <c r="AU274" s="17" t="s">
        <v>86</v>
      </c>
    </row>
    <row r="275" spans="1:65" s="13" customFormat="1">
      <c r="B275" s="183"/>
      <c r="D275" s="174" t="s">
        <v>202</v>
      </c>
      <c r="E275" s="184" t="s">
        <v>1</v>
      </c>
      <c r="F275" s="185" t="s">
        <v>426</v>
      </c>
      <c r="H275" s="184" t="s">
        <v>1</v>
      </c>
      <c r="I275" s="186"/>
      <c r="L275" s="183"/>
      <c r="M275" s="187"/>
      <c r="N275" s="188"/>
      <c r="O275" s="188"/>
      <c r="P275" s="188"/>
      <c r="Q275" s="188"/>
      <c r="R275" s="188"/>
      <c r="S275" s="188"/>
      <c r="T275" s="189"/>
      <c r="AT275" s="184" t="s">
        <v>202</v>
      </c>
      <c r="AU275" s="184" t="s">
        <v>86</v>
      </c>
      <c r="AV275" s="13" t="s">
        <v>21</v>
      </c>
      <c r="AW275" s="13" t="s">
        <v>34</v>
      </c>
      <c r="AX275" s="13" t="s">
        <v>77</v>
      </c>
      <c r="AY275" s="184" t="s">
        <v>134</v>
      </c>
    </row>
    <row r="276" spans="1:65" s="14" customFormat="1">
      <c r="B276" s="190"/>
      <c r="D276" s="174" t="s">
        <v>202</v>
      </c>
      <c r="E276" s="191" t="s">
        <v>1</v>
      </c>
      <c r="F276" s="192" t="s">
        <v>499</v>
      </c>
      <c r="H276" s="193">
        <v>1632.825</v>
      </c>
      <c r="I276" s="194"/>
      <c r="L276" s="190"/>
      <c r="M276" s="195"/>
      <c r="N276" s="196"/>
      <c r="O276" s="196"/>
      <c r="P276" s="196"/>
      <c r="Q276" s="196"/>
      <c r="R276" s="196"/>
      <c r="S276" s="196"/>
      <c r="T276" s="197"/>
      <c r="AT276" s="191" t="s">
        <v>202</v>
      </c>
      <c r="AU276" s="191" t="s">
        <v>86</v>
      </c>
      <c r="AV276" s="14" t="s">
        <v>86</v>
      </c>
      <c r="AW276" s="14" t="s">
        <v>34</v>
      </c>
      <c r="AX276" s="14" t="s">
        <v>21</v>
      </c>
      <c r="AY276" s="191" t="s">
        <v>134</v>
      </c>
    </row>
    <row r="277" spans="1:65" s="2" customFormat="1" ht="16.5" customHeight="1">
      <c r="A277" s="32"/>
      <c r="B277" s="160"/>
      <c r="C277" s="161" t="s">
        <v>435</v>
      </c>
      <c r="D277" s="161" t="s">
        <v>137</v>
      </c>
      <c r="E277" s="162" t="s">
        <v>500</v>
      </c>
      <c r="F277" s="163" t="s">
        <v>501</v>
      </c>
      <c r="G277" s="164" t="s">
        <v>356</v>
      </c>
      <c r="H277" s="165">
        <v>25</v>
      </c>
      <c r="I277" s="166"/>
      <c r="J277" s="167">
        <f>ROUND(I277*H277,2)</f>
        <v>0</v>
      </c>
      <c r="K277" s="163" t="s">
        <v>1</v>
      </c>
      <c r="L277" s="33"/>
      <c r="M277" s="168" t="s">
        <v>1</v>
      </c>
      <c r="N277" s="169" t="s">
        <v>42</v>
      </c>
      <c r="O277" s="58"/>
      <c r="P277" s="170">
        <f>O277*H277</f>
        <v>0</v>
      </c>
      <c r="Q277" s="170">
        <v>0</v>
      </c>
      <c r="R277" s="170">
        <f>Q277*H277</f>
        <v>0</v>
      </c>
      <c r="S277" s="170">
        <v>0</v>
      </c>
      <c r="T277" s="171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72" t="s">
        <v>156</v>
      </c>
      <c r="AT277" s="172" t="s">
        <v>137</v>
      </c>
      <c r="AU277" s="172" t="s">
        <v>86</v>
      </c>
      <c r="AY277" s="17" t="s">
        <v>134</v>
      </c>
      <c r="BE277" s="173">
        <f>IF(N277="základní",J277,0)</f>
        <v>0</v>
      </c>
      <c r="BF277" s="173">
        <f>IF(N277="snížená",J277,0)</f>
        <v>0</v>
      </c>
      <c r="BG277" s="173">
        <f>IF(N277="zákl. přenesená",J277,0)</f>
        <v>0</v>
      </c>
      <c r="BH277" s="173">
        <f>IF(N277="sníž. přenesená",J277,0)</f>
        <v>0</v>
      </c>
      <c r="BI277" s="173">
        <f>IF(N277="nulová",J277,0)</f>
        <v>0</v>
      </c>
      <c r="BJ277" s="17" t="s">
        <v>21</v>
      </c>
      <c r="BK277" s="173">
        <f>ROUND(I277*H277,2)</f>
        <v>0</v>
      </c>
      <c r="BL277" s="17" t="s">
        <v>156</v>
      </c>
      <c r="BM277" s="172" t="s">
        <v>449</v>
      </c>
    </row>
    <row r="278" spans="1:65" s="2" customFormat="1">
      <c r="A278" s="32"/>
      <c r="B278" s="33"/>
      <c r="C278" s="32"/>
      <c r="D278" s="174" t="s">
        <v>144</v>
      </c>
      <c r="E278" s="32"/>
      <c r="F278" s="175" t="s">
        <v>501</v>
      </c>
      <c r="G278" s="32"/>
      <c r="H278" s="32"/>
      <c r="I278" s="96"/>
      <c r="J278" s="32"/>
      <c r="K278" s="32"/>
      <c r="L278" s="33"/>
      <c r="M278" s="176"/>
      <c r="N278" s="177"/>
      <c r="O278" s="58"/>
      <c r="P278" s="58"/>
      <c r="Q278" s="58"/>
      <c r="R278" s="58"/>
      <c r="S278" s="58"/>
      <c r="T278" s="59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7" t="s">
        <v>144</v>
      </c>
      <c r="AU278" s="17" t="s">
        <v>86</v>
      </c>
    </row>
    <row r="279" spans="1:65" s="14" customFormat="1">
      <c r="B279" s="190"/>
      <c r="D279" s="174" t="s">
        <v>202</v>
      </c>
      <c r="E279" s="191" t="s">
        <v>1</v>
      </c>
      <c r="F279" s="192" t="s">
        <v>364</v>
      </c>
      <c r="H279" s="193">
        <v>25</v>
      </c>
      <c r="I279" s="194"/>
      <c r="L279" s="190"/>
      <c r="M279" s="195"/>
      <c r="N279" s="196"/>
      <c r="O279" s="196"/>
      <c r="P279" s="196"/>
      <c r="Q279" s="196"/>
      <c r="R279" s="196"/>
      <c r="S279" s="196"/>
      <c r="T279" s="197"/>
      <c r="AT279" s="191" t="s">
        <v>202</v>
      </c>
      <c r="AU279" s="191" t="s">
        <v>86</v>
      </c>
      <c r="AV279" s="14" t="s">
        <v>86</v>
      </c>
      <c r="AW279" s="14" t="s">
        <v>34</v>
      </c>
      <c r="AX279" s="14" t="s">
        <v>21</v>
      </c>
      <c r="AY279" s="191" t="s">
        <v>134</v>
      </c>
    </row>
    <row r="280" spans="1:65" s="12" customFormat="1" ht="22.9" customHeight="1">
      <c r="B280" s="147"/>
      <c r="D280" s="148" t="s">
        <v>76</v>
      </c>
      <c r="E280" s="158" t="s">
        <v>177</v>
      </c>
      <c r="F280" s="158" t="s">
        <v>428</v>
      </c>
      <c r="I280" s="150"/>
      <c r="J280" s="159">
        <f>BK280</f>
        <v>0</v>
      </c>
      <c r="L280" s="147"/>
      <c r="M280" s="152"/>
      <c r="N280" s="153"/>
      <c r="O280" s="153"/>
      <c r="P280" s="154">
        <f>SUM(P281:P282)</f>
        <v>0</v>
      </c>
      <c r="Q280" s="153"/>
      <c r="R280" s="154">
        <f>SUM(R281:R282)</f>
        <v>0.12554999999999999</v>
      </c>
      <c r="S280" s="153"/>
      <c r="T280" s="155">
        <f>SUM(T281:T282)</f>
        <v>0</v>
      </c>
      <c r="AR280" s="148" t="s">
        <v>21</v>
      </c>
      <c r="AT280" s="156" t="s">
        <v>76</v>
      </c>
      <c r="AU280" s="156" t="s">
        <v>21</v>
      </c>
      <c r="AY280" s="148" t="s">
        <v>134</v>
      </c>
      <c r="BK280" s="157">
        <f>SUM(BK281:BK282)</f>
        <v>0</v>
      </c>
    </row>
    <row r="281" spans="1:65" s="2" customFormat="1" ht="16.5" customHeight="1">
      <c r="A281" s="32"/>
      <c r="B281" s="160"/>
      <c r="C281" s="161" t="s">
        <v>441</v>
      </c>
      <c r="D281" s="161" t="s">
        <v>137</v>
      </c>
      <c r="E281" s="162" t="s">
        <v>430</v>
      </c>
      <c r="F281" s="163" t="s">
        <v>431</v>
      </c>
      <c r="G281" s="164" t="s">
        <v>432</v>
      </c>
      <c r="H281" s="165">
        <v>9</v>
      </c>
      <c r="I281" s="166"/>
      <c r="J281" s="167">
        <f>ROUND(I281*H281,2)</f>
        <v>0</v>
      </c>
      <c r="K281" s="163" t="s">
        <v>1</v>
      </c>
      <c r="L281" s="33"/>
      <c r="M281" s="168" t="s">
        <v>1</v>
      </c>
      <c r="N281" s="169" t="s">
        <v>42</v>
      </c>
      <c r="O281" s="58"/>
      <c r="P281" s="170">
        <f>O281*H281</f>
        <v>0</v>
      </c>
      <c r="Q281" s="170">
        <v>1.3950000000000001E-2</v>
      </c>
      <c r="R281" s="170">
        <f>Q281*H281</f>
        <v>0.12554999999999999</v>
      </c>
      <c r="S281" s="170">
        <v>0</v>
      </c>
      <c r="T281" s="171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72" t="s">
        <v>156</v>
      </c>
      <c r="AT281" s="172" t="s">
        <v>137</v>
      </c>
      <c r="AU281" s="172" t="s">
        <v>86</v>
      </c>
      <c r="AY281" s="17" t="s">
        <v>134</v>
      </c>
      <c r="BE281" s="173">
        <f>IF(N281="základní",J281,0)</f>
        <v>0</v>
      </c>
      <c r="BF281" s="173">
        <f>IF(N281="snížená",J281,0)</f>
        <v>0</v>
      </c>
      <c r="BG281" s="173">
        <f>IF(N281="zákl. přenesená",J281,0)</f>
        <v>0</v>
      </c>
      <c r="BH281" s="173">
        <f>IF(N281="sníž. přenesená",J281,0)</f>
        <v>0</v>
      </c>
      <c r="BI281" s="173">
        <f>IF(N281="nulová",J281,0)</f>
        <v>0</v>
      </c>
      <c r="BJ281" s="17" t="s">
        <v>21</v>
      </c>
      <c r="BK281" s="173">
        <f>ROUND(I281*H281,2)</f>
        <v>0</v>
      </c>
      <c r="BL281" s="17" t="s">
        <v>156</v>
      </c>
      <c r="BM281" s="172" t="s">
        <v>502</v>
      </c>
    </row>
    <row r="282" spans="1:65" s="2" customFormat="1">
      <c r="A282" s="32"/>
      <c r="B282" s="33"/>
      <c r="C282" s="32"/>
      <c r="D282" s="174" t="s">
        <v>144</v>
      </c>
      <c r="E282" s="32"/>
      <c r="F282" s="175" t="s">
        <v>434</v>
      </c>
      <c r="G282" s="32"/>
      <c r="H282" s="32"/>
      <c r="I282" s="96"/>
      <c r="J282" s="32"/>
      <c r="K282" s="32"/>
      <c r="L282" s="33"/>
      <c r="M282" s="176"/>
      <c r="N282" s="177"/>
      <c r="O282" s="58"/>
      <c r="P282" s="58"/>
      <c r="Q282" s="58"/>
      <c r="R282" s="58"/>
      <c r="S282" s="58"/>
      <c r="T282" s="59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7" t="s">
        <v>144</v>
      </c>
      <c r="AU282" s="17" t="s">
        <v>86</v>
      </c>
    </row>
    <row r="283" spans="1:65" s="12" customFormat="1" ht="22.9" customHeight="1">
      <c r="B283" s="147"/>
      <c r="D283" s="148" t="s">
        <v>76</v>
      </c>
      <c r="E283" s="158" t="s">
        <v>503</v>
      </c>
      <c r="F283" s="158" t="s">
        <v>504</v>
      </c>
      <c r="I283" s="150"/>
      <c r="J283" s="159">
        <f>BK283</f>
        <v>0</v>
      </c>
      <c r="L283" s="147"/>
      <c r="M283" s="152"/>
      <c r="N283" s="153"/>
      <c r="O283" s="153"/>
      <c r="P283" s="154">
        <f>SUM(P284:P287)</f>
        <v>0</v>
      </c>
      <c r="Q283" s="153"/>
      <c r="R283" s="154">
        <f>SUM(R284:R287)</f>
        <v>0</v>
      </c>
      <c r="S283" s="153"/>
      <c r="T283" s="155">
        <f>SUM(T284:T287)</f>
        <v>0</v>
      </c>
      <c r="AR283" s="148" t="s">
        <v>21</v>
      </c>
      <c r="AT283" s="156" t="s">
        <v>76</v>
      </c>
      <c r="AU283" s="156" t="s">
        <v>21</v>
      </c>
      <c r="AY283" s="148" t="s">
        <v>134</v>
      </c>
      <c r="BK283" s="157">
        <f>SUM(BK284:BK287)</f>
        <v>0</v>
      </c>
    </row>
    <row r="284" spans="1:65" s="2" customFormat="1" ht="16.5" customHeight="1">
      <c r="A284" s="32"/>
      <c r="B284" s="160"/>
      <c r="C284" s="161" t="s">
        <v>449</v>
      </c>
      <c r="D284" s="161" t="s">
        <v>137</v>
      </c>
      <c r="E284" s="162" t="s">
        <v>505</v>
      </c>
      <c r="F284" s="163" t="s">
        <v>506</v>
      </c>
      <c r="G284" s="164" t="s">
        <v>356</v>
      </c>
      <c r="H284" s="165">
        <v>25</v>
      </c>
      <c r="I284" s="166"/>
      <c r="J284" s="167">
        <f>ROUND(I284*H284,2)</f>
        <v>0</v>
      </c>
      <c r="K284" s="163" t="s">
        <v>1</v>
      </c>
      <c r="L284" s="33"/>
      <c r="M284" s="168" t="s">
        <v>1</v>
      </c>
      <c r="N284" s="169" t="s">
        <v>42</v>
      </c>
      <c r="O284" s="58"/>
      <c r="P284" s="170">
        <f>O284*H284</f>
        <v>0</v>
      </c>
      <c r="Q284" s="170">
        <v>0</v>
      </c>
      <c r="R284" s="170">
        <f>Q284*H284</f>
        <v>0</v>
      </c>
      <c r="S284" s="170">
        <v>0</v>
      </c>
      <c r="T284" s="171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72" t="s">
        <v>156</v>
      </c>
      <c r="AT284" s="172" t="s">
        <v>137</v>
      </c>
      <c r="AU284" s="172" t="s">
        <v>86</v>
      </c>
      <c r="AY284" s="17" t="s">
        <v>134</v>
      </c>
      <c r="BE284" s="173">
        <f>IF(N284="základní",J284,0)</f>
        <v>0</v>
      </c>
      <c r="BF284" s="173">
        <f>IF(N284="snížená",J284,0)</f>
        <v>0</v>
      </c>
      <c r="BG284" s="173">
        <f>IF(N284="zákl. přenesená",J284,0)</f>
        <v>0</v>
      </c>
      <c r="BH284" s="173">
        <f>IF(N284="sníž. přenesená",J284,0)</f>
        <v>0</v>
      </c>
      <c r="BI284" s="173">
        <f>IF(N284="nulová",J284,0)</f>
        <v>0</v>
      </c>
      <c r="BJ284" s="17" t="s">
        <v>21</v>
      </c>
      <c r="BK284" s="173">
        <f>ROUND(I284*H284,2)</f>
        <v>0</v>
      </c>
      <c r="BL284" s="17" t="s">
        <v>156</v>
      </c>
      <c r="BM284" s="172" t="s">
        <v>507</v>
      </c>
    </row>
    <row r="285" spans="1:65" s="2" customFormat="1">
      <c r="A285" s="32"/>
      <c r="B285" s="33"/>
      <c r="C285" s="32"/>
      <c r="D285" s="174" t="s">
        <v>144</v>
      </c>
      <c r="E285" s="32"/>
      <c r="F285" s="175" t="s">
        <v>506</v>
      </c>
      <c r="G285" s="32"/>
      <c r="H285" s="32"/>
      <c r="I285" s="96"/>
      <c r="J285" s="32"/>
      <c r="K285" s="32"/>
      <c r="L285" s="33"/>
      <c r="M285" s="176"/>
      <c r="N285" s="177"/>
      <c r="O285" s="58"/>
      <c r="P285" s="58"/>
      <c r="Q285" s="58"/>
      <c r="R285" s="58"/>
      <c r="S285" s="58"/>
      <c r="T285" s="59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T285" s="17" t="s">
        <v>144</v>
      </c>
      <c r="AU285" s="17" t="s">
        <v>86</v>
      </c>
    </row>
    <row r="286" spans="1:65" s="2" customFormat="1" ht="19.5">
      <c r="A286" s="32"/>
      <c r="B286" s="33"/>
      <c r="C286" s="32"/>
      <c r="D286" s="174" t="s">
        <v>145</v>
      </c>
      <c r="E286" s="32"/>
      <c r="F286" s="178" t="s">
        <v>508</v>
      </c>
      <c r="G286" s="32"/>
      <c r="H286" s="32"/>
      <c r="I286" s="96"/>
      <c r="J286" s="32"/>
      <c r="K286" s="32"/>
      <c r="L286" s="33"/>
      <c r="M286" s="176"/>
      <c r="N286" s="177"/>
      <c r="O286" s="58"/>
      <c r="P286" s="58"/>
      <c r="Q286" s="58"/>
      <c r="R286" s="58"/>
      <c r="S286" s="58"/>
      <c r="T286" s="59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7" t="s">
        <v>145</v>
      </c>
      <c r="AU286" s="17" t="s">
        <v>86</v>
      </c>
    </row>
    <row r="287" spans="1:65" s="14" customFormat="1">
      <c r="B287" s="190"/>
      <c r="D287" s="174" t="s">
        <v>202</v>
      </c>
      <c r="E287" s="191" t="s">
        <v>1</v>
      </c>
      <c r="F287" s="192" t="s">
        <v>364</v>
      </c>
      <c r="H287" s="193">
        <v>25</v>
      </c>
      <c r="I287" s="194"/>
      <c r="L287" s="190"/>
      <c r="M287" s="195"/>
      <c r="N287" s="196"/>
      <c r="O287" s="196"/>
      <c r="P287" s="196"/>
      <c r="Q287" s="196"/>
      <c r="R287" s="196"/>
      <c r="S287" s="196"/>
      <c r="T287" s="197"/>
      <c r="AT287" s="191" t="s">
        <v>202</v>
      </c>
      <c r="AU287" s="191" t="s">
        <v>86</v>
      </c>
      <c r="AV287" s="14" t="s">
        <v>86</v>
      </c>
      <c r="AW287" s="14" t="s">
        <v>34</v>
      </c>
      <c r="AX287" s="14" t="s">
        <v>21</v>
      </c>
      <c r="AY287" s="191" t="s">
        <v>134</v>
      </c>
    </row>
    <row r="288" spans="1:65" s="12" customFormat="1" ht="22.9" customHeight="1">
      <c r="B288" s="147"/>
      <c r="D288" s="148" t="s">
        <v>76</v>
      </c>
      <c r="E288" s="158" t="s">
        <v>439</v>
      </c>
      <c r="F288" s="158" t="s">
        <v>440</v>
      </c>
      <c r="I288" s="150"/>
      <c r="J288" s="159">
        <f>BK288</f>
        <v>0</v>
      </c>
      <c r="L288" s="147"/>
      <c r="M288" s="152"/>
      <c r="N288" s="153"/>
      <c r="O288" s="153"/>
      <c r="P288" s="154">
        <f>SUM(P289:P291)</f>
        <v>0</v>
      </c>
      <c r="Q288" s="153"/>
      <c r="R288" s="154">
        <f>SUM(R289:R291)</f>
        <v>0</v>
      </c>
      <c r="S288" s="153"/>
      <c r="T288" s="155">
        <f>SUM(T289:T291)</f>
        <v>280</v>
      </c>
      <c r="AR288" s="148" t="s">
        <v>21</v>
      </c>
      <c r="AT288" s="156" t="s">
        <v>76</v>
      </c>
      <c r="AU288" s="156" t="s">
        <v>21</v>
      </c>
      <c r="AY288" s="148" t="s">
        <v>134</v>
      </c>
      <c r="BK288" s="157">
        <f>SUM(BK289:BK291)</f>
        <v>0</v>
      </c>
    </row>
    <row r="289" spans="1:65" s="2" customFormat="1" ht="16.5" customHeight="1">
      <c r="A289" s="32"/>
      <c r="B289" s="160"/>
      <c r="C289" s="161" t="s">
        <v>509</v>
      </c>
      <c r="D289" s="161" t="s">
        <v>137</v>
      </c>
      <c r="E289" s="162" t="s">
        <v>442</v>
      </c>
      <c r="F289" s="163" t="s">
        <v>443</v>
      </c>
      <c r="G289" s="164" t="s">
        <v>280</v>
      </c>
      <c r="H289" s="165">
        <v>14000</v>
      </c>
      <c r="I289" s="166"/>
      <c r="J289" s="167">
        <f>ROUND(I289*H289,2)</f>
        <v>0</v>
      </c>
      <c r="K289" s="163" t="s">
        <v>200</v>
      </c>
      <c r="L289" s="33"/>
      <c r="M289" s="168" t="s">
        <v>1</v>
      </c>
      <c r="N289" s="169" t="s">
        <v>42</v>
      </c>
      <c r="O289" s="58"/>
      <c r="P289" s="170">
        <f>O289*H289</f>
        <v>0</v>
      </c>
      <c r="Q289" s="170">
        <v>0</v>
      </c>
      <c r="R289" s="170">
        <f>Q289*H289</f>
        <v>0</v>
      </c>
      <c r="S289" s="170">
        <v>0.02</v>
      </c>
      <c r="T289" s="171">
        <f>S289*H289</f>
        <v>280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72" t="s">
        <v>156</v>
      </c>
      <c r="AT289" s="172" t="s">
        <v>137</v>
      </c>
      <c r="AU289" s="172" t="s">
        <v>86</v>
      </c>
      <c r="AY289" s="17" t="s">
        <v>134</v>
      </c>
      <c r="BE289" s="173">
        <f>IF(N289="základní",J289,0)</f>
        <v>0</v>
      </c>
      <c r="BF289" s="173">
        <f>IF(N289="snížená",J289,0)</f>
        <v>0</v>
      </c>
      <c r="BG289" s="173">
        <f>IF(N289="zákl. přenesená",J289,0)</f>
        <v>0</v>
      </c>
      <c r="BH289" s="173">
        <f>IF(N289="sníž. přenesená",J289,0)</f>
        <v>0</v>
      </c>
      <c r="BI289" s="173">
        <f>IF(N289="nulová",J289,0)</f>
        <v>0</v>
      </c>
      <c r="BJ289" s="17" t="s">
        <v>21</v>
      </c>
      <c r="BK289" s="173">
        <f>ROUND(I289*H289,2)</f>
        <v>0</v>
      </c>
      <c r="BL289" s="17" t="s">
        <v>156</v>
      </c>
      <c r="BM289" s="172" t="s">
        <v>444</v>
      </c>
    </row>
    <row r="290" spans="1:65" s="2" customFormat="1" ht="19.5">
      <c r="A290" s="32"/>
      <c r="B290" s="33"/>
      <c r="C290" s="32"/>
      <c r="D290" s="174" t="s">
        <v>144</v>
      </c>
      <c r="E290" s="32"/>
      <c r="F290" s="175" t="s">
        <v>445</v>
      </c>
      <c r="G290" s="32"/>
      <c r="H290" s="32"/>
      <c r="I290" s="96"/>
      <c r="J290" s="32"/>
      <c r="K290" s="32"/>
      <c r="L290" s="33"/>
      <c r="M290" s="176"/>
      <c r="N290" s="177"/>
      <c r="O290" s="58"/>
      <c r="P290" s="58"/>
      <c r="Q290" s="58"/>
      <c r="R290" s="58"/>
      <c r="S290" s="58"/>
      <c r="T290" s="59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T290" s="17" t="s">
        <v>144</v>
      </c>
      <c r="AU290" s="17" t="s">
        <v>86</v>
      </c>
    </row>
    <row r="291" spans="1:65" s="2" customFormat="1" ht="19.5">
      <c r="A291" s="32"/>
      <c r="B291" s="33"/>
      <c r="C291" s="32"/>
      <c r="D291" s="174" t="s">
        <v>145</v>
      </c>
      <c r="E291" s="32"/>
      <c r="F291" s="178" t="s">
        <v>446</v>
      </c>
      <c r="G291" s="32"/>
      <c r="H291" s="32"/>
      <c r="I291" s="96"/>
      <c r="J291" s="32"/>
      <c r="K291" s="32"/>
      <c r="L291" s="33"/>
      <c r="M291" s="176"/>
      <c r="N291" s="177"/>
      <c r="O291" s="58"/>
      <c r="P291" s="58"/>
      <c r="Q291" s="58"/>
      <c r="R291" s="58"/>
      <c r="S291" s="58"/>
      <c r="T291" s="59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7" t="s">
        <v>145</v>
      </c>
      <c r="AU291" s="17" t="s">
        <v>86</v>
      </c>
    </row>
    <row r="292" spans="1:65" s="12" customFormat="1" ht="22.9" customHeight="1">
      <c r="B292" s="147"/>
      <c r="D292" s="148" t="s">
        <v>76</v>
      </c>
      <c r="E292" s="158" t="s">
        <v>447</v>
      </c>
      <c r="F292" s="158" t="s">
        <v>448</v>
      </c>
      <c r="I292" s="150"/>
      <c r="J292" s="159">
        <f>BK292</f>
        <v>0</v>
      </c>
      <c r="L292" s="147"/>
      <c r="M292" s="152"/>
      <c r="N292" s="153"/>
      <c r="O292" s="153"/>
      <c r="P292" s="154">
        <f>SUM(P293:P295)</f>
        <v>0</v>
      </c>
      <c r="Q292" s="153"/>
      <c r="R292" s="154">
        <f>SUM(R293:R295)</f>
        <v>0</v>
      </c>
      <c r="S292" s="153"/>
      <c r="T292" s="155">
        <f>SUM(T293:T295)</f>
        <v>0</v>
      </c>
      <c r="AR292" s="148" t="s">
        <v>21</v>
      </c>
      <c r="AT292" s="156" t="s">
        <v>76</v>
      </c>
      <c r="AU292" s="156" t="s">
        <v>21</v>
      </c>
      <c r="AY292" s="148" t="s">
        <v>134</v>
      </c>
      <c r="BK292" s="157">
        <f>SUM(BK293:BK295)</f>
        <v>0</v>
      </c>
    </row>
    <row r="293" spans="1:65" s="2" customFormat="1" ht="16.5" customHeight="1">
      <c r="A293" s="32"/>
      <c r="B293" s="160"/>
      <c r="C293" s="161" t="s">
        <v>510</v>
      </c>
      <c r="D293" s="161" t="s">
        <v>137</v>
      </c>
      <c r="E293" s="162" t="s">
        <v>450</v>
      </c>
      <c r="F293" s="163" t="s">
        <v>451</v>
      </c>
      <c r="G293" s="164" t="s">
        <v>270</v>
      </c>
      <c r="H293" s="165">
        <v>1377.213</v>
      </c>
      <c r="I293" s="166"/>
      <c r="J293" s="167">
        <f>ROUND(I293*H293,2)</f>
        <v>0</v>
      </c>
      <c r="K293" s="163" t="s">
        <v>200</v>
      </c>
      <c r="L293" s="33"/>
      <c r="M293" s="168" t="s">
        <v>1</v>
      </c>
      <c r="N293" s="169" t="s">
        <v>42</v>
      </c>
      <c r="O293" s="58"/>
      <c r="P293" s="170">
        <f>O293*H293</f>
        <v>0</v>
      </c>
      <c r="Q293" s="170">
        <v>0</v>
      </c>
      <c r="R293" s="170">
        <f>Q293*H293</f>
        <v>0</v>
      </c>
      <c r="S293" s="170">
        <v>0</v>
      </c>
      <c r="T293" s="171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72" t="s">
        <v>156</v>
      </c>
      <c r="AT293" s="172" t="s">
        <v>137</v>
      </c>
      <c r="AU293" s="172" t="s">
        <v>86</v>
      </c>
      <c r="AY293" s="17" t="s">
        <v>134</v>
      </c>
      <c r="BE293" s="173">
        <f>IF(N293="základní",J293,0)</f>
        <v>0</v>
      </c>
      <c r="BF293" s="173">
        <f>IF(N293="snížená",J293,0)</f>
        <v>0</v>
      </c>
      <c r="BG293" s="173">
        <f>IF(N293="zákl. přenesená",J293,0)</f>
        <v>0</v>
      </c>
      <c r="BH293" s="173">
        <f>IF(N293="sníž. přenesená",J293,0)</f>
        <v>0</v>
      </c>
      <c r="BI293" s="173">
        <f>IF(N293="nulová",J293,0)</f>
        <v>0</v>
      </c>
      <c r="BJ293" s="17" t="s">
        <v>21</v>
      </c>
      <c r="BK293" s="173">
        <f>ROUND(I293*H293,2)</f>
        <v>0</v>
      </c>
      <c r="BL293" s="17" t="s">
        <v>156</v>
      </c>
      <c r="BM293" s="172" t="s">
        <v>452</v>
      </c>
    </row>
    <row r="294" spans="1:65" s="2" customFormat="1" ht="19.5">
      <c r="A294" s="32"/>
      <c r="B294" s="33"/>
      <c r="C294" s="32"/>
      <c r="D294" s="174" t="s">
        <v>144</v>
      </c>
      <c r="E294" s="32"/>
      <c r="F294" s="175" t="s">
        <v>453</v>
      </c>
      <c r="G294" s="32"/>
      <c r="H294" s="32"/>
      <c r="I294" s="96"/>
      <c r="J294" s="32"/>
      <c r="K294" s="32"/>
      <c r="L294" s="33"/>
      <c r="M294" s="176"/>
      <c r="N294" s="177"/>
      <c r="O294" s="58"/>
      <c r="P294" s="58"/>
      <c r="Q294" s="58"/>
      <c r="R294" s="58"/>
      <c r="S294" s="58"/>
      <c r="T294" s="59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7" t="s">
        <v>144</v>
      </c>
      <c r="AU294" s="17" t="s">
        <v>86</v>
      </c>
    </row>
    <row r="295" spans="1:65" s="2" customFormat="1" ht="29.25">
      <c r="A295" s="32"/>
      <c r="B295" s="33"/>
      <c r="C295" s="32"/>
      <c r="D295" s="174" t="s">
        <v>145</v>
      </c>
      <c r="E295" s="32"/>
      <c r="F295" s="178" t="s">
        <v>454</v>
      </c>
      <c r="G295" s="32"/>
      <c r="H295" s="32"/>
      <c r="I295" s="96"/>
      <c r="J295" s="32"/>
      <c r="K295" s="32"/>
      <c r="L295" s="33"/>
      <c r="M295" s="176"/>
      <c r="N295" s="177"/>
      <c r="O295" s="58"/>
      <c r="P295" s="58"/>
      <c r="Q295" s="58"/>
      <c r="R295" s="58"/>
      <c r="S295" s="58"/>
      <c r="T295" s="59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7" t="s">
        <v>145</v>
      </c>
      <c r="AU295" s="17" t="s">
        <v>86</v>
      </c>
    </row>
    <row r="296" spans="1:65" s="12" customFormat="1" ht="22.9" customHeight="1">
      <c r="B296" s="147"/>
      <c r="D296" s="148" t="s">
        <v>76</v>
      </c>
      <c r="E296" s="158" t="s">
        <v>182</v>
      </c>
      <c r="F296" s="158" t="s">
        <v>511</v>
      </c>
      <c r="I296" s="150"/>
      <c r="J296" s="159">
        <f>BK296</f>
        <v>0</v>
      </c>
      <c r="L296" s="147"/>
      <c r="M296" s="152"/>
      <c r="N296" s="153"/>
      <c r="O296" s="153"/>
      <c r="P296" s="154">
        <f>SUM(P297:P312)</f>
        <v>0</v>
      </c>
      <c r="Q296" s="153"/>
      <c r="R296" s="154">
        <f>SUM(R297:R312)</f>
        <v>0.24511999999999998</v>
      </c>
      <c r="S296" s="153"/>
      <c r="T296" s="155">
        <f>SUM(T297:T312)</f>
        <v>0</v>
      </c>
      <c r="AR296" s="148" t="s">
        <v>21</v>
      </c>
      <c r="AT296" s="156" t="s">
        <v>76</v>
      </c>
      <c r="AU296" s="156" t="s">
        <v>21</v>
      </c>
      <c r="AY296" s="148" t="s">
        <v>134</v>
      </c>
      <c r="BK296" s="157">
        <f>SUM(BK297:BK312)</f>
        <v>0</v>
      </c>
    </row>
    <row r="297" spans="1:65" s="2" customFormat="1" ht="16.5" customHeight="1">
      <c r="A297" s="32"/>
      <c r="B297" s="160"/>
      <c r="C297" s="161" t="s">
        <v>512</v>
      </c>
      <c r="D297" s="161" t="s">
        <v>137</v>
      </c>
      <c r="E297" s="162" t="s">
        <v>513</v>
      </c>
      <c r="F297" s="163" t="s">
        <v>514</v>
      </c>
      <c r="G297" s="164" t="s">
        <v>432</v>
      </c>
      <c r="H297" s="165">
        <v>3</v>
      </c>
      <c r="I297" s="166"/>
      <c r="J297" s="167">
        <f>ROUND(I297*H297,2)</f>
        <v>0</v>
      </c>
      <c r="K297" s="163" t="s">
        <v>200</v>
      </c>
      <c r="L297" s="33"/>
      <c r="M297" s="168" t="s">
        <v>1</v>
      </c>
      <c r="N297" s="169" t="s">
        <v>42</v>
      </c>
      <c r="O297" s="58"/>
      <c r="P297" s="170">
        <f>O297*H297</f>
        <v>0</v>
      </c>
      <c r="Q297" s="170">
        <v>6.9999999999999999E-4</v>
      </c>
      <c r="R297" s="170">
        <f>Q297*H297</f>
        <v>2.0999999999999999E-3</v>
      </c>
      <c r="S297" s="170">
        <v>0</v>
      </c>
      <c r="T297" s="171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72" t="s">
        <v>156</v>
      </c>
      <c r="AT297" s="172" t="s">
        <v>137</v>
      </c>
      <c r="AU297" s="172" t="s">
        <v>86</v>
      </c>
      <c r="AY297" s="17" t="s">
        <v>134</v>
      </c>
      <c r="BE297" s="173">
        <f>IF(N297="základní",J297,0)</f>
        <v>0</v>
      </c>
      <c r="BF297" s="173">
        <f>IF(N297="snížená",J297,0)</f>
        <v>0</v>
      </c>
      <c r="BG297" s="173">
        <f>IF(N297="zákl. přenesená",J297,0)</f>
        <v>0</v>
      </c>
      <c r="BH297" s="173">
        <f>IF(N297="sníž. přenesená",J297,0)</f>
        <v>0</v>
      </c>
      <c r="BI297" s="173">
        <f>IF(N297="nulová",J297,0)</f>
        <v>0</v>
      </c>
      <c r="BJ297" s="17" t="s">
        <v>21</v>
      </c>
      <c r="BK297" s="173">
        <f>ROUND(I297*H297,2)</f>
        <v>0</v>
      </c>
      <c r="BL297" s="17" t="s">
        <v>156</v>
      </c>
      <c r="BM297" s="172" t="s">
        <v>515</v>
      </c>
    </row>
    <row r="298" spans="1:65" s="2" customFormat="1">
      <c r="A298" s="32"/>
      <c r="B298" s="33"/>
      <c r="C298" s="32"/>
      <c r="D298" s="174" t="s">
        <v>144</v>
      </c>
      <c r="E298" s="32"/>
      <c r="F298" s="175" t="s">
        <v>516</v>
      </c>
      <c r="G298" s="32"/>
      <c r="H298" s="32"/>
      <c r="I298" s="96"/>
      <c r="J298" s="32"/>
      <c r="K298" s="32"/>
      <c r="L298" s="33"/>
      <c r="M298" s="176"/>
      <c r="N298" s="177"/>
      <c r="O298" s="58"/>
      <c r="P298" s="58"/>
      <c r="Q298" s="58"/>
      <c r="R298" s="58"/>
      <c r="S298" s="58"/>
      <c r="T298" s="59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T298" s="17" t="s">
        <v>144</v>
      </c>
      <c r="AU298" s="17" t="s">
        <v>86</v>
      </c>
    </row>
    <row r="299" spans="1:65" s="2" customFormat="1" ht="16.5" customHeight="1">
      <c r="A299" s="32"/>
      <c r="B299" s="160"/>
      <c r="C299" s="161" t="s">
        <v>517</v>
      </c>
      <c r="D299" s="161" t="s">
        <v>137</v>
      </c>
      <c r="E299" s="162" t="s">
        <v>518</v>
      </c>
      <c r="F299" s="163" t="s">
        <v>519</v>
      </c>
      <c r="G299" s="164" t="s">
        <v>432</v>
      </c>
      <c r="H299" s="165">
        <v>2</v>
      </c>
      <c r="I299" s="166"/>
      <c r="J299" s="167">
        <f>ROUND(I299*H299,2)</f>
        <v>0</v>
      </c>
      <c r="K299" s="163" t="s">
        <v>200</v>
      </c>
      <c r="L299" s="33"/>
      <c r="M299" s="168" t="s">
        <v>1</v>
      </c>
      <c r="N299" s="169" t="s">
        <v>42</v>
      </c>
      <c r="O299" s="58"/>
      <c r="P299" s="170">
        <f>O299*H299</f>
        <v>0</v>
      </c>
      <c r="Q299" s="170">
        <v>0.10940999999999999</v>
      </c>
      <c r="R299" s="170">
        <f>Q299*H299</f>
        <v>0.21881999999999999</v>
      </c>
      <c r="S299" s="170">
        <v>0</v>
      </c>
      <c r="T299" s="171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72" t="s">
        <v>156</v>
      </c>
      <c r="AT299" s="172" t="s">
        <v>137</v>
      </c>
      <c r="AU299" s="172" t="s">
        <v>86</v>
      </c>
      <c r="AY299" s="17" t="s">
        <v>134</v>
      </c>
      <c r="BE299" s="173">
        <f>IF(N299="základní",J299,0)</f>
        <v>0</v>
      </c>
      <c r="BF299" s="173">
        <f>IF(N299="snížená",J299,0)</f>
        <v>0</v>
      </c>
      <c r="BG299" s="173">
        <f>IF(N299="zákl. přenesená",J299,0)</f>
        <v>0</v>
      </c>
      <c r="BH299" s="173">
        <f>IF(N299="sníž. přenesená",J299,0)</f>
        <v>0</v>
      </c>
      <c r="BI299" s="173">
        <f>IF(N299="nulová",J299,0)</f>
        <v>0</v>
      </c>
      <c r="BJ299" s="17" t="s">
        <v>21</v>
      </c>
      <c r="BK299" s="173">
        <f>ROUND(I299*H299,2)</f>
        <v>0</v>
      </c>
      <c r="BL299" s="17" t="s">
        <v>156</v>
      </c>
      <c r="BM299" s="172" t="s">
        <v>520</v>
      </c>
    </row>
    <row r="300" spans="1:65" s="2" customFormat="1">
      <c r="A300" s="32"/>
      <c r="B300" s="33"/>
      <c r="C300" s="32"/>
      <c r="D300" s="174" t="s">
        <v>144</v>
      </c>
      <c r="E300" s="32"/>
      <c r="F300" s="175" t="s">
        <v>521</v>
      </c>
      <c r="G300" s="32"/>
      <c r="H300" s="32"/>
      <c r="I300" s="96"/>
      <c r="J300" s="32"/>
      <c r="K300" s="32"/>
      <c r="L300" s="33"/>
      <c r="M300" s="176"/>
      <c r="N300" s="177"/>
      <c r="O300" s="58"/>
      <c r="P300" s="58"/>
      <c r="Q300" s="58"/>
      <c r="R300" s="58"/>
      <c r="S300" s="58"/>
      <c r="T300" s="59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7" t="s">
        <v>144</v>
      </c>
      <c r="AU300" s="17" t="s">
        <v>86</v>
      </c>
    </row>
    <row r="301" spans="1:65" s="2" customFormat="1" ht="16.5" customHeight="1">
      <c r="A301" s="32"/>
      <c r="B301" s="160"/>
      <c r="C301" s="198" t="s">
        <v>522</v>
      </c>
      <c r="D301" s="198" t="s">
        <v>326</v>
      </c>
      <c r="E301" s="199" t="s">
        <v>523</v>
      </c>
      <c r="F301" s="200" t="s">
        <v>524</v>
      </c>
      <c r="G301" s="201" t="s">
        <v>432</v>
      </c>
      <c r="H301" s="202">
        <v>2</v>
      </c>
      <c r="I301" s="203"/>
      <c r="J301" s="204">
        <f>ROUND(I301*H301,2)</f>
        <v>0</v>
      </c>
      <c r="K301" s="200" t="s">
        <v>271</v>
      </c>
      <c r="L301" s="205"/>
      <c r="M301" s="206" t="s">
        <v>1</v>
      </c>
      <c r="N301" s="207" t="s">
        <v>42</v>
      </c>
      <c r="O301" s="58"/>
      <c r="P301" s="170">
        <f>O301*H301</f>
        <v>0</v>
      </c>
      <c r="Q301" s="170">
        <v>6.1000000000000004E-3</v>
      </c>
      <c r="R301" s="170">
        <f>Q301*H301</f>
        <v>1.2200000000000001E-2</v>
      </c>
      <c r="S301" s="170">
        <v>0</v>
      </c>
      <c r="T301" s="171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72" t="s">
        <v>177</v>
      </c>
      <c r="AT301" s="172" t="s">
        <v>326</v>
      </c>
      <c r="AU301" s="172" t="s">
        <v>86</v>
      </c>
      <c r="AY301" s="17" t="s">
        <v>134</v>
      </c>
      <c r="BE301" s="173">
        <f>IF(N301="základní",J301,0)</f>
        <v>0</v>
      </c>
      <c r="BF301" s="173">
        <f>IF(N301="snížená",J301,0)</f>
        <v>0</v>
      </c>
      <c r="BG301" s="173">
        <f>IF(N301="zákl. přenesená",J301,0)</f>
        <v>0</v>
      </c>
      <c r="BH301" s="173">
        <f>IF(N301="sníž. přenesená",J301,0)</f>
        <v>0</v>
      </c>
      <c r="BI301" s="173">
        <f>IF(N301="nulová",J301,0)</f>
        <v>0</v>
      </c>
      <c r="BJ301" s="17" t="s">
        <v>21</v>
      </c>
      <c r="BK301" s="173">
        <f>ROUND(I301*H301,2)</f>
        <v>0</v>
      </c>
      <c r="BL301" s="17" t="s">
        <v>156</v>
      </c>
      <c r="BM301" s="172" t="s">
        <v>525</v>
      </c>
    </row>
    <row r="302" spans="1:65" s="2" customFormat="1">
      <c r="A302" s="32"/>
      <c r="B302" s="33"/>
      <c r="C302" s="32"/>
      <c r="D302" s="174" t="s">
        <v>144</v>
      </c>
      <c r="E302" s="32"/>
      <c r="F302" s="175" t="s">
        <v>526</v>
      </c>
      <c r="G302" s="32"/>
      <c r="H302" s="32"/>
      <c r="I302" s="96"/>
      <c r="J302" s="32"/>
      <c r="K302" s="32"/>
      <c r="L302" s="33"/>
      <c r="M302" s="176"/>
      <c r="N302" s="177"/>
      <c r="O302" s="58"/>
      <c r="P302" s="58"/>
      <c r="Q302" s="58"/>
      <c r="R302" s="58"/>
      <c r="S302" s="58"/>
      <c r="T302" s="59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T302" s="17" t="s">
        <v>144</v>
      </c>
      <c r="AU302" s="17" t="s">
        <v>86</v>
      </c>
    </row>
    <row r="303" spans="1:65" s="2" customFormat="1" ht="16.5" customHeight="1">
      <c r="A303" s="32"/>
      <c r="B303" s="160"/>
      <c r="C303" s="161" t="s">
        <v>527</v>
      </c>
      <c r="D303" s="161" t="s">
        <v>137</v>
      </c>
      <c r="E303" s="162" t="s">
        <v>528</v>
      </c>
      <c r="F303" s="163" t="s">
        <v>529</v>
      </c>
      <c r="G303" s="164" t="s">
        <v>356</v>
      </c>
      <c r="H303" s="165">
        <v>25</v>
      </c>
      <c r="I303" s="166"/>
      <c r="J303" s="167">
        <f>ROUND(I303*H303,2)</f>
        <v>0</v>
      </c>
      <c r="K303" s="163" t="s">
        <v>200</v>
      </c>
      <c r="L303" s="33"/>
      <c r="M303" s="168" t="s">
        <v>1</v>
      </c>
      <c r="N303" s="169" t="s">
        <v>42</v>
      </c>
      <c r="O303" s="58"/>
      <c r="P303" s="170">
        <f>O303*H303</f>
        <v>0</v>
      </c>
      <c r="Q303" s="170">
        <v>0</v>
      </c>
      <c r="R303" s="170">
        <f>Q303*H303</f>
        <v>0</v>
      </c>
      <c r="S303" s="170">
        <v>0</v>
      </c>
      <c r="T303" s="171">
        <f>S303*H303</f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72" t="s">
        <v>156</v>
      </c>
      <c r="AT303" s="172" t="s">
        <v>137</v>
      </c>
      <c r="AU303" s="172" t="s">
        <v>86</v>
      </c>
      <c r="AY303" s="17" t="s">
        <v>134</v>
      </c>
      <c r="BE303" s="173">
        <f>IF(N303="základní",J303,0)</f>
        <v>0</v>
      </c>
      <c r="BF303" s="173">
        <f>IF(N303="snížená",J303,0)</f>
        <v>0</v>
      </c>
      <c r="BG303" s="173">
        <f>IF(N303="zákl. přenesená",J303,0)</f>
        <v>0</v>
      </c>
      <c r="BH303" s="173">
        <f>IF(N303="sníž. přenesená",J303,0)</f>
        <v>0</v>
      </c>
      <c r="BI303" s="173">
        <f>IF(N303="nulová",J303,0)</f>
        <v>0</v>
      </c>
      <c r="BJ303" s="17" t="s">
        <v>21</v>
      </c>
      <c r="BK303" s="173">
        <f>ROUND(I303*H303,2)</f>
        <v>0</v>
      </c>
      <c r="BL303" s="17" t="s">
        <v>156</v>
      </c>
      <c r="BM303" s="172" t="s">
        <v>530</v>
      </c>
    </row>
    <row r="304" spans="1:65" s="2" customFormat="1">
      <c r="A304" s="32"/>
      <c r="B304" s="33"/>
      <c r="C304" s="32"/>
      <c r="D304" s="174" t="s">
        <v>144</v>
      </c>
      <c r="E304" s="32"/>
      <c r="F304" s="175" t="s">
        <v>531</v>
      </c>
      <c r="G304" s="32"/>
      <c r="H304" s="32"/>
      <c r="I304" s="96"/>
      <c r="J304" s="32"/>
      <c r="K304" s="32"/>
      <c r="L304" s="33"/>
      <c r="M304" s="176"/>
      <c r="N304" s="177"/>
      <c r="O304" s="58"/>
      <c r="P304" s="58"/>
      <c r="Q304" s="58"/>
      <c r="R304" s="58"/>
      <c r="S304" s="58"/>
      <c r="T304" s="59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T304" s="17" t="s">
        <v>144</v>
      </c>
      <c r="AU304" s="17" t="s">
        <v>86</v>
      </c>
    </row>
    <row r="305" spans="1:65" s="2" customFormat="1" ht="19.5">
      <c r="A305" s="32"/>
      <c r="B305" s="33"/>
      <c r="C305" s="32"/>
      <c r="D305" s="174" t="s">
        <v>145</v>
      </c>
      <c r="E305" s="32"/>
      <c r="F305" s="178" t="s">
        <v>532</v>
      </c>
      <c r="G305" s="32"/>
      <c r="H305" s="32"/>
      <c r="I305" s="96"/>
      <c r="J305" s="32"/>
      <c r="K305" s="32"/>
      <c r="L305" s="33"/>
      <c r="M305" s="176"/>
      <c r="N305" s="177"/>
      <c r="O305" s="58"/>
      <c r="P305" s="58"/>
      <c r="Q305" s="58"/>
      <c r="R305" s="58"/>
      <c r="S305" s="58"/>
      <c r="T305" s="59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T305" s="17" t="s">
        <v>145</v>
      </c>
      <c r="AU305" s="17" t="s">
        <v>86</v>
      </c>
    </row>
    <row r="306" spans="1:65" s="14" customFormat="1">
      <c r="B306" s="190"/>
      <c r="D306" s="174" t="s">
        <v>202</v>
      </c>
      <c r="E306" s="191" t="s">
        <v>533</v>
      </c>
      <c r="F306" s="192" t="s">
        <v>364</v>
      </c>
      <c r="H306" s="193">
        <v>25</v>
      </c>
      <c r="I306" s="194"/>
      <c r="L306" s="190"/>
      <c r="M306" s="195"/>
      <c r="N306" s="196"/>
      <c r="O306" s="196"/>
      <c r="P306" s="196"/>
      <c r="Q306" s="196"/>
      <c r="R306" s="196"/>
      <c r="S306" s="196"/>
      <c r="T306" s="197"/>
      <c r="AT306" s="191" t="s">
        <v>202</v>
      </c>
      <c r="AU306" s="191" t="s">
        <v>86</v>
      </c>
      <c r="AV306" s="14" t="s">
        <v>86</v>
      </c>
      <c r="AW306" s="14" t="s">
        <v>34</v>
      </c>
      <c r="AX306" s="14" t="s">
        <v>21</v>
      </c>
      <c r="AY306" s="191" t="s">
        <v>134</v>
      </c>
    </row>
    <row r="307" spans="1:65" s="2" customFormat="1" ht="16.5" customHeight="1">
      <c r="A307" s="32"/>
      <c r="B307" s="160"/>
      <c r="C307" s="198" t="s">
        <v>534</v>
      </c>
      <c r="D307" s="198" t="s">
        <v>326</v>
      </c>
      <c r="E307" s="199" t="s">
        <v>535</v>
      </c>
      <c r="F307" s="200" t="s">
        <v>536</v>
      </c>
      <c r="G307" s="201" t="s">
        <v>432</v>
      </c>
      <c r="H307" s="202">
        <v>2</v>
      </c>
      <c r="I307" s="203"/>
      <c r="J307" s="204">
        <f>ROUND(I307*H307,2)</f>
        <v>0</v>
      </c>
      <c r="K307" s="200" t="s">
        <v>271</v>
      </c>
      <c r="L307" s="205"/>
      <c r="M307" s="206" t="s">
        <v>1</v>
      </c>
      <c r="N307" s="207" t="s">
        <v>42</v>
      </c>
      <c r="O307" s="58"/>
      <c r="P307" s="170">
        <f>O307*H307</f>
        <v>0</v>
      </c>
      <c r="Q307" s="170">
        <v>4.0000000000000001E-3</v>
      </c>
      <c r="R307" s="170">
        <f>Q307*H307</f>
        <v>8.0000000000000002E-3</v>
      </c>
      <c r="S307" s="170">
        <v>0</v>
      </c>
      <c r="T307" s="171">
        <f>S307*H307</f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72" t="s">
        <v>177</v>
      </c>
      <c r="AT307" s="172" t="s">
        <v>326</v>
      </c>
      <c r="AU307" s="172" t="s">
        <v>86</v>
      </c>
      <c r="AY307" s="17" t="s">
        <v>134</v>
      </c>
      <c r="BE307" s="173">
        <f>IF(N307="základní",J307,0)</f>
        <v>0</v>
      </c>
      <c r="BF307" s="173">
        <f>IF(N307="snížená",J307,0)</f>
        <v>0</v>
      </c>
      <c r="BG307" s="173">
        <f>IF(N307="zákl. přenesená",J307,0)</f>
        <v>0</v>
      </c>
      <c r="BH307" s="173">
        <f>IF(N307="sníž. přenesená",J307,0)</f>
        <v>0</v>
      </c>
      <c r="BI307" s="173">
        <f>IF(N307="nulová",J307,0)</f>
        <v>0</v>
      </c>
      <c r="BJ307" s="17" t="s">
        <v>21</v>
      </c>
      <c r="BK307" s="173">
        <f>ROUND(I307*H307,2)</f>
        <v>0</v>
      </c>
      <c r="BL307" s="17" t="s">
        <v>156</v>
      </c>
      <c r="BM307" s="172" t="s">
        <v>537</v>
      </c>
    </row>
    <row r="308" spans="1:65" s="2" customFormat="1" ht="19.5">
      <c r="A308" s="32"/>
      <c r="B308" s="33"/>
      <c r="C308" s="32"/>
      <c r="D308" s="174" t="s">
        <v>144</v>
      </c>
      <c r="E308" s="32"/>
      <c r="F308" s="175" t="s">
        <v>538</v>
      </c>
      <c r="G308" s="32"/>
      <c r="H308" s="32"/>
      <c r="I308" s="96"/>
      <c r="J308" s="32"/>
      <c r="K308" s="32"/>
      <c r="L308" s="33"/>
      <c r="M308" s="176"/>
      <c r="N308" s="177"/>
      <c r="O308" s="58"/>
      <c r="P308" s="58"/>
      <c r="Q308" s="58"/>
      <c r="R308" s="58"/>
      <c r="S308" s="58"/>
      <c r="T308" s="59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T308" s="17" t="s">
        <v>144</v>
      </c>
      <c r="AU308" s="17" t="s">
        <v>86</v>
      </c>
    </row>
    <row r="309" spans="1:65" s="2" customFormat="1" ht="19.5">
      <c r="A309" s="32"/>
      <c r="B309" s="33"/>
      <c r="C309" s="32"/>
      <c r="D309" s="174" t="s">
        <v>145</v>
      </c>
      <c r="E309" s="32"/>
      <c r="F309" s="178" t="s">
        <v>539</v>
      </c>
      <c r="G309" s="32"/>
      <c r="H309" s="32"/>
      <c r="I309" s="96"/>
      <c r="J309" s="32"/>
      <c r="K309" s="32"/>
      <c r="L309" s="33"/>
      <c r="M309" s="176"/>
      <c r="N309" s="177"/>
      <c r="O309" s="58"/>
      <c r="P309" s="58"/>
      <c r="Q309" s="58"/>
      <c r="R309" s="58"/>
      <c r="S309" s="58"/>
      <c r="T309" s="59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T309" s="17" t="s">
        <v>145</v>
      </c>
      <c r="AU309" s="17" t="s">
        <v>86</v>
      </c>
    </row>
    <row r="310" spans="1:65" s="2" customFormat="1" ht="16.5" customHeight="1">
      <c r="A310" s="32"/>
      <c r="B310" s="160"/>
      <c r="C310" s="198" t="s">
        <v>540</v>
      </c>
      <c r="D310" s="198" t="s">
        <v>326</v>
      </c>
      <c r="E310" s="199" t="s">
        <v>541</v>
      </c>
      <c r="F310" s="200" t="s">
        <v>542</v>
      </c>
      <c r="G310" s="201" t="s">
        <v>432</v>
      </c>
      <c r="H310" s="202">
        <v>1</v>
      </c>
      <c r="I310" s="203"/>
      <c r="J310" s="204">
        <f>ROUND(I310*H310,2)</f>
        <v>0</v>
      </c>
      <c r="K310" s="200" t="s">
        <v>271</v>
      </c>
      <c r="L310" s="205"/>
      <c r="M310" s="206" t="s">
        <v>1</v>
      </c>
      <c r="N310" s="207" t="s">
        <v>42</v>
      </c>
      <c r="O310" s="58"/>
      <c r="P310" s="170">
        <f>O310*H310</f>
        <v>0</v>
      </c>
      <c r="Q310" s="170">
        <v>4.0000000000000001E-3</v>
      </c>
      <c r="R310" s="170">
        <f>Q310*H310</f>
        <v>4.0000000000000001E-3</v>
      </c>
      <c r="S310" s="170">
        <v>0</v>
      </c>
      <c r="T310" s="171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72" t="s">
        <v>177</v>
      </c>
      <c r="AT310" s="172" t="s">
        <v>326</v>
      </c>
      <c r="AU310" s="172" t="s">
        <v>86</v>
      </c>
      <c r="AY310" s="17" t="s">
        <v>134</v>
      </c>
      <c r="BE310" s="173">
        <f>IF(N310="základní",J310,0)</f>
        <v>0</v>
      </c>
      <c r="BF310" s="173">
        <f>IF(N310="snížená",J310,0)</f>
        <v>0</v>
      </c>
      <c r="BG310" s="173">
        <f>IF(N310="zákl. přenesená",J310,0)</f>
        <v>0</v>
      </c>
      <c r="BH310" s="173">
        <f>IF(N310="sníž. přenesená",J310,0)</f>
        <v>0</v>
      </c>
      <c r="BI310" s="173">
        <f>IF(N310="nulová",J310,0)</f>
        <v>0</v>
      </c>
      <c r="BJ310" s="17" t="s">
        <v>21</v>
      </c>
      <c r="BK310" s="173">
        <f>ROUND(I310*H310,2)</f>
        <v>0</v>
      </c>
      <c r="BL310" s="17" t="s">
        <v>156</v>
      </c>
      <c r="BM310" s="172" t="s">
        <v>543</v>
      </c>
    </row>
    <row r="311" spans="1:65" s="2" customFormat="1" ht="19.5">
      <c r="A311" s="32"/>
      <c r="B311" s="33"/>
      <c r="C311" s="32"/>
      <c r="D311" s="174" t="s">
        <v>144</v>
      </c>
      <c r="E311" s="32"/>
      <c r="F311" s="175" t="s">
        <v>544</v>
      </c>
      <c r="G311" s="32"/>
      <c r="H311" s="32"/>
      <c r="I311" s="96"/>
      <c r="J311" s="32"/>
      <c r="K311" s="32"/>
      <c r="L311" s="33"/>
      <c r="M311" s="176"/>
      <c r="N311" s="177"/>
      <c r="O311" s="58"/>
      <c r="P311" s="58"/>
      <c r="Q311" s="58"/>
      <c r="R311" s="58"/>
      <c r="S311" s="58"/>
      <c r="T311" s="59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T311" s="17" t="s">
        <v>144</v>
      </c>
      <c r="AU311" s="17" t="s">
        <v>86</v>
      </c>
    </row>
    <row r="312" spans="1:65" s="2" customFormat="1" ht="29.25">
      <c r="A312" s="32"/>
      <c r="B312" s="33"/>
      <c r="C312" s="32"/>
      <c r="D312" s="174" t="s">
        <v>145</v>
      </c>
      <c r="E312" s="32"/>
      <c r="F312" s="178" t="s">
        <v>545</v>
      </c>
      <c r="G312" s="32"/>
      <c r="H312" s="32"/>
      <c r="I312" s="96"/>
      <c r="J312" s="32"/>
      <c r="K312" s="32"/>
      <c r="L312" s="33"/>
      <c r="M312" s="176"/>
      <c r="N312" s="177"/>
      <c r="O312" s="58"/>
      <c r="P312" s="58"/>
      <c r="Q312" s="58"/>
      <c r="R312" s="58"/>
      <c r="S312" s="58"/>
      <c r="T312" s="59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T312" s="17" t="s">
        <v>145</v>
      </c>
      <c r="AU312" s="17" t="s">
        <v>86</v>
      </c>
    </row>
    <row r="313" spans="1:65" s="12" customFormat="1" ht="22.9" customHeight="1">
      <c r="B313" s="147"/>
      <c r="D313" s="148" t="s">
        <v>76</v>
      </c>
      <c r="E313" s="158" t="s">
        <v>546</v>
      </c>
      <c r="F313" s="158" t="s">
        <v>547</v>
      </c>
      <c r="I313" s="150"/>
      <c r="J313" s="159">
        <f>BK313</f>
        <v>0</v>
      </c>
      <c r="L313" s="147"/>
      <c r="M313" s="152"/>
      <c r="N313" s="153"/>
      <c r="O313" s="153"/>
      <c r="P313" s="154">
        <f>SUM(P314:P329)</f>
        <v>0</v>
      </c>
      <c r="Q313" s="153"/>
      <c r="R313" s="154">
        <f>SUM(R314:R329)</f>
        <v>0</v>
      </c>
      <c r="S313" s="153"/>
      <c r="T313" s="155">
        <f>SUM(T314:T329)</f>
        <v>0</v>
      </c>
      <c r="AR313" s="148" t="s">
        <v>21</v>
      </c>
      <c r="AT313" s="156" t="s">
        <v>76</v>
      </c>
      <c r="AU313" s="156" t="s">
        <v>21</v>
      </c>
      <c r="AY313" s="148" t="s">
        <v>134</v>
      </c>
      <c r="BK313" s="157">
        <f>SUM(BK314:BK329)</f>
        <v>0</v>
      </c>
    </row>
    <row r="314" spans="1:65" s="2" customFormat="1" ht="16.5" customHeight="1">
      <c r="A314" s="32"/>
      <c r="B314" s="160"/>
      <c r="C314" s="161" t="s">
        <v>548</v>
      </c>
      <c r="D314" s="161" t="s">
        <v>137</v>
      </c>
      <c r="E314" s="162" t="s">
        <v>549</v>
      </c>
      <c r="F314" s="163" t="s">
        <v>550</v>
      </c>
      <c r="G314" s="164" t="s">
        <v>270</v>
      </c>
      <c r="H314" s="165">
        <v>89.25</v>
      </c>
      <c r="I314" s="166"/>
      <c r="J314" s="167">
        <f>ROUND(I314*H314,2)</f>
        <v>0</v>
      </c>
      <c r="K314" s="163" t="s">
        <v>200</v>
      </c>
      <c r="L314" s="33"/>
      <c r="M314" s="168" t="s">
        <v>1</v>
      </c>
      <c r="N314" s="169" t="s">
        <v>42</v>
      </c>
      <c r="O314" s="58"/>
      <c r="P314" s="170">
        <f>O314*H314</f>
        <v>0</v>
      </c>
      <c r="Q314" s="170">
        <v>0</v>
      </c>
      <c r="R314" s="170">
        <f>Q314*H314</f>
        <v>0</v>
      </c>
      <c r="S314" s="170">
        <v>0</v>
      </c>
      <c r="T314" s="171">
        <f>S314*H314</f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72" t="s">
        <v>156</v>
      </c>
      <c r="AT314" s="172" t="s">
        <v>137</v>
      </c>
      <c r="AU314" s="172" t="s">
        <v>86</v>
      </c>
      <c r="AY314" s="17" t="s">
        <v>134</v>
      </c>
      <c r="BE314" s="173">
        <f>IF(N314="základní",J314,0)</f>
        <v>0</v>
      </c>
      <c r="BF314" s="173">
        <f>IF(N314="snížená",J314,0)</f>
        <v>0</v>
      </c>
      <c r="BG314" s="173">
        <f>IF(N314="zákl. přenesená",J314,0)</f>
        <v>0</v>
      </c>
      <c r="BH314" s="173">
        <f>IF(N314="sníž. přenesená",J314,0)</f>
        <v>0</v>
      </c>
      <c r="BI314" s="173">
        <f>IF(N314="nulová",J314,0)</f>
        <v>0</v>
      </c>
      <c r="BJ314" s="17" t="s">
        <v>21</v>
      </c>
      <c r="BK314" s="173">
        <f>ROUND(I314*H314,2)</f>
        <v>0</v>
      </c>
      <c r="BL314" s="17" t="s">
        <v>156</v>
      </c>
      <c r="BM314" s="172" t="s">
        <v>551</v>
      </c>
    </row>
    <row r="315" spans="1:65" s="2" customFormat="1">
      <c r="A315" s="32"/>
      <c r="B315" s="33"/>
      <c r="C315" s="32"/>
      <c r="D315" s="174" t="s">
        <v>144</v>
      </c>
      <c r="E315" s="32"/>
      <c r="F315" s="175" t="s">
        <v>552</v>
      </c>
      <c r="G315" s="32"/>
      <c r="H315" s="32"/>
      <c r="I315" s="96"/>
      <c r="J315" s="32"/>
      <c r="K315" s="32"/>
      <c r="L315" s="33"/>
      <c r="M315" s="176"/>
      <c r="N315" s="177"/>
      <c r="O315" s="58"/>
      <c r="P315" s="58"/>
      <c r="Q315" s="58"/>
      <c r="R315" s="58"/>
      <c r="S315" s="58"/>
      <c r="T315" s="59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7" t="s">
        <v>144</v>
      </c>
      <c r="AU315" s="17" t="s">
        <v>86</v>
      </c>
    </row>
    <row r="316" spans="1:65" s="13" customFormat="1">
      <c r="B316" s="183"/>
      <c r="D316" s="174" t="s">
        <v>202</v>
      </c>
      <c r="E316" s="184" t="s">
        <v>1</v>
      </c>
      <c r="F316" s="185" t="s">
        <v>553</v>
      </c>
      <c r="H316" s="184" t="s">
        <v>1</v>
      </c>
      <c r="I316" s="186"/>
      <c r="L316" s="183"/>
      <c r="M316" s="187"/>
      <c r="N316" s="188"/>
      <c r="O316" s="188"/>
      <c r="P316" s="188"/>
      <c r="Q316" s="188"/>
      <c r="R316" s="188"/>
      <c r="S316" s="188"/>
      <c r="T316" s="189"/>
      <c r="AT316" s="184" t="s">
        <v>202</v>
      </c>
      <c r="AU316" s="184" t="s">
        <v>86</v>
      </c>
      <c r="AV316" s="13" t="s">
        <v>21</v>
      </c>
      <c r="AW316" s="13" t="s">
        <v>34</v>
      </c>
      <c r="AX316" s="13" t="s">
        <v>77</v>
      </c>
      <c r="AY316" s="184" t="s">
        <v>134</v>
      </c>
    </row>
    <row r="317" spans="1:65" s="14" customFormat="1">
      <c r="B317" s="190"/>
      <c r="D317" s="174" t="s">
        <v>202</v>
      </c>
      <c r="E317" s="191" t="s">
        <v>1</v>
      </c>
      <c r="F317" s="192" t="s">
        <v>554</v>
      </c>
      <c r="H317" s="193">
        <v>89.25</v>
      </c>
      <c r="I317" s="194"/>
      <c r="L317" s="190"/>
      <c r="M317" s="195"/>
      <c r="N317" s="196"/>
      <c r="O317" s="196"/>
      <c r="P317" s="196"/>
      <c r="Q317" s="196"/>
      <c r="R317" s="196"/>
      <c r="S317" s="196"/>
      <c r="T317" s="197"/>
      <c r="AT317" s="191" t="s">
        <v>202</v>
      </c>
      <c r="AU317" s="191" t="s">
        <v>86</v>
      </c>
      <c r="AV317" s="14" t="s">
        <v>86</v>
      </c>
      <c r="AW317" s="14" t="s">
        <v>34</v>
      </c>
      <c r="AX317" s="14" t="s">
        <v>21</v>
      </c>
      <c r="AY317" s="191" t="s">
        <v>134</v>
      </c>
    </row>
    <row r="318" spans="1:65" s="2" customFormat="1" ht="16.5" customHeight="1">
      <c r="A318" s="32"/>
      <c r="B318" s="160"/>
      <c r="C318" s="161" t="s">
        <v>555</v>
      </c>
      <c r="D318" s="161" t="s">
        <v>137</v>
      </c>
      <c r="E318" s="162" t="s">
        <v>556</v>
      </c>
      <c r="F318" s="163" t="s">
        <v>557</v>
      </c>
      <c r="G318" s="164" t="s">
        <v>270</v>
      </c>
      <c r="H318" s="165">
        <v>89.25</v>
      </c>
      <c r="I318" s="166"/>
      <c r="J318" s="167">
        <f>ROUND(I318*H318,2)</f>
        <v>0</v>
      </c>
      <c r="K318" s="163" t="s">
        <v>200</v>
      </c>
      <c r="L318" s="33"/>
      <c r="M318" s="168" t="s">
        <v>1</v>
      </c>
      <c r="N318" s="169" t="s">
        <v>42</v>
      </c>
      <c r="O318" s="58"/>
      <c r="P318" s="170">
        <f>O318*H318</f>
        <v>0</v>
      </c>
      <c r="Q318" s="170">
        <v>0</v>
      </c>
      <c r="R318" s="170">
        <f>Q318*H318</f>
        <v>0</v>
      </c>
      <c r="S318" s="170">
        <v>0</v>
      </c>
      <c r="T318" s="171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72" t="s">
        <v>156</v>
      </c>
      <c r="AT318" s="172" t="s">
        <v>137</v>
      </c>
      <c r="AU318" s="172" t="s">
        <v>86</v>
      </c>
      <c r="AY318" s="17" t="s">
        <v>134</v>
      </c>
      <c r="BE318" s="173">
        <f>IF(N318="základní",J318,0)</f>
        <v>0</v>
      </c>
      <c r="BF318" s="173">
        <f>IF(N318="snížená",J318,0)</f>
        <v>0</v>
      </c>
      <c r="BG318" s="173">
        <f>IF(N318="zákl. přenesená",J318,0)</f>
        <v>0</v>
      </c>
      <c r="BH318" s="173">
        <f>IF(N318="sníž. přenesená",J318,0)</f>
        <v>0</v>
      </c>
      <c r="BI318" s="173">
        <f>IF(N318="nulová",J318,0)</f>
        <v>0</v>
      </c>
      <c r="BJ318" s="17" t="s">
        <v>21</v>
      </c>
      <c r="BK318" s="173">
        <f>ROUND(I318*H318,2)</f>
        <v>0</v>
      </c>
      <c r="BL318" s="17" t="s">
        <v>156</v>
      </c>
      <c r="BM318" s="172" t="s">
        <v>558</v>
      </c>
    </row>
    <row r="319" spans="1:65" s="2" customFormat="1">
      <c r="A319" s="32"/>
      <c r="B319" s="33"/>
      <c r="C319" s="32"/>
      <c r="D319" s="174" t="s">
        <v>144</v>
      </c>
      <c r="E319" s="32"/>
      <c r="F319" s="175" t="s">
        <v>559</v>
      </c>
      <c r="G319" s="32"/>
      <c r="H319" s="32"/>
      <c r="I319" s="96"/>
      <c r="J319" s="32"/>
      <c r="K319" s="32"/>
      <c r="L319" s="33"/>
      <c r="M319" s="176"/>
      <c r="N319" s="177"/>
      <c r="O319" s="58"/>
      <c r="P319" s="58"/>
      <c r="Q319" s="58"/>
      <c r="R319" s="58"/>
      <c r="S319" s="58"/>
      <c r="T319" s="59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T319" s="17" t="s">
        <v>144</v>
      </c>
      <c r="AU319" s="17" t="s">
        <v>86</v>
      </c>
    </row>
    <row r="320" spans="1:65" s="13" customFormat="1">
      <c r="B320" s="183"/>
      <c r="D320" s="174" t="s">
        <v>202</v>
      </c>
      <c r="E320" s="184" t="s">
        <v>1</v>
      </c>
      <c r="F320" s="185" t="s">
        <v>560</v>
      </c>
      <c r="H320" s="184" t="s">
        <v>1</v>
      </c>
      <c r="I320" s="186"/>
      <c r="L320" s="183"/>
      <c r="M320" s="187"/>
      <c r="N320" s="188"/>
      <c r="O320" s="188"/>
      <c r="P320" s="188"/>
      <c r="Q320" s="188"/>
      <c r="R320" s="188"/>
      <c r="S320" s="188"/>
      <c r="T320" s="189"/>
      <c r="AT320" s="184" t="s">
        <v>202</v>
      </c>
      <c r="AU320" s="184" t="s">
        <v>86</v>
      </c>
      <c r="AV320" s="13" t="s">
        <v>21</v>
      </c>
      <c r="AW320" s="13" t="s">
        <v>34</v>
      </c>
      <c r="AX320" s="13" t="s">
        <v>77</v>
      </c>
      <c r="AY320" s="184" t="s">
        <v>134</v>
      </c>
    </row>
    <row r="321" spans="1:65" s="14" customFormat="1">
      <c r="B321" s="190"/>
      <c r="D321" s="174" t="s">
        <v>202</v>
      </c>
      <c r="E321" s="191" t="s">
        <v>1</v>
      </c>
      <c r="F321" s="192" t="s">
        <v>554</v>
      </c>
      <c r="H321" s="193">
        <v>89.25</v>
      </c>
      <c r="I321" s="194"/>
      <c r="L321" s="190"/>
      <c r="M321" s="195"/>
      <c r="N321" s="196"/>
      <c r="O321" s="196"/>
      <c r="P321" s="196"/>
      <c r="Q321" s="196"/>
      <c r="R321" s="196"/>
      <c r="S321" s="196"/>
      <c r="T321" s="197"/>
      <c r="AT321" s="191" t="s">
        <v>202</v>
      </c>
      <c r="AU321" s="191" t="s">
        <v>86</v>
      </c>
      <c r="AV321" s="14" t="s">
        <v>86</v>
      </c>
      <c r="AW321" s="14" t="s">
        <v>34</v>
      </c>
      <c r="AX321" s="14" t="s">
        <v>21</v>
      </c>
      <c r="AY321" s="191" t="s">
        <v>134</v>
      </c>
    </row>
    <row r="322" spans="1:65" s="2" customFormat="1" ht="16.5" customHeight="1">
      <c r="A322" s="32"/>
      <c r="B322" s="160"/>
      <c r="C322" s="161" t="s">
        <v>561</v>
      </c>
      <c r="D322" s="161" t="s">
        <v>137</v>
      </c>
      <c r="E322" s="162" t="s">
        <v>562</v>
      </c>
      <c r="F322" s="163" t="s">
        <v>563</v>
      </c>
      <c r="G322" s="164" t="s">
        <v>270</v>
      </c>
      <c r="H322" s="165">
        <v>1695.75</v>
      </c>
      <c r="I322" s="166"/>
      <c r="J322" s="167">
        <f>ROUND(I322*H322,2)</f>
        <v>0</v>
      </c>
      <c r="K322" s="163" t="s">
        <v>200</v>
      </c>
      <c r="L322" s="33"/>
      <c r="M322" s="168" t="s">
        <v>1</v>
      </c>
      <c r="N322" s="169" t="s">
        <v>42</v>
      </c>
      <c r="O322" s="58"/>
      <c r="P322" s="170">
        <f>O322*H322</f>
        <v>0</v>
      </c>
      <c r="Q322" s="170">
        <v>0</v>
      </c>
      <c r="R322" s="170">
        <f>Q322*H322</f>
        <v>0</v>
      </c>
      <c r="S322" s="170">
        <v>0</v>
      </c>
      <c r="T322" s="171">
        <f>S322*H322</f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72" t="s">
        <v>156</v>
      </c>
      <c r="AT322" s="172" t="s">
        <v>137</v>
      </c>
      <c r="AU322" s="172" t="s">
        <v>86</v>
      </c>
      <c r="AY322" s="17" t="s">
        <v>134</v>
      </c>
      <c r="BE322" s="173">
        <f>IF(N322="základní",J322,0)</f>
        <v>0</v>
      </c>
      <c r="BF322" s="173">
        <f>IF(N322="snížená",J322,0)</f>
        <v>0</v>
      </c>
      <c r="BG322" s="173">
        <f>IF(N322="zákl. přenesená",J322,0)</f>
        <v>0</v>
      </c>
      <c r="BH322" s="173">
        <f>IF(N322="sníž. přenesená",J322,0)</f>
        <v>0</v>
      </c>
      <c r="BI322" s="173">
        <f>IF(N322="nulová",J322,0)</f>
        <v>0</v>
      </c>
      <c r="BJ322" s="17" t="s">
        <v>21</v>
      </c>
      <c r="BK322" s="173">
        <f>ROUND(I322*H322,2)</f>
        <v>0</v>
      </c>
      <c r="BL322" s="17" t="s">
        <v>156</v>
      </c>
      <c r="BM322" s="172" t="s">
        <v>564</v>
      </c>
    </row>
    <row r="323" spans="1:65" s="2" customFormat="1" ht="19.5">
      <c r="A323" s="32"/>
      <c r="B323" s="33"/>
      <c r="C323" s="32"/>
      <c r="D323" s="174" t="s">
        <v>144</v>
      </c>
      <c r="E323" s="32"/>
      <c r="F323" s="175" t="s">
        <v>565</v>
      </c>
      <c r="G323" s="32"/>
      <c r="H323" s="32"/>
      <c r="I323" s="96"/>
      <c r="J323" s="32"/>
      <c r="K323" s="32"/>
      <c r="L323" s="33"/>
      <c r="M323" s="176"/>
      <c r="N323" s="177"/>
      <c r="O323" s="58"/>
      <c r="P323" s="58"/>
      <c r="Q323" s="58"/>
      <c r="R323" s="58"/>
      <c r="S323" s="58"/>
      <c r="T323" s="59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T323" s="17" t="s">
        <v>144</v>
      </c>
      <c r="AU323" s="17" t="s">
        <v>86</v>
      </c>
    </row>
    <row r="324" spans="1:65" s="13" customFormat="1">
      <c r="B324" s="183"/>
      <c r="D324" s="174" t="s">
        <v>202</v>
      </c>
      <c r="E324" s="184" t="s">
        <v>1</v>
      </c>
      <c r="F324" s="185" t="s">
        <v>566</v>
      </c>
      <c r="H324" s="184" t="s">
        <v>1</v>
      </c>
      <c r="I324" s="186"/>
      <c r="L324" s="183"/>
      <c r="M324" s="187"/>
      <c r="N324" s="188"/>
      <c r="O324" s="188"/>
      <c r="P324" s="188"/>
      <c r="Q324" s="188"/>
      <c r="R324" s="188"/>
      <c r="S324" s="188"/>
      <c r="T324" s="189"/>
      <c r="AT324" s="184" t="s">
        <v>202</v>
      </c>
      <c r="AU324" s="184" t="s">
        <v>86</v>
      </c>
      <c r="AV324" s="13" t="s">
        <v>21</v>
      </c>
      <c r="AW324" s="13" t="s">
        <v>34</v>
      </c>
      <c r="AX324" s="13" t="s">
        <v>77</v>
      </c>
      <c r="AY324" s="184" t="s">
        <v>134</v>
      </c>
    </row>
    <row r="325" spans="1:65" s="14" customFormat="1">
      <c r="B325" s="190"/>
      <c r="D325" s="174" t="s">
        <v>202</v>
      </c>
      <c r="E325" s="191" t="s">
        <v>1</v>
      </c>
      <c r="F325" s="192" t="s">
        <v>567</v>
      </c>
      <c r="H325" s="193">
        <v>1695.75</v>
      </c>
      <c r="I325" s="194"/>
      <c r="L325" s="190"/>
      <c r="M325" s="195"/>
      <c r="N325" s="196"/>
      <c r="O325" s="196"/>
      <c r="P325" s="196"/>
      <c r="Q325" s="196"/>
      <c r="R325" s="196"/>
      <c r="S325" s="196"/>
      <c r="T325" s="197"/>
      <c r="AT325" s="191" t="s">
        <v>202</v>
      </c>
      <c r="AU325" s="191" t="s">
        <v>86</v>
      </c>
      <c r="AV325" s="14" t="s">
        <v>86</v>
      </c>
      <c r="AW325" s="14" t="s">
        <v>34</v>
      </c>
      <c r="AX325" s="14" t="s">
        <v>21</v>
      </c>
      <c r="AY325" s="191" t="s">
        <v>134</v>
      </c>
    </row>
    <row r="326" spans="1:65" s="2" customFormat="1" ht="16.5" customHeight="1">
      <c r="A326" s="32"/>
      <c r="B326" s="160"/>
      <c r="C326" s="161" t="s">
        <v>568</v>
      </c>
      <c r="D326" s="161" t="s">
        <v>137</v>
      </c>
      <c r="E326" s="162" t="s">
        <v>569</v>
      </c>
      <c r="F326" s="163" t="s">
        <v>570</v>
      </c>
      <c r="G326" s="164" t="s">
        <v>270</v>
      </c>
      <c r="H326" s="165">
        <v>89.25</v>
      </c>
      <c r="I326" s="166"/>
      <c r="J326" s="167">
        <f>ROUND(I326*H326,2)</f>
        <v>0</v>
      </c>
      <c r="K326" s="163" t="s">
        <v>367</v>
      </c>
      <c r="L326" s="33"/>
      <c r="M326" s="168" t="s">
        <v>1</v>
      </c>
      <c r="N326" s="169" t="s">
        <v>42</v>
      </c>
      <c r="O326" s="58"/>
      <c r="P326" s="170">
        <f>O326*H326</f>
        <v>0</v>
      </c>
      <c r="Q326" s="170">
        <v>0</v>
      </c>
      <c r="R326" s="170">
        <f>Q326*H326</f>
        <v>0</v>
      </c>
      <c r="S326" s="170">
        <v>0</v>
      </c>
      <c r="T326" s="171">
        <f>S326*H326</f>
        <v>0</v>
      </c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R326" s="172" t="s">
        <v>156</v>
      </c>
      <c r="AT326" s="172" t="s">
        <v>137</v>
      </c>
      <c r="AU326" s="172" t="s">
        <v>86</v>
      </c>
      <c r="AY326" s="17" t="s">
        <v>134</v>
      </c>
      <c r="BE326" s="173">
        <f>IF(N326="základní",J326,0)</f>
        <v>0</v>
      </c>
      <c r="BF326" s="173">
        <f>IF(N326="snížená",J326,0)</f>
        <v>0</v>
      </c>
      <c r="BG326" s="173">
        <f>IF(N326="zákl. přenesená",J326,0)</f>
        <v>0</v>
      </c>
      <c r="BH326" s="173">
        <f>IF(N326="sníž. přenesená",J326,0)</f>
        <v>0</v>
      </c>
      <c r="BI326" s="173">
        <f>IF(N326="nulová",J326,0)</f>
        <v>0</v>
      </c>
      <c r="BJ326" s="17" t="s">
        <v>21</v>
      </c>
      <c r="BK326" s="173">
        <f>ROUND(I326*H326,2)</f>
        <v>0</v>
      </c>
      <c r="BL326" s="17" t="s">
        <v>156</v>
      </c>
      <c r="BM326" s="172" t="s">
        <v>571</v>
      </c>
    </row>
    <row r="327" spans="1:65" s="2" customFormat="1" ht="19.5">
      <c r="A327" s="32"/>
      <c r="B327" s="33"/>
      <c r="C327" s="32"/>
      <c r="D327" s="174" t="s">
        <v>144</v>
      </c>
      <c r="E327" s="32"/>
      <c r="F327" s="175" t="s">
        <v>572</v>
      </c>
      <c r="G327" s="32"/>
      <c r="H327" s="32"/>
      <c r="I327" s="96"/>
      <c r="J327" s="32"/>
      <c r="K327" s="32"/>
      <c r="L327" s="33"/>
      <c r="M327" s="176"/>
      <c r="N327" s="177"/>
      <c r="O327" s="58"/>
      <c r="P327" s="58"/>
      <c r="Q327" s="58"/>
      <c r="R327" s="58"/>
      <c r="S327" s="58"/>
      <c r="T327" s="59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T327" s="17" t="s">
        <v>144</v>
      </c>
      <c r="AU327" s="17" t="s">
        <v>86</v>
      </c>
    </row>
    <row r="328" spans="1:65" s="13" customFormat="1">
      <c r="B328" s="183"/>
      <c r="D328" s="174" t="s">
        <v>202</v>
      </c>
      <c r="E328" s="184" t="s">
        <v>1</v>
      </c>
      <c r="F328" s="185" t="s">
        <v>809</v>
      </c>
      <c r="H328" s="184" t="s">
        <v>1</v>
      </c>
      <c r="I328" s="186"/>
      <c r="L328" s="183"/>
      <c r="M328" s="187"/>
      <c r="N328" s="188"/>
      <c r="O328" s="188"/>
      <c r="P328" s="188"/>
      <c r="Q328" s="188"/>
      <c r="R328" s="188"/>
      <c r="S328" s="188"/>
      <c r="T328" s="189"/>
      <c r="AT328" s="184" t="s">
        <v>202</v>
      </c>
      <c r="AU328" s="184" t="s">
        <v>86</v>
      </c>
      <c r="AV328" s="13" t="s">
        <v>21</v>
      </c>
      <c r="AW328" s="13" t="s">
        <v>34</v>
      </c>
      <c r="AX328" s="13" t="s">
        <v>77</v>
      </c>
      <c r="AY328" s="184" t="s">
        <v>134</v>
      </c>
    </row>
    <row r="329" spans="1:65" s="14" customFormat="1">
      <c r="B329" s="190"/>
      <c r="D329" s="174" t="s">
        <v>202</v>
      </c>
      <c r="E329" s="191" t="s">
        <v>1</v>
      </c>
      <c r="F329" s="192" t="s">
        <v>554</v>
      </c>
      <c r="H329" s="193">
        <v>89.25</v>
      </c>
      <c r="I329" s="194"/>
      <c r="L329" s="190"/>
      <c r="M329" s="216"/>
      <c r="N329" s="217"/>
      <c r="O329" s="217"/>
      <c r="P329" s="217"/>
      <c r="Q329" s="217"/>
      <c r="R329" s="217"/>
      <c r="S329" s="217"/>
      <c r="T329" s="218"/>
      <c r="AT329" s="191" t="s">
        <v>202</v>
      </c>
      <c r="AU329" s="191" t="s">
        <v>86</v>
      </c>
      <c r="AV329" s="14" t="s">
        <v>86</v>
      </c>
      <c r="AW329" s="14" t="s">
        <v>34</v>
      </c>
      <c r="AX329" s="14" t="s">
        <v>21</v>
      </c>
      <c r="AY329" s="191" t="s">
        <v>134</v>
      </c>
    </row>
    <row r="330" spans="1:65" s="2" customFormat="1" ht="6.95" customHeight="1">
      <c r="A330" s="32"/>
      <c r="B330" s="47"/>
      <c r="C330" s="48"/>
      <c r="D330" s="48"/>
      <c r="E330" s="48"/>
      <c r="F330" s="48"/>
      <c r="G330" s="48"/>
      <c r="H330" s="48"/>
      <c r="I330" s="120"/>
      <c r="J330" s="48"/>
      <c r="K330" s="48"/>
      <c r="L330" s="33"/>
      <c r="M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</row>
  </sheetData>
  <autoFilter ref="C125:K329" xr:uid="{00000000-0009-0000-0000-000003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7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7" t="s">
        <v>95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105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7" t="str">
        <f>'Rekapitulace stavby'!K6</f>
        <v>Rekonstrukce polní cesty C4 a C5 v k.ú. Lhota u Dřís</v>
      </c>
      <c r="F7" s="268"/>
      <c r="G7" s="268"/>
      <c r="H7" s="268"/>
      <c r="I7" s="93"/>
      <c r="L7" s="20"/>
    </row>
    <row r="8" spans="1:46" s="2" customFormat="1" ht="12" customHeight="1">
      <c r="A8" s="32"/>
      <c r="B8" s="33"/>
      <c r="C8" s="32"/>
      <c r="D8" s="27" t="s">
        <v>106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6" t="s">
        <v>573</v>
      </c>
      <c r="F9" s="266"/>
      <c r="G9" s="266"/>
      <c r="H9" s="26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14. 6. 2019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30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31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9" t="str">
        <f>'Rekapitulace stavby'!E14</f>
        <v>Vyplň údaj</v>
      </c>
      <c r="F18" s="261"/>
      <c r="G18" s="261"/>
      <c r="H18" s="261"/>
      <c r="I18" s="97" t="s">
        <v>30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33</v>
      </c>
      <c r="E20" s="32"/>
      <c r="F20" s="32"/>
      <c r="G20" s="32"/>
      <c r="H20" s="32"/>
      <c r="I20" s="97" t="s">
        <v>29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108</v>
      </c>
      <c r="F21" s="32"/>
      <c r="G21" s="32"/>
      <c r="H21" s="32"/>
      <c r="I21" s="97" t="s">
        <v>30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108</v>
      </c>
      <c r="F24" s="32"/>
      <c r="G24" s="32"/>
      <c r="H24" s="32"/>
      <c r="I24" s="97" t="s">
        <v>30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65" t="s">
        <v>1</v>
      </c>
      <c r="F27" s="265"/>
      <c r="G27" s="265"/>
      <c r="H27" s="26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ROUND(J119,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ROUND((SUM(BE119:BE176)),  2)</f>
        <v>0</v>
      </c>
      <c r="G33" s="32"/>
      <c r="H33" s="32"/>
      <c r="I33" s="107">
        <v>0.21</v>
      </c>
      <c r="J33" s="106">
        <f>ROUND(((SUM(BE119:BE176))*I33),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ROUND((SUM(BF119:BF176)),  2)</f>
        <v>0</v>
      </c>
      <c r="G34" s="32"/>
      <c r="H34" s="32"/>
      <c r="I34" s="107">
        <v>0.15</v>
      </c>
      <c r="J34" s="106">
        <f>ROUND(((SUM(BF119:BF176))*I34),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ROUND((SUM(BG119:BG176)),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ROUND((SUM(BH119:BH176)),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ROUND((SUM(BI119:BI176)),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7" t="str">
        <f>E7</f>
        <v>Rekonstrukce polní cesty C4 a C5 v k.ú. Lhota u Dřís</v>
      </c>
      <c r="F85" s="268"/>
      <c r="G85" s="268"/>
      <c r="H85" s="26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6" t="str">
        <f>E9</f>
        <v>495/16-3 - SO 03 Výsadba zeleně ŽP4</v>
      </c>
      <c r="F87" s="266"/>
      <c r="G87" s="266"/>
      <c r="H87" s="26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 xml:space="preserve"> </v>
      </c>
      <c r="G89" s="32"/>
      <c r="H89" s="32"/>
      <c r="I89" s="97" t="s">
        <v>24</v>
      </c>
      <c r="J89" s="55" t="str">
        <f>IF(J12="","",J12)</f>
        <v>14. 6. 2019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33</v>
      </c>
      <c r="J91" s="30" t="str">
        <f>E21</f>
        <v>NDCon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31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>NDCon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J119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9" customFormat="1" ht="24.95" customHeight="1">
      <c r="B97" s="126"/>
      <c r="D97" s="127" t="s">
        <v>187</v>
      </c>
      <c r="E97" s="128"/>
      <c r="F97" s="128"/>
      <c r="G97" s="128"/>
      <c r="H97" s="128"/>
      <c r="I97" s="129"/>
      <c r="J97" s="130">
        <f>J120</f>
        <v>0</v>
      </c>
      <c r="L97" s="126"/>
    </row>
    <row r="98" spans="1:31" s="10" customFormat="1" ht="19.899999999999999" customHeight="1">
      <c r="B98" s="131"/>
      <c r="D98" s="132" t="s">
        <v>188</v>
      </c>
      <c r="E98" s="133"/>
      <c r="F98" s="133"/>
      <c r="G98" s="133"/>
      <c r="H98" s="133"/>
      <c r="I98" s="134"/>
      <c r="J98" s="135">
        <f>J121</f>
        <v>0</v>
      </c>
      <c r="L98" s="131"/>
    </row>
    <row r="99" spans="1:31" s="10" customFormat="1" ht="19.899999999999999" customHeight="1">
      <c r="B99" s="131"/>
      <c r="D99" s="132" t="s">
        <v>193</v>
      </c>
      <c r="E99" s="133"/>
      <c r="F99" s="133"/>
      <c r="G99" s="133"/>
      <c r="H99" s="133"/>
      <c r="I99" s="134"/>
      <c r="J99" s="135">
        <f>J174</f>
        <v>0</v>
      </c>
      <c r="L99" s="131"/>
    </row>
    <row r="100" spans="1:31" s="2" customFormat="1" ht="21.75" customHeight="1">
      <c r="A100" s="32"/>
      <c r="B100" s="33"/>
      <c r="C100" s="32"/>
      <c r="D100" s="32"/>
      <c r="E100" s="32"/>
      <c r="F100" s="32"/>
      <c r="G100" s="32"/>
      <c r="H100" s="32"/>
      <c r="I100" s="96"/>
      <c r="J100" s="32"/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customHeight="1">
      <c r="A101" s="32"/>
      <c r="B101" s="47"/>
      <c r="C101" s="48"/>
      <c r="D101" s="48"/>
      <c r="E101" s="48"/>
      <c r="F101" s="48"/>
      <c r="G101" s="48"/>
      <c r="H101" s="48"/>
      <c r="I101" s="120"/>
      <c r="J101" s="48"/>
      <c r="K101" s="48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5" spans="1:31" s="2" customFormat="1" ht="6.95" customHeight="1">
      <c r="A105" s="32"/>
      <c r="B105" s="49"/>
      <c r="C105" s="50"/>
      <c r="D105" s="50"/>
      <c r="E105" s="50"/>
      <c r="F105" s="50"/>
      <c r="G105" s="50"/>
      <c r="H105" s="50"/>
      <c r="I105" s="121"/>
      <c r="J105" s="50"/>
      <c r="K105" s="50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118</v>
      </c>
      <c r="D106" s="32"/>
      <c r="E106" s="32"/>
      <c r="F106" s="32"/>
      <c r="G106" s="32"/>
      <c r="H106" s="32"/>
      <c r="I106" s="96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16</v>
      </c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2"/>
      <c r="D109" s="32"/>
      <c r="E109" s="267" t="str">
        <f>E7</f>
        <v>Rekonstrukce polní cesty C4 a C5 v k.ú. Lhota u Dřís</v>
      </c>
      <c r="F109" s="268"/>
      <c r="G109" s="268"/>
      <c r="H109" s="268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106</v>
      </c>
      <c r="D110" s="32"/>
      <c r="E110" s="32"/>
      <c r="F110" s="32"/>
      <c r="G110" s="32"/>
      <c r="H110" s="32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46" t="str">
        <f>E9</f>
        <v>495/16-3 - SO 03 Výsadba zeleně ŽP4</v>
      </c>
      <c r="F111" s="266"/>
      <c r="G111" s="266"/>
      <c r="H111" s="266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22</v>
      </c>
      <c r="D113" s="32"/>
      <c r="E113" s="32"/>
      <c r="F113" s="25" t="str">
        <f>F12</f>
        <v xml:space="preserve"> </v>
      </c>
      <c r="G113" s="32"/>
      <c r="H113" s="32"/>
      <c r="I113" s="97" t="s">
        <v>24</v>
      </c>
      <c r="J113" s="55" t="str">
        <f>IF(J12="","",J12)</f>
        <v>14. 6. 2019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28</v>
      </c>
      <c r="D115" s="32"/>
      <c r="E115" s="32"/>
      <c r="F115" s="25" t="str">
        <f>E15</f>
        <v xml:space="preserve"> </v>
      </c>
      <c r="G115" s="32"/>
      <c r="H115" s="32"/>
      <c r="I115" s="97" t="s">
        <v>33</v>
      </c>
      <c r="J115" s="30" t="str">
        <f>E21</f>
        <v>NDCon s.r.o.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31</v>
      </c>
      <c r="D116" s="32"/>
      <c r="E116" s="32"/>
      <c r="F116" s="25" t="str">
        <f>IF(E18="","",E18)</f>
        <v>Vyplň údaj</v>
      </c>
      <c r="G116" s="32"/>
      <c r="H116" s="32"/>
      <c r="I116" s="97" t="s">
        <v>35</v>
      </c>
      <c r="J116" s="30" t="str">
        <f>E24</f>
        <v>NDCon s.r.o.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2"/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36"/>
      <c r="B118" s="137"/>
      <c r="C118" s="138" t="s">
        <v>119</v>
      </c>
      <c r="D118" s="139" t="s">
        <v>62</v>
      </c>
      <c r="E118" s="139" t="s">
        <v>58</v>
      </c>
      <c r="F118" s="139" t="s">
        <v>59</v>
      </c>
      <c r="G118" s="139" t="s">
        <v>120</v>
      </c>
      <c r="H118" s="139" t="s">
        <v>121</v>
      </c>
      <c r="I118" s="140" t="s">
        <v>122</v>
      </c>
      <c r="J118" s="139" t="s">
        <v>111</v>
      </c>
      <c r="K118" s="141" t="s">
        <v>123</v>
      </c>
      <c r="L118" s="142"/>
      <c r="M118" s="62" t="s">
        <v>1</v>
      </c>
      <c r="N118" s="63" t="s">
        <v>41</v>
      </c>
      <c r="O118" s="63" t="s">
        <v>124</v>
      </c>
      <c r="P118" s="63" t="s">
        <v>125</v>
      </c>
      <c r="Q118" s="63" t="s">
        <v>126</v>
      </c>
      <c r="R118" s="63" t="s">
        <v>127</v>
      </c>
      <c r="S118" s="63" t="s">
        <v>128</v>
      </c>
      <c r="T118" s="64" t="s">
        <v>129</v>
      </c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</row>
    <row r="119" spans="1:65" s="2" customFormat="1" ht="22.9" customHeight="1">
      <c r="A119" s="32"/>
      <c r="B119" s="33"/>
      <c r="C119" s="69" t="s">
        <v>130</v>
      </c>
      <c r="D119" s="32"/>
      <c r="E119" s="32"/>
      <c r="F119" s="32"/>
      <c r="G119" s="32"/>
      <c r="H119" s="32"/>
      <c r="I119" s="96"/>
      <c r="J119" s="143">
        <f>BK119</f>
        <v>0</v>
      </c>
      <c r="K119" s="32"/>
      <c r="L119" s="33"/>
      <c r="M119" s="65"/>
      <c r="N119" s="56"/>
      <c r="O119" s="66"/>
      <c r="P119" s="144">
        <f>P120</f>
        <v>0</v>
      </c>
      <c r="Q119" s="66"/>
      <c r="R119" s="144">
        <f>R120</f>
        <v>9.6155399999999993</v>
      </c>
      <c r="S119" s="66"/>
      <c r="T119" s="145">
        <f>T120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7" t="s">
        <v>76</v>
      </c>
      <c r="AU119" s="17" t="s">
        <v>113</v>
      </c>
      <c r="BK119" s="146">
        <f>BK120</f>
        <v>0</v>
      </c>
    </row>
    <row r="120" spans="1:65" s="12" customFormat="1" ht="25.9" customHeight="1">
      <c r="B120" s="147"/>
      <c r="D120" s="148" t="s">
        <v>76</v>
      </c>
      <c r="E120" s="149" t="s">
        <v>194</v>
      </c>
      <c r="F120" s="149" t="s">
        <v>195</v>
      </c>
      <c r="I120" s="150"/>
      <c r="J120" s="151">
        <f>BK120</f>
        <v>0</v>
      </c>
      <c r="L120" s="147"/>
      <c r="M120" s="152"/>
      <c r="N120" s="153"/>
      <c r="O120" s="153"/>
      <c r="P120" s="154">
        <f>P121+P174</f>
        <v>0</v>
      </c>
      <c r="Q120" s="153"/>
      <c r="R120" s="154">
        <f>R121+R174</f>
        <v>9.6155399999999993</v>
      </c>
      <c r="S120" s="153"/>
      <c r="T120" s="155">
        <f>T121+T174</f>
        <v>0</v>
      </c>
      <c r="AR120" s="148" t="s">
        <v>21</v>
      </c>
      <c r="AT120" s="156" t="s">
        <v>76</v>
      </c>
      <c r="AU120" s="156" t="s">
        <v>77</v>
      </c>
      <c r="AY120" s="148" t="s">
        <v>134</v>
      </c>
      <c r="BK120" s="157">
        <f>BK121+BK174</f>
        <v>0</v>
      </c>
    </row>
    <row r="121" spans="1:65" s="12" customFormat="1" ht="22.9" customHeight="1">
      <c r="B121" s="147"/>
      <c r="D121" s="148" t="s">
        <v>76</v>
      </c>
      <c r="E121" s="158" t="s">
        <v>21</v>
      </c>
      <c r="F121" s="158" t="s">
        <v>196</v>
      </c>
      <c r="I121" s="150"/>
      <c r="J121" s="159">
        <f>BK121</f>
        <v>0</v>
      </c>
      <c r="L121" s="147"/>
      <c r="M121" s="152"/>
      <c r="N121" s="153"/>
      <c r="O121" s="153"/>
      <c r="P121" s="154">
        <f>SUM(P122:P173)</f>
        <v>0</v>
      </c>
      <c r="Q121" s="153"/>
      <c r="R121" s="154">
        <f>SUM(R122:R173)</f>
        <v>9.6155399999999993</v>
      </c>
      <c r="S121" s="153"/>
      <c r="T121" s="155">
        <f>SUM(T122:T173)</f>
        <v>0</v>
      </c>
      <c r="AR121" s="148" t="s">
        <v>21</v>
      </c>
      <c r="AT121" s="156" t="s">
        <v>76</v>
      </c>
      <c r="AU121" s="156" t="s">
        <v>21</v>
      </c>
      <c r="AY121" s="148" t="s">
        <v>134</v>
      </c>
      <c r="BK121" s="157">
        <f>SUM(BK122:BK173)</f>
        <v>0</v>
      </c>
    </row>
    <row r="122" spans="1:65" s="2" customFormat="1" ht="16.5" customHeight="1">
      <c r="A122" s="32"/>
      <c r="B122" s="160"/>
      <c r="C122" s="161" t="s">
        <v>21</v>
      </c>
      <c r="D122" s="161" t="s">
        <v>137</v>
      </c>
      <c r="E122" s="162" t="s">
        <v>574</v>
      </c>
      <c r="F122" s="163" t="s">
        <v>575</v>
      </c>
      <c r="G122" s="164" t="s">
        <v>432</v>
      </c>
      <c r="H122" s="165">
        <v>51</v>
      </c>
      <c r="I122" s="166"/>
      <c r="J122" s="167">
        <f>ROUND(I122*H122,2)</f>
        <v>0</v>
      </c>
      <c r="K122" s="163" t="s">
        <v>200</v>
      </c>
      <c r="L122" s="33"/>
      <c r="M122" s="168" t="s">
        <v>1</v>
      </c>
      <c r="N122" s="169" t="s">
        <v>42</v>
      </c>
      <c r="O122" s="58"/>
      <c r="P122" s="170">
        <f>O122*H122</f>
        <v>0</v>
      </c>
      <c r="Q122" s="170">
        <v>0</v>
      </c>
      <c r="R122" s="170">
        <f>Q122*H122</f>
        <v>0</v>
      </c>
      <c r="S122" s="170">
        <v>0</v>
      </c>
      <c r="T122" s="171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72" t="s">
        <v>156</v>
      </c>
      <c r="AT122" s="172" t="s">
        <v>137</v>
      </c>
      <c r="AU122" s="172" t="s">
        <v>86</v>
      </c>
      <c r="AY122" s="17" t="s">
        <v>134</v>
      </c>
      <c r="BE122" s="173">
        <f>IF(N122="základní",J122,0)</f>
        <v>0</v>
      </c>
      <c r="BF122" s="173">
        <f>IF(N122="snížená",J122,0)</f>
        <v>0</v>
      </c>
      <c r="BG122" s="173">
        <f>IF(N122="zákl. přenesená",J122,0)</f>
        <v>0</v>
      </c>
      <c r="BH122" s="173">
        <f>IF(N122="sníž. přenesená",J122,0)</f>
        <v>0</v>
      </c>
      <c r="BI122" s="173">
        <f>IF(N122="nulová",J122,0)</f>
        <v>0</v>
      </c>
      <c r="BJ122" s="17" t="s">
        <v>21</v>
      </c>
      <c r="BK122" s="173">
        <f>ROUND(I122*H122,2)</f>
        <v>0</v>
      </c>
      <c r="BL122" s="17" t="s">
        <v>156</v>
      </c>
      <c r="BM122" s="172" t="s">
        <v>576</v>
      </c>
    </row>
    <row r="123" spans="1:65" s="2" customFormat="1" ht="19.5">
      <c r="A123" s="32"/>
      <c r="B123" s="33"/>
      <c r="C123" s="32"/>
      <c r="D123" s="174" t="s">
        <v>144</v>
      </c>
      <c r="E123" s="32"/>
      <c r="F123" s="175" t="s">
        <v>577</v>
      </c>
      <c r="G123" s="32"/>
      <c r="H123" s="32"/>
      <c r="I123" s="96"/>
      <c r="J123" s="32"/>
      <c r="K123" s="32"/>
      <c r="L123" s="33"/>
      <c r="M123" s="176"/>
      <c r="N123" s="177"/>
      <c r="O123" s="58"/>
      <c r="P123" s="58"/>
      <c r="Q123" s="58"/>
      <c r="R123" s="58"/>
      <c r="S123" s="58"/>
      <c r="T123" s="59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144</v>
      </c>
      <c r="AU123" s="17" t="s">
        <v>86</v>
      </c>
    </row>
    <row r="124" spans="1:65" s="2" customFormat="1" ht="16.5" customHeight="1">
      <c r="A124" s="32"/>
      <c r="B124" s="160"/>
      <c r="C124" s="161" t="s">
        <v>86</v>
      </c>
      <c r="D124" s="161" t="s">
        <v>137</v>
      </c>
      <c r="E124" s="162" t="s">
        <v>578</v>
      </c>
      <c r="F124" s="163" t="s">
        <v>579</v>
      </c>
      <c r="G124" s="164" t="s">
        <v>199</v>
      </c>
      <c r="H124" s="165">
        <v>28.05</v>
      </c>
      <c r="I124" s="166"/>
      <c r="J124" s="167">
        <f>ROUND(I124*H124,2)</f>
        <v>0</v>
      </c>
      <c r="K124" s="163" t="s">
        <v>200</v>
      </c>
      <c r="L124" s="33"/>
      <c r="M124" s="168" t="s">
        <v>1</v>
      </c>
      <c r="N124" s="169" t="s">
        <v>42</v>
      </c>
      <c r="O124" s="58"/>
      <c r="P124" s="170">
        <f>O124*H124</f>
        <v>0</v>
      </c>
      <c r="Q124" s="170">
        <v>0</v>
      </c>
      <c r="R124" s="170">
        <f>Q124*H124</f>
        <v>0</v>
      </c>
      <c r="S124" s="170">
        <v>0</v>
      </c>
      <c r="T124" s="171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2" t="s">
        <v>156</v>
      </c>
      <c r="AT124" s="172" t="s">
        <v>137</v>
      </c>
      <c r="AU124" s="172" t="s">
        <v>86</v>
      </c>
      <c r="AY124" s="17" t="s">
        <v>134</v>
      </c>
      <c r="BE124" s="173">
        <f>IF(N124="základní",J124,0)</f>
        <v>0</v>
      </c>
      <c r="BF124" s="173">
        <f>IF(N124="snížená",J124,0)</f>
        <v>0</v>
      </c>
      <c r="BG124" s="173">
        <f>IF(N124="zákl. přenesená",J124,0)</f>
        <v>0</v>
      </c>
      <c r="BH124" s="173">
        <f>IF(N124="sníž. přenesená",J124,0)</f>
        <v>0</v>
      </c>
      <c r="BI124" s="173">
        <f>IF(N124="nulová",J124,0)</f>
        <v>0</v>
      </c>
      <c r="BJ124" s="17" t="s">
        <v>21</v>
      </c>
      <c r="BK124" s="173">
        <f>ROUND(I124*H124,2)</f>
        <v>0</v>
      </c>
      <c r="BL124" s="17" t="s">
        <v>156</v>
      </c>
      <c r="BM124" s="172" t="s">
        <v>580</v>
      </c>
    </row>
    <row r="125" spans="1:65" s="2" customFormat="1" ht="19.5">
      <c r="A125" s="32"/>
      <c r="B125" s="33"/>
      <c r="C125" s="32"/>
      <c r="D125" s="174" t="s">
        <v>144</v>
      </c>
      <c r="E125" s="32"/>
      <c r="F125" s="175" t="s">
        <v>581</v>
      </c>
      <c r="G125" s="32"/>
      <c r="H125" s="32"/>
      <c r="I125" s="96"/>
      <c r="J125" s="32"/>
      <c r="K125" s="32"/>
      <c r="L125" s="33"/>
      <c r="M125" s="176"/>
      <c r="N125" s="177"/>
      <c r="O125" s="58"/>
      <c r="P125" s="58"/>
      <c r="Q125" s="58"/>
      <c r="R125" s="58"/>
      <c r="S125" s="58"/>
      <c r="T125" s="59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144</v>
      </c>
      <c r="AU125" s="17" t="s">
        <v>86</v>
      </c>
    </row>
    <row r="126" spans="1:65" s="14" customFormat="1">
      <c r="B126" s="190"/>
      <c r="D126" s="174" t="s">
        <v>202</v>
      </c>
      <c r="E126" s="191" t="s">
        <v>1</v>
      </c>
      <c r="F126" s="192" t="s">
        <v>582</v>
      </c>
      <c r="H126" s="193">
        <v>28.05</v>
      </c>
      <c r="I126" s="194"/>
      <c r="L126" s="190"/>
      <c r="M126" s="195"/>
      <c r="N126" s="196"/>
      <c r="O126" s="196"/>
      <c r="P126" s="196"/>
      <c r="Q126" s="196"/>
      <c r="R126" s="196"/>
      <c r="S126" s="196"/>
      <c r="T126" s="197"/>
      <c r="AT126" s="191" t="s">
        <v>202</v>
      </c>
      <c r="AU126" s="191" t="s">
        <v>86</v>
      </c>
      <c r="AV126" s="14" t="s">
        <v>86</v>
      </c>
      <c r="AW126" s="14" t="s">
        <v>34</v>
      </c>
      <c r="AX126" s="14" t="s">
        <v>21</v>
      </c>
      <c r="AY126" s="191" t="s">
        <v>134</v>
      </c>
    </row>
    <row r="127" spans="1:65" s="2" customFormat="1" ht="16.5" customHeight="1">
      <c r="A127" s="32"/>
      <c r="B127" s="160"/>
      <c r="C127" s="198" t="s">
        <v>151</v>
      </c>
      <c r="D127" s="198" t="s">
        <v>326</v>
      </c>
      <c r="E127" s="199" t="s">
        <v>583</v>
      </c>
      <c r="F127" s="200" t="s">
        <v>584</v>
      </c>
      <c r="G127" s="201" t="s">
        <v>199</v>
      </c>
      <c r="H127" s="202">
        <v>28.05</v>
      </c>
      <c r="I127" s="203"/>
      <c r="J127" s="204">
        <f>ROUND(I127*H127,2)</f>
        <v>0</v>
      </c>
      <c r="K127" s="200" t="s">
        <v>200</v>
      </c>
      <c r="L127" s="205"/>
      <c r="M127" s="206" t="s">
        <v>1</v>
      </c>
      <c r="N127" s="207" t="s">
        <v>42</v>
      </c>
      <c r="O127" s="58"/>
      <c r="P127" s="170">
        <f>O127*H127</f>
        <v>0</v>
      </c>
      <c r="Q127" s="170">
        <v>0.22</v>
      </c>
      <c r="R127" s="170">
        <f>Q127*H127</f>
        <v>6.1710000000000003</v>
      </c>
      <c r="S127" s="170">
        <v>0</v>
      </c>
      <c r="T127" s="17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2" t="s">
        <v>177</v>
      </c>
      <c r="AT127" s="172" t="s">
        <v>326</v>
      </c>
      <c r="AU127" s="172" t="s">
        <v>86</v>
      </c>
      <c r="AY127" s="17" t="s">
        <v>134</v>
      </c>
      <c r="BE127" s="173">
        <f>IF(N127="základní",J127,0)</f>
        <v>0</v>
      </c>
      <c r="BF127" s="173">
        <f>IF(N127="snížená",J127,0)</f>
        <v>0</v>
      </c>
      <c r="BG127" s="173">
        <f>IF(N127="zákl. přenesená",J127,0)</f>
        <v>0</v>
      </c>
      <c r="BH127" s="173">
        <f>IF(N127="sníž. přenesená",J127,0)</f>
        <v>0</v>
      </c>
      <c r="BI127" s="173">
        <f>IF(N127="nulová",J127,0)</f>
        <v>0</v>
      </c>
      <c r="BJ127" s="17" t="s">
        <v>21</v>
      </c>
      <c r="BK127" s="173">
        <f>ROUND(I127*H127,2)</f>
        <v>0</v>
      </c>
      <c r="BL127" s="17" t="s">
        <v>156</v>
      </c>
      <c r="BM127" s="172" t="s">
        <v>585</v>
      </c>
    </row>
    <row r="128" spans="1:65" s="2" customFormat="1">
      <c r="A128" s="32"/>
      <c r="B128" s="33"/>
      <c r="C128" s="32"/>
      <c r="D128" s="174" t="s">
        <v>144</v>
      </c>
      <c r="E128" s="32"/>
      <c r="F128" s="175" t="s">
        <v>586</v>
      </c>
      <c r="G128" s="32"/>
      <c r="H128" s="32"/>
      <c r="I128" s="96"/>
      <c r="J128" s="32"/>
      <c r="K128" s="32"/>
      <c r="L128" s="33"/>
      <c r="M128" s="176"/>
      <c r="N128" s="177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144</v>
      </c>
      <c r="AU128" s="17" t="s">
        <v>86</v>
      </c>
    </row>
    <row r="129" spans="1:65" s="14" customFormat="1">
      <c r="B129" s="190"/>
      <c r="D129" s="174" t="s">
        <v>202</v>
      </c>
      <c r="E129" s="191" t="s">
        <v>1</v>
      </c>
      <c r="F129" s="192" t="s">
        <v>587</v>
      </c>
      <c r="H129" s="193">
        <v>28.05</v>
      </c>
      <c r="I129" s="194"/>
      <c r="L129" s="190"/>
      <c r="M129" s="195"/>
      <c r="N129" s="196"/>
      <c r="O129" s="196"/>
      <c r="P129" s="196"/>
      <c r="Q129" s="196"/>
      <c r="R129" s="196"/>
      <c r="S129" s="196"/>
      <c r="T129" s="197"/>
      <c r="AT129" s="191" t="s">
        <v>202</v>
      </c>
      <c r="AU129" s="191" t="s">
        <v>86</v>
      </c>
      <c r="AV129" s="14" t="s">
        <v>86</v>
      </c>
      <c r="AW129" s="14" t="s">
        <v>34</v>
      </c>
      <c r="AX129" s="14" t="s">
        <v>21</v>
      </c>
      <c r="AY129" s="191" t="s">
        <v>134</v>
      </c>
    </row>
    <row r="130" spans="1:65" s="2" customFormat="1" ht="16.5" customHeight="1">
      <c r="A130" s="32"/>
      <c r="B130" s="160"/>
      <c r="C130" s="161" t="s">
        <v>156</v>
      </c>
      <c r="D130" s="161" t="s">
        <v>137</v>
      </c>
      <c r="E130" s="162" t="s">
        <v>588</v>
      </c>
      <c r="F130" s="163" t="s">
        <v>589</v>
      </c>
      <c r="G130" s="164" t="s">
        <v>432</v>
      </c>
      <c r="H130" s="165">
        <v>51</v>
      </c>
      <c r="I130" s="166"/>
      <c r="J130" s="167">
        <f>ROUND(I130*H130,2)</f>
        <v>0</v>
      </c>
      <c r="K130" s="163" t="s">
        <v>200</v>
      </c>
      <c r="L130" s="33"/>
      <c r="M130" s="168" t="s">
        <v>1</v>
      </c>
      <c r="N130" s="169" t="s">
        <v>42</v>
      </c>
      <c r="O130" s="58"/>
      <c r="P130" s="170">
        <f>O130*H130</f>
        <v>0</v>
      </c>
      <c r="Q130" s="170">
        <v>0</v>
      </c>
      <c r="R130" s="170">
        <f>Q130*H130</f>
        <v>0</v>
      </c>
      <c r="S130" s="170">
        <v>0</v>
      </c>
      <c r="T130" s="171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72" t="s">
        <v>156</v>
      </c>
      <c r="AT130" s="172" t="s">
        <v>137</v>
      </c>
      <c r="AU130" s="172" t="s">
        <v>86</v>
      </c>
      <c r="AY130" s="17" t="s">
        <v>134</v>
      </c>
      <c r="BE130" s="173">
        <f>IF(N130="základní",J130,0)</f>
        <v>0</v>
      </c>
      <c r="BF130" s="173">
        <f>IF(N130="snížená",J130,0)</f>
        <v>0</v>
      </c>
      <c r="BG130" s="173">
        <f>IF(N130="zákl. přenesená",J130,0)</f>
        <v>0</v>
      </c>
      <c r="BH130" s="173">
        <f>IF(N130="sníž. přenesená",J130,0)</f>
        <v>0</v>
      </c>
      <c r="BI130" s="173">
        <f>IF(N130="nulová",J130,0)</f>
        <v>0</v>
      </c>
      <c r="BJ130" s="17" t="s">
        <v>21</v>
      </c>
      <c r="BK130" s="173">
        <f>ROUND(I130*H130,2)</f>
        <v>0</v>
      </c>
      <c r="BL130" s="17" t="s">
        <v>156</v>
      </c>
      <c r="BM130" s="172" t="s">
        <v>590</v>
      </c>
    </row>
    <row r="131" spans="1:65" s="2" customFormat="1">
      <c r="A131" s="32"/>
      <c r="B131" s="33"/>
      <c r="C131" s="32"/>
      <c r="D131" s="174" t="s">
        <v>144</v>
      </c>
      <c r="E131" s="32"/>
      <c r="F131" s="175" t="s">
        <v>591</v>
      </c>
      <c r="G131" s="32"/>
      <c r="H131" s="32"/>
      <c r="I131" s="96"/>
      <c r="J131" s="32"/>
      <c r="K131" s="32"/>
      <c r="L131" s="33"/>
      <c r="M131" s="176"/>
      <c r="N131" s="177"/>
      <c r="O131" s="58"/>
      <c r="P131" s="58"/>
      <c r="Q131" s="58"/>
      <c r="R131" s="58"/>
      <c r="S131" s="58"/>
      <c r="T131" s="59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144</v>
      </c>
      <c r="AU131" s="17" t="s">
        <v>86</v>
      </c>
    </row>
    <row r="132" spans="1:65" s="13" customFormat="1">
      <c r="B132" s="183"/>
      <c r="D132" s="174" t="s">
        <v>202</v>
      </c>
      <c r="E132" s="184" t="s">
        <v>1</v>
      </c>
      <c r="F132" s="185" t="s">
        <v>592</v>
      </c>
      <c r="H132" s="184" t="s">
        <v>1</v>
      </c>
      <c r="I132" s="186"/>
      <c r="L132" s="183"/>
      <c r="M132" s="187"/>
      <c r="N132" s="188"/>
      <c r="O132" s="188"/>
      <c r="P132" s="188"/>
      <c r="Q132" s="188"/>
      <c r="R132" s="188"/>
      <c r="S132" s="188"/>
      <c r="T132" s="189"/>
      <c r="AT132" s="184" t="s">
        <v>202</v>
      </c>
      <c r="AU132" s="184" t="s">
        <v>86</v>
      </c>
      <c r="AV132" s="13" t="s">
        <v>21</v>
      </c>
      <c r="AW132" s="13" t="s">
        <v>34</v>
      </c>
      <c r="AX132" s="13" t="s">
        <v>77</v>
      </c>
      <c r="AY132" s="184" t="s">
        <v>134</v>
      </c>
    </row>
    <row r="133" spans="1:65" s="14" customFormat="1">
      <c r="B133" s="190"/>
      <c r="D133" s="174" t="s">
        <v>202</v>
      </c>
      <c r="E133" s="191" t="s">
        <v>1</v>
      </c>
      <c r="F133" s="192" t="s">
        <v>593</v>
      </c>
      <c r="H133" s="193">
        <v>51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1" t="s">
        <v>202</v>
      </c>
      <c r="AU133" s="191" t="s">
        <v>86</v>
      </c>
      <c r="AV133" s="14" t="s">
        <v>86</v>
      </c>
      <c r="AW133" s="14" t="s">
        <v>34</v>
      </c>
      <c r="AX133" s="14" t="s">
        <v>21</v>
      </c>
      <c r="AY133" s="191" t="s">
        <v>134</v>
      </c>
    </row>
    <row r="134" spans="1:65" s="2" customFormat="1" ht="16.5" customHeight="1">
      <c r="A134" s="32"/>
      <c r="B134" s="160"/>
      <c r="C134" s="161" t="s">
        <v>133</v>
      </c>
      <c r="D134" s="161" t="s">
        <v>137</v>
      </c>
      <c r="E134" s="162" t="s">
        <v>594</v>
      </c>
      <c r="F134" s="163" t="s">
        <v>595</v>
      </c>
      <c r="G134" s="164" t="s">
        <v>432</v>
      </c>
      <c r="H134" s="165">
        <v>25</v>
      </c>
      <c r="I134" s="166"/>
      <c r="J134" s="167">
        <f>ROUND(I134*H134,2)</f>
        <v>0</v>
      </c>
      <c r="K134" s="163" t="s">
        <v>1</v>
      </c>
      <c r="L134" s="33"/>
      <c r="M134" s="168" t="s">
        <v>1</v>
      </c>
      <c r="N134" s="169" t="s">
        <v>42</v>
      </c>
      <c r="O134" s="58"/>
      <c r="P134" s="170">
        <f>O134*H134</f>
        <v>0</v>
      </c>
      <c r="Q134" s="170">
        <v>0</v>
      </c>
      <c r="R134" s="170">
        <f>Q134*H134</f>
        <v>0</v>
      </c>
      <c r="S134" s="170">
        <v>0</v>
      </c>
      <c r="T134" s="17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2" t="s">
        <v>156</v>
      </c>
      <c r="AT134" s="172" t="s">
        <v>137</v>
      </c>
      <c r="AU134" s="172" t="s">
        <v>86</v>
      </c>
      <c r="AY134" s="17" t="s">
        <v>134</v>
      </c>
      <c r="BE134" s="173">
        <f>IF(N134="základní",J134,0)</f>
        <v>0</v>
      </c>
      <c r="BF134" s="173">
        <f>IF(N134="snížená",J134,0)</f>
        <v>0</v>
      </c>
      <c r="BG134" s="173">
        <f>IF(N134="zákl. přenesená",J134,0)</f>
        <v>0</v>
      </c>
      <c r="BH134" s="173">
        <f>IF(N134="sníž. přenesená",J134,0)</f>
        <v>0</v>
      </c>
      <c r="BI134" s="173">
        <f>IF(N134="nulová",J134,0)</f>
        <v>0</v>
      </c>
      <c r="BJ134" s="17" t="s">
        <v>21</v>
      </c>
      <c r="BK134" s="173">
        <f>ROUND(I134*H134,2)</f>
        <v>0</v>
      </c>
      <c r="BL134" s="17" t="s">
        <v>156</v>
      </c>
      <c r="BM134" s="172" t="s">
        <v>299</v>
      </c>
    </row>
    <row r="135" spans="1:65" s="2" customFormat="1" ht="16.5" customHeight="1">
      <c r="A135" s="32"/>
      <c r="B135" s="160"/>
      <c r="C135" s="161" t="s">
        <v>165</v>
      </c>
      <c r="D135" s="161" t="s">
        <v>137</v>
      </c>
      <c r="E135" s="162" t="s">
        <v>596</v>
      </c>
      <c r="F135" s="163" t="s">
        <v>597</v>
      </c>
      <c r="G135" s="164" t="s">
        <v>432</v>
      </c>
      <c r="H135" s="165">
        <v>26</v>
      </c>
      <c r="I135" s="166"/>
      <c r="J135" s="167">
        <f>ROUND(I135*H135,2)</f>
        <v>0</v>
      </c>
      <c r="K135" s="163" t="s">
        <v>1</v>
      </c>
      <c r="L135" s="33"/>
      <c r="M135" s="168" t="s">
        <v>1</v>
      </c>
      <c r="N135" s="169" t="s">
        <v>42</v>
      </c>
      <c r="O135" s="58"/>
      <c r="P135" s="170">
        <f>O135*H135</f>
        <v>0</v>
      </c>
      <c r="Q135" s="170">
        <v>0</v>
      </c>
      <c r="R135" s="170">
        <f>Q135*H135</f>
        <v>0</v>
      </c>
      <c r="S135" s="170">
        <v>0</v>
      </c>
      <c r="T135" s="17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2" t="s">
        <v>156</v>
      </c>
      <c r="AT135" s="172" t="s">
        <v>137</v>
      </c>
      <c r="AU135" s="172" t="s">
        <v>86</v>
      </c>
      <c r="AY135" s="17" t="s">
        <v>134</v>
      </c>
      <c r="BE135" s="173">
        <f>IF(N135="základní",J135,0)</f>
        <v>0</v>
      </c>
      <c r="BF135" s="173">
        <f>IF(N135="snížená",J135,0)</f>
        <v>0</v>
      </c>
      <c r="BG135" s="173">
        <f>IF(N135="zákl. přenesená",J135,0)</f>
        <v>0</v>
      </c>
      <c r="BH135" s="173">
        <f>IF(N135="sníž. přenesená",J135,0)</f>
        <v>0</v>
      </c>
      <c r="BI135" s="173">
        <f>IF(N135="nulová",J135,0)</f>
        <v>0</v>
      </c>
      <c r="BJ135" s="17" t="s">
        <v>21</v>
      </c>
      <c r="BK135" s="173">
        <f>ROUND(I135*H135,2)</f>
        <v>0</v>
      </c>
      <c r="BL135" s="17" t="s">
        <v>156</v>
      </c>
      <c r="BM135" s="172" t="s">
        <v>313</v>
      </c>
    </row>
    <row r="136" spans="1:65" s="2" customFormat="1" ht="16.5" customHeight="1">
      <c r="A136" s="32"/>
      <c r="B136" s="160"/>
      <c r="C136" s="161" t="s">
        <v>172</v>
      </c>
      <c r="D136" s="161" t="s">
        <v>137</v>
      </c>
      <c r="E136" s="162" t="s">
        <v>598</v>
      </c>
      <c r="F136" s="163" t="s">
        <v>599</v>
      </c>
      <c r="G136" s="164" t="s">
        <v>432</v>
      </c>
      <c r="H136" s="165">
        <v>51</v>
      </c>
      <c r="I136" s="166"/>
      <c r="J136" s="167">
        <f>ROUND(I136*H136,2)</f>
        <v>0</v>
      </c>
      <c r="K136" s="163" t="s">
        <v>200</v>
      </c>
      <c r="L136" s="33"/>
      <c r="M136" s="168" t="s">
        <v>1</v>
      </c>
      <c r="N136" s="169" t="s">
        <v>42</v>
      </c>
      <c r="O136" s="58"/>
      <c r="P136" s="170">
        <f>O136*H136</f>
        <v>0</v>
      </c>
      <c r="Q136" s="170">
        <v>6.0000000000000002E-5</v>
      </c>
      <c r="R136" s="170">
        <f>Q136*H136</f>
        <v>3.0600000000000002E-3</v>
      </c>
      <c r="S136" s="170">
        <v>0</v>
      </c>
      <c r="T136" s="17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2" t="s">
        <v>156</v>
      </c>
      <c r="AT136" s="172" t="s">
        <v>137</v>
      </c>
      <c r="AU136" s="172" t="s">
        <v>86</v>
      </c>
      <c r="AY136" s="17" t="s">
        <v>134</v>
      </c>
      <c r="BE136" s="173">
        <f>IF(N136="základní",J136,0)</f>
        <v>0</v>
      </c>
      <c r="BF136" s="173">
        <f>IF(N136="snížená",J136,0)</f>
        <v>0</v>
      </c>
      <c r="BG136" s="173">
        <f>IF(N136="zákl. přenesená",J136,0)</f>
        <v>0</v>
      </c>
      <c r="BH136" s="173">
        <f>IF(N136="sníž. přenesená",J136,0)</f>
        <v>0</v>
      </c>
      <c r="BI136" s="173">
        <f>IF(N136="nulová",J136,0)</f>
        <v>0</v>
      </c>
      <c r="BJ136" s="17" t="s">
        <v>21</v>
      </c>
      <c r="BK136" s="173">
        <f>ROUND(I136*H136,2)</f>
        <v>0</v>
      </c>
      <c r="BL136" s="17" t="s">
        <v>156</v>
      </c>
      <c r="BM136" s="172" t="s">
        <v>600</v>
      </c>
    </row>
    <row r="137" spans="1:65" s="2" customFormat="1">
      <c r="A137" s="32"/>
      <c r="B137" s="33"/>
      <c r="C137" s="32"/>
      <c r="D137" s="174" t="s">
        <v>144</v>
      </c>
      <c r="E137" s="32"/>
      <c r="F137" s="175" t="s">
        <v>601</v>
      </c>
      <c r="G137" s="32"/>
      <c r="H137" s="32"/>
      <c r="I137" s="96"/>
      <c r="J137" s="32"/>
      <c r="K137" s="32"/>
      <c r="L137" s="33"/>
      <c r="M137" s="176"/>
      <c r="N137" s="177"/>
      <c r="O137" s="58"/>
      <c r="P137" s="58"/>
      <c r="Q137" s="58"/>
      <c r="R137" s="58"/>
      <c r="S137" s="58"/>
      <c r="T137" s="59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144</v>
      </c>
      <c r="AU137" s="17" t="s">
        <v>86</v>
      </c>
    </row>
    <row r="138" spans="1:65" s="13" customFormat="1">
      <c r="B138" s="183"/>
      <c r="D138" s="174" t="s">
        <v>202</v>
      </c>
      <c r="E138" s="184" t="s">
        <v>1</v>
      </c>
      <c r="F138" s="185" t="s">
        <v>602</v>
      </c>
      <c r="H138" s="184" t="s">
        <v>1</v>
      </c>
      <c r="I138" s="186"/>
      <c r="L138" s="183"/>
      <c r="M138" s="187"/>
      <c r="N138" s="188"/>
      <c r="O138" s="188"/>
      <c r="P138" s="188"/>
      <c r="Q138" s="188"/>
      <c r="R138" s="188"/>
      <c r="S138" s="188"/>
      <c r="T138" s="189"/>
      <c r="AT138" s="184" t="s">
        <v>202</v>
      </c>
      <c r="AU138" s="184" t="s">
        <v>86</v>
      </c>
      <c r="AV138" s="13" t="s">
        <v>21</v>
      </c>
      <c r="AW138" s="13" t="s">
        <v>34</v>
      </c>
      <c r="AX138" s="13" t="s">
        <v>77</v>
      </c>
      <c r="AY138" s="184" t="s">
        <v>134</v>
      </c>
    </row>
    <row r="139" spans="1:65" s="14" customFormat="1">
      <c r="B139" s="190"/>
      <c r="D139" s="174" t="s">
        <v>202</v>
      </c>
      <c r="E139" s="191" t="s">
        <v>1</v>
      </c>
      <c r="F139" s="192" t="s">
        <v>603</v>
      </c>
      <c r="H139" s="193">
        <v>51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1" t="s">
        <v>202</v>
      </c>
      <c r="AU139" s="191" t="s">
        <v>86</v>
      </c>
      <c r="AV139" s="14" t="s">
        <v>86</v>
      </c>
      <c r="AW139" s="14" t="s">
        <v>34</v>
      </c>
      <c r="AX139" s="14" t="s">
        <v>21</v>
      </c>
      <c r="AY139" s="191" t="s">
        <v>134</v>
      </c>
    </row>
    <row r="140" spans="1:65" s="2" customFormat="1" ht="16.5" customHeight="1">
      <c r="A140" s="32"/>
      <c r="B140" s="160"/>
      <c r="C140" s="198" t="s">
        <v>177</v>
      </c>
      <c r="D140" s="198" t="s">
        <v>326</v>
      </c>
      <c r="E140" s="199" t="s">
        <v>604</v>
      </c>
      <c r="F140" s="200" t="s">
        <v>605</v>
      </c>
      <c r="G140" s="201" t="s">
        <v>432</v>
      </c>
      <c r="H140" s="202">
        <v>153</v>
      </c>
      <c r="I140" s="203"/>
      <c r="J140" s="204">
        <f>ROUND(I140*H140,2)</f>
        <v>0</v>
      </c>
      <c r="K140" s="200" t="s">
        <v>271</v>
      </c>
      <c r="L140" s="205"/>
      <c r="M140" s="206" t="s">
        <v>1</v>
      </c>
      <c r="N140" s="207" t="s">
        <v>42</v>
      </c>
      <c r="O140" s="58"/>
      <c r="P140" s="170">
        <f>O140*H140</f>
        <v>0</v>
      </c>
      <c r="Q140" s="170">
        <v>4.7200000000000002E-3</v>
      </c>
      <c r="R140" s="170">
        <f>Q140*H140</f>
        <v>0.72216000000000002</v>
      </c>
      <c r="S140" s="170">
        <v>0</v>
      </c>
      <c r="T140" s="17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2" t="s">
        <v>177</v>
      </c>
      <c r="AT140" s="172" t="s">
        <v>326</v>
      </c>
      <c r="AU140" s="172" t="s">
        <v>86</v>
      </c>
      <c r="AY140" s="17" t="s">
        <v>134</v>
      </c>
      <c r="BE140" s="173">
        <f>IF(N140="základní",J140,0)</f>
        <v>0</v>
      </c>
      <c r="BF140" s="173">
        <f>IF(N140="snížená",J140,0)</f>
        <v>0</v>
      </c>
      <c r="BG140" s="173">
        <f>IF(N140="zákl. přenesená",J140,0)</f>
        <v>0</v>
      </c>
      <c r="BH140" s="173">
        <f>IF(N140="sníž. přenesená",J140,0)</f>
        <v>0</v>
      </c>
      <c r="BI140" s="173">
        <f>IF(N140="nulová",J140,0)</f>
        <v>0</v>
      </c>
      <c r="BJ140" s="17" t="s">
        <v>21</v>
      </c>
      <c r="BK140" s="173">
        <f>ROUND(I140*H140,2)</f>
        <v>0</v>
      </c>
      <c r="BL140" s="17" t="s">
        <v>156</v>
      </c>
      <c r="BM140" s="172" t="s">
        <v>606</v>
      </c>
    </row>
    <row r="141" spans="1:65" s="2" customFormat="1">
      <c r="A141" s="32"/>
      <c r="B141" s="33"/>
      <c r="C141" s="32"/>
      <c r="D141" s="174" t="s">
        <v>144</v>
      </c>
      <c r="E141" s="32"/>
      <c r="F141" s="175" t="s">
        <v>607</v>
      </c>
      <c r="G141" s="32"/>
      <c r="H141" s="32"/>
      <c r="I141" s="96"/>
      <c r="J141" s="32"/>
      <c r="K141" s="32"/>
      <c r="L141" s="33"/>
      <c r="M141" s="176"/>
      <c r="N141" s="177"/>
      <c r="O141" s="58"/>
      <c r="P141" s="58"/>
      <c r="Q141" s="58"/>
      <c r="R141" s="58"/>
      <c r="S141" s="58"/>
      <c r="T141" s="59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144</v>
      </c>
      <c r="AU141" s="17" t="s">
        <v>86</v>
      </c>
    </row>
    <row r="142" spans="1:65" s="2" customFormat="1" ht="16.5" customHeight="1">
      <c r="A142" s="32"/>
      <c r="B142" s="160"/>
      <c r="C142" s="198" t="s">
        <v>182</v>
      </c>
      <c r="D142" s="198" t="s">
        <v>326</v>
      </c>
      <c r="E142" s="199" t="s">
        <v>608</v>
      </c>
      <c r="F142" s="200" t="s">
        <v>609</v>
      </c>
      <c r="G142" s="201" t="s">
        <v>432</v>
      </c>
      <c r="H142" s="202">
        <v>153</v>
      </c>
      <c r="I142" s="203"/>
      <c r="J142" s="204">
        <f>ROUND(I142*H142,2)</f>
        <v>0</v>
      </c>
      <c r="K142" s="200" t="s">
        <v>1</v>
      </c>
      <c r="L142" s="205"/>
      <c r="M142" s="206" t="s">
        <v>1</v>
      </c>
      <c r="N142" s="207" t="s">
        <v>42</v>
      </c>
      <c r="O142" s="58"/>
      <c r="P142" s="170">
        <f>O142*H142</f>
        <v>0</v>
      </c>
      <c r="Q142" s="170">
        <v>3.5400000000000002E-3</v>
      </c>
      <c r="R142" s="170">
        <f>Q142*H142</f>
        <v>0.54161999999999999</v>
      </c>
      <c r="S142" s="170">
        <v>0</v>
      </c>
      <c r="T142" s="171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2" t="s">
        <v>177</v>
      </c>
      <c r="AT142" s="172" t="s">
        <v>326</v>
      </c>
      <c r="AU142" s="172" t="s">
        <v>86</v>
      </c>
      <c r="AY142" s="17" t="s">
        <v>134</v>
      </c>
      <c r="BE142" s="173">
        <f>IF(N142="základní",J142,0)</f>
        <v>0</v>
      </c>
      <c r="BF142" s="173">
        <f>IF(N142="snížená",J142,0)</f>
        <v>0</v>
      </c>
      <c r="BG142" s="173">
        <f>IF(N142="zákl. přenesená",J142,0)</f>
        <v>0</v>
      </c>
      <c r="BH142" s="173">
        <f>IF(N142="sníž. přenesená",J142,0)</f>
        <v>0</v>
      </c>
      <c r="BI142" s="173">
        <f>IF(N142="nulová",J142,0)</f>
        <v>0</v>
      </c>
      <c r="BJ142" s="17" t="s">
        <v>21</v>
      </c>
      <c r="BK142" s="173">
        <f>ROUND(I142*H142,2)</f>
        <v>0</v>
      </c>
      <c r="BL142" s="17" t="s">
        <v>156</v>
      </c>
      <c r="BM142" s="172" t="s">
        <v>610</v>
      </c>
    </row>
    <row r="143" spans="1:65" s="2" customFormat="1">
      <c r="A143" s="32"/>
      <c r="B143" s="33"/>
      <c r="C143" s="32"/>
      <c r="D143" s="174" t="s">
        <v>144</v>
      </c>
      <c r="E143" s="32"/>
      <c r="F143" s="175" t="s">
        <v>609</v>
      </c>
      <c r="G143" s="32"/>
      <c r="H143" s="32"/>
      <c r="I143" s="96"/>
      <c r="J143" s="32"/>
      <c r="K143" s="32"/>
      <c r="L143" s="33"/>
      <c r="M143" s="176"/>
      <c r="N143" s="177"/>
      <c r="O143" s="58"/>
      <c r="P143" s="58"/>
      <c r="Q143" s="58"/>
      <c r="R143" s="58"/>
      <c r="S143" s="58"/>
      <c r="T143" s="59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144</v>
      </c>
      <c r="AU143" s="17" t="s">
        <v>86</v>
      </c>
    </row>
    <row r="144" spans="1:65" s="13" customFormat="1">
      <c r="B144" s="183"/>
      <c r="D144" s="174" t="s">
        <v>202</v>
      </c>
      <c r="E144" s="184" t="s">
        <v>1</v>
      </c>
      <c r="F144" s="185" t="s">
        <v>611</v>
      </c>
      <c r="H144" s="184" t="s">
        <v>1</v>
      </c>
      <c r="I144" s="186"/>
      <c r="L144" s="183"/>
      <c r="M144" s="187"/>
      <c r="N144" s="188"/>
      <c r="O144" s="188"/>
      <c r="P144" s="188"/>
      <c r="Q144" s="188"/>
      <c r="R144" s="188"/>
      <c r="S144" s="188"/>
      <c r="T144" s="189"/>
      <c r="AT144" s="184" t="s">
        <v>202</v>
      </c>
      <c r="AU144" s="184" t="s">
        <v>86</v>
      </c>
      <c r="AV144" s="13" t="s">
        <v>21</v>
      </c>
      <c r="AW144" s="13" t="s">
        <v>34</v>
      </c>
      <c r="AX144" s="13" t="s">
        <v>77</v>
      </c>
      <c r="AY144" s="184" t="s">
        <v>134</v>
      </c>
    </row>
    <row r="145" spans="1:65" s="14" customFormat="1">
      <c r="B145" s="190"/>
      <c r="D145" s="174" t="s">
        <v>202</v>
      </c>
      <c r="E145" s="191" t="s">
        <v>1</v>
      </c>
      <c r="F145" s="192" t="s">
        <v>612</v>
      </c>
      <c r="H145" s="193">
        <v>153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1" t="s">
        <v>202</v>
      </c>
      <c r="AU145" s="191" t="s">
        <v>86</v>
      </c>
      <c r="AV145" s="14" t="s">
        <v>86</v>
      </c>
      <c r="AW145" s="14" t="s">
        <v>34</v>
      </c>
      <c r="AX145" s="14" t="s">
        <v>21</v>
      </c>
      <c r="AY145" s="191" t="s">
        <v>134</v>
      </c>
    </row>
    <row r="146" spans="1:65" s="2" customFormat="1" ht="16.5" customHeight="1">
      <c r="A146" s="32"/>
      <c r="B146" s="160"/>
      <c r="C146" s="198" t="s">
        <v>26</v>
      </c>
      <c r="D146" s="198" t="s">
        <v>326</v>
      </c>
      <c r="E146" s="199" t="s">
        <v>613</v>
      </c>
      <c r="F146" s="200" t="s">
        <v>614</v>
      </c>
      <c r="G146" s="201" t="s">
        <v>432</v>
      </c>
      <c r="H146" s="202">
        <v>153</v>
      </c>
      <c r="I146" s="203"/>
      <c r="J146" s="204">
        <f>ROUND(I146*H146,2)</f>
        <v>0</v>
      </c>
      <c r="K146" s="200" t="s">
        <v>1</v>
      </c>
      <c r="L146" s="205"/>
      <c r="M146" s="206" t="s">
        <v>1</v>
      </c>
      <c r="N146" s="207" t="s">
        <v>42</v>
      </c>
      <c r="O146" s="58"/>
      <c r="P146" s="170">
        <f>O146*H146</f>
        <v>0</v>
      </c>
      <c r="Q146" s="170">
        <v>3.5400000000000002E-3</v>
      </c>
      <c r="R146" s="170">
        <f>Q146*H146</f>
        <v>0.54161999999999999</v>
      </c>
      <c r="S146" s="170">
        <v>0</v>
      </c>
      <c r="T146" s="17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2" t="s">
        <v>177</v>
      </c>
      <c r="AT146" s="172" t="s">
        <v>326</v>
      </c>
      <c r="AU146" s="172" t="s">
        <v>86</v>
      </c>
      <c r="AY146" s="17" t="s">
        <v>134</v>
      </c>
      <c r="BE146" s="173">
        <f>IF(N146="základní",J146,0)</f>
        <v>0</v>
      </c>
      <c r="BF146" s="173">
        <f>IF(N146="snížená",J146,0)</f>
        <v>0</v>
      </c>
      <c r="BG146" s="173">
        <f>IF(N146="zákl. přenesená",J146,0)</f>
        <v>0</v>
      </c>
      <c r="BH146" s="173">
        <f>IF(N146="sníž. přenesená",J146,0)</f>
        <v>0</v>
      </c>
      <c r="BI146" s="173">
        <f>IF(N146="nulová",J146,0)</f>
        <v>0</v>
      </c>
      <c r="BJ146" s="17" t="s">
        <v>21</v>
      </c>
      <c r="BK146" s="173">
        <f>ROUND(I146*H146,2)</f>
        <v>0</v>
      </c>
      <c r="BL146" s="17" t="s">
        <v>156</v>
      </c>
      <c r="BM146" s="172" t="s">
        <v>615</v>
      </c>
    </row>
    <row r="147" spans="1:65" s="13" customFormat="1">
      <c r="B147" s="183"/>
      <c r="D147" s="174" t="s">
        <v>202</v>
      </c>
      <c r="E147" s="184" t="s">
        <v>1</v>
      </c>
      <c r="F147" s="185" t="s">
        <v>616</v>
      </c>
      <c r="H147" s="184" t="s">
        <v>1</v>
      </c>
      <c r="I147" s="186"/>
      <c r="L147" s="183"/>
      <c r="M147" s="187"/>
      <c r="N147" s="188"/>
      <c r="O147" s="188"/>
      <c r="P147" s="188"/>
      <c r="Q147" s="188"/>
      <c r="R147" s="188"/>
      <c r="S147" s="188"/>
      <c r="T147" s="189"/>
      <c r="AT147" s="184" t="s">
        <v>202</v>
      </c>
      <c r="AU147" s="184" t="s">
        <v>86</v>
      </c>
      <c r="AV147" s="13" t="s">
        <v>21</v>
      </c>
      <c r="AW147" s="13" t="s">
        <v>34</v>
      </c>
      <c r="AX147" s="13" t="s">
        <v>77</v>
      </c>
      <c r="AY147" s="184" t="s">
        <v>134</v>
      </c>
    </row>
    <row r="148" spans="1:65" s="14" customFormat="1">
      <c r="B148" s="190"/>
      <c r="D148" s="174" t="s">
        <v>202</v>
      </c>
      <c r="E148" s="191" t="s">
        <v>1</v>
      </c>
      <c r="F148" s="192" t="s">
        <v>612</v>
      </c>
      <c r="H148" s="193">
        <v>153</v>
      </c>
      <c r="I148" s="194"/>
      <c r="L148" s="190"/>
      <c r="M148" s="195"/>
      <c r="N148" s="196"/>
      <c r="O148" s="196"/>
      <c r="P148" s="196"/>
      <c r="Q148" s="196"/>
      <c r="R148" s="196"/>
      <c r="S148" s="196"/>
      <c r="T148" s="197"/>
      <c r="AT148" s="191" t="s">
        <v>202</v>
      </c>
      <c r="AU148" s="191" t="s">
        <v>86</v>
      </c>
      <c r="AV148" s="14" t="s">
        <v>86</v>
      </c>
      <c r="AW148" s="14" t="s">
        <v>34</v>
      </c>
      <c r="AX148" s="14" t="s">
        <v>21</v>
      </c>
      <c r="AY148" s="191" t="s">
        <v>134</v>
      </c>
    </row>
    <row r="149" spans="1:65" s="2" customFormat="1" ht="16.5" customHeight="1">
      <c r="A149" s="32"/>
      <c r="B149" s="160"/>
      <c r="C149" s="161" t="s">
        <v>256</v>
      </c>
      <c r="D149" s="161" t="s">
        <v>137</v>
      </c>
      <c r="E149" s="162" t="s">
        <v>617</v>
      </c>
      <c r="F149" s="163" t="s">
        <v>618</v>
      </c>
      <c r="G149" s="164" t="s">
        <v>432</v>
      </c>
      <c r="H149" s="165">
        <v>51</v>
      </c>
      <c r="I149" s="166"/>
      <c r="J149" s="167">
        <f>ROUND(I149*H149,2)</f>
        <v>0</v>
      </c>
      <c r="K149" s="163" t="s">
        <v>200</v>
      </c>
      <c r="L149" s="33"/>
      <c r="M149" s="168" t="s">
        <v>1</v>
      </c>
      <c r="N149" s="169" t="s">
        <v>42</v>
      </c>
      <c r="O149" s="58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72" t="s">
        <v>156</v>
      </c>
      <c r="AT149" s="172" t="s">
        <v>137</v>
      </c>
      <c r="AU149" s="172" t="s">
        <v>86</v>
      </c>
      <c r="AY149" s="17" t="s">
        <v>134</v>
      </c>
      <c r="BE149" s="173">
        <f>IF(N149="základní",J149,0)</f>
        <v>0</v>
      </c>
      <c r="BF149" s="173">
        <f>IF(N149="snížená",J149,0)</f>
        <v>0</v>
      </c>
      <c r="BG149" s="173">
        <f>IF(N149="zákl. přenesená",J149,0)</f>
        <v>0</v>
      </c>
      <c r="BH149" s="173">
        <f>IF(N149="sníž. přenesená",J149,0)</f>
        <v>0</v>
      </c>
      <c r="BI149" s="173">
        <f>IF(N149="nulová",J149,0)</f>
        <v>0</v>
      </c>
      <c r="BJ149" s="17" t="s">
        <v>21</v>
      </c>
      <c r="BK149" s="173">
        <f>ROUND(I149*H149,2)</f>
        <v>0</v>
      </c>
      <c r="BL149" s="17" t="s">
        <v>156</v>
      </c>
      <c r="BM149" s="172" t="s">
        <v>619</v>
      </c>
    </row>
    <row r="150" spans="1:65" s="2" customFormat="1">
      <c r="A150" s="32"/>
      <c r="B150" s="33"/>
      <c r="C150" s="32"/>
      <c r="D150" s="174" t="s">
        <v>144</v>
      </c>
      <c r="E150" s="32"/>
      <c r="F150" s="175" t="s">
        <v>620</v>
      </c>
      <c r="G150" s="32"/>
      <c r="H150" s="32"/>
      <c r="I150" s="96"/>
      <c r="J150" s="32"/>
      <c r="K150" s="32"/>
      <c r="L150" s="33"/>
      <c r="M150" s="176"/>
      <c r="N150" s="177"/>
      <c r="O150" s="58"/>
      <c r="P150" s="58"/>
      <c r="Q150" s="58"/>
      <c r="R150" s="58"/>
      <c r="S150" s="58"/>
      <c r="T150" s="59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144</v>
      </c>
      <c r="AU150" s="17" t="s">
        <v>86</v>
      </c>
    </row>
    <row r="151" spans="1:65" s="13" customFormat="1">
      <c r="B151" s="183"/>
      <c r="D151" s="174" t="s">
        <v>202</v>
      </c>
      <c r="E151" s="184" t="s">
        <v>1</v>
      </c>
      <c r="F151" s="185" t="s">
        <v>602</v>
      </c>
      <c r="H151" s="184" t="s">
        <v>1</v>
      </c>
      <c r="I151" s="186"/>
      <c r="L151" s="183"/>
      <c r="M151" s="187"/>
      <c r="N151" s="188"/>
      <c r="O151" s="188"/>
      <c r="P151" s="188"/>
      <c r="Q151" s="188"/>
      <c r="R151" s="188"/>
      <c r="S151" s="188"/>
      <c r="T151" s="189"/>
      <c r="AT151" s="184" t="s">
        <v>202</v>
      </c>
      <c r="AU151" s="184" t="s">
        <v>86</v>
      </c>
      <c r="AV151" s="13" t="s">
        <v>21</v>
      </c>
      <c r="AW151" s="13" t="s">
        <v>34</v>
      </c>
      <c r="AX151" s="13" t="s">
        <v>77</v>
      </c>
      <c r="AY151" s="184" t="s">
        <v>134</v>
      </c>
    </row>
    <row r="152" spans="1:65" s="14" customFormat="1">
      <c r="B152" s="190"/>
      <c r="D152" s="174" t="s">
        <v>202</v>
      </c>
      <c r="E152" s="191" t="s">
        <v>1</v>
      </c>
      <c r="F152" s="192" t="s">
        <v>603</v>
      </c>
      <c r="H152" s="193">
        <v>51</v>
      </c>
      <c r="I152" s="194"/>
      <c r="L152" s="190"/>
      <c r="M152" s="195"/>
      <c r="N152" s="196"/>
      <c r="O152" s="196"/>
      <c r="P152" s="196"/>
      <c r="Q152" s="196"/>
      <c r="R152" s="196"/>
      <c r="S152" s="196"/>
      <c r="T152" s="197"/>
      <c r="AT152" s="191" t="s">
        <v>202</v>
      </c>
      <c r="AU152" s="191" t="s">
        <v>86</v>
      </c>
      <c r="AV152" s="14" t="s">
        <v>86</v>
      </c>
      <c r="AW152" s="14" t="s">
        <v>34</v>
      </c>
      <c r="AX152" s="14" t="s">
        <v>21</v>
      </c>
      <c r="AY152" s="191" t="s">
        <v>134</v>
      </c>
    </row>
    <row r="153" spans="1:65" s="2" customFormat="1" ht="16.5" customHeight="1">
      <c r="A153" s="32"/>
      <c r="B153" s="160"/>
      <c r="C153" s="161" t="s">
        <v>262</v>
      </c>
      <c r="D153" s="161" t="s">
        <v>137</v>
      </c>
      <c r="E153" s="162" t="s">
        <v>621</v>
      </c>
      <c r="F153" s="163" t="s">
        <v>622</v>
      </c>
      <c r="G153" s="164" t="s">
        <v>432</v>
      </c>
      <c r="H153" s="165">
        <v>51</v>
      </c>
      <c r="I153" s="166"/>
      <c r="J153" s="167">
        <f>ROUND(I153*H153,2)</f>
        <v>0</v>
      </c>
      <c r="K153" s="163" t="s">
        <v>200</v>
      </c>
      <c r="L153" s="33"/>
      <c r="M153" s="168" t="s">
        <v>1</v>
      </c>
      <c r="N153" s="169" t="s">
        <v>42</v>
      </c>
      <c r="O153" s="58"/>
      <c r="P153" s="170">
        <f>O153*H153</f>
        <v>0</v>
      </c>
      <c r="Q153" s="170">
        <v>2.0799999999999998E-3</v>
      </c>
      <c r="R153" s="170">
        <f>Q153*H153</f>
        <v>0.10607999999999999</v>
      </c>
      <c r="S153" s="170">
        <v>0</v>
      </c>
      <c r="T153" s="17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2" t="s">
        <v>156</v>
      </c>
      <c r="AT153" s="172" t="s">
        <v>137</v>
      </c>
      <c r="AU153" s="172" t="s">
        <v>86</v>
      </c>
      <c r="AY153" s="17" t="s">
        <v>134</v>
      </c>
      <c r="BE153" s="173">
        <f>IF(N153="základní",J153,0)</f>
        <v>0</v>
      </c>
      <c r="BF153" s="173">
        <f>IF(N153="snížená",J153,0)</f>
        <v>0</v>
      </c>
      <c r="BG153" s="173">
        <f>IF(N153="zákl. přenesená",J153,0)</f>
        <v>0</v>
      </c>
      <c r="BH153" s="173">
        <f>IF(N153="sníž. přenesená",J153,0)</f>
        <v>0</v>
      </c>
      <c r="BI153" s="173">
        <f>IF(N153="nulová",J153,0)</f>
        <v>0</v>
      </c>
      <c r="BJ153" s="17" t="s">
        <v>21</v>
      </c>
      <c r="BK153" s="173">
        <f>ROUND(I153*H153,2)</f>
        <v>0</v>
      </c>
      <c r="BL153" s="17" t="s">
        <v>156</v>
      </c>
      <c r="BM153" s="172" t="s">
        <v>623</v>
      </c>
    </row>
    <row r="154" spans="1:65" s="2" customFormat="1">
      <c r="A154" s="32"/>
      <c r="B154" s="33"/>
      <c r="C154" s="32"/>
      <c r="D154" s="174" t="s">
        <v>144</v>
      </c>
      <c r="E154" s="32"/>
      <c r="F154" s="175" t="s">
        <v>624</v>
      </c>
      <c r="G154" s="32"/>
      <c r="H154" s="32"/>
      <c r="I154" s="96"/>
      <c r="J154" s="32"/>
      <c r="K154" s="32"/>
      <c r="L154" s="33"/>
      <c r="M154" s="176"/>
      <c r="N154" s="177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144</v>
      </c>
      <c r="AU154" s="17" t="s">
        <v>86</v>
      </c>
    </row>
    <row r="155" spans="1:65" s="13" customFormat="1">
      <c r="B155" s="183"/>
      <c r="D155" s="174" t="s">
        <v>202</v>
      </c>
      <c r="E155" s="184" t="s">
        <v>1</v>
      </c>
      <c r="F155" s="185" t="s">
        <v>625</v>
      </c>
      <c r="H155" s="184" t="s">
        <v>1</v>
      </c>
      <c r="I155" s="186"/>
      <c r="L155" s="183"/>
      <c r="M155" s="187"/>
      <c r="N155" s="188"/>
      <c r="O155" s="188"/>
      <c r="P155" s="188"/>
      <c r="Q155" s="188"/>
      <c r="R155" s="188"/>
      <c r="S155" s="188"/>
      <c r="T155" s="189"/>
      <c r="AT155" s="184" t="s">
        <v>202</v>
      </c>
      <c r="AU155" s="184" t="s">
        <v>86</v>
      </c>
      <c r="AV155" s="13" t="s">
        <v>21</v>
      </c>
      <c r="AW155" s="13" t="s">
        <v>34</v>
      </c>
      <c r="AX155" s="13" t="s">
        <v>77</v>
      </c>
      <c r="AY155" s="184" t="s">
        <v>134</v>
      </c>
    </row>
    <row r="156" spans="1:65" s="14" customFormat="1">
      <c r="B156" s="190"/>
      <c r="D156" s="174" t="s">
        <v>202</v>
      </c>
      <c r="E156" s="191" t="s">
        <v>1</v>
      </c>
      <c r="F156" s="192" t="s">
        <v>593</v>
      </c>
      <c r="H156" s="193">
        <v>51</v>
      </c>
      <c r="I156" s="194"/>
      <c r="L156" s="190"/>
      <c r="M156" s="195"/>
      <c r="N156" s="196"/>
      <c r="O156" s="196"/>
      <c r="P156" s="196"/>
      <c r="Q156" s="196"/>
      <c r="R156" s="196"/>
      <c r="S156" s="196"/>
      <c r="T156" s="197"/>
      <c r="AT156" s="191" t="s">
        <v>202</v>
      </c>
      <c r="AU156" s="191" t="s">
        <v>86</v>
      </c>
      <c r="AV156" s="14" t="s">
        <v>86</v>
      </c>
      <c r="AW156" s="14" t="s">
        <v>34</v>
      </c>
      <c r="AX156" s="14" t="s">
        <v>21</v>
      </c>
      <c r="AY156" s="191" t="s">
        <v>134</v>
      </c>
    </row>
    <row r="157" spans="1:65" s="2" customFormat="1" ht="16.5" customHeight="1">
      <c r="A157" s="32"/>
      <c r="B157" s="160"/>
      <c r="C157" s="161" t="s">
        <v>267</v>
      </c>
      <c r="D157" s="161" t="s">
        <v>137</v>
      </c>
      <c r="E157" s="162" t="s">
        <v>626</v>
      </c>
      <c r="F157" s="163" t="s">
        <v>627</v>
      </c>
      <c r="G157" s="164" t="s">
        <v>280</v>
      </c>
      <c r="H157" s="165">
        <v>51</v>
      </c>
      <c r="I157" s="166"/>
      <c r="J157" s="167">
        <f>ROUND(I157*H157,2)</f>
        <v>0</v>
      </c>
      <c r="K157" s="163" t="s">
        <v>200</v>
      </c>
      <c r="L157" s="33"/>
      <c r="M157" s="168" t="s">
        <v>1</v>
      </c>
      <c r="N157" s="169" t="s">
        <v>42</v>
      </c>
      <c r="O157" s="58"/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2" t="s">
        <v>156</v>
      </c>
      <c r="AT157" s="172" t="s">
        <v>137</v>
      </c>
      <c r="AU157" s="172" t="s">
        <v>86</v>
      </c>
      <c r="AY157" s="17" t="s">
        <v>134</v>
      </c>
      <c r="BE157" s="173">
        <f>IF(N157="základní",J157,0)</f>
        <v>0</v>
      </c>
      <c r="BF157" s="173">
        <f>IF(N157="snížená",J157,0)</f>
        <v>0</v>
      </c>
      <c r="BG157" s="173">
        <f>IF(N157="zákl. přenesená",J157,0)</f>
        <v>0</v>
      </c>
      <c r="BH157" s="173">
        <f>IF(N157="sníž. přenesená",J157,0)</f>
        <v>0</v>
      </c>
      <c r="BI157" s="173">
        <f>IF(N157="nulová",J157,0)</f>
        <v>0</v>
      </c>
      <c r="BJ157" s="17" t="s">
        <v>21</v>
      </c>
      <c r="BK157" s="173">
        <f>ROUND(I157*H157,2)</f>
        <v>0</v>
      </c>
      <c r="BL157" s="17" t="s">
        <v>156</v>
      </c>
      <c r="BM157" s="172" t="s">
        <v>628</v>
      </c>
    </row>
    <row r="158" spans="1:65" s="2" customFormat="1">
      <c r="A158" s="32"/>
      <c r="B158" s="33"/>
      <c r="C158" s="32"/>
      <c r="D158" s="174" t="s">
        <v>144</v>
      </c>
      <c r="E158" s="32"/>
      <c r="F158" s="175" t="s">
        <v>629</v>
      </c>
      <c r="G158" s="32"/>
      <c r="H158" s="32"/>
      <c r="I158" s="96"/>
      <c r="J158" s="32"/>
      <c r="K158" s="32"/>
      <c r="L158" s="33"/>
      <c r="M158" s="176"/>
      <c r="N158" s="177"/>
      <c r="O158" s="58"/>
      <c r="P158" s="58"/>
      <c r="Q158" s="58"/>
      <c r="R158" s="58"/>
      <c r="S158" s="58"/>
      <c r="T158" s="59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7" t="s">
        <v>144</v>
      </c>
      <c r="AU158" s="17" t="s">
        <v>86</v>
      </c>
    </row>
    <row r="159" spans="1:65" s="13" customFormat="1">
      <c r="B159" s="183"/>
      <c r="D159" s="174" t="s">
        <v>202</v>
      </c>
      <c r="E159" s="184" t="s">
        <v>1</v>
      </c>
      <c r="F159" s="185" t="s">
        <v>630</v>
      </c>
      <c r="H159" s="184" t="s">
        <v>1</v>
      </c>
      <c r="I159" s="186"/>
      <c r="L159" s="183"/>
      <c r="M159" s="187"/>
      <c r="N159" s="188"/>
      <c r="O159" s="188"/>
      <c r="P159" s="188"/>
      <c r="Q159" s="188"/>
      <c r="R159" s="188"/>
      <c r="S159" s="188"/>
      <c r="T159" s="189"/>
      <c r="AT159" s="184" t="s">
        <v>202</v>
      </c>
      <c r="AU159" s="184" t="s">
        <v>86</v>
      </c>
      <c r="AV159" s="13" t="s">
        <v>21</v>
      </c>
      <c r="AW159" s="13" t="s">
        <v>34</v>
      </c>
      <c r="AX159" s="13" t="s">
        <v>77</v>
      </c>
      <c r="AY159" s="184" t="s">
        <v>134</v>
      </c>
    </row>
    <row r="160" spans="1:65" s="14" customFormat="1">
      <c r="B160" s="190"/>
      <c r="D160" s="174" t="s">
        <v>202</v>
      </c>
      <c r="E160" s="191" t="s">
        <v>1</v>
      </c>
      <c r="F160" s="192" t="s">
        <v>631</v>
      </c>
      <c r="H160" s="193">
        <v>51</v>
      </c>
      <c r="I160" s="194"/>
      <c r="L160" s="190"/>
      <c r="M160" s="195"/>
      <c r="N160" s="196"/>
      <c r="O160" s="196"/>
      <c r="P160" s="196"/>
      <c r="Q160" s="196"/>
      <c r="R160" s="196"/>
      <c r="S160" s="196"/>
      <c r="T160" s="197"/>
      <c r="AT160" s="191" t="s">
        <v>202</v>
      </c>
      <c r="AU160" s="191" t="s">
        <v>86</v>
      </c>
      <c r="AV160" s="14" t="s">
        <v>86</v>
      </c>
      <c r="AW160" s="14" t="s">
        <v>34</v>
      </c>
      <c r="AX160" s="14" t="s">
        <v>21</v>
      </c>
      <c r="AY160" s="191" t="s">
        <v>134</v>
      </c>
    </row>
    <row r="161" spans="1:65" s="2" customFormat="1" ht="16.5" customHeight="1">
      <c r="A161" s="32"/>
      <c r="B161" s="160"/>
      <c r="C161" s="198" t="s">
        <v>277</v>
      </c>
      <c r="D161" s="198" t="s">
        <v>326</v>
      </c>
      <c r="E161" s="199" t="s">
        <v>632</v>
      </c>
      <c r="F161" s="200" t="s">
        <v>633</v>
      </c>
      <c r="G161" s="201" t="s">
        <v>199</v>
      </c>
      <c r="H161" s="202">
        <v>7.65</v>
      </c>
      <c r="I161" s="203"/>
      <c r="J161" s="204">
        <f>ROUND(I161*H161,2)</f>
        <v>0</v>
      </c>
      <c r="K161" s="200" t="s">
        <v>200</v>
      </c>
      <c r="L161" s="205"/>
      <c r="M161" s="206" t="s">
        <v>1</v>
      </c>
      <c r="N161" s="207" t="s">
        <v>42</v>
      </c>
      <c r="O161" s="58"/>
      <c r="P161" s="170">
        <f>O161*H161</f>
        <v>0</v>
      </c>
      <c r="Q161" s="170">
        <v>0.2</v>
      </c>
      <c r="R161" s="170">
        <f>Q161*H161</f>
        <v>1.5300000000000002</v>
      </c>
      <c r="S161" s="170">
        <v>0</v>
      </c>
      <c r="T161" s="17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2" t="s">
        <v>177</v>
      </c>
      <c r="AT161" s="172" t="s">
        <v>326</v>
      </c>
      <c r="AU161" s="172" t="s">
        <v>86</v>
      </c>
      <c r="AY161" s="17" t="s">
        <v>134</v>
      </c>
      <c r="BE161" s="173">
        <f>IF(N161="základní",J161,0)</f>
        <v>0</v>
      </c>
      <c r="BF161" s="173">
        <f>IF(N161="snížená",J161,0)</f>
        <v>0</v>
      </c>
      <c r="BG161" s="173">
        <f>IF(N161="zákl. přenesená",J161,0)</f>
        <v>0</v>
      </c>
      <c r="BH161" s="173">
        <f>IF(N161="sníž. přenesená",J161,0)</f>
        <v>0</v>
      </c>
      <c r="BI161" s="173">
        <f>IF(N161="nulová",J161,0)</f>
        <v>0</v>
      </c>
      <c r="BJ161" s="17" t="s">
        <v>21</v>
      </c>
      <c r="BK161" s="173">
        <f>ROUND(I161*H161,2)</f>
        <v>0</v>
      </c>
      <c r="BL161" s="17" t="s">
        <v>156</v>
      </c>
      <c r="BM161" s="172" t="s">
        <v>634</v>
      </c>
    </row>
    <row r="162" spans="1:65" s="2" customFormat="1">
      <c r="A162" s="32"/>
      <c r="B162" s="33"/>
      <c r="C162" s="32"/>
      <c r="D162" s="174" t="s">
        <v>144</v>
      </c>
      <c r="E162" s="32"/>
      <c r="F162" s="175" t="s">
        <v>635</v>
      </c>
      <c r="G162" s="32"/>
      <c r="H162" s="32"/>
      <c r="I162" s="96"/>
      <c r="J162" s="32"/>
      <c r="K162" s="32"/>
      <c r="L162" s="33"/>
      <c r="M162" s="176"/>
      <c r="N162" s="177"/>
      <c r="O162" s="58"/>
      <c r="P162" s="58"/>
      <c r="Q162" s="58"/>
      <c r="R162" s="58"/>
      <c r="S162" s="58"/>
      <c r="T162" s="59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7" t="s">
        <v>144</v>
      </c>
      <c r="AU162" s="17" t="s">
        <v>86</v>
      </c>
    </row>
    <row r="163" spans="1:65" s="14" customFormat="1">
      <c r="B163" s="190"/>
      <c r="D163" s="174" t="s">
        <v>202</v>
      </c>
      <c r="E163" s="191" t="s">
        <v>1</v>
      </c>
      <c r="F163" s="192" t="s">
        <v>636</v>
      </c>
      <c r="H163" s="193">
        <v>7.65</v>
      </c>
      <c r="I163" s="194"/>
      <c r="L163" s="190"/>
      <c r="M163" s="195"/>
      <c r="N163" s="196"/>
      <c r="O163" s="196"/>
      <c r="P163" s="196"/>
      <c r="Q163" s="196"/>
      <c r="R163" s="196"/>
      <c r="S163" s="196"/>
      <c r="T163" s="197"/>
      <c r="AT163" s="191" t="s">
        <v>202</v>
      </c>
      <c r="AU163" s="191" t="s">
        <v>86</v>
      </c>
      <c r="AV163" s="14" t="s">
        <v>86</v>
      </c>
      <c r="AW163" s="14" t="s">
        <v>34</v>
      </c>
      <c r="AX163" s="14" t="s">
        <v>21</v>
      </c>
      <c r="AY163" s="191" t="s">
        <v>134</v>
      </c>
    </row>
    <row r="164" spans="1:65" s="2" customFormat="1" ht="16.5" customHeight="1">
      <c r="A164" s="32"/>
      <c r="B164" s="160"/>
      <c r="C164" s="161" t="s">
        <v>8</v>
      </c>
      <c r="D164" s="161" t="s">
        <v>137</v>
      </c>
      <c r="E164" s="162" t="s">
        <v>637</v>
      </c>
      <c r="F164" s="163" t="s">
        <v>638</v>
      </c>
      <c r="G164" s="164" t="s">
        <v>199</v>
      </c>
      <c r="H164" s="165">
        <v>2.04</v>
      </c>
      <c r="I164" s="166"/>
      <c r="J164" s="167">
        <f>ROUND(I164*H164,2)</f>
        <v>0</v>
      </c>
      <c r="K164" s="163" t="s">
        <v>200</v>
      </c>
      <c r="L164" s="33"/>
      <c r="M164" s="168" t="s">
        <v>1</v>
      </c>
      <c r="N164" s="169" t="s">
        <v>42</v>
      </c>
      <c r="O164" s="58"/>
      <c r="P164" s="170">
        <f>O164*H164</f>
        <v>0</v>
      </c>
      <c r="Q164" s="170">
        <v>0</v>
      </c>
      <c r="R164" s="170">
        <f>Q164*H164</f>
        <v>0</v>
      </c>
      <c r="S164" s="170">
        <v>0</v>
      </c>
      <c r="T164" s="171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2" t="s">
        <v>156</v>
      </c>
      <c r="AT164" s="172" t="s">
        <v>137</v>
      </c>
      <c r="AU164" s="172" t="s">
        <v>86</v>
      </c>
      <c r="AY164" s="17" t="s">
        <v>134</v>
      </c>
      <c r="BE164" s="173">
        <f>IF(N164="základní",J164,0)</f>
        <v>0</v>
      </c>
      <c r="BF164" s="173">
        <f>IF(N164="snížená",J164,0)</f>
        <v>0</v>
      </c>
      <c r="BG164" s="173">
        <f>IF(N164="zákl. přenesená",J164,0)</f>
        <v>0</v>
      </c>
      <c r="BH164" s="173">
        <f>IF(N164="sníž. přenesená",J164,0)</f>
        <v>0</v>
      </c>
      <c r="BI164" s="173">
        <f>IF(N164="nulová",J164,0)</f>
        <v>0</v>
      </c>
      <c r="BJ164" s="17" t="s">
        <v>21</v>
      </c>
      <c r="BK164" s="173">
        <f>ROUND(I164*H164,2)</f>
        <v>0</v>
      </c>
      <c r="BL164" s="17" t="s">
        <v>156</v>
      </c>
      <c r="BM164" s="172" t="s">
        <v>639</v>
      </c>
    </row>
    <row r="165" spans="1:65" s="2" customFormat="1">
      <c r="A165" s="32"/>
      <c r="B165" s="33"/>
      <c r="C165" s="32"/>
      <c r="D165" s="174" t="s">
        <v>144</v>
      </c>
      <c r="E165" s="32"/>
      <c r="F165" s="175" t="s">
        <v>640</v>
      </c>
      <c r="G165" s="32"/>
      <c r="H165" s="32"/>
      <c r="I165" s="96"/>
      <c r="J165" s="32"/>
      <c r="K165" s="32"/>
      <c r="L165" s="33"/>
      <c r="M165" s="176"/>
      <c r="N165" s="177"/>
      <c r="O165" s="58"/>
      <c r="P165" s="58"/>
      <c r="Q165" s="58"/>
      <c r="R165" s="58"/>
      <c r="S165" s="58"/>
      <c r="T165" s="59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144</v>
      </c>
      <c r="AU165" s="17" t="s">
        <v>86</v>
      </c>
    </row>
    <row r="166" spans="1:65" s="13" customFormat="1">
      <c r="B166" s="183"/>
      <c r="D166" s="174" t="s">
        <v>202</v>
      </c>
      <c r="E166" s="184" t="s">
        <v>1</v>
      </c>
      <c r="F166" s="185" t="s">
        <v>641</v>
      </c>
      <c r="H166" s="184" t="s">
        <v>1</v>
      </c>
      <c r="I166" s="186"/>
      <c r="L166" s="183"/>
      <c r="M166" s="187"/>
      <c r="N166" s="188"/>
      <c r="O166" s="188"/>
      <c r="P166" s="188"/>
      <c r="Q166" s="188"/>
      <c r="R166" s="188"/>
      <c r="S166" s="188"/>
      <c r="T166" s="189"/>
      <c r="AT166" s="184" t="s">
        <v>202</v>
      </c>
      <c r="AU166" s="184" t="s">
        <v>86</v>
      </c>
      <c r="AV166" s="13" t="s">
        <v>21</v>
      </c>
      <c r="AW166" s="13" t="s">
        <v>34</v>
      </c>
      <c r="AX166" s="13" t="s">
        <v>77</v>
      </c>
      <c r="AY166" s="184" t="s">
        <v>134</v>
      </c>
    </row>
    <row r="167" spans="1:65" s="14" customFormat="1">
      <c r="B167" s="190"/>
      <c r="D167" s="174" t="s">
        <v>202</v>
      </c>
      <c r="E167" s="191" t="s">
        <v>1</v>
      </c>
      <c r="F167" s="192" t="s">
        <v>642</v>
      </c>
      <c r="H167" s="193">
        <v>2.04</v>
      </c>
      <c r="I167" s="194"/>
      <c r="L167" s="190"/>
      <c r="M167" s="195"/>
      <c r="N167" s="196"/>
      <c r="O167" s="196"/>
      <c r="P167" s="196"/>
      <c r="Q167" s="196"/>
      <c r="R167" s="196"/>
      <c r="S167" s="196"/>
      <c r="T167" s="197"/>
      <c r="AT167" s="191" t="s">
        <v>202</v>
      </c>
      <c r="AU167" s="191" t="s">
        <v>86</v>
      </c>
      <c r="AV167" s="14" t="s">
        <v>86</v>
      </c>
      <c r="AW167" s="14" t="s">
        <v>34</v>
      </c>
      <c r="AX167" s="14" t="s">
        <v>21</v>
      </c>
      <c r="AY167" s="191" t="s">
        <v>134</v>
      </c>
    </row>
    <row r="168" spans="1:65" s="2" customFormat="1" ht="16.5" customHeight="1">
      <c r="A168" s="32"/>
      <c r="B168" s="160"/>
      <c r="C168" s="161" t="s">
        <v>292</v>
      </c>
      <c r="D168" s="161" t="s">
        <v>137</v>
      </c>
      <c r="E168" s="162" t="s">
        <v>643</v>
      </c>
      <c r="F168" s="163" t="s">
        <v>644</v>
      </c>
      <c r="G168" s="164" t="s">
        <v>199</v>
      </c>
      <c r="H168" s="165">
        <v>2.04</v>
      </c>
      <c r="I168" s="166"/>
      <c r="J168" s="167">
        <f>ROUND(I168*H168,2)</f>
        <v>0</v>
      </c>
      <c r="K168" s="163" t="s">
        <v>200</v>
      </c>
      <c r="L168" s="33"/>
      <c r="M168" s="168" t="s">
        <v>1</v>
      </c>
      <c r="N168" s="169" t="s">
        <v>42</v>
      </c>
      <c r="O168" s="58"/>
      <c r="P168" s="170">
        <f>O168*H168</f>
        <v>0</v>
      </c>
      <c r="Q168" s="170">
        <v>0</v>
      </c>
      <c r="R168" s="170">
        <f>Q168*H168</f>
        <v>0</v>
      </c>
      <c r="S168" s="170">
        <v>0</v>
      </c>
      <c r="T168" s="171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2" t="s">
        <v>156</v>
      </c>
      <c r="AT168" s="172" t="s">
        <v>137</v>
      </c>
      <c r="AU168" s="172" t="s">
        <v>86</v>
      </c>
      <c r="AY168" s="17" t="s">
        <v>134</v>
      </c>
      <c r="BE168" s="173">
        <f>IF(N168="základní",J168,0)</f>
        <v>0</v>
      </c>
      <c r="BF168" s="173">
        <f>IF(N168="snížená",J168,0)</f>
        <v>0</v>
      </c>
      <c r="BG168" s="173">
        <f>IF(N168="zákl. přenesená",J168,0)</f>
        <v>0</v>
      </c>
      <c r="BH168" s="173">
        <f>IF(N168="sníž. přenesená",J168,0)</f>
        <v>0</v>
      </c>
      <c r="BI168" s="173">
        <f>IF(N168="nulová",J168,0)</f>
        <v>0</v>
      </c>
      <c r="BJ168" s="17" t="s">
        <v>21</v>
      </c>
      <c r="BK168" s="173">
        <f>ROUND(I168*H168,2)</f>
        <v>0</v>
      </c>
      <c r="BL168" s="17" t="s">
        <v>156</v>
      </c>
      <c r="BM168" s="172" t="s">
        <v>645</v>
      </c>
    </row>
    <row r="169" spans="1:65" s="2" customFormat="1">
      <c r="A169" s="32"/>
      <c r="B169" s="33"/>
      <c r="C169" s="32"/>
      <c r="D169" s="174" t="s">
        <v>144</v>
      </c>
      <c r="E169" s="32"/>
      <c r="F169" s="175" t="s">
        <v>646</v>
      </c>
      <c r="G169" s="32"/>
      <c r="H169" s="32"/>
      <c r="I169" s="96"/>
      <c r="J169" s="32"/>
      <c r="K169" s="32"/>
      <c r="L169" s="33"/>
      <c r="M169" s="176"/>
      <c r="N169" s="177"/>
      <c r="O169" s="58"/>
      <c r="P169" s="58"/>
      <c r="Q169" s="58"/>
      <c r="R169" s="58"/>
      <c r="S169" s="58"/>
      <c r="T169" s="59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7" t="s">
        <v>144</v>
      </c>
      <c r="AU169" s="17" t="s">
        <v>86</v>
      </c>
    </row>
    <row r="170" spans="1:65" s="14" customFormat="1">
      <c r="B170" s="190"/>
      <c r="D170" s="174" t="s">
        <v>202</v>
      </c>
      <c r="E170" s="191" t="s">
        <v>1</v>
      </c>
      <c r="F170" s="192" t="s">
        <v>647</v>
      </c>
      <c r="H170" s="193">
        <v>2.04</v>
      </c>
      <c r="I170" s="194"/>
      <c r="L170" s="190"/>
      <c r="M170" s="195"/>
      <c r="N170" s="196"/>
      <c r="O170" s="196"/>
      <c r="P170" s="196"/>
      <c r="Q170" s="196"/>
      <c r="R170" s="196"/>
      <c r="S170" s="196"/>
      <c r="T170" s="197"/>
      <c r="AT170" s="191" t="s">
        <v>202</v>
      </c>
      <c r="AU170" s="191" t="s">
        <v>86</v>
      </c>
      <c r="AV170" s="14" t="s">
        <v>86</v>
      </c>
      <c r="AW170" s="14" t="s">
        <v>34</v>
      </c>
      <c r="AX170" s="14" t="s">
        <v>21</v>
      </c>
      <c r="AY170" s="191" t="s">
        <v>134</v>
      </c>
    </row>
    <row r="171" spans="1:65" s="2" customFormat="1" ht="16.5" customHeight="1">
      <c r="A171" s="32"/>
      <c r="B171" s="160"/>
      <c r="C171" s="161" t="s">
        <v>299</v>
      </c>
      <c r="D171" s="161" t="s">
        <v>137</v>
      </c>
      <c r="E171" s="162" t="s">
        <v>648</v>
      </c>
      <c r="F171" s="163" t="s">
        <v>649</v>
      </c>
      <c r="G171" s="164" t="s">
        <v>199</v>
      </c>
      <c r="H171" s="165">
        <v>18.36</v>
      </c>
      <c r="I171" s="166"/>
      <c r="J171" s="167">
        <f>ROUND(I171*H171,2)</f>
        <v>0</v>
      </c>
      <c r="K171" s="163" t="s">
        <v>200</v>
      </c>
      <c r="L171" s="33"/>
      <c r="M171" s="168" t="s">
        <v>1</v>
      </c>
      <c r="N171" s="169" t="s">
        <v>42</v>
      </c>
      <c r="O171" s="58"/>
      <c r="P171" s="170">
        <f>O171*H171</f>
        <v>0</v>
      </c>
      <c r="Q171" s="170">
        <v>0</v>
      </c>
      <c r="R171" s="170">
        <f>Q171*H171</f>
        <v>0</v>
      </c>
      <c r="S171" s="170">
        <v>0</v>
      </c>
      <c r="T171" s="17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2" t="s">
        <v>156</v>
      </c>
      <c r="AT171" s="172" t="s">
        <v>137</v>
      </c>
      <c r="AU171" s="172" t="s">
        <v>86</v>
      </c>
      <c r="AY171" s="17" t="s">
        <v>134</v>
      </c>
      <c r="BE171" s="173">
        <f>IF(N171="základní",J171,0)</f>
        <v>0</v>
      </c>
      <c r="BF171" s="173">
        <f>IF(N171="snížená",J171,0)</f>
        <v>0</v>
      </c>
      <c r="BG171" s="173">
        <f>IF(N171="zákl. přenesená",J171,0)</f>
        <v>0</v>
      </c>
      <c r="BH171" s="173">
        <f>IF(N171="sníž. přenesená",J171,0)</f>
        <v>0</v>
      </c>
      <c r="BI171" s="173">
        <f>IF(N171="nulová",J171,0)</f>
        <v>0</v>
      </c>
      <c r="BJ171" s="17" t="s">
        <v>21</v>
      </c>
      <c r="BK171" s="173">
        <f>ROUND(I171*H171,2)</f>
        <v>0</v>
      </c>
      <c r="BL171" s="17" t="s">
        <v>156</v>
      </c>
      <c r="BM171" s="172" t="s">
        <v>650</v>
      </c>
    </row>
    <row r="172" spans="1:65" s="2" customFormat="1">
      <c r="A172" s="32"/>
      <c r="B172" s="33"/>
      <c r="C172" s="32"/>
      <c r="D172" s="174" t="s">
        <v>144</v>
      </c>
      <c r="E172" s="32"/>
      <c r="F172" s="175" t="s">
        <v>651</v>
      </c>
      <c r="G172" s="32"/>
      <c r="H172" s="32"/>
      <c r="I172" s="96"/>
      <c r="J172" s="32"/>
      <c r="K172" s="32"/>
      <c r="L172" s="33"/>
      <c r="M172" s="176"/>
      <c r="N172" s="177"/>
      <c r="O172" s="58"/>
      <c r="P172" s="58"/>
      <c r="Q172" s="58"/>
      <c r="R172" s="58"/>
      <c r="S172" s="58"/>
      <c r="T172" s="59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144</v>
      </c>
      <c r="AU172" s="17" t="s">
        <v>86</v>
      </c>
    </row>
    <row r="173" spans="1:65" s="14" customFormat="1">
      <c r="B173" s="190"/>
      <c r="D173" s="174" t="s">
        <v>202</v>
      </c>
      <c r="E173" s="191" t="s">
        <v>1</v>
      </c>
      <c r="F173" s="192" t="s">
        <v>652</v>
      </c>
      <c r="H173" s="193">
        <v>18.36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1" t="s">
        <v>202</v>
      </c>
      <c r="AU173" s="191" t="s">
        <v>86</v>
      </c>
      <c r="AV173" s="14" t="s">
        <v>86</v>
      </c>
      <c r="AW173" s="14" t="s">
        <v>34</v>
      </c>
      <c r="AX173" s="14" t="s">
        <v>21</v>
      </c>
      <c r="AY173" s="191" t="s">
        <v>134</v>
      </c>
    </row>
    <row r="174" spans="1:65" s="12" customFormat="1" ht="22.9" customHeight="1">
      <c r="B174" s="147"/>
      <c r="D174" s="148" t="s">
        <v>76</v>
      </c>
      <c r="E174" s="158" t="s">
        <v>447</v>
      </c>
      <c r="F174" s="158" t="s">
        <v>448</v>
      </c>
      <c r="I174" s="150"/>
      <c r="J174" s="159">
        <f>BK174</f>
        <v>0</v>
      </c>
      <c r="L174" s="147"/>
      <c r="M174" s="152"/>
      <c r="N174" s="153"/>
      <c r="O174" s="153"/>
      <c r="P174" s="154">
        <f>SUM(P175:P176)</f>
        <v>0</v>
      </c>
      <c r="Q174" s="153"/>
      <c r="R174" s="154">
        <f>SUM(R175:R176)</f>
        <v>0</v>
      </c>
      <c r="S174" s="153"/>
      <c r="T174" s="155">
        <f>SUM(T175:T176)</f>
        <v>0</v>
      </c>
      <c r="AR174" s="148" t="s">
        <v>21</v>
      </c>
      <c r="AT174" s="156" t="s">
        <v>76</v>
      </c>
      <c r="AU174" s="156" t="s">
        <v>21</v>
      </c>
      <c r="AY174" s="148" t="s">
        <v>134</v>
      </c>
      <c r="BK174" s="157">
        <f>SUM(BK175:BK176)</f>
        <v>0</v>
      </c>
    </row>
    <row r="175" spans="1:65" s="2" customFormat="1" ht="16.5" customHeight="1">
      <c r="A175" s="32"/>
      <c r="B175" s="160"/>
      <c r="C175" s="161" t="s">
        <v>306</v>
      </c>
      <c r="D175" s="161" t="s">
        <v>137</v>
      </c>
      <c r="E175" s="162" t="s">
        <v>653</v>
      </c>
      <c r="F175" s="163" t="s">
        <v>654</v>
      </c>
      <c r="G175" s="164" t="s">
        <v>270</v>
      </c>
      <c r="H175" s="165">
        <v>9.6159999999999997</v>
      </c>
      <c r="I175" s="166"/>
      <c r="J175" s="167">
        <f>ROUND(I175*H175,2)</f>
        <v>0</v>
      </c>
      <c r="K175" s="163" t="s">
        <v>200</v>
      </c>
      <c r="L175" s="33"/>
      <c r="M175" s="168" t="s">
        <v>1</v>
      </c>
      <c r="N175" s="169" t="s">
        <v>42</v>
      </c>
      <c r="O175" s="58"/>
      <c r="P175" s="170">
        <f>O175*H175</f>
        <v>0</v>
      </c>
      <c r="Q175" s="170">
        <v>0</v>
      </c>
      <c r="R175" s="170">
        <f>Q175*H175</f>
        <v>0</v>
      </c>
      <c r="S175" s="170">
        <v>0</v>
      </c>
      <c r="T175" s="17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2" t="s">
        <v>156</v>
      </c>
      <c r="AT175" s="172" t="s">
        <v>137</v>
      </c>
      <c r="AU175" s="172" t="s">
        <v>86</v>
      </c>
      <c r="AY175" s="17" t="s">
        <v>134</v>
      </c>
      <c r="BE175" s="173">
        <f>IF(N175="základní",J175,0)</f>
        <v>0</v>
      </c>
      <c r="BF175" s="173">
        <f>IF(N175="snížená",J175,0)</f>
        <v>0</v>
      </c>
      <c r="BG175" s="173">
        <f>IF(N175="zákl. přenesená",J175,0)</f>
        <v>0</v>
      </c>
      <c r="BH175" s="173">
        <f>IF(N175="sníž. přenesená",J175,0)</f>
        <v>0</v>
      </c>
      <c r="BI175" s="173">
        <f>IF(N175="nulová",J175,0)</f>
        <v>0</v>
      </c>
      <c r="BJ175" s="17" t="s">
        <v>21</v>
      </c>
      <c r="BK175" s="173">
        <f>ROUND(I175*H175,2)</f>
        <v>0</v>
      </c>
      <c r="BL175" s="17" t="s">
        <v>156</v>
      </c>
      <c r="BM175" s="172" t="s">
        <v>655</v>
      </c>
    </row>
    <row r="176" spans="1:65" s="2" customFormat="1">
      <c r="A176" s="32"/>
      <c r="B176" s="33"/>
      <c r="C176" s="32"/>
      <c r="D176" s="174" t="s">
        <v>144</v>
      </c>
      <c r="E176" s="32"/>
      <c r="F176" s="175" t="s">
        <v>656</v>
      </c>
      <c r="G176" s="32"/>
      <c r="H176" s="32"/>
      <c r="I176" s="96"/>
      <c r="J176" s="32"/>
      <c r="K176" s="32"/>
      <c r="L176" s="33"/>
      <c r="M176" s="179"/>
      <c r="N176" s="180"/>
      <c r="O176" s="181"/>
      <c r="P176" s="181"/>
      <c r="Q176" s="181"/>
      <c r="R176" s="181"/>
      <c r="S176" s="181"/>
      <c r="T176" s="18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144</v>
      </c>
      <c r="AU176" s="17" t="s">
        <v>86</v>
      </c>
    </row>
    <row r="177" spans="1:31" s="2" customFormat="1" ht="6.95" customHeight="1">
      <c r="A177" s="32"/>
      <c r="B177" s="47"/>
      <c r="C177" s="48"/>
      <c r="D177" s="48"/>
      <c r="E177" s="48"/>
      <c r="F177" s="48"/>
      <c r="G177" s="48"/>
      <c r="H177" s="48"/>
      <c r="I177" s="120"/>
      <c r="J177" s="48"/>
      <c r="K177" s="48"/>
      <c r="L177" s="33"/>
      <c r="M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</row>
  </sheetData>
  <autoFilter ref="C118:K176" xr:uid="{00000000-0009-0000-0000-000004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74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93"/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7" t="s">
        <v>98</v>
      </c>
      <c r="AZ2" s="219" t="s">
        <v>657</v>
      </c>
      <c r="BA2" s="219" t="s">
        <v>1</v>
      </c>
      <c r="BB2" s="219" t="s">
        <v>1</v>
      </c>
      <c r="BC2" s="219" t="s">
        <v>26</v>
      </c>
      <c r="BD2" s="219" t="s">
        <v>86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86</v>
      </c>
    </row>
    <row r="4" spans="1:56" s="1" customFormat="1" ht="24.95" customHeight="1">
      <c r="B4" s="20"/>
      <c r="D4" s="21" t="s">
        <v>105</v>
      </c>
      <c r="I4" s="93"/>
      <c r="L4" s="20"/>
      <c r="M4" s="95" t="s">
        <v>10</v>
      </c>
      <c r="AT4" s="17" t="s">
        <v>3</v>
      </c>
    </row>
    <row r="5" spans="1:56" s="1" customFormat="1" ht="6.95" customHeight="1">
      <c r="B5" s="20"/>
      <c r="I5" s="93"/>
      <c r="L5" s="20"/>
    </row>
    <row r="6" spans="1:56" s="1" customFormat="1" ht="12" customHeight="1">
      <c r="B6" s="20"/>
      <c r="D6" s="27" t="s">
        <v>16</v>
      </c>
      <c r="I6" s="93"/>
      <c r="L6" s="20"/>
    </row>
    <row r="7" spans="1:56" s="1" customFormat="1" ht="16.5" customHeight="1">
      <c r="B7" s="20"/>
      <c r="E7" s="267" t="str">
        <f>'Rekapitulace stavby'!K6</f>
        <v>Rekonstrukce polní cesty C4 a C5 v k.ú. Lhota u Dřís</v>
      </c>
      <c r="F7" s="268"/>
      <c r="G7" s="268"/>
      <c r="H7" s="268"/>
      <c r="I7" s="93"/>
      <c r="L7" s="20"/>
    </row>
    <row r="8" spans="1:56" s="2" customFormat="1" ht="12" customHeight="1">
      <c r="A8" s="32"/>
      <c r="B8" s="33"/>
      <c r="C8" s="32"/>
      <c r="D8" s="27" t="s">
        <v>106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56" s="2" customFormat="1" ht="16.5" customHeight="1">
      <c r="A9" s="32"/>
      <c r="B9" s="33"/>
      <c r="C9" s="32"/>
      <c r="D9" s="32"/>
      <c r="E9" s="246" t="s">
        <v>658</v>
      </c>
      <c r="F9" s="266"/>
      <c r="G9" s="266"/>
      <c r="H9" s="26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5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14. 6. 2019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30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31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9" t="str">
        <f>'Rekapitulace stavby'!E14</f>
        <v>Vyplň údaj</v>
      </c>
      <c r="F18" s="261"/>
      <c r="G18" s="261"/>
      <c r="H18" s="261"/>
      <c r="I18" s="97" t="s">
        <v>30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33</v>
      </c>
      <c r="E20" s="32"/>
      <c r="F20" s="32"/>
      <c r="G20" s="32"/>
      <c r="H20" s="32"/>
      <c r="I20" s="97" t="s">
        <v>29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108</v>
      </c>
      <c r="F21" s="32"/>
      <c r="G21" s="32"/>
      <c r="H21" s="32"/>
      <c r="I21" s="97" t="s">
        <v>30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108</v>
      </c>
      <c r="F24" s="32"/>
      <c r="G24" s="32"/>
      <c r="H24" s="32"/>
      <c r="I24" s="97" t="s">
        <v>30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65" t="s">
        <v>1</v>
      </c>
      <c r="F27" s="265"/>
      <c r="G27" s="265"/>
      <c r="H27" s="26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ROUND(J120,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ROUND((SUM(BE120:BE173)),  2)</f>
        <v>0</v>
      </c>
      <c r="G33" s="32"/>
      <c r="H33" s="32"/>
      <c r="I33" s="107">
        <v>0.21</v>
      </c>
      <c r="J33" s="106">
        <f>ROUND(((SUM(BE120:BE173))*I33),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ROUND((SUM(BF120:BF173)),  2)</f>
        <v>0</v>
      </c>
      <c r="G34" s="32"/>
      <c r="H34" s="32"/>
      <c r="I34" s="107">
        <v>0.15</v>
      </c>
      <c r="J34" s="106">
        <f>ROUND(((SUM(BF120:BF173))*I34),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ROUND((SUM(BG120:BG173)),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ROUND((SUM(BH120:BH173)),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ROUND((SUM(BI120:BI173)),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7" t="str">
        <f>E7</f>
        <v>Rekonstrukce polní cesty C4 a C5 v k.ú. Lhota u Dřís</v>
      </c>
      <c r="F85" s="268"/>
      <c r="G85" s="268"/>
      <c r="H85" s="26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6" t="str">
        <f>E9</f>
        <v>495/16-5 - SO 05 Následná tříletá údržba zeleně ŽP4 (1. rok, 2. rok, 3.rok)</v>
      </c>
      <c r="F87" s="266"/>
      <c r="G87" s="266"/>
      <c r="H87" s="26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 xml:space="preserve"> </v>
      </c>
      <c r="G89" s="32"/>
      <c r="H89" s="32"/>
      <c r="I89" s="97" t="s">
        <v>24</v>
      </c>
      <c r="J89" s="55" t="str">
        <f>IF(J12="","",J12)</f>
        <v>14. 6. 2019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33</v>
      </c>
      <c r="J91" s="30" t="str">
        <f>E21</f>
        <v>NDCon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31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>NDCon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J120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9" customFormat="1" ht="24.95" customHeight="1">
      <c r="B97" s="126"/>
      <c r="D97" s="127" t="s">
        <v>187</v>
      </c>
      <c r="E97" s="128"/>
      <c r="F97" s="128"/>
      <c r="G97" s="128"/>
      <c r="H97" s="128"/>
      <c r="I97" s="129"/>
      <c r="J97" s="130">
        <f>J121</f>
        <v>0</v>
      </c>
      <c r="L97" s="126"/>
    </row>
    <row r="98" spans="1:31" s="10" customFormat="1" ht="19.899999999999999" customHeight="1">
      <c r="B98" s="131"/>
      <c r="D98" s="132" t="s">
        <v>659</v>
      </c>
      <c r="E98" s="133"/>
      <c r="F98" s="133"/>
      <c r="G98" s="133"/>
      <c r="H98" s="133"/>
      <c r="I98" s="134"/>
      <c r="J98" s="135">
        <f>J122</f>
        <v>0</v>
      </c>
      <c r="L98" s="131"/>
    </row>
    <row r="99" spans="1:31" s="10" customFormat="1" ht="19.899999999999999" customHeight="1">
      <c r="B99" s="131"/>
      <c r="D99" s="132" t="s">
        <v>660</v>
      </c>
      <c r="E99" s="133"/>
      <c r="F99" s="133"/>
      <c r="G99" s="133"/>
      <c r="H99" s="133"/>
      <c r="I99" s="134"/>
      <c r="J99" s="135">
        <f>J137</f>
        <v>0</v>
      </c>
      <c r="L99" s="131"/>
    </row>
    <row r="100" spans="1:31" s="10" customFormat="1" ht="19.899999999999999" customHeight="1">
      <c r="B100" s="131"/>
      <c r="D100" s="132" t="s">
        <v>661</v>
      </c>
      <c r="E100" s="133"/>
      <c r="F100" s="133"/>
      <c r="G100" s="133"/>
      <c r="H100" s="133"/>
      <c r="I100" s="134"/>
      <c r="J100" s="135">
        <f>J156</f>
        <v>0</v>
      </c>
      <c r="L100" s="131"/>
    </row>
    <row r="101" spans="1:31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96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120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121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1" t="s">
        <v>118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16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7" t="str">
        <f>E7</f>
        <v>Rekonstrukce polní cesty C4 a C5 v k.ú. Lhota u Dřís</v>
      </c>
      <c r="F110" s="268"/>
      <c r="G110" s="268"/>
      <c r="H110" s="268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106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46" t="str">
        <f>E9</f>
        <v>495/16-5 - SO 05 Následná tříletá údržba zeleně ŽP4 (1. rok, 2. rok, 3.rok)</v>
      </c>
      <c r="F112" s="266"/>
      <c r="G112" s="266"/>
      <c r="H112" s="266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22</v>
      </c>
      <c r="D114" s="32"/>
      <c r="E114" s="32"/>
      <c r="F114" s="25" t="str">
        <f>F12</f>
        <v xml:space="preserve"> </v>
      </c>
      <c r="G114" s="32"/>
      <c r="H114" s="32"/>
      <c r="I114" s="97" t="s">
        <v>24</v>
      </c>
      <c r="J114" s="55" t="str">
        <f>IF(J12="","",J12)</f>
        <v>14. 6. 2019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28</v>
      </c>
      <c r="D116" s="32"/>
      <c r="E116" s="32"/>
      <c r="F116" s="25" t="str">
        <f>E15</f>
        <v xml:space="preserve"> </v>
      </c>
      <c r="G116" s="32"/>
      <c r="H116" s="32"/>
      <c r="I116" s="97" t="s">
        <v>33</v>
      </c>
      <c r="J116" s="30" t="str">
        <f>E21</f>
        <v>NDCon s.r.o.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31</v>
      </c>
      <c r="D117" s="32"/>
      <c r="E117" s="32"/>
      <c r="F117" s="25" t="str">
        <f>IF(E18="","",E18)</f>
        <v>Vyplň údaj</v>
      </c>
      <c r="G117" s="32"/>
      <c r="H117" s="32"/>
      <c r="I117" s="97" t="s">
        <v>35</v>
      </c>
      <c r="J117" s="30" t="str">
        <f>E24</f>
        <v>NDCon s.r.o.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36"/>
      <c r="B119" s="137"/>
      <c r="C119" s="138" t="s">
        <v>119</v>
      </c>
      <c r="D119" s="139" t="s">
        <v>62</v>
      </c>
      <c r="E119" s="139" t="s">
        <v>58</v>
      </c>
      <c r="F119" s="139" t="s">
        <v>59</v>
      </c>
      <c r="G119" s="139" t="s">
        <v>120</v>
      </c>
      <c r="H119" s="139" t="s">
        <v>121</v>
      </c>
      <c r="I119" s="140" t="s">
        <v>122</v>
      </c>
      <c r="J119" s="139" t="s">
        <v>111</v>
      </c>
      <c r="K119" s="141" t="s">
        <v>123</v>
      </c>
      <c r="L119" s="142"/>
      <c r="M119" s="62" t="s">
        <v>1</v>
      </c>
      <c r="N119" s="63" t="s">
        <v>41</v>
      </c>
      <c r="O119" s="63" t="s">
        <v>124</v>
      </c>
      <c r="P119" s="63" t="s">
        <v>125</v>
      </c>
      <c r="Q119" s="63" t="s">
        <v>126</v>
      </c>
      <c r="R119" s="63" t="s">
        <v>127</v>
      </c>
      <c r="S119" s="63" t="s">
        <v>128</v>
      </c>
      <c r="T119" s="64" t="s">
        <v>129</v>
      </c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</row>
    <row r="120" spans="1:65" s="2" customFormat="1" ht="22.9" customHeight="1">
      <c r="A120" s="32"/>
      <c r="B120" s="33"/>
      <c r="C120" s="69" t="s">
        <v>130</v>
      </c>
      <c r="D120" s="32"/>
      <c r="E120" s="32"/>
      <c r="F120" s="32"/>
      <c r="G120" s="32"/>
      <c r="H120" s="32"/>
      <c r="I120" s="96"/>
      <c r="J120" s="143">
        <f>BK120</f>
        <v>0</v>
      </c>
      <c r="K120" s="32"/>
      <c r="L120" s="33"/>
      <c r="M120" s="65"/>
      <c r="N120" s="56"/>
      <c r="O120" s="66"/>
      <c r="P120" s="144">
        <f>P121</f>
        <v>0</v>
      </c>
      <c r="Q120" s="66"/>
      <c r="R120" s="144">
        <f>R121</f>
        <v>3.4000000000000002E-4</v>
      </c>
      <c r="S120" s="66"/>
      <c r="T120" s="145">
        <f>T121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76</v>
      </c>
      <c r="AU120" s="17" t="s">
        <v>113</v>
      </c>
      <c r="BK120" s="146">
        <f>BK121</f>
        <v>0</v>
      </c>
    </row>
    <row r="121" spans="1:65" s="12" customFormat="1" ht="25.9" customHeight="1">
      <c r="B121" s="147"/>
      <c r="D121" s="148" t="s">
        <v>76</v>
      </c>
      <c r="E121" s="149" t="s">
        <v>194</v>
      </c>
      <c r="F121" s="149" t="s">
        <v>195</v>
      </c>
      <c r="I121" s="150"/>
      <c r="J121" s="151">
        <f>BK121</f>
        <v>0</v>
      </c>
      <c r="L121" s="147"/>
      <c r="M121" s="152"/>
      <c r="N121" s="153"/>
      <c r="O121" s="153"/>
      <c r="P121" s="154">
        <f>P122+P137+P156</f>
        <v>0</v>
      </c>
      <c r="Q121" s="153"/>
      <c r="R121" s="154">
        <f>R122+R137+R156</f>
        <v>3.4000000000000002E-4</v>
      </c>
      <c r="S121" s="153"/>
      <c r="T121" s="155">
        <f>T122+T137+T156</f>
        <v>0</v>
      </c>
      <c r="AR121" s="148" t="s">
        <v>21</v>
      </c>
      <c r="AT121" s="156" t="s">
        <v>76</v>
      </c>
      <c r="AU121" s="156" t="s">
        <v>77</v>
      </c>
      <c r="AY121" s="148" t="s">
        <v>134</v>
      </c>
      <c r="BK121" s="157">
        <f>BK122+BK137+BK156</f>
        <v>0</v>
      </c>
    </row>
    <row r="122" spans="1:65" s="12" customFormat="1" ht="22.9" customHeight="1">
      <c r="B122" s="147"/>
      <c r="D122" s="148" t="s">
        <v>76</v>
      </c>
      <c r="E122" s="158" t="s">
        <v>21</v>
      </c>
      <c r="F122" s="158" t="s">
        <v>662</v>
      </c>
      <c r="I122" s="150"/>
      <c r="J122" s="159">
        <f>BK122</f>
        <v>0</v>
      </c>
      <c r="L122" s="147"/>
      <c r="M122" s="152"/>
      <c r="N122" s="153"/>
      <c r="O122" s="153"/>
      <c r="P122" s="154">
        <f>SUM(P123:P136)</f>
        <v>0</v>
      </c>
      <c r="Q122" s="153"/>
      <c r="R122" s="154">
        <f>SUM(R123:R136)</f>
        <v>0</v>
      </c>
      <c r="S122" s="153"/>
      <c r="T122" s="155">
        <f>SUM(T123:T136)</f>
        <v>0</v>
      </c>
      <c r="AR122" s="148" t="s">
        <v>21</v>
      </c>
      <c r="AT122" s="156" t="s">
        <v>76</v>
      </c>
      <c r="AU122" s="156" t="s">
        <v>21</v>
      </c>
      <c r="AY122" s="148" t="s">
        <v>134</v>
      </c>
      <c r="BK122" s="157">
        <f>SUM(BK123:BK136)</f>
        <v>0</v>
      </c>
    </row>
    <row r="123" spans="1:65" s="2" customFormat="1" ht="16.5" customHeight="1">
      <c r="A123" s="32"/>
      <c r="B123" s="160"/>
      <c r="C123" s="161" t="s">
        <v>21</v>
      </c>
      <c r="D123" s="161" t="s">
        <v>137</v>
      </c>
      <c r="E123" s="162" t="s">
        <v>663</v>
      </c>
      <c r="F123" s="163" t="s">
        <v>664</v>
      </c>
      <c r="G123" s="164" t="s">
        <v>280</v>
      </c>
      <c r="H123" s="165">
        <v>204</v>
      </c>
      <c r="I123" s="166"/>
      <c r="J123" s="167">
        <f>ROUND(I123*H123,2)</f>
        <v>0</v>
      </c>
      <c r="K123" s="163" t="s">
        <v>200</v>
      </c>
      <c r="L123" s="33"/>
      <c r="M123" s="168" t="s">
        <v>1</v>
      </c>
      <c r="N123" s="169" t="s">
        <v>42</v>
      </c>
      <c r="O123" s="58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2" t="s">
        <v>156</v>
      </c>
      <c r="AT123" s="172" t="s">
        <v>137</v>
      </c>
      <c r="AU123" s="172" t="s">
        <v>86</v>
      </c>
      <c r="AY123" s="17" t="s">
        <v>134</v>
      </c>
      <c r="BE123" s="173">
        <f>IF(N123="základní",J123,0)</f>
        <v>0</v>
      </c>
      <c r="BF123" s="173">
        <f>IF(N123="snížená",J123,0)</f>
        <v>0</v>
      </c>
      <c r="BG123" s="173">
        <f>IF(N123="zákl. přenesená",J123,0)</f>
        <v>0</v>
      </c>
      <c r="BH123" s="173">
        <f>IF(N123="sníž. přenesená",J123,0)</f>
        <v>0</v>
      </c>
      <c r="BI123" s="173">
        <f>IF(N123="nulová",J123,0)</f>
        <v>0</v>
      </c>
      <c r="BJ123" s="17" t="s">
        <v>21</v>
      </c>
      <c r="BK123" s="173">
        <f>ROUND(I123*H123,2)</f>
        <v>0</v>
      </c>
      <c r="BL123" s="17" t="s">
        <v>156</v>
      </c>
      <c r="BM123" s="172" t="s">
        <v>665</v>
      </c>
    </row>
    <row r="124" spans="1:65" s="2" customFormat="1">
      <c r="A124" s="32"/>
      <c r="B124" s="33"/>
      <c r="C124" s="32"/>
      <c r="D124" s="174" t="s">
        <v>144</v>
      </c>
      <c r="E124" s="32"/>
      <c r="F124" s="175" t="s">
        <v>666</v>
      </c>
      <c r="G124" s="32"/>
      <c r="H124" s="32"/>
      <c r="I124" s="96"/>
      <c r="J124" s="32"/>
      <c r="K124" s="32"/>
      <c r="L124" s="33"/>
      <c r="M124" s="176"/>
      <c r="N124" s="177"/>
      <c r="O124" s="58"/>
      <c r="P124" s="58"/>
      <c r="Q124" s="58"/>
      <c r="R124" s="58"/>
      <c r="S124" s="58"/>
      <c r="T124" s="5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144</v>
      </c>
      <c r="AU124" s="17" t="s">
        <v>86</v>
      </c>
    </row>
    <row r="125" spans="1:65" s="13" customFormat="1">
      <c r="B125" s="183"/>
      <c r="D125" s="174" t="s">
        <v>202</v>
      </c>
      <c r="E125" s="184" t="s">
        <v>1</v>
      </c>
      <c r="F125" s="185" t="s">
        <v>667</v>
      </c>
      <c r="H125" s="184" t="s">
        <v>1</v>
      </c>
      <c r="I125" s="186"/>
      <c r="L125" s="183"/>
      <c r="M125" s="187"/>
      <c r="N125" s="188"/>
      <c r="O125" s="188"/>
      <c r="P125" s="188"/>
      <c r="Q125" s="188"/>
      <c r="R125" s="188"/>
      <c r="S125" s="188"/>
      <c r="T125" s="189"/>
      <c r="AT125" s="184" t="s">
        <v>202</v>
      </c>
      <c r="AU125" s="184" t="s">
        <v>86</v>
      </c>
      <c r="AV125" s="13" t="s">
        <v>21</v>
      </c>
      <c r="AW125" s="13" t="s">
        <v>34</v>
      </c>
      <c r="AX125" s="13" t="s">
        <v>77</v>
      </c>
      <c r="AY125" s="184" t="s">
        <v>134</v>
      </c>
    </row>
    <row r="126" spans="1:65" s="14" customFormat="1">
      <c r="B126" s="190"/>
      <c r="D126" s="174" t="s">
        <v>202</v>
      </c>
      <c r="E126" s="191" t="s">
        <v>1</v>
      </c>
      <c r="F126" s="192" t="s">
        <v>668</v>
      </c>
      <c r="H126" s="193">
        <v>204</v>
      </c>
      <c r="I126" s="194"/>
      <c r="L126" s="190"/>
      <c r="M126" s="195"/>
      <c r="N126" s="196"/>
      <c r="O126" s="196"/>
      <c r="P126" s="196"/>
      <c r="Q126" s="196"/>
      <c r="R126" s="196"/>
      <c r="S126" s="196"/>
      <c r="T126" s="197"/>
      <c r="AT126" s="191" t="s">
        <v>202</v>
      </c>
      <c r="AU126" s="191" t="s">
        <v>86</v>
      </c>
      <c r="AV126" s="14" t="s">
        <v>86</v>
      </c>
      <c r="AW126" s="14" t="s">
        <v>34</v>
      </c>
      <c r="AX126" s="14" t="s">
        <v>21</v>
      </c>
      <c r="AY126" s="191" t="s">
        <v>134</v>
      </c>
    </row>
    <row r="127" spans="1:65" s="2" customFormat="1" ht="16.5" customHeight="1">
      <c r="A127" s="32"/>
      <c r="B127" s="160"/>
      <c r="C127" s="161" t="s">
        <v>86</v>
      </c>
      <c r="D127" s="161" t="s">
        <v>137</v>
      </c>
      <c r="E127" s="162" t="s">
        <v>669</v>
      </c>
      <c r="F127" s="163" t="s">
        <v>670</v>
      </c>
      <c r="G127" s="164" t="s">
        <v>199</v>
      </c>
      <c r="H127" s="165">
        <v>44.88</v>
      </c>
      <c r="I127" s="166"/>
      <c r="J127" s="167">
        <f>ROUND(I127*H127,2)</f>
        <v>0</v>
      </c>
      <c r="K127" s="163" t="s">
        <v>200</v>
      </c>
      <c r="L127" s="33"/>
      <c r="M127" s="168" t="s">
        <v>1</v>
      </c>
      <c r="N127" s="169" t="s">
        <v>42</v>
      </c>
      <c r="O127" s="58"/>
      <c r="P127" s="170">
        <f>O127*H127</f>
        <v>0</v>
      </c>
      <c r="Q127" s="170">
        <v>0</v>
      </c>
      <c r="R127" s="170">
        <f>Q127*H127</f>
        <v>0</v>
      </c>
      <c r="S127" s="170">
        <v>0</v>
      </c>
      <c r="T127" s="17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2" t="s">
        <v>156</v>
      </c>
      <c r="AT127" s="172" t="s">
        <v>137</v>
      </c>
      <c r="AU127" s="172" t="s">
        <v>86</v>
      </c>
      <c r="AY127" s="17" t="s">
        <v>134</v>
      </c>
      <c r="BE127" s="173">
        <f>IF(N127="základní",J127,0)</f>
        <v>0</v>
      </c>
      <c r="BF127" s="173">
        <f>IF(N127="snížená",J127,0)</f>
        <v>0</v>
      </c>
      <c r="BG127" s="173">
        <f>IF(N127="zákl. přenesená",J127,0)</f>
        <v>0</v>
      </c>
      <c r="BH127" s="173">
        <f>IF(N127="sníž. přenesená",J127,0)</f>
        <v>0</v>
      </c>
      <c r="BI127" s="173">
        <f>IF(N127="nulová",J127,0)</f>
        <v>0</v>
      </c>
      <c r="BJ127" s="17" t="s">
        <v>21</v>
      </c>
      <c r="BK127" s="173">
        <f>ROUND(I127*H127,2)</f>
        <v>0</v>
      </c>
      <c r="BL127" s="17" t="s">
        <v>156</v>
      </c>
      <c r="BM127" s="172" t="s">
        <v>671</v>
      </c>
    </row>
    <row r="128" spans="1:65" s="2" customFormat="1">
      <c r="A128" s="32"/>
      <c r="B128" s="33"/>
      <c r="C128" s="32"/>
      <c r="D128" s="174" t="s">
        <v>144</v>
      </c>
      <c r="E128" s="32"/>
      <c r="F128" s="175" t="s">
        <v>672</v>
      </c>
      <c r="G128" s="32"/>
      <c r="H128" s="32"/>
      <c r="I128" s="96"/>
      <c r="J128" s="32"/>
      <c r="K128" s="32"/>
      <c r="L128" s="33"/>
      <c r="M128" s="176"/>
      <c r="N128" s="177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144</v>
      </c>
      <c r="AU128" s="17" t="s">
        <v>86</v>
      </c>
    </row>
    <row r="129" spans="1:65" s="13" customFormat="1">
      <c r="B129" s="183"/>
      <c r="D129" s="174" t="s">
        <v>202</v>
      </c>
      <c r="E129" s="184" t="s">
        <v>1</v>
      </c>
      <c r="F129" s="185" t="s">
        <v>673</v>
      </c>
      <c r="H129" s="184" t="s">
        <v>1</v>
      </c>
      <c r="I129" s="186"/>
      <c r="L129" s="183"/>
      <c r="M129" s="187"/>
      <c r="N129" s="188"/>
      <c r="O129" s="188"/>
      <c r="P129" s="188"/>
      <c r="Q129" s="188"/>
      <c r="R129" s="188"/>
      <c r="S129" s="188"/>
      <c r="T129" s="189"/>
      <c r="AT129" s="184" t="s">
        <v>202</v>
      </c>
      <c r="AU129" s="184" t="s">
        <v>86</v>
      </c>
      <c r="AV129" s="13" t="s">
        <v>21</v>
      </c>
      <c r="AW129" s="13" t="s">
        <v>34</v>
      </c>
      <c r="AX129" s="13" t="s">
        <v>77</v>
      </c>
      <c r="AY129" s="184" t="s">
        <v>134</v>
      </c>
    </row>
    <row r="130" spans="1:65" s="14" customFormat="1">
      <c r="B130" s="190"/>
      <c r="D130" s="174" t="s">
        <v>202</v>
      </c>
      <c r="E130" s="191" t="s">
        <v>1</v>
      </c>
      <c r="F130" s="192" t="s">
        <v>674</v>
      </c>
      <c r="H130" s="193">
        <v>44.88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1" t="s">
        <v>202</v>
      </c>
      <c r="AU130" s="191" t="s">
        <v>86</v>
      </c>
      <c r="AV130" s="14" t="s">
        <v>86</v>
      </c>
      <c r="AW130" s="14" t="s">
        <v>34</v>
      </c>
      <c r="AX130" s="14" t="s">
        <v>21</v>
      </c>
      <c r="AY130" s="191" t="s">
        <v>134</v>
      </c>
    </row>
    <row r="131" spans="1:65" s="2" customFormat="1" ht="16.5" customHeight="1">
      <c r="A131" s="32"/>
      <c r="B131" s="160"/>
      <c r="C131" s="161" t="s">
        <v>151</v>
      </c>
      <c r="D131" s="161" t="s">
        <v>137</v>
      </c>
      <c r="E131" s="162" t="s">
        <v>675</v>
      </c>
      <c r="F131" s="163" t="s">
        <v>644</v>
      </c>
      <c r="G131" s="164" t="s">
        <v>199</v>
      </c>
      <c r="H131" s="165">
        <v>44.88</v>
      </c>
      <c r="I131" s="166"/>
      <c r="J131" s="167">
        <f>ROUND(I131*H131,2)</f>
        <v>0</v>
      </c>
      <c r="K131" s="163" t="s">
        <v>200</v>
      </c>
      <c r="L131" s="33"/>
      <c r="M131" s="168" t="s">
        <v>1</v>
      </c>
      <c r="N131" s="169" t="s">
        <v>42</v>
      </c>
      <c r="O131" s="58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2" t="s">
        <v>156</v>
      </c>
      <c r="AT131" s="172" t="s">
        <v>137</v>
      </c>
      <c r="AU131" s="172" t="s">
        <v>86</v>
      </c>
      <c r="AY131" s="17" t="s">
        <v>134</v>
      </c>
      <c r="BE131" s="173">
        <f>IF(N131="základní",J131,0)</f>
        <v>0</v>
      </c>
      <c r="BF131" s="173">
        <f>IF(N131="snížená",J131,0)</f>
        <v>0</v>
      </c>
      <c r="BG131" s="173">
        <f>IF(N131="zákl. přenesená",J131,0)</f>
        <v>0</v>
      </c>
      <c r="BH131" s="173">
        <f>IF(N131="sníž. přenesená",J131,0)</f>
        <v>0</v>
      </c>
      <c r="BI131" s="173">
        <f>IF(N131="nulová",J131,0)</f>
        <v>0</v>
      </c>
      <c r="BJ131" s="17" t="s">
        <v>21</v>
      </c>
      <c r="BK131" s="173">
        <f>ROUND(I131*H131,2)</f>
        <v>0</v>
      </c>
      <c r="BL131" s="17" t="s">
        <v>156</v>
      </c>
      <c r="BM131" s="172" t="s">
        <v>676</v>
      </c>
    </row>
    <row r="132" spans="1:65" s="2" customFormat="1">
      <c r="A132" s="32"/>
      <c r="B132" s="33"/>
      <c r="C132" s="32"/>
      <c r="D132" s="174" t="s">
        <v>144</v>
      </c>
      <c r="E132" s="32"/>
      <c r="F132" s="175" t="s">
        <v>646</v>
      </c>
      <c r="G132" s="32"/>
      <c r="H132" s="32"/>
      <c r="I132" s="96"/>
      <c r="J132" s="32"/>
      <c r="K132" s="32"/>
      <c r="L132" s="33"/>
      <c r="M132" s="176"/>
      <c r="N132" s="177"/>
      <c r="O132" s="58"/>
      <c r="P132" s="58"/>
      <c r="Q132" s="58"/>
      <c r="R132" s="58"/>
      <c r="S132" s="58"/>
      <c r="T132" s="59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144</v>
      </c>
      <c r="AU132" s="17" t="s">
        <v>86</v>
      </c>
    </row>
    <row r="133" spans="1:65" s="14" customFormat="1">
      <c r="B133" s="190"/>
      <c r="D133" s="174" t="s">
        <v>202</v>
      </c>
      <c r="E133" s="191" t="s">
        <v>1</v>
      </c>
      <c r="F133" s="192" t="s">
        <v>677</v>
      </c>
      <c r="H133" s="193">
        <v>44.88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1" t="s">
        <v>202</v>
      </c>
      <c r="AU133" s="191" t="s">
        <v>86</v>
      </c>
      <c r="AV133" s="14" t="s">
        <v>86</v>
      </c>
      <c r="AW133" s="14" t="s">
        <v>34</v>
      </c>
      <c r="AX133" s="14" t="s">
        <v>21</v>
      </c>
      <c r="AY133" s="191" t="s">
        <v>134</v>
      </c>
    </row>
    <row r="134" spans="1:65" s="2" customFormat="1" ht="16.5" customHeight="1">
      <c r="A134" s="32"/>
      <c r="B134" s="160"/>
      <c r="C134" s="161" t="s">
        <v>156</v>
      </c>
      <c r="D134" s="161" t="s">
        <v>137</v>
      </c>
      <c r="E134" s="162" t="s">
        <v>678</v>
      </c>
      <c r="F134" s="163" t="s">
        <v>649</v>
      </c>
      <c r="G134" s="164" t="s">
        <v>199</v>
      </c>
      <c r="H134" s="165">
        <v>403.92</v>
      </c>
      <c r="I134" s="166"/>
      <c r="J134" s="167">
        <f>ROUND(I134*H134,2)</f>
        <v>0</v>
      </c>
      <c r="K134" s="163" t="s">
        <v>200</v>
      </c>
      <c r="L134" s="33"/>
      <c r="M134" s="168" t="s">
        <v>1</v>
      </c>
      <c r="N134" s="169" t="s">
        <v>42</v>
      </c>
      <c r="O134" s="58"/>
      <c r="P134" s="170">
        <f>O134*H134</f>
        <v>0</v>
      </c>
      <c r="Q134" s="170">
        <v>0</v>
      </c>
      <c r="R134" s="170">
        <f>Q134*H134</f>
        <v>0</v>
      </c>
      <c r="S134" s="170">
        <v>0</v>
      </c>
      <c r="T134" s="17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2" t="s">
        <v>156</v>
      </c>
      <c r="AT134" s="172" t="s">
        <v>137</v>
      </c>
      <c r="AU134" s="172" t="s">
        <v>86</v>
      </c>
      <c r="AY134" s="17" t="s">
        <v>134</v>
      </c>
      <c r="BE134" s="173">
        <f>IF(N134="základní",J134,0)</f>
        <v>0</v>
      </c>
      <c r="BF134" s="173">
        <f>IF(N134="snížená",J134,0)</f>
        <v>0</v>
      </c>
      <c r="BG134" s="173">
        <f>IF(N134="zákl. přenesená",J134,0)</f>
        <v>0</v>
      </c>
      <c r="BH134" s="173">
        <f>IF(N134="sníž. přenesená",J134,0)</f>
        <v>0</v>
      </c>
      <c r="BI134" s="173">
        <f>IF(N134="nulová",J134,0)</f>
        <v>0</v>
      </c>
      <c r="BJ134" s="17" t="s">
        <v>21</v>
      </c>
      <c r="BK134" s="173">
        <f>ROUND(I134*H134,2)</f>
        <v>0</v>
      </c>
      <c r="BL134" s="17" t="s">
        <v>156</v>
      </c>
      <c r="BM134" s="172" t="s">
        <v>679</v>
      </c>
    </row>
    <row r="135" spans="1:65" s="2" customFormat="1">
      <c r="A135" s="32"/>
      <c r="B135" s="33"/>
      <c r="C135" s="32"/>
      <c r="D135" s="174" t="s">
        <v>144</v>
      </c>
      <c r="E135" s="32"/>
      <c r="F135" s="175" t="s">
        <v>651</v>
      </c>
      <c r="G135" s="32"/>
      <c r="H135" s="32"/>
      <c r="I135" s="96"/>
      <c r="J135" s="32"/>
      <c r="K135" s="32"/>
      <c r="L135" s="33"/>
      <c r="M135" s="176"/>
      <c r="N135" s="177"/>
      <c r="O135" s="58"/>
      <c r="P135" s="58"/>
      <c r="Q135" s="58"/>
      <c r="R135" s="58"/>
      <c r="S135" s="58"/>
      <c r="T135" s="59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144</v>
      </c>
      <c r="AU135" s="17" t="s">
        <v>86</v>
      </c>
    </row>
    <row r="136" spans="1:65" s="14" customFormat="1">
      <c r="B136" s="190"/>
      <c r="D136" s="174" t="s">
        <v>202</v>
      </c>
      <c r="E136" s="191" t="s">
        <v>1</v>
      </c>
      <c r="F136" s="192" t="s">
        <v>680</v>
      </c>
      <c r="H136" s="193">
        <v>403.92</v>
      </c>
      <c r="I136" s="194"/>
      <c r="L136" s="190"/>
      <c r="M136" s="195"/>
      <c r="N136" s="196"/>
      <c r="O136" s="196"/>
      <c r="P136" s="196"/>
      <c r="Q136" s="196"/>
      <c r="R136" s="196"/>
      <c r="S136" s="196"/>
      <c r="T136" s="197"/>
      <c r="AT136" s="191" t="s">
        <v>202</v>
      </c>
      <c r="AU136" s="191" t="s">
        <v>86</v>
      </c>
      <c r="AV136" s="14" t="s">
        <v>86</v>
      </c>
      <c r="AW136" s="14" t="s">
        <v>34</v>
      </c>
      <c r="AX136" s="14" t="s">
        <v>21</v>
      </c>
      <c r="AY136" s="191" t="s">
        <v>134</v>
      </c>
    </row>
    <row r="137" spans="1:65" s="12" customFormat="1" ht="22.9" customHeight="1">
      <c r="B137" s="147"/>
      <c r="D137" s="148" t="s">
        <v>76</v>
      </c>
      <c r="E137" s="158" t="s">
        <v>86</v>
      </c>
      <c r="F137" s="158" t="s">
        <v>681</v>
      </c>
      <c r="I137" s="150"/>
      <c r="J137" s="159">
        <f>BK137</f>
        <v>0</v>
      </c>
      <c r="L137" s="147"/>
      <c r="M137" s="152"/>
      <c r="N137" s="153"/>
      <c r="O137" s="153"/>
      <c r="P137" s="154">
        <f>SUM(P138:P155)</f>
        <v>0</v>
      </c>
      <c r="Q137" s="153"/>
      <c r="R137" s="154">
        <f>SUM(R138:R155)</f>
        <v>0</v>
      </c>
      <c r="S137" s="153"/>
      <c r="T137" s="155">
        <f>SUM(T138:T155)</f>
        <v>0</v>
      </c>
      <c r="AR137" s="148" t="s">
        <v>21</v>
      </c>
      <c r="AT137" s="156" t="s">
        <v>76</v>
      </c>
      <c r="AU137" s="156" t="s">
        <v>21</v>
      </c>
      <c r="AY137" s="148" t="s">
        <v>134</v>
      </c>
      <c r="BK137" s="157">
        <f>SUM(BK138:BK155)</f>
        <v>0</v>
      </c>
    </row>
    <row r="138" spans="1:65" s="2" customFormat="1" ht="16.5" customHeight="1">
      <c r="A138" s="32"/>
      <c r="B138" s="160"/>
      <c r="C138" s="161" t="s">
        <v>133</v>
      </c>
      <c r="D138" s="161" t="s">
        <v>137</v>
      </c>
      <c r="E138" s="162" t="s">
        <v>682</v>
      </c>
      <c r="F138" s="163" t="s">
        <v>683</v>
      </c>
      <c r="G138" s="164" t="s">
        <v>432</v>
      </c>
      <c r="H138" s="165">
        <v>51</v>
      </c>
      <c r="I138" s="166"/>
      <c r="J138" s="167">
        <f>ROUND(I138*H138,2)</f>
        <v>0</v>
      </c>
      <c r="K138" s="163" t="s">
        <v>200</v>
      </c>
      <c r="L138" s="33"/>
      <c r="M138" s="168" t="s">
        <v>1</v>
      </c>
      <c r="N138" s="169" t="s">
        <v>42</v>
      </c>
      <c r="O138" s="58"/>
      <c r="P138" s="170">
        <f>O138*H138</f>
        <v>0</v>
      </c>
      <c r="Q138" s="170">
        <v>0</v>
      </c>
      <c r="R138" s="170">
        <f>Q138*H138</f>
        <v>0</v>
      </c>
      <c r="S138" s="170">
        <v>0</v>
      </c>
      <c r="T138" s="17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2" t="s">
        <v>156</v>
      </c>
      <c r="AT138" s="172" t="s">
        <v>137</v>
      </c>
      <c r="AU138" s="172" t="s">
        <v>86</v>
      </c>
      <c r="AY138" s="17" t="s">
        <v>134</v>
      </c>
      <c r="BE138" s="173">
        <f>IF(N138="základní",J138,0)</f>
        <v>0</v>
      </c>
      <c r="BF138" s="173">
        <f>IF(N138="snížená",J138,0)</f>
        <v>0</v>
      </c>
      <c r="BG138" s="173">
        <f>IF(N138="zákl. přenesená",J138,0)</f>
        <v>0</v>
      </c>
      <c r="BH138" s="173">
        <f>IF(N138="sníž. přenesená",J138,0)</f>
        <v>0</v>
      </c>
      <c r="BI138" s="173">
        <f>IF(N138="nulová",J138,0)</f>
        <v>0</v>
      </c>
      <c r="BJ138" s="17" t="s">
        <v>21</v>
      </c>
      <c r="BK138" s="173">
        <f>ROUND(I138*H138,2)</f>
        <v>0</v>
      </c>
      <c r="BL138" s="17" t="s">
        <v>156</v>
      </c>
      <c r="BM138" s="172" t="s">
        <v>684</v>
      </c>
    </row>
    <row r="139" spans="1:65" s="2" customFormat="1">
      <c r="A139" s="32"/>
      <c r="B139" s="33"/>
      <c r="C139" s="32"/>
      <c r="D139" s="174" t="s">
        <v>144</v>
      </c>
      <c r="E139" s="32"/>
      <c r="F139" s="175" t="s">
        <v>685</v>
      </c>
      <c r="G139" s="32"/>
      <c r="H139" s="32"/>
      <c r="I139" s="96"/>
      <c r="J139" s="32"/>
      <c r="K139" s="32"/>
      <c r="L139" s="33"/>
      <c r="M139" s="176"/>
      <c r="N139" s="177"/>
      <c r="O139" s="58"/>
      <c r="P139" s="58"/>
      <c r="Q139" s="58"/>
      <c r="R139" s="58"/>
      <c r="S139" s="58"/>
      <c r="T139" s="59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144</v>
      </c>
      <c r="AU139" s="17" t="s">
        <v>86</v>
      </c>
    </row>
    <row r="140" spans="1:65" s="13" customFormat="1">
      <c r="B140" s="183"/>
      <c r="D140" s="174" t="s">
        <v>202</v>
      </c>
      <c r="E140" s="184" t="s">
        <v>1</v>
      </c>
      <c r="F140" s="185" t="s">
        <v>686</v>
      </c>
      <c r="H140" s="184" t="s">
        <v>1</v>
      </c>
      <c r="I140" s="186"/>
      <c r="L140" s="183"/>
      <c r="M140" s="187"/>
      <c r="N140" s="188"/>
      <c r="O140" s="188"/>
      <c r="P140" s="188"/>
      <c r="Q140" s="188"/>
      <c r="R140" s="188"/>
      <c r="S140" s="188"/>
      <c r="T140" s="189"/>
      <c r="AT140" s="184" t="s">
        <v>202</v>
      </c>
      <c r="AU140" s="184" t="s">
        <v>86</v>
      </c>
      <c r="AV140" s="13" t="s">
        <v>21</v>
      </c>
      <c r="AW140" s="13" t="s">
        <v>34</v>
      </c>
      <c r="AX140" s="13" t="s">
        <v>77</v>
      </c>
      <c r="AY140" s="184" t="s">
        <v>134</v>
      </c>
    </row>
    <row r="141" spans="1:65" s="14" customFormat="1">
      <c r="B141" s="190"/>
      <c r="D141" s="174" t="s">
        <v>202</v>
      </c>
      <c r="E141" s="191" t="s">
        <v>1</v>
      </c>
      <c r="F141" s="192" t="s">
        <v>631</v>
      </c>
      <c r="H141" s="193">
        <v>51</v>
      </c>
      <c r="I141" s="194"/>
      <c r="L141" s="190"/>
      <c r="M141" s="195"/>
      <c r="N141" s="196"/>
      <c r="O141" s="196"/>
      <c r="P141" s="196"/>
      <c r="Q141" s="196"/>
      <c r="R141" s="196"/>
      <c r="S141" s="196"/>
      <c r="T141" s="197"/>
      <c r="AT141" s="191" t="s">
        <v>202</v>
      </c>
      <c r="AU141" s="191" t="s">
        <v>86</v>
      </c>
      <c r="AV141" s="14" t="s">
        <v>86</v>
      </c>
      <c r="AW141" s="14" t="s">
        <v>34</v>
      </c>
      <c r="AX141" s="14" t="s">
        <v>21</v>
      </c>
      <c r="AY141" s="191" t="s">
        <v>134</v>
      </c>
    </row>
    <row r="142" spans="1:65" s="2" customFormat="1" ht="16.5" customHeight="1">
      <c r="A142" s="32"/>
      <c r="B142" s="160"/>
      <c r="C142" s="161" t="s">
        <v>165</v>
      </c>
      <c r="D142" s="161" t="s">
        <v>137</v>
      </c>
      <c r="E142" s="162" t="s">
        <v>663</v>
      </c>
      <c r="F142" s="163" t="s">
        <v>664</v>
      </c>
      <c r="G142" s="164" t="s">
        <v>280</v>
      </c>
      <c r="H142" s="165">
        <v>204</v>
      </c>
      <c r="I142" s="166"/>
      <c r="J142" s="167">
        <f>ROUND(I142*H142,2)</f>
        <v>0</v>
      </c>
      <c r="K142" s="163" t="s">
        <v>200</v>
      </c>
      <c r="L142" s="33"/>
      <c r="M142" s="168" t="s">
        <v>1</v>
      </c>
      <c r="N142" s="169" t="s">
        <v>42</v>
      </c>
      <c r="O142" s="58"/>
      <c r="P142" s="170">
        <f>O142*H142</f>
        <v>0</v>
      </c>
      <c r="Q142" s="170">
        <v>0</v>
      </c>
      <c r="R142" s="170">
        <f>Q142*H142</f>
        <v>0</v>
      </c>
      <c r="S142" s="170">
        <v>0</v>
      </c>
      <c r="T142" s="171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2" t="s">
        <v>156</v>
      </c>
      <c r="AT142" s="172" t="s">
        <v>137</v>
      </c>
      <c r="AU142" s="172" t="s">
        <v>86</v>
      </c>
      <c r="AY142" s="17" t="s">
        <v>134</v>
      </c>
      <c r="BE142" s="173">
        <f>IF(N142="základní",J142,0)</f>
        <v>0</v>
      </c>
      <c r="BF142" s="173">
        <f>IF(N142="snížená",J142,0)</f>
        <v>0</v>
      </c>
      <c r="BG142" s="173">
        <f>IF(N142="zákl. přenesená",J142,0)</f>
        <v>0</v>
      </c>
      <c r="BH142" s="173">
        <f>IF(N142="sníž. přenesená",J142,0)</f>
        <v>0</v>
      </c>
      <c r="BI142" s="173">
        <f>IF(N142="nulová",J142,0)</f>
        <v>0</v>
      </c>
      <c r="BJ142" s="17" t="s">
        <v>21</v>
      </c>
      <c r="BK142" s="173">
        <f>ROUND(I142*H142,2)</f>
        <v>0</v>
      </c>
      <c r="BL142" s="17" t="s">
        <v>156</v>
      </c>
      <c r="BM142" s="172" t="s">
        <v>687</v>
      </c>
    </row>
    <row r="143" spans="1:65" s="2" customFormat="1">
      <c r="A143" s="32"/>
      <c r="B143" s="33"/>
      <c r="C143" s="32"/>
      <c r="D143" s="174" t="s">
        <v>144</v>
      </c>
      <c r="E143" s="32"/>
      <c r="F143" s="175" t="s">
        <v>666</v>
      </c>
      <c r="G143" s="32"/>
      <c r="H143" s="32"/>
      <c r="I143" s="96"/>
      <c r="J143" s="32"/>
      <c r="K143" s="32"/>
      <c r="L143" s="33"/>
      <c r="M143" s="176"/>
      <c r="N143" s="177"/>
      <c r="O143" s="58"/>
      <c r="P143" s="58"/>
      <c r="Q143" s="58"/>
      <c r="R143" s="58"/>
      <c r="S143" s="58"/>
      <c r="T143" s="59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144</v>
      </c>
      <c r="AU143" s="17" t="s">
        <v>86</v>
      </c>
    </row>
    <row r="144" spans="1:65" s="13" customFormat="1">
      <c r="B144" s="183"/>
      <c r="D144" s="174" t="s">
        <v>202</v>
      </c>
      <c r="E144" s="184" t="s">
        <v>1</v>
      </c>
      <c r="F144" s="185" t="s">
        <v>667</v>
      </c>
      <c r="H144" s="184" t="s">
        <v>1</v>
      </c>
      <c r="I144" s="186"/>
      <c r="L144" s="183"/>
      <c r="M144" s="187"/>
      <c r="N144" s="188"/>
      <c r="O144" s="188"/>
      <c r="P144" s="188"/>
      <c r="Q144" s="188"/>
      <c r="R144" s="188"/>
      <c r="S144" s="188"/>
      <c r="T144" s="189"/>
      <c r="AT144" s="184" t="s">
        <v>202</v>
      </c>
      <c r="AU144" s="184" t="s">
        <v>86</v>
      </c>
      <c r="AV144" s="13" t="s">
        <v>21</v>
      </c>
      <c r="AW144" s="13" t="s">
        <v>34</v>
      </c>
      <c r="AX144" s="13" t="s">
        <v>77</v>
      </c>
      <c r="AY144" s="184" t="s">
        <v>134</v>
      </c>
    </row>
    <row r="145" spans="1:65" s="14" customFormat="1">
      <c r="B145" s="190"/>
      <c r="D145" s="174" t="s">
        <v>202</v>
      </c>
      <c r="E145" s="191" t="s">
        <v>1</v>
      </c>
      <c r="F145" s="192" t="s">
        <v>668</v>
      </c>
      <c r="H145" s="193">
        <v>204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1" t="s">
        <v>202</v>
      </c>
      <c r="AU145" s="191" t="s">
        <v>86</v>
      </c>
      <c r="AV145" s="14" t="s">
        <v>86</v>
      </c>
      <c r="AW145" s="14" t="s">
        <v>34</v>
      </c>
      <c r="AX145" s="14" t="s">
        <v>21</v>
      </c>
      <c r="AY145" s="191" t="s">
        <v>134</v>
      </c>
    </row>
    <row r="146" spans="1:65" s="2" customFormat="1" ht="16.5" customHeight="1">
      <c r="A146" s="32"/>
      <c r="B146" s="160"/>
      <c r="C146" s="161" t="s">
        <v>172</v>
      </c>
      <c r="D146" s="161" t="s">
        <v>137</v>
      </c>
      <c r="E146" s="162" t="s">
        <v>669</v>
      </c>
      <c r="F146" s="163" t="s">
        <v>670</v>
      </c>
      <c r="G146" s="164" t="s">
        <v>199</v>
      </c>
      <c r="H146" s="165">
        <v>12.24</v>
      </c>
      <c r="I146" s="166"/>
      <c r="J146" s="167">
        <f>ROUND(I146*H146,2)</f>
        <v>0</v>
      </c>
      <c r="K146" s="163" t="s">
        <v>200</v>
      </c>
      <c r="L146" s="33"/>
      <c r="M146" s="168" t="s">
        <v>1</v>
      </c>
      <c r="N146" s="169" t="s">
        <v>42</v>
      </c>
      <c r="O146" s="58"/>
      <c r="P146" s="170">
        <f>O146*H146</f>
        <v>0</v>
      </c>
      <c r="Q146" s="170">
        <v>0</v>
      </c>
      <c r="R146" s="170">
        <f>Q146*H146</f>
        <v>0</v>
      </c>
      <c r="S146" s="170">
        <v>0</v>
      </c>
      <c r="T146" s="17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2" t="s">
        <v>156</v>
      </c>
      <c r="AT146" s="172" t="s">
        <v>137</v>
      </c>
      <c r="AU146" s="172" t="s">
        <v>86</v>
      </c>
      <c r="AY146" s="17" t="s">
        <v>134</v>
      </c>
      <c r="BE146" s="173">
        <f>IF(N146="základní",J146,0)</f>
        <v>0</v>
      </c>
      <c r="BF146" s="173">
        <f>IF(N146="snížená",J146,0)</f>
        <v>0</v>
      </c>
      <c r="BG146" s="173">
        <f>IF(N146="zákl. přenesená",J146,0)</f>
        <v>0</v>
      </c>
      <c r="BH146" s="173">
        <f>IF(N146="sníž. přenesená",J146,0)</f>
        <v>0</v>
      </c>
      <c r="BI146" s="173">
        <f>IF(N146="nulová",J146,0)</f>
        <v>0</v>
      </c>
      <c r="BJ146" s="17" t="s">
        <v>21</v>
      </c>
      <c r="BK146" s="173">
        <f>ROUND(I146*H146,2)</f>
        <v>0</v>
      </c>
      <c r="BL146" s="17" t="s">
        <v>156</v>
      </c>
      <c r="BM146" s="172" t="s">
        <v>688</v>
      </c>
    </row>
    <row r="147" spans="1:65" s="2" customFormat="1">
      <c r="A147" s="32"/>
      <c r="B147" s="33"/>
      <c r="C147" s="32"/>
      <c r="D147" s="174" t="s">
        <v>144</v>
      </c>
      <c r="E147" s="32"/>
      <c r="F147" s="175" t="s">
        <v>672</v>
      </c>
      <c r="G147" s="32"/>
      <c r="H147" s="32"/>
      <c r="I147" s="96"/>
      <c r="J147" s="32"/>
      <c r="K147" s="32"/>
      <c r="L147" s="33"/>
      <c r="M147" s="176"/>
      <c r="N147" s="177"/>
      <c r="O147" s="58"/>
      <c r="P147" s="58"/>
      <c r="Q147" s="58"/>
      <c r="R147" s="58"/>
      <c r="S147" s="58"/>
      <c r="T147" s="59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144</v>
      </c>
      <c r="AU147" s="17" t="s">
        <v>86</v>
      </c>
    </row>
    <row r="148" spans="1:65" s="13" customFormat="1">
      <c r="B148" s="183"/>
      <c r="D148" s="174" t="s">
        <v>202</v>
      </c>
      <c r="E148" s="184" t="s">
        <v>1</v>
      </c>
      <c r="F148" s="185" t="s">
        <v>689</v>
      </c>
      <c r="H148" s="184" t="s">
        <v>1</v>
      </c>
      <c r="I148" s="186"/>
      <c r="L148" s="183"/>
      <c r="M148" s="187"/>
      <c r="N148" s="188"/>
      <c r="O148" s="188"/>
      <c r="P148" s="188"/>
      <c r="Q148" s="188"/>
      <c r="R148" s="188"/>
      <c r="S148" s="188"/>
      <c r="T148" s="189"/>
      <c r="AT148" s="184" t="s">
        <v>202</v>
      </c>
      <c r="AU148" s="184" t="s">
        <v>86</v>
      </c>
      <c r="AV148" s="13" t="s">
        <v>21</v>
      </c>
      <c r="AW148" s="13" t="s">
        <v>34</v>
      </c>
      <c r="AX148" s="13" t="s">
        <v>77</v>
      </c>
      <c r="AY148" s="184" t="s">
        <v>134</v>
      </c>
    </row>
    <row r="149" spans="1:65" s="14" customFormat="1">
      <c r="B149" s="190"/>
      <c r="D149" s="174" t="s">
        <v>202</v>
      </c>
      <c r="E149" s="191" t="s">
        <v>1</v>
      </c>
      <c r="F149" s="192" t="s">
        <v>690</v>
      </c>
      <c r="H149" s="193">
        <v>12.24</v>
      </c>
      <c r="I149" s="194"/>
      <c r="L149" s="190"/>
      <c r="M149" s="195"/>
      <c r="N149" s="196"/>
      <c r="O149" s="196"/>
      <c r="P149" s="196"/>
      <c r="Q149" s="196"/>
      <c r="R149" s="196"/>
      <c r="S149" s="196"/>
      <c r="T149" s="197"/>
      <c r="AT149" s="191" t="s">
        <v>202</v>
      </c>
      <c r="AU149" s="191" t="s">
        <v>86</v>
      </c>
      <c r="AV149" s="14" t="s">
        <v>86</v>
      </c>
      <c r="AW149" s="14" t="s">
        <v>34</v>
      </c>
      <c r="AX149" s="14" t="s">
        <v>21</v>
      </c>
      <c r="AY149" s="191" t="s">
        <v>134</v>
      </c>
    </row>
    <row r="150" spans="1:65" s="2" customFormat="1" ht="16.5" customHeight="1">
      <c r="A150" s="32"/>
      <c r="B150" s="160"/>
      <c r="C150" s="161" t="s">
        <v>177</v>
      </c>
      <c r="D150" s="161" t="s">
        <v>137</v>
      </c>
      <c r="E150" s="162" t="s">
        <v>675</v>
      </c>
      <c r="F150" s="163" t="s">
        <v>644</v>
      </c>
      <c r="G150" s="164" t="s">
        <v>199</v>
      </c>
      <c r="H150" s="165">
        <v>12.24</v>
      </c>
      <c r="I150" s="166"/>
      <c r="J150" s="167">
        <f>ROUND(I150*H150,2)</f>
        <v>0</v>
      </c>
      <c r="K150" s="163" t="s">
        <v>200</v>
      </c>
      <c r="L150" s="33"/>
      <c r="M150" s="168" t="s">
        <v>1</v>
      </c>
      <c r="N150" s="169" t="s">
        <v>42</v>
      </c>
      <c r="O150" s="58"/>
      <c r="P150" s="170">
        <f>O150*H150</f>
        <v>0</v>
      </c>
      <c r="Q150" s="170">
        <v>0</v>
      </c>
      <c r="R150" s="170">
        <f>Q150*H150</f>
        <v>0</v>
      </c>
      <c r="S150" s="170">
        <v>0</v>
      </c>
      <c r="T150" s="17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2" t="s">
        <v>156</v>
      </c>
      <c r="AT150" s="172" t="s">
        <v>137</v>
      </c>
      <c r="AU150" s="172" t="s">
        <v>86</v>
      </c>
      <c r="AY150" s="17" t="s">
        <v>134</v>
      </c>
      <c r="BE150" s="173">
        <f>IF(N150="základní",J150,0)</f>
        <v>0</v>
      </c>
      <c r="BF150" s="173">
        <f>IF(N150="snížená",J150,0)</f>
        <v>0</v>
      </c>
      <c r="BG150" s="173">
        <f>IF(N150="zákl. přenesená",J150,0)</f>
        <v>0</v>
      </c>
      <c r="BH150" s="173">
        <f>IF(N150="sníž. přenesená",J150,0)</f>
        <v>0</v>
      </c>
      <c r="BI150" s="173">
        <f>IF(N150="nulová",J150,0)</f>
        <v>0</v>
      </c>
      <c r="BJ150" s="17" t="s">
        <v>21</v>
      </c>
      <c r="BK150" s="173">
        <f>ROUND(I150*H150,2)</f>
        <v>0</v>
      </c>
      <c r="BL150" s="17" t="s">
        <v>156</v>
      </c>
      <c r="BM150" s="172" t="s">
        <v>691</v>
      </c>
    </row>
    <row r="151" spans="1:65" s="2" customFormat="1">
      <c r="A151" s="32"/>
      <c r="B151" s="33"/>
      <c r="C151" s="32"/>
      <c r="D151" s="174" t="s">
        <v>144</v>
      </c>
      <c r="E151" s="32"/>
      <c r="F151" s="175" t="s">
        <v>646</v>
      </c>
      <c r="G151" s="32"/>
      <c r="H151" s="32"/>
      <c r="I151" s="96"/>
      <c r="J151" s="32"/>
      <c r="K151" s="32"/>
      <c r="L151" s="33"/>
      <c r="M151" s="176"/>
      <c r="N151" s="177"/>
      <c r="O151" s="58"/>
      <c r="P151" s="58"/>
      <c r="Q151" s="58"/>
      <c r="R151" s="58"/>
      <c r="S151" s="58"/>
      <c r="T151" s="59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144</v>
      </c>
      <c r="AU151" s="17" t="s">
        <v>86</v>
      </c>
    </row>
    <row r="152" spans="1:65" s="14" customFormat="1">
      <c r="B152" s="190"/>
      <c r="D152" s="174" t="s">
        <v>202</v>
      </c>
      <c r="E152" s="191" t="s">
        <v>1</v>
      </c>
      <c r="F152" s="192" t="s">
        <v>692</v>
      </c>
      <c r="H152" s="193">
        <v>12.24</v>
      </c>
      <c r="I152" s="194"/>
      <c r="L152" s="190"/>
      <c r="M152" s="195"/>
      <c r="N152" s="196"/>
      <c r="O152" s="196"/>
      <c r="P152" s="196"/>
      <c r="Q152" s="196"/>
      <c r="R152" s="196"/>
      <c r="S152" s="196"/>
      <c r="T152" s="197"/>
      <c r="AT152" s="191" t="s">
        <v>202</v>
      </c>
      <c r="AU152" s="191" t="s">
        <v>86</v>
      </c>
      <c r="AV152" s="14" t="s">
        <v>86</v>
      </c>
      <c r="AW152" s="14" t="s">
        <v>34</v>
      </c>
      <c r="AX152" s="14" t="s">
        <v>21</v>
      </c>
      <c r="AY152" s="191" t="s">
        <v>134</v>
      </c>
    </row>
    <row r="153" spans="1:65" s="2" customFormat="1" ht="16.5" customHeight="1">
      <c r="A153" s="32"/>
      <c r="B153" s="160"/>
      <c r="C153" s="161" t="s">
        <v>182</v>
      </c>
      <c r="D153" s="161" t="s">
        <v>137</v>
      </c>
      <c r="E153" s="162" t="s">
        <v>678</v>
      </c>
      <c r="F153" s="163" t="s">
        <v>649</v>
      </c>
      <c r="G153" s="164" t="s">
        <v>199</v>
      </c>
      <c r="H153" s="165">
        <v>110.16</v>
      </c>
      <c r="I153" s="166"/>
      <c r="J153" s="167">
        <f>ROUND(I153*H153,2)</f>
        <v>0</v>
      </c>
      <c r="K153" s="163" t="s">
        <v>200</v>
      </c>
      <c r="L153" s="33"/>
      <c r="M153" s="168" t="s">
        <v>1</v>
      </c>
      <c r="N153" s="169" t="s">
        <v>42</v>
      </c>
      <c r="O153" s="58"/>
      <c r="P153" s="170">
        <f>O153*H153</f>
        <v>0</v>
      </c>
      <c r="Q153" s="170">
        <v>0</v>
      </c>
      <c r="R153" s="170">
        <f>Q153*H153</f>
        <v>0</v>
      </c>
      <c r="S153" s="170">
        <v>0</v>
      </c>
      <c r="T153" s="17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2" t="s">
        <v>156</v>
      </c>
      <c r="AT153" s="172" t="s">
        <v>137</v>
      </c>
      <c r="AU153" s="172" t="s">
        <v>86</v>
      </c>
      <c r="AY153" s="17" t="s">
        <v>134</v>
      </c>
      <c r="BE153" s="173">
        <f>IF(N153="základní",J153,0)</f>
        <v>0</v>
      </c>
      <c r="BF153" s="173">
        <f>IF(N153="snížená",J153,0)</f>
        <v>0</v>
      </c>
      <c r="BG153" s="173">
        <f>IF(N153="zákl. přenesená",J153,0)</f>
        <v>0</v>
      </c>
      <c r="BH153" s="173">
        <f>IF(N153="sníž. přenesená",J153,0)</f>
        <v>0</v>
      </c>
      <c r="BI153" s="173">
        <f>IF(N153="nulová",J153,0)</f>
        <v>0</v>
      </c>
      <c r="BJ153" s="17" t="s">
        <v>21</v>
      </c>
      <c r="BK153" s="173">
        <f>ROUND(I153*H153,2)</f>
        <v>0</v>
      </c>
      <c r="BL153" s="17" t="s">
        <v>156</v>
      </c>
      <c r="BM153" s="172" t="s">
        <v>693</v>
      </c>
    </row>
    <row r="154" spans="1:65" s="2" customFormat="1">
      <c r="A154" s="32"/>
      <c r="B154" s="33"/>
      <c r="C154" s="32"/>
      <c r="D154" s="174" t="s">
        <v>144</v>
      </c>
      <c r="E154" s="32"/>
      <c r="F154" s="175" t="s">
        <v>651</v>
      </c>
      <c r="G154" s="32"/>
      <c r="H154" s="32"/>
      <c r="I154" s="96"/>
      <c r="J154" s="32"/>
      <c r="K154" s="32"/>
      <c r="L154" s="33"/>
      <c r="M154" s="176"/>
      <c r="N154" s="177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144</v>
      </c>
      <c r="AU154" s="17" t="s">
        <v>86</v>
      </c>
    </row>
    <row r="155" spans="1:65" s="14" customFormat="1">
      <c r="B155" s="190"/>
      <c r="D155" s="174" t="s">
        <v>202</v>
      </c>
      <c r="E155" s="191" t="s">
        <v>1</v>
      </c>
      <c r="F155" s="192" t="s">
        <v>694</v>
      </c>
      <c r="H155" s="193">
        <v>110.16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1" t="s">
        <v>202</v>
      </c>
      <c r="AU155" s="191" t="s">
        <v>86</v>
      </c>
      <c r="AV155" s="14" t="s">
        <v>86</v>
      </c>
      <c r="AW155" s="14" t="s">
        <v>34</v>
      </c>
      <c r="AX155" s="14" t="s">
        <v>21</v>
      </c>
      <c r="AY155" s="191" t="s">
        <v>134</v>
      </c>
    </row>
    <row r="156" spans="1:65" s="12" customFormat="1" ht="22.9" customHeight="1">
      <c r="B156" s="147"/>
      <c r="D156" s="148" t="s">
        <v>76</v>
      </c>
      <c r="E156" s="158" t="s">
        <v>151</v>
      </c>
      <c r="F156" s="158" t="s">
        <v>695</v>
      </c>
      <c r="I156" s="150"/>
      <c r="J156" s="159">
        <f>BK156</f>
        <v>0</v>
      </c>
      <c r="L156" s="147"/>
      <c r="M156" s="152"/>
      <c r="N156" s="153"/>
      <c r="O156" s="153"/>
      <c r="P156" s="154">
        <f>SUM(P157:P173)</f>
        <v>0</v>
      </c>
      <c r="Q156" s="153"/>
      <c r="R156" s="154">
        <f>SUM(R157:R173)</f>
        <v>3.4000000000000002E-4</v>
      </c>
      <c r="S156" s="153"/>
      <c r="T156" s="155">
        <f>SUM(T157:T173)</f>
        <v>0</v>
      </c>
      <c r="AR156" s="148" t="s">
        <v>21</v>
      </c>
      <c r="AT156" s="156" t="s">
        <v>76</v>
      </c>
      <c r="AU156" s="156" t="s">
        <v>21</v>
      </c>
      <c r="AY156" s="148" t="s">
        <v>134</v>
      </c>
      <c r="BK156" s="157">
        <f>SUM(BK157:BK173)</f>
        <v>0</v>
      </c>
    </row>
    <row r="157" spans="1:65" s="2" customFormat="1" ht="16.5" customHeight="1">
      <c r="A157" s="32"/>
      <c r="B157" s="160"/>
      <c r="C157" s="161" t="s">
        <v>26</v>
      </c>
      <c r="D157" s="161" t="s">
        <v>137</v>
      </c>
      <c r="E157" s="162" t="s">
        <v>663</v>
      </c>
      <c r="F157" s="163" t="s">
        <v>664</v>
      </c>
      <c r="G157" s="164" t="s">
        <v>280</v>
      </c>
      <c r="H157" s="165">
        <v>204</v>
      </c>
      <c r="I157" s="166"/>
      <c r="J157" s="167">
        <f>ROUND(I157*H157,2)</f>
        <v>0</v>
      </c>
      <c r="K157" s="163" t="s">
        <v>200</v>
      </c>
      <c r="L157" s="33"/>
      <c r="M157" s="168" t="s">
        <v>1</v>
      </c>
      <c r="N157" s="169" t="s">
        <v>42</v>
      </c>
      <c r="O157" s="58"/>
      <c r="P157" s="170">
        <f>O157*H157</f>
        <v>0</v>
      </c>
      <c r="Q157" s="170">
        <v>0</v>
      </c>
      <c r="R157" s="170">
        <f>Q157*H157</f>
        <v>0</v>
      </c>
      <c r="S157" s="170">
        <v>0</v>
      </c>
      <c r="T157" s="171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72" t="s">
        <v>156</v>
      </c>
      <c r="AT157" s="172" t="s">
        <v>137</v>
      </c>
      <c r="AU157" s="172" t="s">
        <v>86</v>
      </c>
      <c r="AY157" s="17" t="s">
        <v>134</v>
      </c>
      <c r="BE157" s="173">
        <f>IF(N157="základní",J157,0)</f>
        <v>0</v>
      </c>
      <c r="BF157" s="173">
        <f>IF(N157="snížená",J157,0)</f>
        <v>0</v>
      </c>
      <c r="BG157" s="173">
        <f>IF(N157="zákl. přenesená",J157,0)</f>
        <v>0</v>
      </c>
      <c r="BH157" s="173">
        <f>IF(N157="sníž. přenesená",J157,0)</f>
        <v>0</v>
      </c>
      <c r="BI157" s="173">
        <f>IF(N157="nulová",J157,0)</f>
        <v>0</v>
      </c>
      <c r="BJ157" s="17" t="s">
        <v>21</v>
      </c>
      <c r="BK157" s="173">
        <f>ROUND(I157*H157,2)</f>
        <v>0</v>
      </c>
      <c r="BL157" s="17" t="s">
        <v>156</v>
      </c>
      <c r="BM157" s="172" t="s">
        <v>696</v>
      </c>
    </row>
    <row r="158" spans="1:65" s="2" customFormat="1">
      <c r="A158" s="32"/>
      <c r="B158" s="33"/>
      <c r="C158" s="32"/>
      <c r="D158" s="174" t="s">
        <v>144</v>
      </c>
      <c r="E158" s="32"/>
      <c r="F158" s="175" t="s">
        <v>666</v>
      </c>
      <c r="G158" s="32"/>
      <c r="H158" s="32"/>
      <c r="I158" s="96"/>
      <c r="J158" s="32"/>
      <c r="K158" s="32"/>
      <c r="L158" s="33"/>
      <c r="M158" s="176"/>
      <c r="N158" s="177"/>
      <c r="O158" s="58"/>
      <c r="P158" s="58"/>
      <c r="Q158" s="58"/>
      <c r="R158" s="58"/>
      <c r="S158" s="58"/>
      <c r="T158" s="59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7" t="s">
        <v>144</v>
      </c>
      <c r="AU158" s="17" t="s">
        <v>86</v>
      </c>
    </row>
    <row r="159" spans="1:65" s="13" customFormat="1">
      <c r="B159" s="183"/>
      <c r="D159" s="174" t="s">
        <v>202</v>
      </c>
      <c r="E159" s="184" t="s">
        <v>1</v>
      </c>
      <c r="F159" s="185" t="s">
        <v>667</v>
      </c>
      <c r="H159" s="184" t="s">
        <v>1</v>
      </c>
      <c r="I159" s="186"/>
      <c r="L159" s="183"/>
      <c r="M159" s="187"/>
      <c r="N159" s="188"/>
      <c r="O159" s="188"/>
      <c r="P159" s="188"/>
      <c r="Q159" s="188"/>
      <c r="R159" s="188"/>
      <c r="S159" s="188"/>
      <c r="T159" s="189"/>
      <c r="AT159" s="184" t="s">
        <v>202</v>
      </c>
      <c r="AU159" s="184" t="s">
        <v>86</v>
      </c>
      <c r="AV159" s="13" t="s">
        <v>21</v>
      </c>
      <c r="AW159" s="13" t="s">
        <v>34</v>
      </c>
      <c r="AX159" s="13" t="s">
        <v>77</v>
      </c>
      <c r="AY159" s="184" t="s">
        <v>134</v>
      </c>
    </row>
    <row r="160" spans="1:65" s="14" customFormat="1">
      <c r="B160" s="190"/>
      <c r="D160" s="174" t="s">
        <v>202</v>
      </c>
      <c r="E160" s="191" t="s">
        <v>1</v>
      </c>
      <c r="F160" s="192" t="s">
        <v>668</v>
      </c>
      <c r="H160" s="193">
        <v>204</v>
      </c>
      <c r="I160" s="194"/>
      <c r="L160" s="190"/>
      <c r="M160" s="195"/>
      <c r="N160" s="196"/>
      <c r="O160" s="196"/>
      <c r="P160" s="196"/>
      <c r="Q160" s="196"/>
      <c r="R160" s="196"/>
      <c r="S160" s="196"/>
      <c r="T160" s="197"/>
      <c r="AT160" s="191" t="s">
        <v>202</v>
      </c>
      <c r="AU160" s="191" t="s">
        <v>86</v>
      </c>
      <c r="AV160" s="14" t="s">
        <v>86</v>
      </c>
      <c r="AW160" s="14" t="s">
        <v>34</v>
      </c>
      <c r="AX160" s="14" t="s">
        <v>21</v>
      </c>
      <c r="AY160" s="191" t="s">
        <v>134</v>
      </c>
    </row>
    <row r="161" spans="1:65" s="2" customFormat="1" ht="16.5" customHeight="1">
      <c r="A161" s="32"/>
      <c r="B161" s="160"/>
      <c r="C161" s="161" t="s">
        <v>256</v>
      </c>
      <c r="D161" s="161" t="s">
        <v>137</v>
      </c>
      <c r="E161" s="162" t="s">
        <v>669</v>
      </c>
      <c r="F161" s="163" t="s">
        <v>670</v>
      </c>
      <c r="G161" s="164" t="s">
        <v>199</v>
      </c>
      <c r="H161" s="165">
        <v>12.24</v>
      </c>
      <c r="I161" s="166"/>
      <c r="J161" s="167">
        <f>ROUND(I161*H161,2)</f>
        <v>0</v>
      </c>
      <c r="K161" s="163" t="s">
        <v>200</v>
      </c>
      <c r="L161" s="33"/>
      <c r="M161" s="168" t="s">
        <v>1</v>
      </c>
      <c r="N161" s="169" t="s">
        <v>42</v>
      </c>
      <c r="O161" s="58"/>
      <c r="P161" s="170">
        <f>O161*H161</f>
        <v>0</v>
      </c>
      <c r="Q161" s="170">
        <v>0</v>
      </c>
      <c r="R161" s="170">
        <f>Q161*H161</f>
        <v>0</v>
      </c>
      <c r="S161" s="170">
        <v>0</v>
      </c>
      <c r="T161" s="171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72" t="s">
        <v>156</v>
      </c>
      <c r="AT161" s="172" t="s">
        <v>137</v>
      </c>
      <c r="AU161" s="172" t="s">
        <v>86</v>
      </c>
      <c r="AY161" s="17" t="s">
        <v>134</v>
      </c>
      <c r="BE161" s="173">
        <f>IF(N161="základní",J161,0)</f>
        <v>0</v>
      </c>
      <c r="BF161" s="173">
        <f>IF(N161="snížená",J161,0)</f>
        <v>0</v>
      </c>
      <c r="BG161" s="173">
        <f>IF(N161="zákl. přenesená",J161,0)</f>
        <v>0</v>
      </c>
      <c r="BH161" s="173">
        <f>IF(N161="sníž. přenesená",J161,0)</f>
        <v>0</v>
      </c>
      <c r="BI161" s="173">
        <f>IF(N161="nulová",J161,0)</f>
        <v>0</v>
      </c>
      <c r="BJ161" s="17" t="s">
        <v>21</v>
      </c>
      <c r="BK161" s="173">
        <f>ROUND(I161*H161,2)</f>
        <v>0</v>
      </c>
      <c r="BL161" s="17" t="s">
        <v>156</v>
      </c>
      <c r="BM161" s="172" t="s">
        <v>697</v>
      </c>
    </row>
    <row r="162" spans="1:65" s="2" customFormat="1">
      <c r="A162" s="32"/>
      <c r="B162" s="33"/>
      <c r="C162" s="32"/>
      <c r="D162" s="174" t="s">
        <v>144</v>
      </c>
      <c r="E162" s="32"/>
      <c r="F162" s="175" t="s">
        <v>672</v>
      </c>
      <c r="G162" s="32"/>
      <c r="H162" s="32"/>
      <c r="I162" s="96"/>
      <c r="J162" s="32"/>
      <c r="K162" s="32"/>
      <c r="L162" s="33"/>
      <c r="M162" s="176"/>
      <c r="N162" s="177"/>
      <c r="O162" s="58"/>
      <c r="P162" s="58"/>
      <c r="Q162" s="58"/>
      <c r="R162" s="58"/>
      <c r="S162" s="58"/>
      <c r="T162" s="59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7" t="s">
        <v>144</v>
      </c>
      <c r="AU162" s="17" t="s">
        <v>86</v>
      </c>
    </row>
    <row r="163" spans="1:65" s="13" customFormat="1">
      <c r="B163" s="183"/>
      <c r="D163" s="174" t="s">
        <v>202</v>
      </c>
      <c r="E163" s="184" t="s">
        <v>1</v>
      </c>
      <c r="F163" s="185" t="s">
        <v>698</v>
      </c>
      <c r="H163" s="184" t="s">
        <v>1</v>
      </c>
      <c r="I163" s="186"/>
      <c r="L163" s="183"/>
      <c r="M163" s="187"/>
      <c r="N163" s="188"/>
      <c r="O163" s="188"/>
      <c r="P163" s="188"/>
      <c r="Q163" s="188"/>
      <c r="R163" s="188"/>
      <c r="S163" s="188"/>
      <c r="T163" s="189"/>
      <c r="AT163" s="184" t="s">
        <v>202</v>
      </c>
      <c r="AU163" s="184" t="s">
        <v>86</v>
      </c>
      <c r="AV163" s="13" t="s">
        <v>21</v>
      </c>
      <c r="AW163" s="13" t="s">
        <v>34</v>
      </c>
      <c r="AX163" s="13" t="s">
        <v>77</v>
      </c>
      <c r="AY163" s="184" t="s">
        <v>134</v>
      </c>
    </row>
    <row r="164" spans="1:65" s="14" customFormat="1">
      <c r="B164" s="190"/>
      <c r="D164" s="174" t="s">
        <v>202</v>
      </c>
      <c r="E164" s="191" t="s">
        <v>1</v>
      </c>
      <c r="F164" s="192" t="s">
        <v>690</v>
      </c>
      <c r="H164" s="193">
        <v>12.24</v>
      </c>
      <c r="I164" s="194"/>
      <c r="L164" s="190"/>
      <c r="M164" s="195"/>
      <c r="N164" s="196"/>
      <c r="O164" s="196"/>
      <c r="P164" s="196"/>
      <c r="Q164" s="196"/>
      <c r="R164" s="196"/>
      <c r="S164" s="196"/>
      <c r="T164" s="197"/>
      <c r="AT164" s="191" t="s">
        <v>202</v>
      </c>
      <c r="AU164" s="191" t="s">
        <v>86</v>
      </c>
      <c r="AV164" s="14" t="s">
        <v>86</v>
      </c>
      <c r="AW164" s="14" t="s">
        <v>34</v>
      </c>
      <c r="AX164" s="14" t="s">
        <v>21</v>
      </c>
      <c r="AY164" s="191" t="s">
        <v>134</v>
      </c>
    </row>
    <row r="165" spans="1:65" s="2" customFormat="1" ht="16.5" customHeight="1">
      <c r="A165" s="32"/>
      <c r="B165" s="160"/>
      <c r="C165" s="161" t="s">
        <v>262</v>
      </c>
      <c r="D165" s="161" t="s">
        <v>137</v>
      </c>
      <c r="E165" s="162" t="s">
        <v>675</v>
      </c>
      <c r="F165" s="163" t="s">
        <v>644</v>
      </c>
      <c r="G165" s="164" t="s">
        <v>199</v>
      </c>
      <c r="H165" s="165">
        <v>12.24</v>
      </c>
      <c r="I165" s="166"/>
      <c r="J165" s="167">
        <f>ROUND(I165*H165,2)</f>
        <v>0</v>
      </c>
      <c r="K165" s="163" t="s">
        <v>200</v>
      </c>
      <c r="L165" s="33"/>
      <c r="M165" s="168" t="s">
        <v>1</v>
      </c>
      <c r="N165" s="169" t="s">
        <v>42</v>
      </c>
      <c r="O165" s="58"/>
      <c r="P165" s="170">
        <f>O165*H165</f>
        <v>0</v>
      </c>
      <c r="Q165" s="170">
        <v>0</v>
      </c>
      <c r="R165" s="170">
        <f>Q165*H165</f>
        <v>0</v>
      </c>
      <c r="S165" s="170">
        <v>0</v>
      </c>
      <c r="T165" s="171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2" t="s">
        <v>156</v>
      </c>
      <c r="AT165" s="172" t="s">
        <v>137</v>
      </c>
      <c r="AU165" s="172" t="s">
        <v>86</v>
      </c>
      <c r="AY165" s="17" t="s">
        <v>134</v>
      </c>
      <c r="BE165" s="173">
        <f>IF(N165="základní",J165,0)</f>
        <v>0</v>
      </c>
      <c r="BF165" s="173">
        <f>IF(N165="snížená",J165,0)</f>
        <v>0</v>
      </c>
      <c r="BG165" s="173">
        <f>IF(N165="zákl. přenesená",J165,0)</f>
        <v>0</v>
      </c>
      <c r="BH165" s="173">
        <f>IF(N165="sníž. přenesená",J165,0)</f>
        <v>0</v>
      </c>
      <c r="BI165" s="173">
        <f>IF(N165="nulová",J165,0)</f>
        <v>0</v>
      </c>
      <c r="BJ165" s="17" t="s">
        <v>21</v>
      </c>
      <c r="BK165" s="173">
        <f>ROUND(I165*H165,2)</f>
        <v>0</v>
      </c>
      <c r="BL165" s="17" t="s">
        <v>156</v>
      </c>
      <c r="BM165" s="172" t="s">
        <v>699</v>
      </c>
    </row>
    <row r="166" spans="1:65" s="2" customFormat="1">
      <c r="A166" s="32"/>
      <c r="B166" s="33"/>
      <c r="C166" s="32"/>
      <c r="D166" s="174" t="s">
        <v>144</v>
      </c>
      <c r="E166" s="32"/>
      <c r="F166" s="175" t="s">
        <v>646</v>
      </c>
      <c r="G166" s="32"/>
      <c r="H166" s="32"/>
      <c r="I166" s="96"/>
      <c r="J166" s="32"/>
      <c r="K166" s="32"/>
      <c r="L166" s="33"/>
      <c r="M166" s="176"/>
      <c r="N166" s="177"/>
      <c r="O166" s="58"/>
      <c r="P166" s="58"/>
      <c r="Q166" s="58"/>
      <c r="R166" s="58"/>
      <c r="S166" s="58"/>
      <c r="T166" s="59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7" t="s">
        <v>144</v>
      </c>
      <c r="AU166" s="17" t="s">
        <v>86</v>
      </c>
    </row>
    <row r="167" spans="1:65" s="14" customFormat="1">
      <c r="B167" s="190"/>
      <c r="D167" s="174" t="s">
        <v>202</v>
      </c>
      <c r="E167" s="191" t="s">
        <v>1</v>
      </c>
      <c r="F167" s="192" t="s">
        <v>692</v>
      </c>
      <c r="H167" s="193">
        <v>12.24</v>
      </c>
      <c r="I167" s="194"/>
      <c r="L167" s="190"/>
      <c r="M167" s="195"/>
      <c r="N167" s="196"/>
      <c r="O167" s="196"/>
      <c r="P167" s="196"/>
      <c r="Q167" s="196"/>
      <c r="R167" s="196"/>
      <c r="S167" s="196"/>
      <c r="T167" s="197"/>
      <c r="AT167" s="191" t="s">
        <v>202</v>
      </c>
      <c r="AU167" s="191" t="s">
        <v>86</v>
      </c>
      <c r="AV167" s="14" t="s">
        <v>86</v>
      </c>
      <c r="AW167" s="14" t="s">
        <v>34</v>
      </c>
      <c r="AX167" s="14" t="s">
        <v>21</v>
      </c>
      <c r="AY167" s="191" t="s">
        <v>134</v>
      </c>
    </row>
    <row r="168" spans="1:65" s="2" customFormat="1" ht="16.5" customHeight="1">
      <c r="A168" s="32"/>
      <c r="B168" s="160"/>
      <c r="C168" s="161" t="s">
        <v>267</v>
      </c>
      <c r="D168" s="161" t="s">
        <v>137</v>
      </c>
      <c r="E168" s="162" t="s">
        <v>678</v>
      </c>
      <c r="F168" s="163" t="s">
        <v>649</v>
      </c>
      <c r="G168" s="164" t="s">
        <v>199</v>
      </c>
      <c r="H168" s="165">
        <v>110.16</v>
      </c>
      <c r="I168" s="166"/>
      <c r="J168" s="167">
        <f>ROUND(I168*H168,2)</f>
        <v>0</v>
      </c>
      <c r="K168" s="163" t="s">
        <v>200</v>
      </c>
      <c r="L168" s="33"/>
      <c r="M168" s="168" t="s">
        <v>1</v>
      </c>
      <c r="N168" s="169" t="s">
        <v>42</v>
      </c>
      <c r="O168" s="58"/>
      <c r="P168" s="170">
        <f>O168*H168</f>
        <v>0</v>
      </c>
      <c r="Q168" s="170">
        <v>0</v>
      </c>
      <c r="R168" s="170">
        <f>Q168*H168</f>
        <v>0</v>
      </c>
      <c r="S168" s="170">
        <v>0</v>
      </c>
      <c r="T168" s="171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2" t="s">
        <v>156</v>
      </c>
      <c r="AT168" s="172" t="s">
        <v>137</v>
      </c>
      <c r="AU168" s="172" t="s">
        <v>86</v>
      </c>
      <c r="AY168" s="17" t="s">
        <v>134</v>
      </c>
      <c r="BE168" s="173">
        <f>IF(N168="základní",J168,0)</f>
        <v>0</v>
      </c>
      <c r="BF168" s="173">
        <f>IF(N168="snížená",J168,0)</f>
        <v>0</v>
      </c>
      <c r="BG168" s="173">
        <f>IF(N168="zákl. přenesená",J168,0)</f>
        <v>0</v>
      </c>
      <c r="BH168" s="173">
        <f>IF(N168="sníž. přenesená",J168,0)</f>
        <v>0</v>
      </c>
      <c r="BI168" s="173">
        <f>IF(N168="nulová",J168,0)</f>
        <v>0</v>
      </c>
      <c r="BJ168" s="17" t="s">
        <v>21</v>
      </c>
      <c r="BK168" s="173">
        <f>ROUND(I168*H168,2)</f>
        <v>0</v>
      </c>
      <c r="BL168" s="17" t="s">
        <v>156</v>
      </c>
      <c r="BM168" s="172" t="s">
        <v>700</v>
      </c>
    </row>
    <row r="169" spans="1:65" s="2" customFormat="1">
      <c r="A169" s="32"/>
      <c r="B169" s="33"/>
      <c r="C169" s="32"/>
      <c r="D169" s="174" t="s">
        <v>144</v>
      </c>
      <c r="E169" s="32"/>
      <c r="F169" s="175" t="s">
        <v>651</v>
      </c>
      <c r="G169" s="32"/>
      <c r="H169" s="32"/>
      <c r="I169" s="96"/>
      <c r="J169" s="32"/>
      <c r="K169" s="32"/>
      <c r="L169" s="33"/>
      <c r="M169" s="176"/>
      <c r="N169" s="177"/>
      <c r="O169" s="58"/>
      <c r="P169" s="58"/>
      <c r="Q169" s="58"/>
      <c r="R169" s="58"/>
      <c r="S169" s="58"/>
      <c r="T169" s="59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7" t="s">
        <v>144</v>
      </c>
      <c r="AU169" s="17" t="s">
        <v>86</v>
      </c>
    </row>
    <row r="170" spans="1:65" s="14" customFormat="1">
      <c r="B170" s="190"/>
      <c r="D170" s="174" t="s">
        <v>202</v>
      </c>
      <c r="E170" s="191" t="s">
        <v>1</v>
      </c>
      <c r="F170" s="192" t="s">
        <v>694</v>
      </c>
      <c r="H170" s="193">
        <v>110.16</v>
      </c>
      <c r="I170" s="194"/>
      <c r="L170" s="190"/>
      <c r="M170" s="195"/>
      <c r="N170" s="196"/>
      <c r="O170" s="196"/>
      <c r="P170" s="196"/>
      <c r="Q170" s="196"/>
      <c r="R170" s="196"/>
      <c r="S170" s="196"/>
      <c r="T170" s="197"/>
      <c r="AT170" s="191" t="s">
        <v>202</v>
      </c>
      <c r="AU170" s="191" t="s">
        <v>86</v>
      </c>
      <c r="AV170" s="14" t="s">
        <v>86</v>
      </c>
      <c r="AW170" s="14" t="s">
        <v>34</v>
      </c>
      <c r="AX170" s="14" t="s">
        <v>21</v>
      </c>
      <c r="AY170" s="191" t="s">
        <v>134</v>
      </c>
    </row>
    <row r="171" spans="1:65" s="2" customFormat="1" ht="16.5" customHeight="1">
      <c r="A171" s="32"/>
      <c r="B171" s="160"/>
      <c r="C171" s="161" t="s">
        <v>277</v>
      </c>
      <c r="D171" s="161" t="s">
        <v>137</v>
      </c>
      <c r="E171" s="162" t="s">
        <v>701</v>
      </c>
      <c r="F171" s="163" t="s">
        <v>702</v>
      </c>
      <c r="G171" s="164" t="s">
        <v>432</v>
      </c>
      <c r="H171" s="165">
        <v>17</v>
      </c>
      <c r="I171" s="166"/>
      <c r="J171" s="167">
        <f>ROUND(I171*H171,2)</f>
        <v>0</v>
      </c>
      <c r="K171" s="163" t="s">
        <v>1</v>
      </c>
      <c r="L171" s="33"/>
      <c r="M171" s="168" t="s">
        <v>1</v>
      </c>
      <c r="N171" s="169" t="s">
        <v>42</v>
      </c>
      <c r="O171" s="58"/>
      <c r="P171" s="170">
        <f>O171*H171</f>
        <v>0</v>
      </c>
      <c r="Q171" s="170">
        <v>2.0000000000000002E-5</v>
      </c>
      <c r="R171" s="170">
        <f>Q171*H171</f>
        <v>3.4000000000000002E-4</v>
      </c>
      <c r="S171" s="170">
        <v>0</v>
      </c>
      <c r="T171" s="17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2" t="s">
        <v>156</v>
      </c>
      <c r="AT171" s="172" t="s">
        <v>137</v>
      </c>
      <c r="AU171" s="172" t="s">
        <v>86</v>
      </c>
      <c r="AY171" s="17" t="s">
        <v>134</v>
      </c>
      <c r="BE171" s="173">
        <f>IF(N171="základní",J171,0)</f>
        <v>0</v>
      </c>
      <c r="BF171" s="173">
        <f>IF(N171="snížená",J171,0)</f>
        <v>0</v>
      </c>
      <c r="BG171" s="173">
        <f>IF(N171="zákl. přenesená",J171,0)</f>
        <v>0</v>
      </c>
      <c r="BH171" s="173">
        <f>IF(N171="sníž. přenesená",J171,0)</f>
        <v>0</v>
      </c>
      <c r="BI171" s="173">
        <f>IF(N171="nulová",J171,0)</f>
        <v>0</v>
      </c>
      <c r="BJ171" s="17" t="s">
        <v>21</v>
      </c>
      <c r="BK171" s="173">
        <f>ROUND(I171*H171,2)</f>
        <v>0</v>
      </c>
      <c r="BL171" s="17" t="s">
        <v>156</v>
      </c>
      <c r="BM171" s="172" t="s">
        <v>703</v>
      </c>
    </row>
    <row r="172" spans="1:65" s="2" customFormat="1">
      <c r="A172" s="32"/>
      <c r="B172" s="33"/>
      <c r="C172" s="32"/>
      <c r="D172" s="174" t="s">
        <v>144</v>
      </c>
      <c r="E172" s="32"/>
      <c r="F172" s="175" t="s">
        <v>704</v>
      </c>
      <c r="G172" s="32"/>
      <c r="H172" s="32"/>
      <c r="I172" s="96"/>
      <c r="J172" s="32"/>
      <c r="K172" s="32"/>
      <c r="L172" s="33"/>
      <c r="M172" s="176"/>
      <c r="N172" s="177"/>
      <c r="O172" s="58"/>
      <c r="P172" s="58"/>
      <c r="Q172" s="58"/>
      <c r="R172" s="58"/>
      <c r="S172" s="58"/>
      <c r="T172" s="59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144</v>
      </c>
      <c r="AU172" s="17" t="s">
        <v>86</v>
      </c>
    </row>
    <row r="173" spans="1:65" s="14" customFormat="1">
      <c r="B173" s="190"/>
      <c r="D173" s="174" t="s">
        <v>202</v>
      </c>
      <c r="E173" s="191" t="s">
        <v>1</v>
      </c>
      <c r="F173" s="192" t="s">
        <v>705</v>
      </c>
      <c r="H173" s="193">
        <v>17</v>
      </c>
      <c r="I173" s="194"/>
      <c r="L173" s="190"/>
      <c r="M173" s="216"/>
      <c r="N173" s="217"/>
      <c r="O173" s="217"/>
      <c r="P173" s="217"/>
      <c r="Q173" s="217"/>
      <c r="R173" s="217"/>
      <c r="S173" s="217"/>
      <c r="T173" s="218"/>
      <c r="AT173" s="191" t="s">
        <v>202</v>
      </c>
      <c r="AU173" s="191" t="s">
        <v>86</v>
      </c>
      <c r="AV173" s="14" t="s">
        <v>86</v>
      </c>
      <c r="AW173" s="14" t="s">
        <v>34</v>
      </c>
      <c r="AX173" s="14" t="s">
        <v>21</v>
      </c>
      <c r="AY173" s="191" t="s">
        <v>134</v>
      </c>
    </row>
    <row r="174" spans="1:65" s="2" customFormat="1" ht="6.95" customHeight="1">
      <c r="A174" s="32"/>
      <c r="B174" s="47"/>
      <c r="C174" s="48"/>
      <c r="D174" s="48"/>
      <c r="E174" s="48"/>
      <c r="F174" s="48"/>
      <c r="G174" s="48"/>
      <c r="H174" s="48"/>
      <c r="I174" s="120"/>
      <c r="J174" s="48"/>
      <c r="K174" s="48"/>
      <c r="L174" s="33"/>
      <c r="M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</sheetData>
  <autoFilter ref="C119:K173" xr:uid="{00000000-0009-0000-0000-000005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99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7" t="s">
        <v>101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86</v>
      </c>
    </row>
    <row r="4" spans="1:46" s="1" customFormat="1" ht="24.95" customHeight="1">
      <c r="B4" s="20"/>
      <c r="D4" s="21" t="s">
        <v>105</v>
      </c>
      <c r="I4" s="93"/>
      <c r="L4" s="20"/>
      <c r="M4" s="95" t="s">
        <v>10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16</v>
      </c>
      <c r="I6" s="93"/>
      <c r="L6" s="20"/>
    </row>
    <row r="7" spans="1:46" s="1" customFormat="1" ht="16.5" customHeight="1">
      <c r="B7" s="20"/>
      <c r="E7" s="267" t="str">
        <f>'Rekapitulace stavby'!K6</f>
        <v>Rekonstrukce polní cesty C4 a C5 v k.ú. Lhota u Dřís</v>
      </c>
      <c r="F7" s="268"/>
      <c r="G7" s="268"/>
      <c r="H7" s="268"/>
      <c r="I7" s="93"/>
      <c r="L7" s="20"/>
    </row>
    <row r="8" spans="1:46" s="2" customFormat="1" ht="12" customHeight="1">
      <c r="A8" s="32"/>
      <c r="B8" s="33"/>
      <c r="C8" s="32"/>
      <c r="D8" s="27" t="s">
        <v>106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6" t="s">
        <v>706</v>
      </c>
      <c r="F9" s="266"/>
      <c r="G9" s="266"/>
      <c r="H9" s="26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14. 6. 2019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30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31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9" t="str">
        <f>'Rekapitulace stavby'!E14</f>
        <v>Vyplň údaj</v>
      </c>
      <c r="F18" s="261"/>
      <c r="G18" s="261"/>
      <c r="H18" s="261"/>
      <c r="I18" s="97" t="s">
        <v>30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33</v>
      </c>
      <c r="E20" s="32"/>
      <c r="F20" s="32"/>
      <c r="G20" s="32"/>
      <c r="H20" s="32"/>
      <c r="I20" s="97" t="s">
        <v>29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108</v>
      </c>
      <c r="F21" s="32"/>
      <c r="G21" s="32"/>
      <c r="H21" s="32"/>
      <c r="I21" s="97" t="s">
        <v>30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108</v>
      </c>
      <c r="F24" s="32"/>
      <c r="G24" s="32"/>
      <c r="H24" s="32"/>
      <c r="I24" s="97" t="s">
        <v>30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65" t="s">
        <v>1</v>
      </c>
      <c r="F27" s="265"/>
      <c r="G27" s="265"/>
      <c r="H27" s="26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ROUND(J120,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ROUND((SUM(BE120:BE198)),  2)</f>
        <v>0</v>
      </c>
      <c r="G33" s="32"/>
      <c r="H33" s="32"/>
      <c r="I33" s="107">
        <v>0.21</v>
      </c>
      <c r="J33" s="106">
        <f>ROUND(((SUM(BE120:BE198))*I33),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ROUND((SUM(BF120:BF198)),  2)</f>
        <v>0</v>
      </c>
      <c r="G34" s="32"/>
      <c r="H34" s="32"/>
      <c r="I34" s="107">
        <v>0.15</v>
      </c>
      <c r="J34" s="106">
        <f>ROUND(((SUM(BF120:BF198))*I34),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ROUND((SUM(BG120:BG198)),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ROUND((SUM(BH120:BH198)),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ROUND((SUM(BI120:BI198)),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7" t="str">
        <f>E7</f>
        <v>Rekonstrukce polní cesty C4 a C5 v k.ú. Lhota u Dřís</v>
      </c>
      <c r="F85" s="268"/>
      <c r="G85" s="268"/>
      <c r="H85" s="26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6" t="str">
        <f>E9</f>
        <v>495/16-4 - SO 04 Výsadba zeleně ŽP5</v>
      </c>
      <c r="F87" s="266"/>
      <c r="G87" s="266"/>
      <c r="H87" s="26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 xml:space="preserve"> </v>
      </c>
      <c r="G89" s="32"/>
      <c r="H89" s="32"/>
      <c r="I89" s="97" t="s">
        <v>24</v>
      </c>
      <c r="J89" s="55" t="str">
        <f>IF(J12="","",J12)</f>
        <v>14. 6. 2019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33</v>
      </c>
      <c r="J91" s="30" t="str">
        <f>E21</f>
        <v>NDCon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31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>NDCon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J120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9" customFormat="1" ht="24.95" customHeight="1">
      <c r="B97" s="126"/>
      <c r="D97" s="127" t="s">
        <v>187</v>
      </c>
      <c r="E97" s="128"/>
      <c r="F97" s="128"/>
      <c r="G97" s="128"/>
      <c r="H97" s="128"/>
      <c r="I97" s="129"/>
      <c r="J97" s="130">
        <f>J121</f>
        <v>0</v>
      </c>
      <c r="L97" s="126"/>
    </row>
    <row r="98" spans="1:31" s="10" customFormat="1" ht="19.899999999999999" customHeight="1">
      <c r="B98" s="131"/>
      <c r="D98" s="132" t="s">
        <v>188</v>
      </c>
      <c r="E98" s="133"/>
      <c r="F98" s="133"/>
      <c r="G98" s="133"/>
      <c r="H98" s="133"/>
      <c r="I98" s="134"/>
      <c r="J98" s="135">
        <f>J122</f>
        <v>0</v>
      </c>
      <c r="L98" s="131"/>
    </row>
    <row r="99" spans="1:31" s="10" customFormat="1" ht="19.899999999999999" customHeight="1">
      <c r="B99" s="131"/>
      <c r="D99" s="132" t="s">
        <v>707</v>
      </c>
      <c r="E99" s="133"/>
      <c r="F99" s="133"/>
      <c r="G99" s="133"/>
      <c r="H99" s="133"/>
      <c r="I99" s="134"/>
      <c r="J99" s="135">
        <f>J191</f>
        <v>0</v>
      </c>
      <c r="L99" s="131"/>
    </row>
    <row r="100" spans="1:31" s="10" customFormat="1" ht="19.899999999999999" customHeight="1">
      <c r="B100" s="131"/>
      <c r="D100" s="132" t="s">
        <v>193</v>
      </c>
      <c r="E100" s="133"/>
      <c r="F100" s="133"/>
      <c r="G100" s="133"/>
      <c r="H100" s="133"/>
      <c r="I100" s="134"/>
      <c r="J100" s="135">
        <f>J196</f>
        <v>0</v>
      </c>
      <c r="L100" s="131"/>
    </row>
    <row r="101" spans="1:31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96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120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121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1" t="s">
        <v>118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16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7" t="str">
        <f>E7</f>
        <v>Rekonstrukce polní cesty C4 a C5 v k.ú. Lhota u Dřís</v>
      </c>
      <c r="F110" s="268"/>
      <c r="G110" s="268"/>
      <c r="H110" s="268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106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46" t="str">
        <f>E9</f>
        <v>495/16-4 - SO 04 Výsadba zeleně ŽP5</v>
      </c>
      <c r="F112" s="266"/>
      <c r="G112" s="266"/>
      <c r="H112" s="266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22</v>
      </c>
      <c r="D114" s="32"/>
      <c r="E114" s="32"/>
      <c r="F114" s="25" t="str">
        <f>F12</f>
        <v xml:space="preserve"> </v>
      </c>
      <c r="G114" s="32"/>
      <c r="H114" s="32"/>
      <c r="I114" s="97" t="s">
        <v>24</v>
      </c>
      <c r="J114" s="55" t="str">
        <f>IF(J12="","",J12)</f>
        <v>14. 6. 2019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28</v>
      </c>
      <c r="D116" s="32"/>
      <c r="E116" s="32"/>
      <c r="F116" s="25" t="str">
        <f>E15</f>
        <v xml:space="preserve"> </v>
      </c>
      <c r="G116" s="32"/>
      <c r="H116" s="32"/>
      <c r="I116" s="97" t="s">
        <v>33</v>
      </c>
      <c r="J116" s="30" t="str">
        <f>E21</f>
        <v>NDCon s.r.o.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31</v>
      </c>
      <c r="D117" s="32"/>
      <c r="E117" s="32"/>
      <c r="F117" s="25" t="str">
        <f>IF(E18="","",E18)</f>
        <v>Vyplň údaj</v>
      </c>
      <c r="G117" s="32"/>
      <c r="H117" s="32"/>
      <c r="I117" s="97" t="s">
        <v>35</v>
      </c>
      <c r="J117" s="30" t="str">
        <f>E24</f>
        <v>NDCon s.r.o.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36"/>
      <c r="B119" s="137"/>
      <c r="C119" s="138" t="s">
        <v>119</v>
      </c>
      <c r="D119" s="139" t="s">
        <v>62</v>
      </c>
      <c r="E119" s="139" t="s">
        <v>58</v>
      </c>
      <c r="F119" s="139" t="s">
        <v>59</v>
      </c>
      <c r="G119" s="139" t="s">
        <v>120</v>
      </c>
      <c r="H119" s="139" t="s">
        <v>121</v>
      </c>
      <c r="I119" s="140" t="s">
        <v>122</v>
      </c>
      <c r="J119" s="139" t="s">
        <v>111</v>
      </c>
      <c r="K119" s="141" t="s">
        <v>123</v>
      </c>
      <c r="L119" s="142"/>
      <c r="M119" s="62" t="s">
        <v>1</v>
      </c>
      <c r="N119" s="63" t="s">
        <v>41</v>
      </c>
      <c r="O119" s="63" t="s">
        <v>124</v>
      </c>
      <c r="P119" s="63" t="s">
        <v>125</v>
      </c>
      <c r="Q119" s="63" t="s">
        <v>126</v>
      </c>
      <c r="R119" s="63" t="s">
        <v>127</v>
      </c>
      <c r="S119" s="63" t="s">
        <v>128</v>
      </c>
      <c r="T119" s="64" t="s">
        <v>129</v>
      </c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</row>
    <row r="120" spans="1:65" s="2" customFormat="1" ht="22.9" customHeight="1">
      <c r="A120" s="32"/>
      <c r="B120" s="33"/>
      <c r="C120" s="69" t="s">
        <v>130</v>
      </c>
      <c r="D120" s="32"/>
      <c r="E120" s="32"/>
      <c r="F120" s="32"/>
      <c r="G120" s="32"/>
      <c r="H120" s="32"/>
      <c r="I120" s="96"/>
      <c r="J120" s="143">
        <f>BK120</f>
        <v>0</v>
      </c>
      <c r="K120" s="32"/>
      <c r="L120" s="33"/>
      <c r="M120" s="65"/>
      <c r="N120" s="56"/>
      <c r="O120" s="66"/>
      <c r="P120" s="144">
        <f>P121</f>
        <v>0</v>
      </c>
      <c r="Q120" s="66"/>
      <c r="R120" s="144">
        <f>R121</f>
        <v>8.9218799999999998</v>
      </c>
      <c r="S120" s="66"/>
      <c r="T120" s="145">
        <f>T121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76</v>
      </c>
      <c r="AU120" s="17" t="s">
        <v>113</v>
      </c>
      <c r="BK120" s="146">
        <f>BK121</f>
        <v>0</v>
      </c>
    </row>
    <row r="121" spans="1:65" s="12" customFormat="1" ht="25.9" customHeight="1">
      <c r="B121" s="147"/>
      <c r="D121" s="148" t="s">
        <v>76</v>
      </c>
      <c r="E121" s="149" t="s">
        <v>194</v>
      </c>
      <c r="F121" s="149" t="s">
        <v>195</v>
      </c>
      <c r="I121" s="150"/>
      <c r="J121" s="151">
        <f>BK121</f>
        <v>0</v>
      </c>
      <c r="L121" s="147"/>
      <c r="M121" s="152"/>
      <c r="N121" s="153"/>
      <c r="O121" s="153"/>
      <c r="P121" s="154">
        <f>P122+P191+P196</f>
        <v>0</v>
      </c>
      <c r="Q121" s="153"/>
      <c r="R121" s="154">
        <f>R122+R191+R196</f>
        <v>8.9218799999999998</v>
      </c>
      <c r="S121" s="153"/>
      <c r="T121" s="155">
        <f>T122+T191+T196</f>
        <v>0</v>
      </c>
      <c r="AR121" s="148" t="s">
        <v>21</v>
      </c>
      <c r="AT121" s="156" t="s">
        <v>76</v>
      </c>
      <c r="AU121" s="156" t="s">
        <v>77</v>
      </c>
      <c r="AY121" s="148" t="s">
        <v>134</v>
      </c>
      <c r="BK121" s="157">
        <f>BK122+BK191+BK196</f>
        <v>0</v>
      </c>
    </row>
    <row r="122" spans="1:65" s="12" customFormat="1" ht="22.9" customHeight="1">
      <c r="B122" s="147"/>
      <c r="D122" s="148" t="s">
        <v>76</v>
      </c>
      <c r="E122" s="158" t="s">
        <v>21</v>
      </c>
      <c r="F122" s="158" t="s">
        <v>196</v>
      </c>
      <c r="I122" s="150"/>
      <c r="J122" s="159">
        <f>BK122</f>
        <v>0</v>
      </c>
      <c r="L122" s="147"/>
      <c r="M122" s="152"/>
      <c r="N122" s="153"/>
      <c r="O122" s="153"/>
      <c r="P122" s="154">
        <f>SUM(P123:P190)</f>
        <v>0</v>
      </c>
      <c r="Q122" s="153"/>
      <c r="R122" s="154">
        <f>SUM(R123:R190)</f>
        <v>7.4078400000000002</v>
      </c>
      <c r="S122" s="153"/>
      <c r="T122" s="155">
        <f>SUM(T123:T190)</f>
        <v>0</v>
      </c>
      <c r="AR122" s="148" t="s">
        <v>21</v>
      </c>
      <c r="AT122" s="156" t="s">
        <v>76</v>
      </c>
      <c r="AU122" s="156" t="s">
        <v>21</v>
      </c>
      <c r="AY122" s="148" t="s">
        <v>134</v>
      </c>
      <c r="BK122" s="157">
        <f>SUM(BK123:BK190)</f>
        <v>0</v>
      </c>
    </row>
    <row r="123" spans="1:65" s="2" customFormat="1" ht="16.5" customHeight="1">
      <c r="A123" s="32"/>
      <c r="B123" s="160"/>
      <c r="C123" s="161" t="s">
        <v>21</v>
      </c>
      <c r="D123" s="161" t="s">
        <v>137</v>
      </c>
      <c r="E123" s="162" t="s">
        <v>574</v>
      </c>
      <c r="F123" s="163" t="s">
        <v>575</v>
      </c>
      <c r="G123" s="164" t="s">
        <v>432</v>
      </c>
      <c r="H123" s="165">
        <v>18</v>
      </c>
      <c r="I123" s="166"/>
      <c r="J123" s="167">
        <f>ROUND(I123*H123,2)</f>
        <v>0</v>
      </c>
      <c r="K123" s="163" t="s">
        <v>200</v>
      </c>
      <c r="L123" s="33"/>
      <c r="M123" s="168" t="s">
        <v>1</v>
      </c>
      <c r="N123" s="169" t="s">
        <v>42</v>
      </c>
      <c r="O123" s="58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2" t="s">
        <v>156</v>
      </c>
      <c r="AT123" s="172" t="s">
        <v>137</v>
      </c>
      <c r="AU123" s="172" t="s">
        <v>86</v>
      </c>
      <c r="AY123" s="17" t="s">
        <v>134</v>
      </c>
      <c r="BE123" s="173">
        <f>IF(N123="základní",J123,0)</f>
        <v>0</v>
      </c>
      <c r="BF123" s="173">
        <f>IF(N123="snížená",J123,0)</f>
        <v>0</v>
      </c>
      <c r="BG123" s="173">
        <f>IF(N123="zákl. přenesená",J123,0)</f>
        <v>0</v>
      </c>
      <c r="BH123" s="173">
        <f>IF(N123="sníž. přenesená",J123,0)</f>
        <v>0</v>
      </c>
      <c r="BI123" s="173">
        <f>IF(N123="nulová",J123,0)</f>
        <v>0</v>
      </c>
      <c r="BJ123" s="17" t="s">
        <v>21</v>
      </c>
      <c r="BK123" s="173">
        <f>ROUND(I123*H123,2)</f>
        <v>0</v>
      </c>
      <c r="BL123" s="17" t="s">
        <v>156</v>
      </c>
      <c r="BM123" s="172" t="s">
        <v>576</v>
      </c>
    </row>
    <row r="124" spans="1:65" s="2" customFormat="1" ht="19.5">
      <c r="A124" s="32"/>
      <c r="B124" s="33"/>
      <c r="C124" s="32"/>
      <c r="D124" s="174" t="s">
        <v>144</v>
      </c>
      <c r="E124" s="32"/>
      <c r="F124" s="175" t="s">
        <v>577</v>
      </c>
      <c r="G124" s="32"/>
      <c r="H124" s="32"/>
      <c r="I124" s="96"/>
      <c r="J124" s="32"/>
      <c r="K124" s="32"/>
      <c r="L124" s="33"/>
      <c r="M124" s="176"/>
      <c r="N124" s="177"/>
      <c r="O124" s="58"/>
      <c r="P124" s="58"/>
      <c r="Q124" s="58"/>
      <c r="R124" s="58"/>
      <c r="S124" s="58"/>
      <c r="T124" s="5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144</v>
      </c>
      <c r="AU124" s="17" t="s">
        <v>86</v>
      </c>
    </row>
    <row r="125" spans="1:65" s="13" customFormat="1">
      <c r="B125" s="183"/>
      <c r="D125" s="174" t="s">
        <v>202</v>
      </c>
      <c r="E125" s="184" t="s">
        <v>1</v>
      </c>
      <c r="F125" s="185" t="s">
        <v>708</v>
      </c>
      <c r="H125" s="184" t="s">
        <v>1</v>
      </c>
      <c r="I125" s="186"/>
      <c r="L125" s="183"/>
      <c r="M125" s="187"/>
      <c r="N125" s="188"/>
      <c r="O125" s="188"/>
      <c r="P125" s="188"/>
      <c r="Q125" s="188"/>
      <c r="R125" s="188"/>
      <c r="S125" s="188"/>
      <c r="T125" s="189"/>
      <c r="AT125" s="184" t="s">
        <v>202</v>
      </c>
      <c r="AU125" s="184" t="s">
        <v>86</v>
      </c>
      <c r="AV125" s="13" t="s">
        <v>21</v>
      </c>
      <c r="AW125" s="13" t="s">
        <v>34</v>
      </c>
      <c r="AX125" s="13" t="s">
        <v>77</v>
      </c>
      <c r="AY125" s="184" t="s">
        <v>134</v>
      </c>
    </row>
    <row r="126" spans="1:65" s="14" customFormat="1">
      <c r="B126" s="190"/>
      <c r="D126" s="174" t="s">
        <v>202</v>
      </c>
      <c r="E126" s="191" t="s">
        <v>1</v>
      </c>
      <c r="F126" s="192" t="s">
        <v>709</v>
      </c>
      <c r="H126" s="193">
        <v>18</v>
      </c>
      <c r="I126" s="194"/>
      <c r="L126" s="190"/>
      <c r="M126" s="195"/>
      <c r="N126" s="196"/>
      <c r="O126" s="196"/>
      <c r="P126" s="196"/>
      <c r="Q126" s="196"/>
      <c r="R126" s="196"/>
      <c r="S126" s="196"/>
      <c r="T126" s="197"/>
      <c r="AT126" s="191" t="s">
        <v>202</v>
      </c>
      <c r="AU126" s="191" t="s">
        <v>86</v>
      </c>
      <c r="AV126" s="14" t="s">
        <v>86</v>
      </c>
      <c r="AW126" s="14" t="s">
        <v>34</v>
      </c>
      <c r="AX126" s="14" t="s">
        <v>21</v>
      </c>
      <c r="AY126" s="191" t="s">
        <v>134</v>
      </c>
    </row>
    <row r="127" spans="1:65" s="2" customFormat="1" ht="16.5" customHeight="1">
      <c r="A127" s="32"/>
      <c r="B127" s="160"/>
      <c r="C127" s="161" t="s">
        <v>86</v>
      </c>
      <c r="D127" s="161" t="s">
        <v>137</v>
      </c>
      <c r="E127" s="162" t="s">
        <v>710</v>
      </c>
      <c r="F127" s="163" t="s">
        <v>711</v>
      </c>
      <c r="G127" s="164" t="s">
        <v>432</v>
      </c>
      <c r="H127" s="165">
        <v>230</v>
      </c>
      <c r="I127" s="166"/>
      <c r="J127" s="167">
        <f>ROUND(I127*H127,2)</f>
        <v>0</v>
      </c>
      <c r="K127" s="163" t="s">
        <v>200</v>
      </c>
      <c r="L127" s="33"/>
      <c r="M127" s="168" t="s">
        <v>1</v>
      </c>
      <c r="N127" s="169" t="s">
        <v>42</v>
      </c>
      <c r="O127" s="58"/>
      <c r="P127" s="170">
        <f>O127*H127</f>
        <v>0</v>
      </c>
      <c r="Q127" s="170">
        <v>0</v>
      </c>
      <c r="R127" s="170">
        <f>Q127*H127</f>
        <v>0</v>
      </c>
      <c r="S127" s="170">
        <v>0</v>
      </c>
      <c r="T127" s="17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2" t="s">
        <v>156</v>
      </c>
      <c r="AT127" s="172" t="s">
        <v>137</v>
      </c>
      <c r="AU127" s="172" t="s">
        <v>86</v>
      </c>
      <c r="AY127" s="17" t="s">
        <v>134</v>
      </c>
      <c r="BE127" s="173">
        <f>IF(N127="základní",J127,0)</f>
        <v>0</v>
      </c>
      <c r="BF127" s="173">
        <f>IF(N127="snížená",J127,0)</f>
        <v>0</v>
      </c>
      <c r="BG127" s="173">
        <f>IF(N127="zákl. přenesená",J127,0)</f>
        <v>0</v>
      </c>
      <c r="BH127" s="173">
        <f>IF(N127="sníž. přenesená",J127,0)</f>
        <v>0</v>
      </c>
      <c r="BI127" s="173">
        <f>IF(N127="nulová",J127,0)</f>
        <v>0</v>
      </c>
      <c r="BJ127" s="17" t="s">
        <v>21</v>
      </c>
      <c r="BK127" s="173">
        <f>ROUND(I127*H127,2)</f>
        <v>0</v>
      </c>
      <c r="BL127" s="17" t="s">
        <v>156</v>
      </c>
      <c r="BM127" s="172" t="s">
        <v>712</v>
      </c>
    </row>
    <row r="128" spans="1:65" s="2" customFormat="1">
      <c r="A128" s="32"/>
      <c r="B128" s="33"/>
      <c r="C128" s="32"/>
      <c r="D128" s="174" t="s">
        <v>144</v>
      </c>
      <c r="E128" s="32"/>
      <c r="F128" s="175" t="s">
        <v>713</v>
      </c>
      <c r="G128" s="32"/>
      <c r="H128" s="32"/>
      <c r="I128" s="96"/>
      <c r="J128" s="32"/>
      <c r="K128" s="32"/>
      <c r="L128" s="33"/>
      <c r="M128" s="176"/>
      <c r="N128" s="177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144</v>
      </c>
      <c r="AU128" s="17" t="s">
        <v>86</v>
      </c>
    </row>
    <row r="129" spans="1:65" s="13" customFormat="1">
      <c r="B129" s="183"/>
      <c r="D129" s="174" t="s">
        <v>202</v>
      </c>
      <c r="E129" s="184" t="s">
        <v>1</v>
      </c>
      <c r="F129" s="185" t="s">
        <v>714</v>
      </c>
      <c r="H129" s="184" t="s">
        <v>1</v>
      </c>
      <c r="I129" s="186"/>
      <c r="L129" s="183"/>
      <c r="M129" s="187"/>
      <c r="N129" s="188"/>
      <c r="O129" s="188"/>
      <c r="P129" s="188"/>
      <c r="Q129" s="188"/>
      <c r="R129" s="188"/>
      <c r="S129" s="188"/>
      <c r="T129" s="189"/>
      <c r="AT129" s="184" t="s">
        <v>202</v>
      </c>
      <c r="AU129" s="184" t="s">
        <v>86</v>
      </c>
      <c r="AV129" s="13" t="s">
        <v>21</v>
      </c>
      <c r="AW129" s="13" t="s">
        <v>34</v>
      </c>
      <c r="AX129" s="13" t="s">
        <v>77</v>
      </c>
      <c r="AY129" s="184" t="s">
        <v>134</v>
      </c>
    </row>
    <row r="130" spans="1:65" s="14" customFormat="1">
      <c r="B130" s="190"/>
      <c r="D130" s="174" t="s">
        <v>202</v>
      </c>
      <c r="E130" s="191" t="s">
        <v>1</v>
      </c>
      <c r="F130" s="192" t="s">
        <v>715</v>
      </c>
      <c r="H130" s="193">
        <v>230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1" t="s">
        <v>202</v>
      </c>
      <c r="AU130" s="191" t="s">
        <v>86</v>
      </c>
      <c r="AV130" s="14" t="s">
        <v>86</v>
      </c>
      <c r="AW130" s="14" t="s">
        <v>34</v>
      </c>
      <c r="AX130" s="14" t="s">
        <v>21</v>
      </c>
      <c r="AY130" s="191" t="s">
        <v>134</v>
      </c>
    </row>
    <row r="131" spans="1:65" s="2" customFormat="1" ht="16.5" customHeight="1">
      <c r="A131" s="32"/>
      <c r="B131" s="160"/>
      <c r="C131" s="161" t="s">
        <v>151</v>
      </c>
      <c r="D131" s="161" t="s">
        <v>137</v>
      </c>
      <c r="E131" s="162" t="s">
        <v>578</v>
      </c>
      <c r="F131" s="163" t="s">
        <v>579</v>
      </c>
      <c r="G131" s="164" t="s">
        <v>199</v>
      </c>
      <c r="H131" s="165">
        <v>9.9</v>
      </c>
      <c r="I131" s="166"/>
      <c r="J131" s="167">
        <f>ROUND(I131*H131,2)</f>
        <v>0</v>
      </c>
      <c r="K131" s="163" t="s">
        <v>200</v>
      </c>
      <c r="L131" s="33"/>
      <c r="M131" s="168" t="s">
        <v>1</v>
      </c>
      <c r="N131" s="169" t="s">
        <v>42</v>
      </c>
      <c r="O131" s="58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2" t="s">
        <v>156</v>
      </c>
      <c r="AT131" s="172" t="s">
        <v>137</v>
      </c>
      <c r="AU131" s="172" t="s">
        <v>86</v>
      </c>
      <c r="AY131" s="17" t="s">
        <v>134</v>
      </c>
      <c r="BE131" s="173">
        <f>IF(N131="základní",J131,0)</f>
        <v>0</v>
      </c>
      <c r="BF131" s="173">
        <f>IF(N131="snížená",J131,0)</f>
        <v>0</v>
      </c>
      <c r="BG131" s="173">
        <f>IF(N131="zákl. přenesená",J131,0)</f>
        <v>0</v>
      </c>
      <c r="BH131" s="173">
        <f>IF(N131="sníž. přenesená",J131,0)</f>
        <v>0</v>
      </c>
      <c r="BI131" s="173">
        <f>IF(N131="nulová",J131,0)</f>
        <v>0</v>
      </c>
      <c r="BJ131" s="17" t="s">
        <v>21</v>
      </c>
      <c r="BK131" s="173">
        <f>ROUND(I131*H131,2)</f>
        <v>0</v>
      </c>
      <c r="BL131" s="17" t="s">
        <v>156</v>
      </c>
      <c r="BM131" s="172" t="s">
        <v>580</v>
      </c>
    </row>
    <row r="132" spans="1:65" s="2" customFormat="1" ht="19.5">
      <c r="A132" s="32"/>
      <c r="B132" s="33"/>
      <c r="C132" s="32"/>
      <c r="D132" s="174" t="s">
        <v>144</v>
      </c>
      <c r="E132" s="32"/>
      <c r="F132" s="175" t="s">
        <v>581</v>
      </c>
      <c r="G132" s="32"/>
      <c r="H132" s="32"/>
      <c r="I132" s="96"/>
      <c r="J132" s="32"/>
      <c r="K132" s="32"/>
      <c r="L132" s="33"/>
      <c r="M132" s="176"/>
      <c r="N132" s="177"/>
      <c r="O132" s="58"/>
      <c r="P132" s="58"/>
      <c r="Q132" s="58"/>
      <c r="R132" s="58"/>
      <c r="S132" s="58"/>
      <c r="T132" s="59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144</v>
      </c>
      <c r="AU132" s="17" t="s">
        <v>86</v>
      </c>
    </row>
    <row r="133" spans="1:65" s="14" customFormat="1">
      <c r="B133" s="190"/>
      <c r="D133" s="174" t="s">
        <v>202</v>
      </c>
      <c r="E133" s="191" t="s">
        <v>1</v>
      </c>
      <c r="F133" s="192" t="s">
        <v>716</v>
      </c>
      <c r="H133" s="193">
        <v>9.9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1" t="s">
        <v>202</v>
      </c>
      <c r="AU133" s="191" t="s">
        <v>86</v>
      </c>
      <c r="AV133" s="14" t="s">
        <v>86</v>
      </c>
      <c r="AW133" s="14" t="s">
        <v>34</v>
      </c>
      <c r="AX133" s="14" t="s">
        <v>21</v>
      </c>
      <c r="AY133" s="191" t="s">
        <v>134</v>
      </c>
    </row>
    <row r="134" spans="1:65" s="2" customFormat="1" ht="16.5" customHeight="1">
      <c r="A134" s="32"/>
      <c r="B134" s="160"/>
      <c r="C134" s="198" t="s">
        <v>156</v>
      </c>
      <c r="D134" s="198" t="s">
        <v>326</v>
      </c>
      <c r="E134" s="199" t="s">
        <v>583</v>
      </c>
      <c r="F134" s="200" t="s">
        <v>584</v>
      </c>
      <c r="G134" s="201" t="s">
        <v>199</v>
      </c>
      <c r="H134" s="202">
        <v>9.9</v>
      </c>
      <c r="I134" s="203"/>
      <c r="J134" s="204">
        <f>ROUND(I134*H134,2)</f>
        <v>0</v>
      </c>
      <c r="K134" s="200" t="s">
        <v>200</v>
      </c>
      <c r="L134" s="205"/>
      <c r="M134" s="206" t="s">
        <v>1</v>
      </c>
      <c r="N134" s="207" t="s">
        <v>42</v>
      </c>
      <c r="O134" s="58"/>
      <c r="P134" s="170">
        <f>O134*H134</f>
        <v>0</v>
      </c>
      <c r="Q134" s="170">
        <v>0.22</v>
      </c>
      <c r="R134" s="170">
        <f>Q134*H134</f>
        <v>2.1779999999999999</v>
      </c>
      <c r="S134" s="170">
        <v>0</v>
      </c>
      <c r="T134" s="171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2" t="s">
        <v>177</v>
      </c>
      <c r="AT134" s="172" t="s">
        <v>326</v>
      </c>
      <c r="AU134" s="172" t="s">
        <v>86</v>
      </c>
      <c r="AY134" s="17" t="s">
        <v>134</v>
      </c>
      <c r="BE134" s="173">
        <f>IF(N134="základní",J134,0)</f>
        <v>0</v>
      </c>
      <c r="BF134" s="173">
        <f>IF(N134="snížená",J134,0)</f>
        <v>0</v>
      </c>
      <c r="BG134" s="173">
        <f>IF(N134="zákl. přenesená",J134,0)</f>
        <v>0</v>
      </c>
      <c r="BH134" s="173">
        <f>IF(N134="sníž. přenesená",J134,0)</f>
        <v>0</v>
      </c>
      <c r="BI134" s="173">
        <f>IF(N134="nulová",J134,0)</f>
        <v>0</v>
      </c>
      <c r="BJ134" s="17" t="s">
        <v>21</v>
      </c>
      <c r="BK134" s="173">
        <f>ROUND(I134*H134,2)</f>
        <v>0</v>
      </c>
      <c r="BL134" s="17" t="s">
        <v>156</v>
      </c>
      <c r="BM134" s="172" t="s">
        <v>585</v>
      </c>
    </row>
    <row r="135" spans="1:65" s="2" customFormat="1">
      <c r="A135" s="32"/>
      <c r="B135" s="33"/>
      <c r="C135" s="32"/>
      <c r="D135" s="174" t="s">
        <v>144</v>
      </c>
      <c r="E135" s="32"/>
      <c r="F135" s="175" t="s">
        <v>586</v>
      </c>
      <c r="G135" s="32"/>
      <c r="H135" s="32"/>
      <c r="I135" s="96"/>
      <c r="J135" s="32"/>
      <c r="K135" s="32"/>
      <c r="L135" s="33"/>
      <c r="M135" s="176"/>
      <c r="N135" s="177"/>
      <c r="O135" s="58"/>
      <c r="P135" s="58"/>
      <c r="Q135" s="58"/>
      <c r="R135" s="58"/>
      <c r="S135" s="58"/>
      <c r="T135" s="59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144</v>
      </c>
      <c r="AU135" s="17" t="s">
        <v>86</v>
      </c>
    </row>
    <row r="136" spans="1:65" s="2" customFormat="1" ht="16.5" customHeight="1">
      <c r="A136" s="32"/>
      <c r="B136" s="160"/>
      <c r="C136" s="161" t="s">
        <v>133</v>
      </c>
      <c r="D136" s="161" t="s">
        <v>137</v>
      </c>
      <c r="E136" s="162" t="s">
        <v>588</v>
      </c>
      <c r="F136" s="163" t="s">
        <v>589</v>
      </c>
      <c r="G136" s="164" t="s">
        <v>432</v>
      </c>
      <c r="H136" s="165">
        <v>18</v>
      </c>
      <c r="I136" s="166"/>
      <c r="J136" s="167">
        <f>ROUND(I136*H136,2)</f>
        <v>0</v>
      </c>
      <c r="K136" s="163" t="s">
        <v>200</v>
      </c>
      <c r="L136" s="33"/>
      <c r="M136" s="168" t="s">
        <v>1</v>
      </c>
      <c r="N136" s="169" t="s">
        <v>42</v>
      </c>
      <c r="O136" s="58"/>
      <c r="P136" s="170">
        <f>O136*H136</f>
        <v>0</v>
      </c>
      <c r="Q136" s="170">
        <v>0</v>
      </c>
      <c r="R136" s="170">
        <f>Q136*H136</f>
        <v>0</v>
      </c>
      <c r="S136" s="170">
        <v>0</v>
      </c>
      <c r="T136" s="171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72" t="s">
        <v>156</v>
      </c>
      <c r="AT136" s="172" t="s">
        <v>137</v>
      </c>
      <c r="AU136" s="172" t="s">
        <v>86</v>
      </c>
      <c r="AY136" s="17" t="s">
        <v>134</v>
      </c>
      <c r="BE136" s="173">
        <f>IF(N136="základní",J136,0)</f>
        <v>0</v>
      </c>
      <c r="BF136" s="173">
        <f>IF(N136="snížená",J136,0)</f>
        <v>0</v>
      </c>
      <c r="BG136" s="173">
        <f>IF(N136="zákl. přenesená",J136,0)</f>
        <v>0</v>
      </c>
      <c r="BH136" s="173">
        <f>IF(N136="sníž. přenesená",J136,0)</f>
        <v>0</v>
      </c>
      <c r="BI136" s="173">
        <f>IF(N136="nulová",J136,0)</f>
        <v>0</v>
      </c>
      <c r="BJ136" s="17" t="s">
        <v>21</v>
      </c>
      <c r="BK136" s="173">
        <f>ROUND(I136*H136,2)</f>
        <v>0</v>
      </c>
      <c r="BL136" s="17" t="s">
        <v>156</v>
      </c>
      <c r="BM136" s="172" t="s">
        <v>590</v>
      </c>
    </row>
    <row r="137" spans="1:65" s="2" customFormat="1">
      <c r="A137" s="32"/>
      <c r="B137" s="33"/>
      <c r="C137" s="32"/>
      <c r="D137" s="174" t="s">
        <v>144</v>
      </c>
      <c r="E137" s="32"/>
      <c r="F137" s="175" t="s">
        <v>591</v>
      </c>
      <c r="G137" s="32"/>
      <c r="H137" s="32"/>
      <c r="I137" s="96"/>
      <c r="J137" s="32"/>
      <c r="K137" s="32"/>
      <c r="L137" s="33"/>
      <c r="M137" s="176"/>
      <c r="N137" s="177"/>
      <c r="O137" s="58"/>
      <c r="P137" s="58"/>
      <c r="Q137" s="58"/>
      <c r="R137" s="58"/>
      <c r="S137" s="58"/>
      <c r="T137" s="59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144</v>
      </c>
      <c r="AU137" s="17" t="s">
        <v>86</v>
      </c>
    </row>
    <row r="138" spans="1:65" s="13" customFormat="1">
      <c r="B138" s="183"/>
      <c r="D138" s="174" t="s">
        <v>202</v>
      </c>
      <c r="E138" s="184" t="s">
        <v>1</v>
      </c>
      <c r="F138" s="185" t="s">
        <v>592</v>
      </c>
      <c r="H138" s="184" t="s">
        <v>1</v>
      </c>
      <c r="I138" s="186"/>
      <c r="L138" s="183"/>
      <c r="M138" s="187"/>
      <c r="N138" s="188"/>
      <c r="O138" s="188"/>
      <c r="P138" s="188"/>
      <c r="Q138" s="188"/>
      <c r="R138" s="188"/>
      <c r="S138" s="188"/>
      <c r="T138" s="189"/>
      <c r="AT138" s="184" t="s">
        <v>202</v>
      </c>
      <c r="AU138" s="184" t="s">
        <v>86</v>
      </c>
      <c r="AV138" s="13" t="s">
        <v>21</v>
      </c>
      <c r="AW138" s="13" t="s">
        <v>34</v>
      </c>
      <c r="AX138" s="13" t="s">
        <v>77</v>
      </c>
      <c r="AY138" s="184" t="s">
        <v>134</v>
      </c>
    </row>
    <row r="139" spans="1:65" s="14" customFormat="1">
      <c r="B139" s="190"/>
      <c r="D139" s="174" t="s">
        <v>202</v>
      </c>
      <c r="E139" s="191" t="s">
        <v>1</v>
      </c>
      <c r="F139" s="192" t="s">
        <v>717</v>
      </c>
      <c r="H139" s="193">
        <v>18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1" t="s">
        <v>202</v>
      </c>
      <c r="AU139" s="191" t="s">
        <v>86</v>
      </c>
      <c r="AV139" s="14" t="s">
        <v>86</v>
      </c>
      <c r="AW139" s="14" t="s">
        <v>34</v>
      </c>
      <c r="AX139" s="14" t="s">
        <v>21</v>
      </c>
      <c r="AY139" s="191" t="s">
        <v>134</v>
      </c>
    </row>
    <row r="140" spans="1:65" s="2" customFormat="1" ht="16.5" customHeight="1">
      <c r="A140" s="32"/>
      <c r="B140" s="160"/>
      <c r="C140" s="161" t="s">
        <v>165</v>
      </c>
      <c r="D140" s="161" t="s">
        <v>137</v>
      </c>
      <c r="E140" s="162" t="s">
        <v>718</v>
      </c>
      <c r="F140" s="163" t="s">
        <v>719</v>
      </c>
      <c r="G140" s="164" t="s">
        <v>432</v>
      </c>
      <c r="H140" s="165">
        <v>230</v>
      </c>
      <c r="I140" s="166"/>
      <c r="J140" s="167">
        <f>ROUND(I140*H140,2)</f>
        <v>0</v>
      </c>
      <c r="K140" s="163" t="s">
        <v>200</v>
      </c>
      <c r="L140" s="33"/>
      <c r="M140" s="168" t="s">
        <v>1</v>
      </c>
      <c r="N140" s="169" t="s">
        <v>42</v>
      </c>
      <c r="O140" s="58"/>
      <c r="P140" s="170">
        <f>O140*H140</f>
        <v>0</v>
      </c>
      <c r="Q140" s="170">
        <v>0</v>
      </c>
      <c r="R140" s="170">
        <f>Q140*H140</f>
        <v>0</v>
      </c>
      <c r="S140" s="170">
        <v>0</v>
      </c>
      <c r="T140" s="171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2" t="s">
        <v>156</v>
      </c>
      <c r="AT140" s="172" t="s">
        <v>137</v>
      </c>
      <c r="AU140" s="172" t="s">
        <v>86</v>
      </c>
      <c r="AY140" s="17" t="s">
        <v>134</v>
      </c>
      <c r="BE140" s="173">
        <f>IF(N140="základní",J140,0)</f>
        <v>0</v>
      </c>
      <c r="BF140" s="173">
        <f>IF(N140="snížená",J140,0)</f>
        <v>0</v>
      </c>
      <c r="BG140" s="173">
        <f>IF(N140="zákl. přenesená",J140,0)</f>
        <v>0</v>
      </c>
      <c r="BH140" s="173">
        <f>IF(N140="sníž. přenesená",J140,0)</f>
        <v>0</v>
      </c>
      <c r="BI140" s="173">
        <f>IF(N140="nulová",J140,0)</f>
        <v>0</v>
      </c>
      <c r="BJ140" s="17" t="s">
        <v>21</v>
      </c>
      <c r="BK140" s="173">
        <f>ROUND(I140*H140,2)</f>
        <v>0</v>
      </c>
      <c r="BL140" s="17" t="s">
        <v>156</v>
      </c>
      <c r="BM140" s="172" t="s">
        <v>720</v>
      </c>
    </row>
    <row r="141" spans="1:65" s="2" customFormat="1">
      <c r="A141" s="32"/>
      <c r="B141" s="33"/>
      <c r="C141" s="32"/>
      <c r="D141" s="174" t="s">
        <v>144</v>
      </c>
      <c r="E141" s="32"/>
      <c r="F141" s="175" t="s">
        <v>721</v>
      </c>
      <c r="G141" s="32"/>
      <c r="H141" s="32"/>
      <c r="I141" s="96"/>
      <c r="J141" s="32"/>
      <c r="K141" s="32"/>
      <c r="L141" s="33"/>
      <c r="M141" s="176"/>
      <c r="N141" s="177"/>
      <c r="O141" s="58"/>
      <c r="P141" s="58"/>
      <c r="Q141" s="58"/>
      <c r="R141" s="58"/>
      <c r="S141" s="58"/>
      <c r="T141" s="59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144</v>
      </c>
      <c r="AU141" s="17" t="s">
        <v>86</v>
      </c>
    </row>
    <row r="142" spans="1:65" s="13" customFormat="1">
      <c r="B142" s="183"/>
      <c r="D142" s="174" t="s">
        <v>202</v>
      </c>
      <c r="E142" s="184" t="s">
        <v>1</v>
      </c>
      <c r="F142" s="185" t="s">
        <v>722</v>
      </c>
      <c r="H142" s="184" t="s">
        <v>1</v>
      </c>
      <c r="I142" s="186"/>
      <c r="L142" s="183"/>
      <c r="M142" s="187"/>
      <c r="N142" s="188"/>
      <c r="O142" s="188"/>
      <c r="P142" s="188"/>
      <c r="Q142" s="188"/>
      <c r="R142" s="188"/>
      <c r="S142" s="188"/>
      <c r="T142" s="189"/>
      <c r="AT142" s="184" t="s">
        <v>202</v>
      </c>
      <c r="AU142" s="184" t="s">
        <v>86</v>
      </c>
      <c r="AV142" s="13" t="s">
        <v>21</v>
      </c>
      <c r="AW142" s="13" t="s">
        <v>34</v>
      </c>
      <c r="AX142" s="13" t="s">
        <v>77</v>
      </c>
      <c r="AY142" s="184" t="s">
        <v>134</v>
      </c>
    </row>
    <row r="143" spans="1:65" s="14" customFormat="1">
      <c r="B143" s="190"/>
      <c r="D143" s="174" t="s">
        <v>202</v>
      </c>
      <c r="E143" s="191" t="s">
        <v>1</v>
      </c>
      <c r="F143" s="192" t="s">
        <v>723</v>
      </c>
      <c r="H143" s="193">
        <v>230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1" t="s">
        <v>202</v>
      </c>
      <c r="AU143" s="191" t="s">
        <v>86</v>
      </c>
      <c r="AV143" s="14" t="s">
        <v>86</v>
      </c>
      <c r="AW143" s="14" t="s">
        <v>34</v>
      </c>
      <c r="AX143" s="14" t="s">
        <v>21</v>
      </c>
      <c r="AY143" s="191" t="s">
        <v>134</v>
      </c>
    </row>
    <row r="144" spans="1:65" s="2" customFormat="1" ht="16.5" customHeight="1">
      <c r="A144" s="32"/>
      <c r="B144" s="160"/>
      <c r="C144" s="198" t="s">
        <v>172</v>
      </c>
      <c r="D144" s="198" t="s">
        <v>326</v>
      </c>
      <c r="E144" s="199" t="s">
        <v>724</v>
      </c>
      <c r="F144" s="200" t="s">
        <v>725</v>
      </c>
      <c r="G144" s="201" t="s">
        <v>432</v>
      </c>
      <c r="H144" s="202">
        <v>110</v>
      </c>
      <c r="I144" s="203"/>
      <c r="J144" s="204">
        <f>ROUND(I144*H144,2)</f>
        <v>0</v>
      </c>
      <c r="K144" s="200" t="s">
        <v>1</v>
      </c>
      <c r="L144" s="205"/>
      <c r="M144" s="206" t="s">
        <v>1</v>
      </c>
      <c r="N144" s="207" t="s">
        <v>42</v>
      </c>
      <c r="O144" s="58"/>
      <c r="P144" s="170">
        <f>O144*H144</f>
        <v>0</v>
      </c>
      <c r="Q144" s="170">
        <v>5.0000000000000001E-4</v>
      </c>
      <c r="R144" s="170">
        <f>Q144*H144</f>
        <v>5.5E-2</v>
      </c>
      <c r="S144" s="170">
        <v>0</v>
      </c>
      <c r="T144" s="17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2" t="s">
        <v>177</v>
      </c>
      <c r="AT144" s="172" t="s">
        <v>326</v>
      </c>
      <c r="AU144" s="172" t="s">
        <v>86</v>
      </c>
      <c r="AY144" s="17" t="s">
        <v>134</v>
      </c>
      <c r="BE144" s="173">
        <f>IF(N144="základní",J144,0)</f>
        <v>0</v>
      </c>
      <c r="BF144" s="173">
        <f>IF(N144="snížená",J144,0)</f>
        <v>0</v>
      </c>
      <c r="BG144" s="173">
        <f>IF(N144="zákl. přenesená",J144,0)</f>
        <v>0</v>
      </c>
      <c r="BH144" s="173">
        <f>IF(N144="sníž. přenesená",J144,0)</f>
        <v>0</v>
      </c>
      <c r="BI144" s="173">
        <f>IF(N144="nulová",J144,0)</f>
        <v>0</v>
      </c>
      <c r="BJ144" s="17" t="s">
        <v>21</v>
      </c>
      <c r="BK144" s="173">
        <f>ROUND(I144*H144,2)</f>
        <v>0</v>
      </c>
      <c r="BL144" s="17" t="s">
        <v>156</v>
      </c>
      <c r="BM144" s="172" t="s">
        <v>726</v>
      </c>
    </row>
    <row r="145" spans="1:65" s="2" customFormat="1">
      <c r="A145" s="32"/>
      <c r="B145" s="33"/>
      <c r="C145" s="32"/>
      <c r="D145" s="174" t="s">
        <v>144</v>
      </c>
      <c r="E145" s="32"/>
      <c r="F145" s="175" t="s">
        <v>725</v>
      </c>
      <c r="G145" s="32"/>
      <c r="H145" s="32"/>
      <c r="I145" s="96"/>
      <c r="J145" s="32"/>
      <c r="K145" s="32"/>
      <c r="L145" s="33"/>
      <c r="M145" s="176"/>
      <c r="N145" s="177"/>
      <c r="O145" s="58"/>
      <c r="P145" s="58"/>
      <c r="Q145" s="58"/>
      <c r="R145" s="58"/>
      <c r="S145" s="58"/>
      <c r="T145" s="59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144</v>
      </c>
      <c r="AU145" s="17" t="s">
        <v>86</v>
      </c>
    </row>
    <row r="146" spans="1:65" s="14" customFormat="1">
      <c r="B146" s="190"/>
      <c r="D146" s="174" t="s">
        <v>202</v>
      </c>
      <c r="E146" s="191" t="s">
        <v>1</v>
      </c>
      <c r="F146" s="192" t="s">
        <v>727</v>
      </c>
      <c r="H146" s="193">
        <v>110</v>
      </c>
      <c r="I146" s="194"/>
      <c r="L146" s="190"/>
      <c r="M146" s="195"/>
      <c r="N146" s="196"/>
      <c r="O146" s="196"/>
      <c r="P146" s="196"/>
      <c r="Q146" s="196"/>
      <c r="R146" s="196"/>
      <c r="S146" s="196"/>
      <c r="T146" s="197"/>
      <c r="AT146" s="191" t="s">
        <v>202</v>
      </c>
      <c r="AU146" s="191" t="s">
        <v>86</v>
      </c>
      <c r="AV146" s="14" t="s">
        <v>86</v>
      </c>
      <c r="AW146" s="14" t="s">
        <v>34</v>
      </c>
      <c r="AX146" s="14" t="s">
        <v>21</v>
      </c>
      <c r="AY146" s="191" t="s">
        <v>134</v>
      </c>
    </row>
    <row r="147" spans="1:65" s="2" customFormat="1" ht="16.5" customHeight="1">
      <c r="A147" s="32"/>
      <c r="B147" s="160"/>
      <c r="C147" s="198" t="s">
        <v>177</v>
      </c>
      <c r="D147" s="198" t="s">
        <v>326</v>
      </c>
      <c r="E147" s="199" t="s">
        <v>728</v>
      </c>
      <c r="F147" s="200" t="s">
        <v>729</v>
      </c>
      <c r="G147" s="201" t="s">
        <v>432</v>
      </c>
      <c r="H147" s="202">
        <v>106</v>
      </c>
      <c r="I147" s="203"/>
      <c r="J147" s="204">
        <f>ROUND(I147*H147,2)</f>
        <v>0</v>
      </c>
      <c r="K147" s="200" t="s">
        <v>1</v>
      </c>
      <c r="L147" s="205"/>
      <c r="M147" s="206" t="s">
        <v>1</v>
      </c>
      <c r="N147" s="207" t="s">
        <v>42</v>
      </c>
      <c r="O147" s="58"/>
      <c r="P147" s="170">
        <f>O147*H147</f>
        <v>0</v>
      </c>
      <c r="Q147" s="170">
        <v>5.0000000000000001E-4</v>
      </c>
      <c r="R147" s="170">
        <f>Q147*H147</f>
        <v>5.2999999999999999E-2</v>
      </c>
      <c r="S147" s="170">
        <v>0</v>
      </c>
      <c r="T147" s="171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2" t="s">
        <v>177</v>
      </c>
      <c r="AT147" s="172" t="s">
        <v>326</v>
      </c>
      <c r="AU147" s="172" t="s">
        <v>86</v>
      </c>
      <c r="AY147" s="17" t="s">
        <v>134</v>
      </c>
      <c r="BE147" s="173">
        <f>IF(N147="základní",J147,0)</f>
        <v>0</v>
      </c>
      <c r="BF147" s="173">
        <f>IF(N147="snížená",J147,0)</f>
        <v>0</v>
      </c>
      <c r="BG147" s="173">
        <f>IF(N147="zákl. přenesená",J147,0)</f>
        <v>0</v>
      </c>
      <c r="BH147" s="173">
        <f>IF(N147="sníž. přenesená",J147,0)</f>
        <v>0</v>
      </c>
      <c r="BI147" s="173">
        <f>IF(N147="nulová",J147,0)</f>
        <v>0</v>
      </c>
      <c r="BJ147" s="17" t="s">
        <v>21</v>
      </c>
      <c r="BK147" s="173">
        <f>ROUND(I147*H147,2)</f>
        <v>0</v>
      </c>
      <c r="BL147" s="17" t="s">
        <v>156</v>
      </c>
      <c r="BM147" s="172" t="s">
        <v>730</v>
      </c>
    </row>
    <row r="148" spans="1:65" s="2" customFormat="1">
      <c r="A148" s="32"/>
      <c r="B148" s="33"/>
      <c r="C148" s="32"/>
      <c r="D148" s="174" t="s">
        <v>144</v>
      </c>
      <c r="E148" s="32"/>
      <c r="F148" s="175" t="s">
        <v>729</v>
      </c>
      <c r="G148" s="32"/>
      <c r="H148" s="32"/>
      <c r="I148" s="96"/>
      <c r="J148" s="32"/>
      <c r="K148" s="32"/>
      <c r="L148" s="33"/>
      <c r="M148" s="176"/>
      <c r="N148" s="177"/>
      <c r="O148" s="58"/>
      <c r="P148" s="58"/>
      <c r="Q148" s="58"/>
      <c r="R148" s="58"/>
      <c r="S148" s="58"/>
      <c r="T148" s="59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7" t="s">
        <v>144</v>
      </c>
      <c r="AU148" s="17" t="s">
        <v>86</v>
      </c>
    </row>
    <row r="149" spans="1:65" s="14" customFormat="1">
      <c r="B149" s="190"/>
      <c r="D149" s="174" t="s">
        <v>202</v>
      </c>
      <c r="E149" s="191" t="s">
        <v>1</v>
      </c>
      <c r="F149" s="192" t="s">
        <v>731</v>
      </c>
      <c r="H149" s="193">
        <v>106</v>
      </c>
      <c r="I149" s="194"/>
      <c r="L149" s="190"/>
      <c r="M149" s="195"/>
      <c r="N149" s="196"/>
      <c r="O149" s="196"/>
      <c r="P149" s="196"/>
      <c r="Q149" s="196"/>
      <c r="R149" s="196"/>
      <c r="S149" s="196"/>
      <c r="T149" s="197"/>
      <c r="AT149" s="191" t="s">
        <v>202</v>
      </c>
      <c r="AU149" s="191" t="s">
        <v>86</v>
      </c>
      <c r="AV149" s="14" t="s">
        <v>86</v>
      </c>
      <c r="AW149" s="14" t="s">
        <v>34</v>
      </c>
      <c r="AX149" s="14" t="s">
        <v>21</v>
      </c>
      <c r="AY149" s="191" t="s">
        <v>134</v>
      </c>
    </row>
    <row r="150" spans="1:65" s="2" customFormat="1" ht="16.5" customHeight="1">
      <c r="A150" s="32"/>
      <c r="B150" s="160"/>
      <c r="C150" s="198" t="s">
        <v>182</v>
      </c>
      <c r="D150" s="198" t="s">
        <v>326</v>
      </c>
      <c r="E150" s="199" t="s">
        <v>732</v>
      </c>
      <c r="F150" s="200" t="s">
        <v>733</v>
      </c>
      <c r="G150" s="201" t="s">
        <v>432</v>
      </c>
      <c r="H150" s="202">
        <v>14</v>
      </c>
      <c r="I150" s="203"/>
      <c r="J150" s="204">
        <f>ROUND(I150*H150,2)</f>
        <v>0</v>
      </c>
      <c r="K150" s="200" t="s">
        <v>1</v>
      </c>
      <c r="L150" s="205"/>
      <c r="M150" s="206" t="s">
        <v>1</v>
      </c>
      <c r="N150" s="207" t="s">
        <v>42</v>
      </c>
      <c r="O150" s="58"/>
      <c r="P150" s="170">
        <f>O150*H150</f>
        <v>0</v>
      </c>
      <c r="Q150" s="170">
        <v>5.0000000000000001E-4</v>
      </c>
      <c r="R150" s="170">
        <f>Q150*H150</f>
        <v>7.0000000000000001E-3</v>
      </c>
      <c r="S150" s="170">
        <v>0</v>
      </c>
      <c r="T150" s="17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2" t="s">
        <v>177</v>
      </c>
      <c r="AT150" s="172" t="s">
        <v>326</v>
      </c>
      <c r="AU150" s="172" t="s">
        <v>86</v>
      </c>
      <c r="AY150" s="17" t="s">
        <v>134</v>
      </c>
      <c r="BE150" s="173">
        <f>IF(N150="základní",J150,0)</f>
        <v>0</v>
      </c>
      <c r="BF150" s="173">
        <f>IF(N150="snížená",J150,0)</f>
        <v>0</v>
      </c>
      <c r="BG150" s="173">
        <f>IF(N150="zákl. přenesená",J150,0)</f>
        <v>0</v>
      </c>
      <c r="BH150" s="173">
        <f>IF(N150="sníž. přenesená",J150,0)</f>
        <v>0</v>
      </c>
      <c r="BI150" s="173">
        <f>IF(N150="nulová",J150,0)</f>
        <v>0</v>
      </c>
      <c r="BJ150" s="17" t="s">
        <v>21</v>
      </c>
      <c r="BK150" s="173">
        <f>ROUND(I150*H150,2)</f>
        <v>0</v>
      </c>
      <c r="BL150" s="17" t="s">
        <v>156</v>
      </c>
      <c r="BM150" s="172" t="s">
        <v>734</v>
      </c>
    </row>
    <row r="151" spans="1:65" s="2" customFormat="1">
      <c r="A151" s="32"/>
      <c r="B151" s="33"/>
      <c r="C151" s="32"/>
      <c r="D151" s="174" t="s">
        <v>144</v>
      </c>
      <c r="E151" s="32"/>
      <c r="F151" s="175" t="s">
        <v>735</v>
      </c>
      <c r="G151" s="32"/>
      <c r="H151" s="32"/>
      <c r="I151" s="96"/>
      <c r="J151" s="32"/>
      <c r="K151" s="32"/>
      <c r="L151" s="33"/>
      <c r="M151" s="176"/>
      <c r="N151" s="177"/>
      <c r="O151" s="58"/>
      <c r="P151" s="58"/>
      <c r="Q151" s="58"/>
      <c r="R151" s="58"/>
      <c r="S151" s="58"/>
      <c r="T151" s="59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144</v>
      </c>
      <c r="AU151" s="17" t="s">
        <v>86</v>
      </c>
    </row>
    <row r="152" spans="1:65" s="2" customFormat="1" ht="16.5" customHeight="1">
      <c r="A152" s="32"/>
      <c r="B152" s="160"/>
      <c r="C152" s="161" t="s">
        <v>26</v>
      </c>
      <c r="D152" s="161" t="s">
        <v>137</v>
      </c>
      <c r="E152" s="162" t="s">
        <v>594</v>
      </c>
      <c r="F152" s="163" t="s">
        <v>595</v>
      </c>
      <c r="G152" s="164" t="s">
        <v>432</v>
      </c>
      <c r="H152" s="165">
        <v>7</v>
      </c>
      <c r="I152" s="166"/>
      <c r="J152" s="167">
        <f>ROUND(I152*H152,2)</f>
        <v>0</v>
      </c>
      <c r="K152" s="163" t="s">
        <v>1</v>
      </c>
      <c r="L152" s="33"/>
      <c r="M152" s="168" t="s">
        <v>1</v>
      </c>
      <c r="N152" s="169" t="s">
        <v>42</v>
      </c>
      <c r="O152" s="58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2" t="s">
        <v>156</v>
      </c>
      <c r="AT152" s="172" t="s">
        <v>137</v>
      </c>
      <c r="AU152" s="172" t="s">
        <v>86</v>
      </c>
      <c r="AY152" s="17" t="s">
        <v>134</v>
      </c>
      <c r="BE152" s="173">
        <f>IF(N152="základní",J152,0)</f>
        <v>0</v>
      </c>
      <c r="BF152" s="173">
        <f>IF(N152="snížená",J152,0)</f>
        <v>0</v>
      </c>
      <c r="BG152" s="173">
        <f>IF(N152="zákl. přenesená",J152,0)</f>
        <v>0</v>
      </c>
      <c r="BH152" s="173">
        <f>IF(N152="sníž. přenesená",J152,0)</f>
        <v>0</v>
      </c>
      <c r="BI152" s="173">
        <f>IF(N152="nulová",J152,0)</f>
        <v>0</v>
      </c>
      <c r="BJ152" s="17" t="s">
        <v>21</v>
      </c>
      <c r="BK152" s="173">
        <f>ROUND(I152*H152,2)</f>
        <v>0</v>
      </c>
      <c r="BL152" s="17" t="s">
        <v>156</v>
      </c>
      <c r="BM152" s="172" t="s">
        <v>299</v>
      </c>
    </row>
    <row r="153" spans="1:65" s="2" customFormat="1" ht="16.5" customHeight="1">
      <c r="A153" s="32"/>
      <c r="B153" s="160"/>
      <c r="C153" s="161" t="s">
        <v>256</v>
      </c>
      <c r="D153" s="161" t="s">
        <v>137</v>
      </c>
      <c r="E153" s="162" t="s">
        <v>596</v>
      </c>
      <c r="F153" s="163" t="s">
        <v>597</v>
      </c>
      <c r="G153" s="164" t="s">
        <v>432</v>
      </c>
      <c r="H153" s="165">
        <v>11</v>
      </c>
      <c r="I153" s="166"/>
      <c r="J153" s="167">
        <f>ROUND(I153*H153,2)</f>
        <v>0</v>
      </c>
      <c r="K153" s="163" t="s">
        <v>1</v>
      </c>
      <c r="L153" s="33"/>
      <c r="M153" s="168" t="s">
        <v>1</v>
      </c>
      <c r="N153" s="169" t="s">
        <v>42</v>
      </c>
      <c r="O153" s="58"/>
      <c r="P153" s="170">
        <f>O153*H153</f>
        <v>0</v>
      </c>
      <c r="Q153" s="170">
        <v>0</v>
      </c>
      <c r="R153" s="170">
        <f>Q153*H153</f>
        <v>0</v>
      </c>
      <c r="S153" s="170">
        <v>0</v>
      </c>
      <c r="T153" s="171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2" t="s">
        <v>156</v>
      </c>
      <c r="AT153" s="172" t="s">
        <v>137</v>
      </c>
      <c r="AU153" s="172" t="s">
        <v>86</v>
      </c>
      <c r="AY153" s="17" t="s">
        <v>134</v>
      </c>
      <c r="BE153" s="173">
        <f>IF(N153="základní",J153,0)</f>
        <v>0</v>
      </c>
      <c r="BF153" s="173">
        <f>IF(N153="snížená",J153,0)</f>
        <v>0</v>
      </c>
      <c r="BG153" s="173">
        <f>IF(N153="zákl. přenesená",J153,0)</f>
        <v>0</v>
      </c>
      <c r="BH153" s="173">
        <f>IF(N153="sníž. přenesená",J153,0)</f>
        <v>0</v>
      </c>
      <c r="BI153" s="173">
        <f>IF(N153="nulová",J153,0)</f>
        <v>0</v>
      </c>
      <c r="BJ153" s="17" t="s">
        <v>21</v>
      </c>
      <c r="BK153" s="173">
        <f>ROUND(I153*H153,2)</f>
        <v>0</v>
      </c>
      <c r="BL153" s="17" t="s">
        <v>156</v>
      </c>
      <c r="BM153" s="172" t="s">
        <v>313</v>
      </c>
    </row>
    <row r="154" spans="1:65" s="2" customFormat="1" ht="16.5" customHeight="1">
      <c r="A154" s="32"/>
      <c r="B154" s="160"/>
      <c r="C154" s="161" t="s">
        <v>262</v>
      </c>
      <c r="D154" s="161" t="s">
        <v>137</v>
      </c>
      <c r="E154" s="162" t="s">
        <v>598</v>
      </c>
      <c r="F154" s="163" t="s">
        <v>599</v>
      </c>
      <c r="G154" s="164" t="s">
        <v>432</v>
      </c>
      <c r="H154" s="165">
        <v>18</v>
      </c>
      <c r="I154" s="166"/>
      <c r="J154" s="167">
        <f>ROUND(I154*H154,2)</f>
        <v>0</v>
      </c>
      <c r="K154" s="163" t="s">
        <v>200</v>
      </c>
      <c r="L154" s="33"/>
      <c r="M154" s="168" t="s">
        <v>1</v>
      </c>
      <c r="N154" s="169" t="s">
        <v>42</v>
      </c>
      <c r="O154" s="58"/>
      <c r="P154" s="170">
        <f>O154*H154</f>
        <v>0</v>
      </c>
      <c r="Q154" s="170">
        <v>6.0000000000000002E-5</v>
      </c>
      <c r="R154" s="170">
        <f>Q154*H154</f>
        <v>1.08E-3</v>
      </c>
      <c r="S154" s="170">
        <v>0</v>
      </c>
      <c r="T154" s="17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2" t="s">
        <v>156</v>
      </c>
      <c r="AT154" s="172" t="s">
        <v>137</v>
      </c>
      <c r="AU154" s="172" t="s">
        <v>86</v>
      </c>
      <c r="AY154" s="17" t="s">
        <v>134</v>
      </c>
      <c r="BE154" s="173">
        <f>IF(N154="základní",J154,0)</f>
        <v>0</v>
      </c>
      <c r="BF154" s="173">
        <f>IF(N154="snížená",J154,0)</f>
        <v>0</v>
      </c>
      <c r="BG154" s="173">
        <f>IF(N154="zákl. přenesená",J154,0)</f>
        <v>0</v>
      </c>
      <c r="BH154" s="173">
        <f>IF(N154="sníž. přenesená",J154,0)</f>
        <v>0</v>
      </c>
      <c r="BI154" s="173">
        <f>IF(N154="nulová",J154,0)</f>
        <v>0</v>
      </c>
      <c r="BJ154" s="17" t="s">
        <v>21</v>
      </c>
      <c r="BK154" s="173">
        <f>ROUND(I154*H154,2)</f>
        <v>0</v>
      </c>
      <c r="BL154" s="17" t="s">
        <v>156</v>
      </c>
      <c r="BM154" s="172" t="s">
        <v>600</v>
      </c>
    </row>
    <row r="155" spans="1:65" s="2" customFormat="1">
      <c r="A155" s="32"/>
      <c r="B155" s="33"/>
      <c r="C155" s="32"/>
      <c r="D155" s="174" t="s">
        <v>144</v>
      </c>
      <c r="E155" s="32"/>
      <c r="F155" s="175" t="s">
        <v>601</v>
      </c>
      <c r="G155" s="32"/>
      <c r="H155" s="32"/>
      <c r="I155" s="96"/>
      <c r="J155" s="32"/>
      <c r="K155" s="32"/>
      <c r="L155" s="33"/>
      <c r="M155" s="176"/>
      <c r="N155" s="177"/>
      <c r="O155" s="58"/>
      <c r="P155" s="58"/>
      <c r="Q155" s="58"/>
      <c r="R155" s="58"/>
      <c r="S155" s="58"/>
      <c r="T155" s="59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144</v>
      </c>
      <c r="AU155" s="17" t="s">
        <v>86</v>
      </c>
    </row>
    <row r="156" spans="1:65" s="13" customFormat="1">
      <c r="B156" s="183"/>
      <c r="D156" s="174" t="s">
        <v>202</v>
      </c>
      <c r="E156" s="184" t="s">
        <v>1</v>
      </c>
      <c r="F156" s="185" t="s">
        <v>602</v>
      </c>
      <c r="H156" s="184" t="s">
        <v>1</v>
      </c>
      <c r="I156" s="186"/>
      <c r="L156" s="183"/>
      <c r="M156" s="187"/>
      <c r="N156" s="188"/>
      <c r="O156" s="188"/>
      <c r="P156" s="188"/>
      <c r="Q156" s="188"/>
      <c r="R156" s="188"/>
      <c r="S156" s="188"/>
      <c r="T156" s="189"/>
      <c r="AT156" s="184" t="s">
        <v>202</v>
      </c>
      <c r="AU156" s="184" t="s">
        <v>86</v>
      </c>
      <c r="AV156" s="13" t="s">
        <v>21</v>
      </c>
      <c r="AW156" s="13" t="s">
        <v>34</v>
      </c>
      <c r="AX156" s="13" t="s">
        <v>77</v>
      </c>
      <c r="AY156" s="184" t="s">
        <v>134</v>
      </c>
    </row>
    <row r="157" spans="1:65" s="14" customFormat="1">
      <c r="B157" s="190"/>
      <c r="D157" s="174" t="s">
        <v>202</v>
      </c>
      <c r="E157" s="191" t="s">
        <v>1</v>
      </c>
      <c r="F157" s="192" t="s">
        <v>306</v>
      </c>
      <c r="H157" s="193">
        <v>18</v>
      </c>
      <c r="I157" s="194"/>
      <c r="L157" s="190"/>
      <c r="M157" s="195"/>
      <c r="N157" s="196"/>
      <c r="O157" s="196"/>
      <c r="P157" s="196"/>
      <c r="Q157" s="196"/>
      <c r="R157" s="196"/>
      <c r="S157" s="196"/>
      <c r="T157" s="197"/>
      <c r="AT157" s="191" t="s">
        <v>202</v>
      </c>
      <c r="AU157" s="191" t="s">
        <v>86</v>
      </c>
      <c r="AV157" s="14" t="s">
        <v>86</v>
      </c>
      <c r="AW157" s="14" t="s">
        <v>34</v>
      </c>
      <c r="AX157" s="14" t="s">
        <v>21</v>
      </c>
      <c r="AY157" s="191" t="s">
        <v>134</v>
      </c>
    </row>
    <row r="158" spans="1:65" s="2" customFormat="1" ht="16.5" customHeight="1">
      <c r="A158" s="32"/>
      <c r="B158" s="160"/>
      <c r="C158" s="198" t="s">
        <v>267</v>
      </c>
      <c r="D158" s="198" t="s">
        <v>326</v>
      </c>
      <c r="E158" s="199" t="s">
        <v>604</v>
      </c>
      <c r="F158" s="200" t="s">
        <v>605</v>
      </c>
      <c r="G158" s="201" t="s">
        <v>432</v>
      </c>
      <c r="H158" s="202">
        <v>54</v>
      </c>
      <c r="I158" s="203"/>
      <c r="J158" s="204">
        <f>ROUND(I158*H158,2)</f>
        <v>0</v>
      </c>
      <c r="K158" s="200" t="s">
        <v>271</v>
      </c>
      <c r="L158" s="205"/>
      <c r="M158" s="206" t="s">
        <v>1</v>
      </c>
      <c r="N158" s="207" t="s">
        <v>42</v>
      </c>
      <c r="O158" s="58"/>
      <c r="P158" s="170">
        <f>O158*H158</f>
        <v>0</v>
      </c>
      <c r="Q158" s="170">
        <v>4.7200000000000002E-3</v>
      </c>
      <c r="R158" s="170">
        <f>Q158*H158</f>
        <v>0.25488</v>
      </c>
      <c r="S158" s="170">
        <v>0</v>
      </c>
      <c r="T158" s="17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2" t="s">
        <v>177</v>
      </c>
      <c r="AT158" s="172" t="s">
        <v>326</v>
      </c>
      <c r="AU158" s="172" t="s">
        <v>86</v>
      </c>
      <c r="AY158" s="17" t="s">
        <v>134</v>
      </c>
      <c r="BE158" s="173">
        <f>IF(N158="základní",J158,0)</f>
        <v>0</v>
      </c>
      <c r="BF158" s="173">
        <f>IF(N158="snížená",J158,0)</f>
        <v>0</v>
      </c>
      <c r="BG158" s="173">
        <f>IF(N158="zákl. přenesená",J158,0)</f>
        <v>0</v>
      </c>
      <c r="BH158" s="173">
        <f>IF(N158="sníž. přenesená",J158,0)</f>
        <v>0</v>
      </c>
      <c r="BI158" s="173">
        <f>IF(N158="nulová",J158,0)</f>
        <v>0</v>
      </c>
      <c r="BJ158" s="17" t="s">
        <v>21</v>
      </c>
      <c r="BK158" s="173">
        <f>ROUND(I158*H158,2)</f>
        <v>0</v>
      </c>
      <c r="BL158" s="17" t="s">
        <v>156</v>
      </c>
      <c r="BM158" s="172" t="s">
        <v>606</v>
      </c>
    </row>
    <row r="159" spans="1:65" s="2" customFormat="1">
      <c r="A159" s="32"/>
      <c r="B159" s="33"/>
      <c r="C159" s="32"/>
      <c r="D159" s="174" t="s">
        <v>144</v>
      </c>
      <c r="E159" s="32"/>
      <c r="F159" s="175" t="s">
        <v>607</v>
      </c>
      <c r="G159" s="32"/>
      <c r="H159" s="32"/>
      <c r="I159" s="96"/>
      <c r="J159" s="32"/>
      <c r="K159" s="32"/>
      <c r="L159" s="33"/>
      <c r="M159" s="176"/>
      <c r="N159" s="177"/>
      <c r="O159" s="58"/>
      <c r="P159" s="58"/>
      <c r="Q159" s="58"/>
      <c r="R159" s="58"/>
      <c r="S159" s="58"/>
      <c r="T159" s="59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7" t="s">
        <v>144</v>
      </c>
      <c r="AU159" s="17" t="s">
        <v>86</v>
      </c>
    </row>
    <row r="160" spans="1:65" s="2" customFormat="1" ht="16.5" customHeight="1">
      <c r="A160" s="32"/>
      <c r="B160" s="160"/>
      <c r="C160" s="198" t="s">
        <v>277</v>
      </c>
      <c r="D160" s="198" t="s">
        <v>326</v>
      </c>
      <c r="E160" s="199" t="s">
        <v>608</v>
      </c>
      <c r="F160" s="200" t="s">
        <v>609</v>
      </c>
      <c r="G160" s="201" t="s">
        <v>432</v>
      </c>
      <c r="H160" s="202">
        <v>54</v>
      </c>
      <c r="I160" s="203"/>
      <c r="J160" s="204">
        <f>ROUND(I160*H160,2)</f>
        <v>0</v>
      </c>
      <c r="K160" s="200" t="s">
        <v>1</v>
      </c>
      <c r="L160" s="205"/>
      <c r="M160" s="206" t="s">
        <v>1</v>
      </c>
      <c r="N160" s="207" t="s">
        <v>42</v>
      </c>
      <c r="O160" s="58"/>
      <c r="P160" s="170">
        <f>O160*H160</f>
        <v>0</v>
      </c>
      <c r="Q160" s="170">
        <v>3.5400000000000002E-3</v>
      </c>
      <c r="R160" s="170">
        <f>Q160*H160</f>
        <v>0.19116</v>
      </c>
      <c r="S160" s="170">
        <v>0</v>
      </c>
      <c r="T160" s="171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2" t="s">
        <v>177</v>
      </c>
      <c r="AT160" s="172" t="s">
        <v>326</v>
      </c>
      <c r="AU160" s="172" t="s">
        <v>86</v>
      </c>
      <c r="AY160" s="17" t="s">
        <v>134</v>
      </c>
      <c r="BE160" s="173">
        <f>IF(N160="základní",J160,0)</f>
        <v>0</v>
      </c>
      <c r="BF160" s="173">
        <f>IF(N160="snížená",J160,0)</f>
        <v>0</v>
      </c>
      <c r="BG160" s="173">
        <f>IF(N160="zákl. přenesená",J160,0)</f>
        <v>0</v>
      </c>
      <c r="BH160" s="173">
        <f>IF(N160="sníž. přenesená",J160,0)</f>
        <v>0</v>
      </c>
      <c r="BI160" s="173">
        <f>IF(N160="nulová",J160,0)</f>
        <v>0</v>
      </c>
      <c r="BJ160" s="17" t="s">
        <v>21</v>
      </c>
      <c r="BK160" s="173">
        <f>ROUND(I160*H160,2)</f>
        <v>0</v>
      </c>
      <c r="BL160" s="17" t="s">
        <v>156</v>
      </c>
      <c r="BM160" s="172" t="s">
        <v>610</v>
      </c>
    </row>
    <row r="161" spans="1:65" s="2" customFormat="1">
      <c r="A161" s="32"/>
      <c r="B161" s="33"/>
      <c r="C161" s="32"/>
      <c r="D161" s="174" t="s">
        <v>144</v>
      </c>
      <c r="E161" s="32"/>
      <c r="F161" s="175" t="s">
        <v>609</v>
      </c>
      <c r="G161" s="32"/>
      <c r="H161" s="32"/>
      <c r="I161" s="96"/>
      <c r="J161" s="32"/>
      <c r="K161" s="32"/>
      <c r="L161" s="33"/>
      <c r="M161" s="176"/>
      <c r="N161" s="177"/>
      <c r="O161" s="58"/>
      <c r="P161" s="58"/>
      <c r="Q161" s="58"/>
      <c r="R161" s="58"/>
      <c r="S161" s="58"/>
      <c r="T161" s="59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7" t="s">
        <v>144</v>
      </c>
      <c r="AU161" s="17" t="s">
        <v>86</v>
      </c>
    </row>
    <row r="162" spans="1:65" s="13" customFormat="1">
      <c r="B162" s="183"/>
      <c r="D162" s="174" t="s">
        <v>202</v>
      </c>
      <c r="E162" s="184" t="s">
        <v>1</v>
      </c>
      <c r="F162" s="185" t="s">
        <v>611</v>
      </c>
      <c r="H162" s="184" t="s">
        <v>1</v>
      </c>
      <c r="I162" s="186"/>
      <c r="L162" s="183"/>
      <c r="M162" s="187"/>
      <c r="N162" s="188"/>
      <c r="O162" s="188"/>
      <c r="P162" s="188"/>
      <c r="Q162" s="188"/>
      <c r="R162" s="188"/>
      <c r="S162" s="188"/>
      <c r="T162" s="189"/>
      <c r="AT162" s="184" t="s">
        <v>202</v>
      </c>
      <c r="AU162" s="184" t="s">
        <v>86</v>
      </c>
      <c r="AV162" s="13" t="s">
        <v>21</v>
      </c>
      <c r="AW162" s="13" t="s">
        <v>34</v>
      </c>
      <c r="AX162" s="13" t="s">
        <v>77</v>
      </c>
      <c r="AY162" s="184" t="s">
        <v>134</v>
      </c>
    </row>
    <row r="163" spans="1:65" s="14" customFormat="1">
      <c r="B163" s="190"/>
      <c r="D163" s="174" t="s">
        <v>202</v>
      </c>
      <c r="E163" s="191" t="s">
        <v>1</v>
      </c>
      <c r="F163" s="192" t="s">
        <v>736</v>
      </c>
      <c r="H163" s="193">
        <v>54</v>
      </c>
      <c r="I163" s="194"/>
      <c r="L163" s="190"/>
      <c r="M163" s="195"/>
      <c r="N163" s="196"/>
      <c r="O163" s="196"/>
      <c r="P163" s="196"/>
      <c r="Q163" s="196"/>
      <c r="R163" s="196"/>
      <c r="S163" s="196"/>
      <c r="T163" s="197"/>
      <c r="AT163" s="191" t="s">
        <v>202</v>
      </c>
      <c r="AU163" s="191" t="s">
        <v>86</v>
      </c>
      <c r="AV163" s="14" t="s">
        <v>86</v>
      </c>
      <c r="AW163" s="14" t="s">
        <v>34</v>
      </c>
      <c r="AX163" s="14" t="s">
        <v>21</v>
      </c>
      <c r="AY163" s="191" t="s">
        <v>134</v>
      </c>
    </row>
    <row r="164" spans="1:65" s="2" customFormat="1" ht="16.5" customHeight="1">
      <c r="A164" s="32"/>
      <c r="B164" s="160"/>
      <c r="C164" s="198" t="s">
        <v>8</v>
      </c>
      <c r="D164" s="198" t="s">
        <v>326</v>
      </c>
      <c r="E164" s="199" t="s">
        <v>613</v>
      </c>
      <c r="F164" s="200" t="s">
        <v>614</v>
      </c>
      <c r="G164" s="201" t="s">
        <v>432</v>
      </c>
      <c r="H164" s="202">
        <v>54</v>
      </c>
      <c r="I164" s="203"/>
      <c r="J164" s="204">
        <f>ROUND(I164*H164,2)</f>
        <v>0</v>
      </c>
      <c r="K164" s="200" t="s">
        <v>1</v>
      </c>
      <c r="L164" s="205"/>
      <c r="M164" s="206" t="s">
        <v>1</v>
      </c>
      <c r="N164" s="207" t="s">
        <v>42</v>
      </c>
      <c r="O164" s="58"/>
      <c r="P164" s="170">
        <f>O164*H164</f>
        <v>0</v>
      </c>
      <c r="Q164" s="170">
        <v>3.5400000000000002E-3</v>
      </c>
      <c r="R164" s="170">
        <f>Q164*H164</f>
        <v>0.19116</v>
      </c>
      <c r="S164" s="170">
        <v>0</v>
      </c>
      <c r="T164" s="171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2" t="s">
        <v>177</v>
      </c>
      <c r="AT164" s="172" t="s">
        <v>326</v>
      </c>
      <c r="AU164" s="172" t="s">
        <v>86</v>
      </c>
      <c r="AY164" s="17" t="s">
        <v>134</v>
      </c>
      <c r="BE164" s="173">
        <f>IF(N164="základní",J164,0)</f>
        <v>0</v>
      </c>
      <c r="BF164" s="173">
        <f>IF(N164="snížená",J164,0)</f>
        <v>0</v>
      </c>
      <c r="BG164" s="173">
        <f>IF(N164="zákl. přenesená",J164,0)</f>
        <v>0</v>
      </c>
      <c r="BH164" s="173">
        <f>IF(N164="sníž. přenesená",J164,0)</f>
        <v>0</v>
      </c>
      <c r="BI164" s="173">
        <f>IF(N164="nulová",J164,0)</f>
        <v>0</v>
      </c>
      <c r="BJ164" s="17" t="s">
        <v>21</v>
      </c>
      <c r="BK164" s="173">
        <f>ROUND(I164*H164,2)</f>
        <v>0</v>
      </c>
      <c r="BL164" s="17" t="s">
        <v>156</v>
      </c>
      <c r="BM164" s="172" t="s">
        <v>615</v>
      </c>
    </row>
    <row r="165" spans="1:65" s="13" customFormat="1">
      <c r="B165" s="183"/>
      <c r="D165" s="174" t="s">
        <v>202</v>
      </c>
      <c r="E165" s="184" t="s">
        <v>1</v>
      </c>
      <c r="F165" s="185" t="s">
        <v>616</v>
      </c>
      <c r="H165" s="184" t="s">
        <v>1</v>
      </c>
      <c r="I165" s="186"/>
      <c r="L165" s="183"/>
      <c r="M165" s="187"/>
      <c r="N165" s="188"/>
      <c r="O165" s="188"/>
      <c r="P165" s="188"/>
      <c r="Q165" s="188"/>
      <c r="R165" s="188"/>
      <c r="S165" s="188"/>
      <c r="T165" s="189"/>
      <c r="AT165" s="184" t="s">
        <v>202</v>
      </c>
      <c r="AU165" s="184" t="s">
        <v>86</v>
      </c>
      <c r="AV165" s="13" t="s">
        <v>21</v>
      </c>
      <c r="AW165" s="13" t="s">
        <v>34</v>
      </c>
      <c r="AX165" s="13" t="s">
        <v>77</v>
      </c>
      <c r="AY165" s="184" t="s">
        <v>134</v>
      </c>
    </row>
    <row r="166" spans="1:65" s="14" customFormat="1">
      <c r="B166" s="190"/>
      <c r="D166" s="174" t="s">
        <v>202</v>
      </c>
      <c r="E166" s="191" t="s">
        <v>1</v>
      </c>
      <c r="F166" s="192" t="s">
        <v>736</v>
      </c>
      <c r="H166" s="193">
        <v>54</v>
      </c>
      <c r="I166" s="194"/>
      <c r="L166" s="190"/>
      <c r="M166" s="195"/>
      <c r="N166" s="196"/>
      <c r="O166" s="196"/>
      <c r="P166" s="196"/>
      <c r="Q166" s="196"/>
      <c r="R166" s="196"/>
      <c r="S166" s="196"/>
      <c r="T166" s="197"/>
      <c r="AT166" s="191" t="s">
        <v>202</v>
      </c>
      <c r="AU166" s="191" t="s">
        <v>86</v>
      </c>
      <c r="AV166" s="14" t="s">
        <v>86</v>
      </c>
      <c r="AW166" s="14" t="s">
        <v>34</v>
      </c>
      <c r="AX166" s="14" t="s">
        <v>21</v>
      </c>
      <c r="AY166" s="191" t="s">
        <v>134</v>
      </c>
    </row>
    <row r="167" spans="1:65" s="2" customFormat="1" ht="16.5" customHeight="1">
      <c r="A167" s="32"/>
      <c r="B167" s="160"/>
      <c r="C167" s="161" t="s">
        <v>292</v>
      </c>
      <c r="D167" s="161" t="s">
        <v>137</v>
      </c>
      <c r="E167" s="162" t="s">
        <v>617</v>
      </c>
      <c r="F167" s="163" t="s">
        <v>618</v>
      </c>
      <c r="G167" s="164" t="s">
        <v>432</v>
      </c>
      <c r="H167" s="165">
        <v>248</v>
      </c>
      <c r="I167" s="166"/>
      <c r="J167" s="167">
        <f>ROUND(I167*H167,2)</f>
        <v>0</v>
      </c>
      <c r="K167" s="163" t="s">
        <v>200</v>
      </c>
      <c r="L167" s="33"/>
      <c r="M167" s="168" t="s">
        <v>1</v>
      </c>
      <c r="N167" s="169" t="s">
        <v>42</v>
      </c>
      <c r="O167" s="58"/>
      <c r="P167" s="170">
        <f>O167*H167</f>
        <v>0</v>
      </c>
      <c r="Q167" s="170">
        <v>0</v>
      </c>
      <c r="R167" s="170">
        <f>Q167*H167</f>
        <v>0</v>
      </c>
      <c r="S167" s="170">
        <v>0</v>
      </c>
      <c r="T167" s="171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72" t="s">
        <v>156</v>
      </c>
      <c r="AT167" s="172" t="s">
        <v>137</v>
      </c>
      <c r="AU167" s="172" t="s">
        <v>86</v>
      </c>
      <c r="AY167" s="17" t="s">
        <v>134</v>
      </c>
      <c r="BE167" s="173">
        <f>IF(N167="základní",J167,0)</f>
        <v>0</v>
      </c>
      <c r="BF167" s="173">
        <f>IF(N167="snížená",J167,0)</f>
        <v>0</v>
      </c>
      <c r="BG167" s="173">
        <f>IF(N167="zákl. přenesená",J167,0)</f>
        <v>0</v>
      </c>
      <c r="BH167" s="173">
        <f>IF(N167="sníž. přenesená",J167,0)</f>
        <v>0</v>
      </c>
      <c r="BI167" s="173">
        <f>IF(N167="nulová",J167,0)</f>
        <v>0</v>
      </c>
      <c r="BJ167" s="17" t="s">
        <v>21</v>
      </c>
      <c r="BK167" s="173">
        <f>ROUND(I167*H167,2)</f>
        <v>0</v>
      </c>
      <c r="BL167" s="17" t="s">
        <v>156</v>
      </c>
      <c r="BM167" s="172" t="s">
        <v>619</v>
      </c>
    </row>
    <row r="168" spans="1:65" s="2" customFormat="1">
      <c r="A168" s="32"/>
      <c r="B168" s="33"/>
      <c r="C168" s="32"/>
      <c r="D168" s="174" t="s">
        <v>144</v>
      </c>
      <c r="E168" s="32"/>
      <c r="F168" s="175" t="s">
        <v>620</v>
      </c>
      <c r="G168" s="32"/>
      <c r="H168" s="32"/>
      <c r="I168" s="96"/>
      <c r="J168" s="32"/>
      <c r="K168" s="32"/>
      <c r="L168" s="33"/>
      <c r="M168" s="176"/>
      <c r="N168" s="177"/>
      <c r="O168" s="58"/>
      <c r="P168" s="58"/>
      <c r="Q168" s="58"/>
      <c r="R168" s="58"/>
      <c r="S168" s="58"/>
      <c r="T168" s="59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7" t="s">
        <v>144</v>
      </c>
      <c r="AU168" s="17" t="s">
        <v>86</v>
      </c>
    </row>
    <row r="169" spans="1:65" s="13" customFormat="1">
      <c r="B169" s="183"/>
      <c r="D169" s="174" t="s">
        <v>202</v>
      </c>
      <c r="E169" s="184" t="s">
        <v>1</v>
      </c>
      <c r="F169" s="185" t="s">
        <v>602</v>
      </c>
      <c r="H169" s="184" t="s">
        <v>1</v>
      </c>
      <c r="I169" s="186"/>
      <c r="L169" s="183"/>
      <c r="M169" s="187"/>
      <c r="N169" s="188"/>
      <c r="O169" s="188"/>
      <c r="P169" s="188"/>
      <c r="Q169" s="188"/>
      <c r="R169" s="188"/>
      <c r="S169" s="188"/>
      <c r="T169" s="189"/>
      <c r="AT169" s="184" t="s">
        <v>202</v>
      </c>
      <c r="AU169" s="184" t="s">
        <v>86</v>
      </c>
      <c r="AV169" s="13" t="s">
        <v>21</v>
      </c>
      <c r="AW169" s="13" t="s">
        <v>34</v>
      </c>
      <c r="AX169" s="13" t="s">
        <v>77</v>
      </c>
      <c r="AY169" s="184" t="s">
        <v>134</v>
      </c>
    </row>
    <row r="170" spans="1:65" s="14" customFormat="1">
      <c r="B170" s="190"/>
      <c r="D170" s="174" t="s">
        <v>202</v>
      </c>
      <c r="E170" s="191" t="s">
        <v>1</v>
      </c>
      <c r="F170" s="192" t="s">
        <v>737</v>
      </c>
      <c r="H170" s="193">
        <v>248</v>
      </c>
      <c r="I170" s="194"/>
      <c r="L170" s="190"/>
      <c r="M170" s="195"/>
      <c r="N170" s="196"/>
      <c r="O170" s="196"/>
      <c r="P170" s="196"/>
      <c r="Q170" s="196"/>
      <c r="R170" s="196"/>
      <c r="S170" s="196"/>
      <c r="T170" s="197"/>
      <c r="AT170" s="191" t="s">
        <v>202</v>
      </c>
      <c r="AU170" s="191" t="s">
        <v>86</v>
      </c>
      <c r="AV170" s="14" t="s">
        <v>86</v>
      </c>
      <c r="AW170" s="14" t="s">
        <v>34</v>
      </c>
      <c r="AX170" s="14" t="s">
        <v>21</v>
      </c>
      <c r="AY170" s="191" t="s">
        <v>134</v>
      </c>
    </row>
    <row r="171" spans="1:65" s="2" customFormat="1" ht="16.5" customHeight="1">
      <c r="A171" s="32"/>
      <c r="B171" s="160"/>
      <c r="C171" s="161" t="s">
        <v>299</v>
      </c>
      <c r="D171" s="161" t="s">
        <v>137</v>
      </c>
      <c r="E171" s="162" t="s">
        <v>621</v>
      </c>
      <c r="F171" s="163" t="s">
        <v>622</v>
      </c>
      <c r="G171" s="164" t="s">
        <v>432</v>
      </c>
      <c r="H171" s="165">
        <v>32</v>
      </c>
      <c r="I171" s="166"/>
      <c r="J171" s="167">
        <f>ROUND(I171*H171,2)</f>
        <v>0</v>
      </c>
      <c r="K171" s="163" t="s">
        <v>200</v>
      </c>
      <c r="L171" s="33"/>
      <c r="M171" s="168" t="s">
        <v>1</v>
      </c>
      <c r="N171" s="169" t="s">
        <v>42</v>
      </c>
      <c r="O171" s="58"/>
      <c r="P171" s="170">
        <f>O171*H171</f>
        <v>0</v>
      </c>
      <c r="Q171" s="170">
        <v>2.0799999999999998E-3</v>
      </c>
      <c r="R171" s="170">
        <f>Q171*H171</f>
        <v>6.6559999999999994E-2</v>
      </c>
      <c r="S171" s="170">
        <v>0</v>
      </c>
      <c r="T171" s="171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2" t="s">
        <v>156</v>
      </c>
      <c r="AT171" s="172" t="s">
        <v>137</v>
      </c>
      <c r="AU171" s="172" t="s">
        <v>86</v>
      </c>
      <c r="AY171" s="17" t="s">
        <v>134</v>
      </c>
      <c r="BE171" s="173">
        <f>IF(N171="základní",J171,0)</f>
        <v>0</v>
      </c>
      <c r="BF171" s="173">
        <f>IF(N171="snížená",J171,0)</f>
        <v>0</v>
      </c>
      <c r="BG171" s="173">
        <f>IF(N171="zákl. přenesená",J171,0)</f>
        <v>0</v>
      </c>
      <c r="BH171" s="173">
        <f>IF(N171="sníž. přenesená",J171,0)</f>
        <v>0</v>
      </c>
      <c r="BI171" s="173">
        <f>IF(N171="nulová",J171,0)</f>
        <v>0</v>
      </c>
      <c r="BJ171" s="17" t="s">
        <v>21</v>
      </c>
      <c r="BK171" s="173">
        <f>ROUND(I171*H171,2)</f>
        <v>0</v>
      </c>
      <c r="BL171" s="17" t="s">
        <v>156</v>
      </c>
      <c r="BM171" s="172" t="s">
        <v>623</v>
      </c>
    </row>
    <row r="172" spans="1:65" s="2" customFormat="1">
      <c r="A172" s="32"/>
      <c r="B172" s="33"/>
      <c r="C172" s="32"/>
      <c r="D172" s="174" t="s">
        <v>144</v>
      </c>
      <c r="E172" s="32"/>
      <c r="F172" s="175" t="s">
        <v>624</v>
      </c>
      <c r="G172" s="32"/>
      <c r="H172" s="32"/>
      <c r="I172" s="96"/>
      <c r="J172" s="32"/>
      <c r="K172" s="32"/>
      <c r="L172" s="33"/>
      <c r="M172" s="176"/>
      <c r="N172" s="177"/>
      <c r="O172" s="58"/>
      <c r="P172" s="58"/>
      <c r="Q172" s="58"/>
      <c r="R172" s="58"/>
      <c r="S172" s="58"/>
      <c r="T172" s="59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144</v>
      </c>
      <c r="AU172" s="17" t="s">
        <v>86</v>
      </c>
    </row>
    <row r="173" spans="1:65" s="13" customFormat="1">
      <c r="B173" s="183"/>
      <c r="D173" s="174" t="s">
        <v>202</v>
      </c>
      <c r="E173" s="184" t="s">
        <v>1</v>
      </c>
      <c r="F173" s="185" t="s">
        <v>738</v>
      </c>
      <c r="H173" s="184" t="s">
        <v>1</v>
      </c>
      <c r="I173" s="186"/>
      <c r="L173" s="183"/>
      <c r="M173" s="187"/>
      <c r="N173" s="188"/>
      <c r="O173" s="188"/>
      <c r="P173" s="188"/>
      <c r="Q173" s="188"/>
      <c r="R173" s="188"/>
      <c r="S173" s="188"/>
      <c r="T173" s="189"/>
      <c r="AT173" s="184" t="s">
        <v>202</v>
      </c>
      <c r="AU173" s="184" t="s">
        <v>86</v>
      </c>
      <c r="AV173" s="13" t="s">
        <v>21</v>
      </c>
      <c r="AW173" s="13" t="s">
        <v>34</v>
      </c>
      <c r="AX173" s="13" t="s">
        <v>77</v>
      </c>
      <c r="AY173" s="184" t="s">
        <v>134</v>
      </c>
    </row>
    <row r="174" spans="1:65" s="14" customFormat="1">
      <c r="B174" s="190"/>
      <c r="D174" s="174" t="s">
        <v>202</v>
      </c>
      <c r="E174" s="191" t="s">
        <v>1</v>
      </c>
      <c r="F174" s="192" t="s">
        <v>739</v>
      </c>
      <c r="H174" s="193">
        <v>32</v>
      </c>
      <c r="I174" s="194"/>
      <c r="L174" s="190"/>
      <c r="M174" s="195"/>
      <c r="N174" s="196"/>
      <c r="O174" s="196"/>
      <c r="P174" s="196"/>
      <c r="Q174" s="196"/>
      <c r="R174" s="196"/>
      <c r="S174" s="196"/>
      <c r="T174" s="197"/>
      <c r="AT174" s="191" t="s">
        <v>202</v>
      </c>
      <c r="AU174" s="191" t="s">
        <v>86</v>
      </c>
      <c r="AV174" s="14" t="s">
        <v>86</v>
      </c>
      <c r="AW174" s="14" t="s">
        <v>34</v>
      </c>
      <c r="AX174" s="14" t="s">
        <v>21</v>
      </c>
      <c r="AY174" s="191" t="s">
        <v>134</v>
      </c>
    </row>
    <row r="175" spans="1:65" s="2" customFormat="1" ht="16.5" customHeight="1">
      <c r="A175" s="32"/>
      <c r="B175" s="160"/>
      <c r="C175" s="161" t="s">
        <v>306</v>
      </c>
      <c r="D175" s="161" t="s">
        <v>137</v>
      </c>
      <c r="E175" s="162" t="s">
        <v>626</v>
      </c>
      <c r="F175" s="163" t="s">
        <v>627</v>
      </c>
      <c r="G175" s="164" t="s">
        <v>280</v>
      </c>
      <c r="H175" s="165">
        <v>147</v>
      </c>
      <c r="I175" s="166"/>
      <c r="J175" s="167">
        <f>ROUND(I175*H175,2)</f>
        <v>0</v>
      </c>
      <c r="K175" s="163" t="s">
        <v>200</v>
      </c>
      <c r="L175" s="33"/>
      <c r="M175" s="168" t="s">
        <v>1</v>
      </c>
      <c r="N175" s="169" t="s">
        <v>42</v>
      </c>
      <c r="O175" s="58"/>
      <c r="P175" s="170">
        <f>O175*H175</f>
        <v>0</v>
      </c>
      <c r="Q175" s="170">
        <v>0</v>
      </c>
      <c r="R175" s="170">
        <f>Q175*H175</f>
        <v>0</v>
      </c>
      <c r="S175" s="170">
        <v>0</v>
      </c>
      <c r="T175" s="171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2" t="s">
        <v>156</v>
      </c>
      <c r="AT175" s="172" t="s">
        <v>137</v>
      </c>
      <c r="AU175" s="172" t="s">
        <v>86</v>
      </c>
      <c r="AY175" s="17" t="s">
        <v>134</v>
      </c>
      <c r="BE175" s="173">
        <f>IF(N175="základní",J175,0)</f>
        <v>0</v>
      </c>
      <c r="BF175" s="173">
        <f>IF(N175="snížená",J175,0)</f>
        <v>0</v>
      </c>
      <c r="BG175" s="173">
        <f>IF(N175="zákl. přenesená",J175,0)</f>
        <v>0</v>
      </c>
      <c r="BH175" s="173">
        <f>IF(N175="sníž. přenesená",J175,0)</f>
        <v>0</v>
      </c>
      <c r="BI175" s="173">
        <f>IF(N175="nulová",J175,0)</f>
        <v>0</v>
      </c>
      <c r="BJ175" s="17" t="s">
        <v>21</v>
      </c>
      <c r="BK175" s="173">
        <f>ROUND(I175*H175,2)</f>
        <v>0</v>
      </c>
      <c r="BL175" s="17" t="s">
        <v>156</v>
      </c>
      <c r="BM175" s="172" t="s">
        <v>628</v>
      </c>
    </row>
    <row r="176" spans="1:65" s="2" customFormat="1">
      <c r="A176" s="32"/>
      <c r="B176" s="33"/>
      <c r="C176" s="32"/>
      <c r="D176" s="174" t="s">
        <v>144</v>
      </c>
      <c r="E176" s="32"/>
      <c r="F176" s="175" t="s">
        <v>629</v>
      </c>
      <c r="G176" s="32"/>
      <c r="H176" s="32"/>
      <c r="I176" s="96"/>
      <c r="J176" s="32"/>
      <c r="K176" s="32"/>
      <c r="L176" s="33"/>
      <c r="M176" s="176"/>
      <c r="N176" s="177"/>
      <c r="O176" s="58"/>
      <c r="P176" s="58"/>
      <c r="Q176" s="58"/>
      <c r="R176" s="58"/>
      <c r="S176" s="58"/>
      <c r="T176" s="59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144</v>
      </c>
      <c r="AU176" s="17" t="s">
        <v>86</v>
      </c>
    </row>
    <row r="177" spans="1:65" s="13" customFormat="1">
      <c r="B177" s="183"/>
      <c r="D177" s="174" t="s">
        <v>202</v>
      </c>
      <c r="E177" s="184" t="s">
        <v>1</v>
      </c>
      <c r="F177" s="185" t="s">
        <v>740</v>
      </c>
      <c r="H177" s="184" t="s">
        <v>1</v>
      </c>
      <c r="I177" s="186"/>
      <c r="L177" s="183"/>
      <c r="M177" s="187"/>
      <c r="N177" s="188"/>
      <c r="O177" s="188"/>
      <c r="P177" s="188"/>
      <c r="Q177" s="188"/>
      <c r="R177" s="188"/>
      <c r="S177" s="188"/>
      <c r="T177" s="189"/>
      <c r="AT177" s="184" t="s">
        <v>202</v>
      </c>
      <c r="AU177" s="184" t="s">
        <v>86</v>
      </c>
      <c r="AV177" s="13" t="s">
        <v>21</v>
      </c>
      <c r="AW177" s="13" t="s">
        <v>34</v>
      </c>
      <c r="AX177" s="13" t="s">
        <v>77</v>
      </c>
      <c r="AY177" s="184" t="s">
        <v>134</v>
      </c>
    </row>
    <row r="178" spans="1:65" s="14" customFormat="1">
      <c r="B178" s="190"/>
      <c r="D178" s="174" t="s">
        <v>202</v>
      </c>
      <c r="E178" s="191" t="s">
        <v>1</v>
      </c>
      <c r="F178" s="192" t="s">
        <v>741</v>
      </c>
      <c r="H178" s="193">
        <v>147</v>
      </c>
      <c r="I178" s="194"/>
      <c r="L178" s="190"/>
      <c r="M178" s="195"/>
      <c r="N178" s="196"/>
      <c r="O178" s="196"/>
      <c r="P178" s="196"/>
      <c r="Q178" s="196"/>
      <c r="R178" s="196"/>
      <c r="S178" s="196"/>
      <c r="T178" s="197"/>
      <c r="AT178" s="191" t="s">
        <v>202</v>
      </c>
      <c r="AU178" s="191" t="s">
        <v>86</v>
      </c>
      <c r="AV178" s="14" t="s">
        <v>86</v>
      </c>
      <c r="AW178" s="14" t="s">
        <v>34</v>
      </c>
      <c r="AX178" s="14" t="s">
        <v>21</v>
      </c>
      <c r="AY178" s="191" t="s">
        <v>134</v>
      </c>
    </row>
    <row r="179" spans="1:65" s="2" customFormat="1" ht="16.5" customHeight="1">
      <c r="A179" s="32"/>
      <c r="B179" s="160"/>
      <c r="C179" s="198" t="s">
        <v>313</v>
      </c>
      <c r="D179" s="198" t="s">
        <v>326</v>
      </c>
      <c r="E179" s="199" t="s">
        <v>632</v>
      </c>
      <c r="F179" s="200" t="s">
        <v>633</v>
      </c>
      <c r="G179" s="201" t="s">
        <v>199</v>
      </c>
      <c r="H179" s="202">
        <v>22.05</v>
      </c>
      <c r="I179" s="203"/>
      <c r="J179" s="204">
        <f>ROUND(I179*H179,2)</f>
        <v>0</v>
      </c>
      <c r="K179" s="200" t="s">
        <v>200</v>
      </c>
      <c r="L179" s="205"/>
      <c r="M179" s="206" t="s">
        <v>1</v>
      </c>
      <c r="N179" s="207" t="s">
        <v>42</v>
      </c>
      <c r="O179" s="58"/>
      <c r="P179" s="170">
        <f>O179*H179</f>
        <v>0</v>
      </c>
      <c r="Q179" s="170">
        <v>0.2</v>
      </c>
      <c r="R179" s="170">
        <f>Q179*H179</f>
        <v>4.41</v>
      </c>
      <c r="S179" s="170">
        <v>0</v>
      </c>
      <c r="T179" s="171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2" t="s">
        <v>177</v>
      </c>
      <c r="AT179" s="172" t="s">
        <v>326</v>
      </c>
      <c r="AU179" s="172" t="s">
        <v>86</v>
      </c>
      <c r="AY179" s="17" t="s">
        <v>134</v>
      </c>
      <c r="BE179" s="173">
        <f>IF(N179="základní",J179,0)</f>
        <v>0</v>
      </c>
      <c r="BF179" s="173">
        <f>IF(N179="snížená",J179,0)</f>
        <v>0</v>
      </c>
      <c r="BG179" s="173">
        <f>IF(N179="zákl. přenesená",J179,0)</f>
        <v>0</v>
      </c>
      <c r="BH179" s="173">
        <f>IF(N179="sníž. přenesená",J179,0)</f>
        <v>0</v>
      </c>
      <c r="BI179" s="173">
        <f>IF(N179="nulová",J179,0)</f>
        <v>0</v>
      </c>
      <c r="BJ179" s="17" t="s">
        <v>21</v>
      </c>
      <c r="BK179" s="173">
        <f>ROUND(I179*H179,2)</f>
        <v>0</v>
      </c>
      <c r="BL179" s="17" t="s">
        <v>156</v>
      </c>
      <c r="BM179" s="172" t="s">
        <v>634</v>
      </c>
    </row>
    <row r="180" spans="1:65" s="2" customFormat="1">
      <c r="A180" s="32"/>
      <c r="B180" s="33"/>
      <c r="C180" s="32"/>
      <c r="D180" s="174" t="s">
        <v>144</v>
      </c>
      <c r="E180" s="32"/>
      <c r="F180" s="175" t="s">
        <v>635</v>
      </c>
      <c r="G180" s="32"/>
      <c r="H180" s="32"/>
      <c r="I180" s="96"/>
      <c r="J180" s="32"/>
      <c r="K180" s="32"/>
      <c r="L180" s="33"/>
      <c r="M180" s="176"/>
      <c r="N180" s="177"/>
      <c r="O180" s="58"/>
      <c r="P180" s="58"/>
      <c r="Q180" s="58"/>
      <c r="R180" s="58"/>
      <c r="S180" s="58"/>
      <c r="T180" s="59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7" t="s">
        <v>144</v>
      </c>
      <c r="AU180" s="17" t="s">
        <v>86</v>
      </c>
    </row>
    <row r="181" spans="1:65" s="2" customFormat="1" ht="16.5" customHeight="1">
      <c r="A181" s="32"/>
      <c r="B181" s="160"/>
      <c r="C181" s="161" t="s">
        <v>320</v>
      </c>
      <c r="D181" s="161" t="s">
        <v>137</v>
      </c>
      <c r="E181" s="162" t="s">
        <v>637</v>
      </c>
      <c r="F181" s="163" t="s">
        <v>638</v>
      </c>
      <c r="G181" s="164" t="s">
        <v>199</v>
      </c>
      <c r="H181" s="165">
        <v>5.32</v>
      </c>
      <c r="I181" s="166"/>
      <c r="J181" s="167">
        <f>ROUND(I181*H181,2)</f>
        <v>0</v>
      </c>
      <c r="K181" s="163" t="s">
        <v>200</v>
      </c>
      <c r="L181" s="33"/>
      <c r="M181" s="168" t="s">
        <v>1</v>
      </c>
      <c r="N181" s="169" t="s">
        <v>42</v>
      </c>
      <c r="O181" s="58"/>
      <c r="P181" s="170">
        <f>O181*H181</f>
        <v>0</v>
      </c>
      <c r="Q181" s="170">
        <v>0</v>
      </c>
      <c r="R181" s="170">
        <f>Q181*H181</f>
        <v>0</v>
      </c>
      <c r="S181" s="170">
        <v>0</v>
      </c>
      <c r="T181" s="171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2" t="s">
        <v>156</v>
      </c>
      <c r="AT181" s="172" t="s">
        <v>137</v>
      </c>
      <c r="AU181" s="172" t="s">
        <v>86</v>
      </c>
      <c r="AY181" s="17" t="s">
        <v>134</v>
      </c>
      <c r="BE181" s="173">
        <f>IF(N181="základní",J181,0)</f>
        <v>0</v>
      </c>
      <c r="BF181" s="173">
        <f>IF(N181="snížená",J181,0)</f>
        <v>0</v>
      </c>
      <c r="BG181" s="173">
        <f>IF(N181="zákl. přenesená",J181,0)</f>
        <v>0</v>
      </c>
      <c r="BH181" s="173">
        <f>IF(N181="sníž. přenesená",J181,0)</f>
        <v>0</v>
      </c>
      <c r="BI181" s="173">
        <f>IF(N181="nulová",J181,0)</f>
        <v>0</v>
      </c>
      <c r="BJ181" s="17" t="s">
        <v>21</v>
      </c>
      <c r="BK181" s="173">
        <f>ROUND(I181*H181,2)</f>
        <v>0</v>
      </c>
      <c r="BL181" s="17" t="s">
        <v>156</v>
      </c>
      <c r="BM181" s="172" t="s">
        <v>639</v>
      </c>
    </row>
    <row r="182" spans="1:65" s="2" customFormat="1">
      <c r="A182" s="32"/>
      <c r="B182" s="33"/>
      <c r="C182" s="32"/>
      <c r="D182" s="174" t="s">
        <v>144</v>
      </c>
      <c r="E182" s="32"/>
      <c r="F182" s="175" t="s">
        <v>640</v>
      </c>
      <c r="G182" s="32"/>
      <c r="H182" s="32"/>
      <c r="I182" s="96"/>
      <c r="J182" s="32"/>
      <c r="K182" s="32"/>
      <c r="L182" s="33"/>
      <c r="M182" s="176"/>
      <c r="N182" s="177"/>
      <c r="O182" s="58"/>
      <c r="P182" s="58"/>
      <c r="Q182" s="58"/>
      <c r="R182" s="58"/>
      <c r="S182" s="58"/>
      <c r="T182" s="59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144</v>
      </c>
      <c r="AU182" s="17" t="s">
        <v>86</v>
      </c>
    </row>
    <row r="183" spans="1:65" s="13" customFormat="1">
      <c r="B183" s="183"/>
      <c r="D183" s="174" t="s">
        <v>202</v>
      </c>
      <c r="E183" s="184" t="s">
        <v>1</v>
      </c>
      <c r="F183" s="185" t="s">
        <v>742</v>
      </c>
      <c r="H183" s="184" t="s">
        <v>1</v>
      </c>
      <c r="I183" s="186"/>
      <c r="L183" s="183"/>
      <c r="M183" s="187"/>
      <c r="N183" s="188"/>
      <c r="O183" s="188"/>
      <c r="P183" s="188"/>
      <c r="Q183" s="188"/>
      <c r="R183" s="188"/>
      <c r="S183" s="188"/>
      <c r="T183" s="189"/>
      <c r="AT183" s="184" t="s">
        <v>202</v>
      </c>
      <c r="AU183" s="184" t="s">
        <v>86</v>
      </c>
      <c r="AV183" s="13" t="s">
        <v>21</v>
      </c>
      <c r="AW183" s="13" t="s">
        <v>34</v>
      </c>
      <c r="AX183" s="13" t="s">
        <v>77</v>
      </c>
      <c r="AY183" s="184" t="s">
        <v>134</v>
      </c>
    </row>
    <row r="184" spans="1:65" s="14" customFormat="1">
      <c r="B184" s="190"/>
      <c r="D184" s="174" t="s">
        <v>202</v>
      </c>
      <c r="E184" s="191" t="s">
        <v>1</v>
      </c>
      <c r="F184" s="192" t="s">
        <v>743</v>
      </c>
      <c r="H184" s="193">
        <v>5.32</v>
      </c>
      <c r="I184" s="194"/>
      <c r="L184" s="190"/>
      <c r="M184" s="195"/>
      <c r="N184" s="196"/>
      <c r="O184" s="196"/>
      <c r="P184" s="196"/>
      <c r="Q184" s="196"/>
      <c r="R184" s="196"/>
      <c r="S184" s="196"/>
      <c r="T184" s="197"/>
      <c r="AT184" s="191" t="s">
        <v>202</v>
      </c>
      <c r="AU184" s="191" t="s">
        <v>86</v>
      </c>
      <c r="AV184" s="14" t="s">
        <v>86</v>
      </c>
      <c r="AW184" s="14" t="s">
        <v>34</v>
      </c>
      <c r="AX184" s="14" t="s">
        <v>21</v>
      </c>
      <c r="AY184" s="191" t="s">
        <v>134</v>
      </c>
    </row>
    <row r="185" spans="1:65" s="2" customFormat="1" ht="16.5" customHeight="1">
      <c r="A185" s="32"/>
      <c r="B185" s="160"/>
      <c r="C185" s="161" t="s">
        <v>7</v>
      </c>
      <c r="D185" s="161" t="s">
        <v>137</v>
      </c>
      <c r="E185" s="162" t="s">
        <v>643</v>
      </c>
      <c r="F185" s="163" t="s">
        <v>644</v>
      </c>
      <c r="G185" s="164" t="s">
        <v>199</v>
      </c>
      <c r="H185" s="165">
        <v>5.32</v>
      </c>
      <c r="I185" s="166"/>
      <c r="J185" s="167">
        <f>ROUND(I185*H185,2)</f>
        <v>0</v>
      </c>
      <c r="K185" s="163" t="s">
        <v>200</v>
      </c>
      <c r="L185" s="33"/>
      <c r="M185" s="168" t="s">
        <v>1</v>
      </c>
      <c r="N185" s="169" t="s">
        <v>42</v>
      </c>
      <c r="O185" s="58"/>
      <c r="P185" s="170">
        <f>O185*H185</f>
        <v>0</v>
      </c>
      <c r="Q185" s="170">
        <v>0</v>
      </c>
      <c r="R185" s="170">
        <f>Q185*H185</f>
        <v>0</v>
      </c>
      <c r="S185" s="170">
        <v>0</v>
      </c>
      <c r="T185" s="171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2" t="s">
        <v>156</v>
      </c>
      <c r="AT185" s="172" t="s">
        <v>137</v>
      </c>
      <c r="AU185" s="172" t="s">
        <v>86</v>
      </c>
      <c r="AY185" s="17" t="s">
        <v>134</v>
      </c>
      <c r="BE185" s="173">
        <f>IF(N185="základní",J185,0)</f>
        <v>0</v>
      </c>
      <c r="BF185" s="173">
        <f>IF(N185="snížená",J185,0)</f>
        <v>0</v>
      </c>
      <c r="BG185" s="173">
        <f>IF(N185="zákl. přenesená",J185,0)</f>
        <v>0</v>
      </c>
      <c r="BH185" s="173">
        <f>IF(N185="sníž. přenesená",J185,0)</f>
        <v>0</v>
      </c>
      <c r="BI185" s="173">
        <f>IF(N185="nulová",J185,0)</f>
        <v>0</v>
      </c>
      <c r="BJ185" s="17" t="s">
        <v>21</v>
      </c>
      <c r="BK185" s="173">
        <f>ROUND(I185*H185,2)</f>
        <v>0</v>
      </c>
      <c r="BL185" s="17" t="s">
        <v>156</v>
      </c>
      <c r="BM185" s="172" t="s">
        <v>645</v>
      </c>
    </row>
    <row r="186" spans="1:65" s="2" customFormat="1">
      <c r="A186" s="32"/>
      <c r="B186" s="33"/>
      <c r="C186" s="32"/>
      <c r="D186" s="174" t="s">
        <v>144</v>
      </c>
      <c r="E186" s="32"/>
      <c r="F186" s="175" t="s">
        <v>646</v>
      </c>
      <c r="G186" s="32"/>
      <c r="H186" s="32"/>
      <c r="I186" s="96"/>
      <c r="J186" s="32"/>
      <c r="K186" s="32"/>
      <c r="L186" s="33"/>
      <c r="M186" s="176"/>
      <c r="N186" s="177"/>
      <c r="O186" s="58"/>
      <c r="P186" s="58"/>
      <c r="Q186" s="58"/>
      <c r="R186" s="58"/>
      <c r="S186" s="58"/>
      <c r="T186" s="59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7" t="s">
        <v>144</v>
      </c>
      <c r="AU186" s="17" t="s">
        <v>86</v>
      </c>
    </row>
    <row r="187" spans="1:65" s="14" customFormat="1">
      <c r="B187" s="190"/>
      <c r="D187" s="174" t="s">
        <v>202</v>
      </c>
      <c r="E187" s="191" t="s">
        <v>1</v>
      </c>
      <c r="F187" s="192" t="s">
        <v>744</v>
      </c>
      <c r="H187" s="193">
        <v>5.32</v>
      </c>
      <c r="I187" s="194"/>
      <c r="L187" s="190"/>
      <c r="M187" s="195"/>
      <c r="N187" s="196"/>
      <c r="O187" s="196"/>
      <c r="P187" s="196"/>
      <c r="Q187" s="196"/>
      <c r="R187" s="196"/>
      <c r="S187" s="196"/>
      <c r="T187" s="197"/>
      <c r="AT187" s="191" t="s">
        <v>202</v>
      </c>
      <c r="AU187" s="191" t="s">
        <v>86</v>
      </c>
      <c r="AV187" s="14" t="s">
        <v>86</v>
      </c>
      <c r="AW187" s="14" t="s">
        <v>34</v>
      </c>
      <c r="AX187" s="14" t="s">
        <v>21</v>
      </c>
      <c r="AY187" s="191" t="s">
        <v>134</v>
      </c>
    </row>
    <row r="188" spans="1:65" s="2" customFormat="1" ht="16.5" customHeight="1">
      <c r="A188" s="32"/>
      <c r="B188" s="160"/>
      <c r="C188" s="161" t="s">
        <v>335</v>
      </c>
      <c r="D188" s="161" t="s">
        <v>137</v>
      </c>
      <c r="E188" s="162" t="s">
        <v>648</v>
      </c>
      <c r="F188" s="163" t="s">
        <v>649</v>
      </c>
      <c r="G188" s="164" t="s">
        <v>199</v>
      </c>
      <c r="H188" s="165">
        <v>47.88</v>
      </c>
      <c r="I188" s="166"/>
      <c r="J188" s="167">
        <f>ROUND(I188*H188,2)</f>
        <v>0</v>
      </c>
      <c r="K188" s="163" t="s">
        <v>200</v>
      </c>
      <c r="L188" s="33"/>
      <c r="M188" s="168" t="s">
        <v>1</v>
      </c>
      <c r="N188" s="169" t="s">
        <v>42</v>
      </c>
      <c r="O188" s="58"/>
      <c r="P188" s="170">
        <f>O188*H188</f>
        <v>0</v>
      </c>
      <c r="Q188" s="170">
        <v>0</v>
      </c>
      <c r="R188" s="170">
        <f>Q188*H188</f>
        <v>0</v>
      </c>
      <c r="S188" s="170">
        <v>0</v>
      </c>
      <c r="T188" s="171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2" t="s">
        <v>156</v>
      </c>
      <c r="AT188" s="172" t="s">
        <v>137</v>
      </c>
      <c r="AU188" s="172" t="s">
        <v>86</v>
      </c>
      <c r="AY188" s="17" t="s">
        <v>134</v>
      </c>
      <c r="BE188" s="173">
        <f>IF(N188="základní",J188,0)</f>
        <v>0</v>
      </c>
      <c r="BF188" s="173">
        <f>IF(N188="snížená",J188,0)</f>
        <v>0</v>
      </c>
      <c r="BG188" s="173">
        <f>IF(N188="zákl. přenesená",J188,0)</f>
        <v>0</v>
      </c>
      <c r="BH188" s="173">
        <f>IF(N188="sníž. přenesená",J188,0)</f>
        <v>0</v>
      </c>
      <c r="BI188" s="173">
        <f>IF(N188="nulová",J188,0)</f>
        <v>0</v>
      </c>
      <c r="BJ188" s="17" t="s">
        <v>21</v>
      </c>
      <c r="BK188" s="173">
        <f>ROUND(I188*H188,2)</f>
        <v>0</v>
      </c>
      <c r="BL188" s="17" t="s">
        <v>156</v>
      </c>
      <c r="BM188" s="172" t="s">
        <v>650</v>
      </c>
    </row>
    <row r="189" spans="1:65" s="2" customFormat="1">
      <c r="A189" s="32"/>
      <c r="B189" s="33"/>
      <c r="C189" s="32"/>
      <c r="D189" s="174" t="s">
        <v>144</v>
      </c>
      <c r="E189" s="32"/>
      <c r="F189" s="175" t="s">
        <v>651</v>
      </c>
      <c r="G189" s="32"/>
      <c r="H189" s="32"/>
      <c r="I189" s="96"/>
      <c r="J189" s="32"/>
      <c r="K189" s="32"/>
      <c r="L189" s="33"/>
      <c r="M189" s="176"/>
      <c r="N189" s="177"/>
      <c r="O189" s="58"/>
      <c r="P189" s="58"/>
      <c r="Q189" s="58"/>
      <c r="R189" s="58"/>
      <c r="S189" s="58"/>
      <c r="T189" s="59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7" t="s">
        <v>144</v>
      </c>
      <c r="AU189" s="17" t="s">
        <v>86</v>
      </c>
    </row>
    <row r="190" spans="1:65" s="14" customFormat="1">
      <c r="B190" s="190"/>
      <c r="D190" s="174" t="s">
        <v>202</v>
      </c>
      <c r="E190" s="191" t="s">
        <v>1</v>
      </c>
      <c r="F190" s="192" t="s">
        <v>745</v>
      </c>
      <c r="H190" s="193">
        <v>47.88</v>
      </c>
      <c r="I190" s="194"/>
      <c r="L190" s="190"/>
      <c r="M190" s="195"/>
      <c r="N190" s="196"/>
      <c r="O190" s="196"/>
      <c r="P190" s="196"/>
      <c r="Q190" s="196"/>
      <c r="R190" s="196"/>
      <c r="S190" s="196"/>
      <c r="T190" s="197"/>
      <c r="AT190" s="191" t="s">
        <v>202</v>
      </c>
      <c r="AU190" s="191" t="s">
        <v>86</v>
      </c>
      <c r="AV190" s="14" t="s">
        <v>86</v>
      </c>
      <c r="AW190" s="14" t="s">
        <v>34</v>
      </c>
      <c r="AX190" s="14" t="s">
        <v>21</v>
      </c>
      <c r="AY190" s="191" t="s">
        <v>134</v>
      </c>
    </row>
    <row r="191" spans="1:65" s="12" customFormat="1" ht="22.9" customHeight="1">
      <c r="B191" s="147"/>
      <c r="D191" s="148" t="s">
        <v>76</v>
      </c>
      <c r="E191" s="158" t="s">
        <v>151</v>
      </c>
      <c r="F191" s="158" t="s">
        <v>746</v>
      </c>
      <c r="I191" s="150"/>
      <c r="J191" s="159">
        <f>BK191</f>
        <v>0</v>
      </c>
      <c r="L191" s="147"/>
      <c r="M191" s="152"/>
      <c r="N191" s="153"/>
      <c r="O191" s="153"/>
      <c r="P191" s="154">
        <f>SUM(P192:P195)</f>
        <v>0</v>
      </c>
      <c r="Q191" s="153"/>
      <c r="R191" s="154">
        <f>SUM(R192:R195)</f>
        <v>1.5140399999999998</v>
      </c>
      <c r="S191" s="153"/>
      <c r="T191" s="155">
        <f>SUM(T192:T195)</f>
        <v>0</v>
      </c>
      <c r="AR191" s="148" t="s">
        <v>21</v>
      </c>
      <c r="AT191" s="156" t="s">
        <v>76</v>
      </c>
      <c r="AU191" s="156" t="s">
        <v>21</v>
      </c>
      <c r="AY191" s="148" t="s">
        <v>134</v>
      </c>
      <c r="BK191" s="157">
        <f>SUM(BK192:BK195)</f>
        <v>0</v>
      </c>
    </row>
    <row r="192" spans="1:65" s="2" customFormat="1" ht="16.5" customHeight="1">
      <c r="A192" s="32"/>
      <c r="B192" s="160"/>
      <c r="C192" s="161" t="s">
        <v>342</v>
      </c>
      <c r="D192" s="161" t="s">
        <v>137</v>
      </c>
      <c r="E192" s="162" t="s">
        <v>747</v>
      </c>
      <c r="F192" s="163" t="s">
        <v>748</v>
      </c>
      <c r="G192" s="164" t="s">
        <v>356</v>
      </c>
      <c r="H192" s="165">
        <v>222</v>
      </c>
      <c r="I192" s="166"/>
      <c r="J192" s="167">
        <f>ROUND(I192*H192,2)</f>
        <v>0</v>
      </c>
      <c r="K192" s="163" t="s">
        <v>200</v>
      </c>
      <c r="L192" s="33"/>
      <c r="M192" s="168" t="s">
        <v>1</v>
      </c>
      <c r="N192" s="169" t="s">
        <v>42</v>
      </c>
      <c r="O192" s="58"/>
      <c r="P192" s="170">
        <f>O192*H192</f>
        <v>0</v>
      </c>
      <c r="Q192" s="170">
        <v>6.8199999999999997E-3</v>
      </c>
      <c r="R192" s="170">
        <f>Q192*H192</f>
        <v>1.5140399999999998</v>
      </c>
      <c r="S192" s="170">
        <v>0</v>
      </c>
      <c r="T192" s="17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2" t="s">
        <v>156</v>
      </c>
      <c r="AT192" s="172" t="s">
        <v>137</v>
      </c>
      <c r="AU192" s="172" t="s">
        <v>86</v>
      </c>
      <c r="AY192" s="17" t="s">
        <v>134</v>
      </c>
      <c r="BE192" s="173">
        <f>IF(N192="základní",J192,0)</f>
        <v>0</v>
      </c>
      <c r="BF192" s="173">
        <f>IF(N192="snížená",J192,0)</f>
        <v>0</v>
      </c>
      <c r="BG192" s="173">
        <f>IF(N192="zákl. přenesená",J192,0)</f>
        <v>0</v>
      </c>
      <c r="BH192" s="173">
        <f>IF(N192="sníž. přenesená",J192,0)</f>
        <v>0</v>
      </c>
      <c r="BI192" s="173">
        <f>IF(N192="nulová",J192,0)</f>
        <v>0</v>
      </c>
      <c r="BJ192" s="17" t="s">
        <v>21</v>
      </c>
      <c r="BK192" s="173">
        <f>ROUND(I192*H192,2)</f>
        <v>0</v>
      </c>
      <c r="BL192" s="17" t="s">
        <v>156</v>
      </c>
      <c r="BM192" s="172" t="s">
        <v>749</v>
      </c>
    </row>
    <row r="193" spans="1:65" s="2" customFormat="1" ht="19.5">
      <c r="A193" s="32"/>
      <c r="B193" s="33"/>
      <c r="C193" s="32"/>
      <c r="D193" s="174" t="s">
        <v>144</v>
      </c>
      <c r="E193" s="32"/>
      <c r="F193" s="175" t="s">
        <v>750</v>
      </c>
      <c r="G193" s="32"/>
      <c r="H193" s="32"/>
      <c r="I193" s="96"/>
      <c r="J193" s="32"/>
      <c r="K193" s="32"/>
      <c r="L193" s="33"/>
      <c r="M193" s="176"/>
      <c r="N193" s="177"/>
      <c r="O193" s="58"/>
      <c r="P193" s="58"/>
      <c r="Q193" s="58"/>
      <c r="R193" s="58"/>
      <c r="S193" s="58"/>
      <c r="T193" s="59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144</v>
      </c>
      <c r="AU193" s="17" t="s">
        <v>86</v>
      </c>
    </row>
    <row r="194" spans="1:65" s="13" customFormat="1">
      <c r="B194" s="183"/>
      <c r="D194" s="174" t="s">
        <v>202</v>
      </c>
      <c r="E194" s="184" t="s">
        <v>1</v>
      </c>
      <c r="F194" s="185" t="s">
        <v>751</v>
      </c>
      <c r="H194" s="184" t="s">
        <v>1</v>
      </c>
      <c r="I194" s="186"/>
      <c r="L194" s="183"/>
      <c r="M194" s="187"/>
      <c r="N194" s="188"/>
      <c r="O194" s="188"/>
      <c r="P194" s="188"/>
      <c r="Q194" s="188"/>
      <c r="R194" s="188"/>
      <c r="S194" s="188"/>
      <c r="T194" s="189"/>
      <c r="AT194" s="184" t="s">
        <v>202</v>
      </c>
      <c r="AU194" s="184" t="s">
        <v>86</v>
      </c>
      <c r="AV194" s="13" t="s">
        <v>21</v>
      </c>
      <c r="AW194" s="13" t="s">
        <v>34</v>
      </c>
      <c r="AX194" s="13" t="s">
        <v>77</v>
      </c>
      <c r="AY194" s="184" t="s">
        <v>134</v>
      </c>
    </row>
    <row r="195" spans="1:65" s="14" customFormat="1">
      <c r="B195" s="190"/>
      <c r="D195" s="174" t="s">
        <v>202</v>
      </c>
      <c r="E195" s="191" t="s">
        <v>1</v>
      </c>
      <c r="F195" s="192" t="s">
        <v>752</v>
      </c>
      <c r="H195" s="193">
        <v>222</v>
      </c>
      <c r="I195" s="194"/>
      <c r="L195" s="190"/>
      <c r="M195" s="195"/>
      <c r="N195" s="196"/>
      <c r="O195" s="196"/>
      <c r="P195" s="196"/>
      <c r="Q195" s="196"/>
      <c r="R195" s="196"/>
      <c r="S195" s="196"/>
      <c r="T195" s="197"/>
      <c r="AT195" s="191" t="s">
        <v>202</v>
      </c>
      <c r="AU195" s="191" t="s">
        <v>86</v>
      </c>
      <c r="AV195" s="14" t="s">
        <v>86</v>
      </c>
      <c r="AW195" s="14" t="s">
        <v>34</v>
      </c>
      <c r="AX195" s="14" t="s">
        <v>21</v>
      </c>
      <c r="AY195" s="191" t="s">
        <v>134</v>
      </c>
    </row>
    <row r="196" spans="1:65" s="12" customFormat="1" ht="22.9" customHeight="1">
      <c r="B196" s="147"/>
      <c r="D196" s="148" t="s">
        <v>76</v>
      </c>
      <c r="E196" s="158" t="s">
        <v>447</v>
      </c>
      <c r="F196" s="158" t="s">
        <v>448</v>
      </c>
      <c r="I196" s="150"/>
      <c r="J196" s="159">
        <f>BK196</f>
        <v>0</v>
      </c>
      <c r="L196" s="147"/>
      <c r="M196" s="152"/>
      <c r="N196" s="153"/>
      <c r="O196" s="153"/>
      <c r="P196" s="154">
        <f>SUM(P197:P198)</f>
        <v>0</v>
      </c>
      <c r="Q196" s="153"/>
      <c r="R196" s="154">
        <f>SUM(R197:R198)</f>
        <v>0</v>
      </c>
      <c r="S196" s="153"/>
      <c r="T196" s="155">
        <f>SUM(T197:T198)</f>
        <v>0</v>
      </c>
      <c r="AR196" s="148" t="s">
        <v>21</v>
      </c>
      <c r="AT196" s="156" t="s">
        <v>76</v>
      </c>
      <c r="AU196" s="156" t="s">
        <v>21</v>
      </c>
      <c r="AY196" s="148" t="s">
        <v>134</v>
      </c>
      <c r="BK196" s="157">
        <f>SUM(BK197:BK198)</f>
        <v>0</v>
      </c>
    </row>
    <row r="197" spans="1:65" s="2" customFormat="1" ht="16.5" customHeight="1">
      <c r="A197" s="32"/>
      <c r="B197" s="160"/>
      <c r="C197" s="161" t="s">
        <v>353</v>
      </c>
      <c r="D197" s="161" t="s">
        <v>137</v>
      </c>
      <c r="E197" s="162" t="s">
        <v>653</v>
      </c>
      <c r="F197" s="163" t="s">
        <v>654</v>
      </c>
      <c r="G197" s="164" t="s">
        <v>270</v>
      </c>
      <c r="H197" s="165">
        <v>8.9220000000000006</v>
      </c>
      <c r="I197" s="166"/>
      <c r="J197" s="167">
        <f>ROUND(I197*H197,2)</f>
        <v>0</v>
      </c>
      <c r="K197" s="163" t="s">
        <v>200</v>
      </c>
      <c r="L197" s="33"/>
      <c r="M197" s="168" t="s">
        <v>1</v>
      </c>
      <c r="N197" s="169" t="s">
        <v>42</v>
      </c>
      <c r="O197" s="58"/>
      <c r="P197" s="170">
        <f>O197*H197</f>
        <v>0</v>
      </c>
      <c r="Q197" s="170">
        <v>0</v>
      </c>
      <c r="R197" s="170">
        <f>Q197*H197</f>
        <v>0</v>
      </c>
      <c r="S197" s="170">
        <v>0</v>
      </c>
      <c r="T197" s="171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2" t="s">
        <v>156</v>
      </c>
      <c r="AT197" s="172" t="s">
        <v>137</v>
      </c>
      <c r="AU197" s="172" t="s">
        <v>86</v>
      </c>
      <c r="AY197" s="17" t="s">
        <v>134</v>
      </c>
      <c r="BE197" s="173">
        <f>IF(N197="základní",J197,0)</f>
        <v>0</v>
      </c>
      <c r="BF197" s="173">
        <f>IF(N197="snížená",J197,0)</f>
        <v>0</v>
      </c>
      <c r="BG197" s="173">
        <f>IF(N197="zákl. přenesená",J197,0)</f>
        <v>0</v>
      </c>
      <c r="BH197" s="173">
        <f>IF(N197="sníž. přenesená",J197,0)</f>
        <v>0</v>
      </c>
      <c r="BI197" s="173">
        <f>IF(N197="nulová",J197,0)</f>
        <v>0</v>
      </c>
      <c r="BJ197" s="17" t="s">
        <v>21</v>
      </c>
      <c r="BK197" s="173">
        <f>ROUND(I197*H197,2)</f>
        <v>0</v>
      </c>
      <c r="BL197" s="17" t="s">
        <v>156</v>
      </c>
      <c r="BM197" s="172" t="s">
        <v>655</v>
      </c>
    </row>
    <row r="198" spans="1:65" s="2" customFormat="1">
      <c r="A198" s="32"/>
      <c r="B198" s="33"/>
      <c r="C198" s="32"/>
      <c r="D198" s="174" t="s">
        <v>144</v>
      </c>
      <c r="E198" s="32"/>
      <c r="F198" s="175" t="s">
        <v>656</v>
      </c>
      <c r="G198" s="32"/>
      <c r="H198" s="32"/>
      <c r="I198" s="96"/>
      <c r="J198" s="32"/>
      <c r="K198" s="32"/>
      <c r="L198" s="33"/>
      <c r="M198" s="179"/>
      <c r="N198" s="180"/>
      <c r="O198" s="181"/>
      <c r="P198" s="181"/>
      <c r="Q198" s="181"/>
      <c r="R198" s="181"/>
      <c r="S198" s="181"/>
      <c r="T198" s="18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144</v>
      </c>
      <c r="AU198" s="17" t="s">
        <v>86</v>
      </c>
    </row>
    <row r="199" spans="1:65" s="2" customFormat="1" ht="6.95" customHeight="1">
      <c r="A199" s="32"/>
      <c r="B199" s="47"/>
      <c r="C199" s="48"/>
      <c r="D199" s="48"/>
      <c r="E199" s="48"/>
      <c r="F199" s="48"/>
      <c r="G199" s="48"/>
      <c r="H199" s="48"/>
      <c r="I199" s="120"/>
      <c r="J199" s="48"/>
      <c r="K199" s="48"/>
      <c r="L199" s="33"/>
      <c r="M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</row>
  </sheetData>
  <autoFilter ref="C119:K198" xr:uid="{00000000-0009-0000-0000-000006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201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93"/>
      <c r="L2" s="252" t="s">
        <v>5</v>
      </c>
      <c r="M2" s="253"/>
      <c r="N2" s="253"/>
      <c r="O2" s="253"/>
      <c r="P2" s="253"/>
      <c r="Q2" s="253"/>
      <c r="R2" s="253"/>
      <c r="S2" s="253"/>
      <c r="T2" s="253"/>
      <c r="U2" s="253"/>
      <c r="V2" s="253"/>
      <c r="AT2" s="17" t="s">
        <v>104</v>
      </c>
      <c r="AZ2" s="219" t="s">
        <v>657</v>
      </c>
      <c r="BA2" s="219" t="s">
        <v>1</v>
      </c>
      <c r="BB2" s="219" t="s">
        <v>1</v>
      </c>
      <c r="BC2" s="219" t="s">
        <v>26</v>
      </c>
      <c r="BD2" s="219" t="s">
        <v>86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86</v>
      </c>
    </row>
    <row r="4" spans="1:56" s="1" customFormat="1" ht="24.95" customHeight="1">
      <c r="B4" s="20"/>
      <c r="D4" s="21" t="s">
        <v>105</v>
      </c>
      <c r="I4" s="93"/>
      <c r="L4" s="20"/>
      <c r="M4" s="95" t="s">
        <v>10</v>
      </c>
      <c r="AT4" s="17" t="s">
        <v>3</v>
      </c>
    </row>
    <row r="5" spans="1:56" s="1" customFormat="1" ht="6.95" customHeight="1">
      <c r="B5" s="20"/>
      <c r="I5" s="93"/>
      <c r="L5" s="20"/>
    </row>
    <row r="6" spans="1:56" s="1" customFormat="1" ht="12" customHeight="1">
      <c r="B6" s="20"/>
      <c r="D6" s="27" t="s">
        <v>16</v>
      </c>
      <c r="I6" s="93"/>
      <c r="L6" s="20"/>
    </row>
    <row r="7" spans="1:56" s="1" customFormat="1" ht="16.5" customHeight="1">
      <c r="B7" s="20"/>
      <c r="E7" s="267" t="str">
        <f>'Rekapitulace stavby'!K6</f>
        <v>Rekonstrukce polní cesty C4 a C5 v k.ú. Lhota u Dřís</v>
      </c>
      <c r="F7" s="268"/>
      <c r="G7" s="268"/>
      <c r="H7" s="268"/>
      <c r="I7" s="93"/>
      <c r="L7" s="20"/>
    </row>
    <row r="8" spans="1:56" s="2" customFormat="1" ht="12" customHeight="1">
      <c r="A8" s="32"/>
      <c r="B8" s="33"/>
      <c r="C8" s="32"/>
      <c r="D8" s="27" t="s">
        <v>106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56" s="2" customFormat="1" ht="16.5" customHeight="1">
      <c r="A9" s="32"/>
      <c r="B9" s="33"/>
      <c r="C9" s="32"/>
      <c r="D9" s="32"/>
      <c r="E9" s="246" t="s">
        <v>753</v>
      </c>
      <c r="F9" s="266"/>
      <c r="G9" s="266"/>
      <c r="H9" s="266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56" s="2" customFormat="1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22</v>
      </c>
      <c r="E12" s="32"/>
      <c r="F12" s="25" t="s">
        <v>23</v>
      </c>
      <c r="G12" s="32"/>
      <c r="H12" s="32"/>
      <c r="I12" s="97" t="s">
        <v>24</v>
      </c>
      <c r="J12" s="55" t="str">
        <f>'Rekapitulace stavby'!AN8</f>
        <v>14. 6. 2019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>
      <c r="A14" s="32"/>
      <c r="B14" s="33"/>
      <c r="C14" s="32"/>
      <c r="D14" s="27" t="s">
        <v>28</v>
      </c>
      <c r="E14" s="32"/>
      <c r="F14" s="32"/>
      <c r="G14" s="32"/>
      <c r="H14" s="32"/>
      <c r="I14" s="97" t="s">
        <v>29</v>
      </c>
      <c r="J14" s="25" t="str">
        <f>IF('Rekapitulace stavby'!AN10="","",'Rekapitulace stavby'!AN10)</f>
        <v/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97" t="s">
        <v>30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31</v>
      </c>
      <c r="E17" s="32"/>
      <c r="F17" s="32"/>
      <c r="G17" s="32"/>
      <c r="H17" s="32"/>
      <c r="I17" s="97" t="s">
        <v>29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9" t="str">
        <f>'Rekapitulace stavby'!E14</f>
        <v>Vyplň údaj</v>
      </c>
      <c r="F18" s="261"/>
      <c r="G18" s="261"/>
      <c r="H18" s="261"/>
      <c r="I18" s="97" t="s">
        <v>30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33</v>
      </c>
      <c r="E20" s="32"/>
      <c r="F20" s="32"/>
      <c r="G20" s="32"/>
      <c r="H20" s="32"/>
      <c r="I20" s="97" t="s">
        <v>29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108</v>
      </c>
      <c r="F21" s="32"/>
      <c r="G21" s="32"/>
      <c r="H21" s="32"/>
      <c r="I21" s="97" t="s">
        <v>30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97" t="s">
        <v>29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108</v>
      </c>
      <c r="F24" s="32"/>
      <c r="G24" s="32"/>
      <c r="H24" s="32"/>
      <c r="I24" s="97" t="s">
        <v>30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65" t="s">
        <v>1</v>
      </c>
      <c r="F27" s="265"/>
      <c r="G27" s="265"/>
      <c r="H27" s="265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ROUND(J120,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ROUND((SUM(BE120:BE200)),  2)</f>
        <v>0</v>
      </c>
      <c r="G33" s="32"/>
      <c r="H33" s="32"/>
      <c r="I33" s="107">
        <v>0.21</v>
      </c>
      <c r="J33" s="106">
        <f>ROUND(((SUM(BE120:BE200))*I33),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ROUND((SUM(BF120:BF200)),  2)</f>
        <v>0</v>
      </c>
      <c r="G34" s="32"/>
      <c r="H34" s="32"/>
      <c r="I34" s="107">
        <v>0.15</v>
      </c>
      <c r="J34" s="106">
        <f>ROUND(((SUM(BF120:BF200))*I34),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ROUND((SUM(BG120:BG200)),  2)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ROUND((SUM(BH120:BH200)),  2)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ROUND((SUM(BI120:BI200)),  2)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109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7" t="str">
        <f>E7</f>
        <v>Rekonstrukce polní cesty C4 a C5 v k.ú. Lhota u Dřís</v>
      </c>
      <c r="F85" s="268"/>
      <c r="G85" s="268"/>
      <c r="H85" s="268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106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6" t="str">
        <f>E9</f>
        <v>495/16-6 - SO 06 Následná tříletá údržba zeleně ŽP5 (1. rok, 2. rok, 3.rok)</v>
      </c>
      <c r="F87" s="266"/>
      <c r="G87" s="266"/>
      <c r="H87" s="266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22</v>
      </c>
      <c r="D89" s="32"/>
      <c r="E89" s="32"/>
      <c r="F89" s="25" t="str">
        <f>F12</f>
        <v xml:space="preserve"> </v>
      </c>
      <c r="G89" s="32"/>
      <c r="H89" s="32"/>
      <c r="I89" s="97" t="s">
        <v>24</v>
      </c>
      <c r="J89" s="55" t="str">
        <f>IF(J12="","",J12)</f>
        <v>14. 6. 2019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28</v>
      </c>
      <c r="D91" s="32"/>
      <c r="E91" s="32"/>
      <c r="F91" s="25" t="str">
        <f>E15</f>
        <v xml:space="preserve"> </v>
      </c>
      <c r="G91" s="32"/>
      <c r="H91" s="32"/>
      <c r="I91" s="97" t="s">
        <v>33</v>
      </c>
      <c r="J91" s="30" t="str">
        <f>E21</f>
        <v>NDCon s.r.o.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31</v>
      </c>
      <c r="D92" s="32"/>
      <c r="E92" s="32"/>
      <c r="F92" s="25" t="str">
        <f>IF(E18="","",E18)</f>
        <v>Vyplň údaj</v>
      </c>
      <c r="G92" s="32"/>
      <c r="H92" s="32"/>
      <c r="I92" s="97" t="s">
        <v>35</v>
      </c>
      <c r="J92" s="30" t="str">
        <f>E24</f>
        <v>NDCon s.r.o.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110</v>
      </c>
      <c r="D94" s="108"/>
      <c r="E94" s="108"/>
      <c r="F94" s="108"/>
      <c r="G94" s="108"/>
      <c r="H94" s="108"/>
      <c r="I94" s="123"/>
      <c r="J94" s="124" t="s">
        <v>111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112</v>
      </c>
      <c r="D96" s="32"/>
      <c r="E96" s="32"/>
      <c r="F96" s="32"/>
      <c r="G96" s="32"/>
      <c r="H96" s="32"/>
      <c r="I96" s="96"/>
      <c r="J96" s="71">
        <f>J120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113</v>
      </c>
    </row>
    <row r="97" spans="1:31" s="9" customFormat="1" ht="24.95" customHeight="1">
      <c r="B97" s="126"/>
      <c r="D97" s="127" t="s">
        <v>187</v>
      </c>
      <c r="E97" s="128"/>
      <c r="F97" s="128"/>
      <c r="G97" s="128"/>
      <c r="H97" s="128"/>
      <c r="I97" s="129"/>
      <c r="J97" s="130">
        <f>J121</f>
        <v>0</v>
      </c>
      <c r="L97" s="126"/>
    </row>
    <row r="98" spans="1:31" s="10" customFormat="1" ht="19.899999999999999" customHeight="1">
      <c r="B98" s="131"/>
      <c r="D98" s="132" t="s">
        <v>659</v>
      </c>
      <c r="E98" s="133"/>
      <c r="F98" s="133"/>
      <c r="G98" s="133"/>
      <c r="H98" s="133"/>
      <c r="I98" s="134"/>
      <c r="J98" s="135">
        <f>J122</f>
        <v>0</v>
      </c>
      <c r="L98" s="131"/>
    </row>
    <row r="99" spans="1:31" s="10" customFormat="1" ht="19.899999999999999" customHeight="1">
      <c r="B99" s="131"/>
      <c r="D99" s="132" t="s">
        <v>660</v>
      </c>
      <c r="E99" s="133"/>
      <c r="F99" s="133"/>
      <c r="G99" s="133"/>
      <c r="H99" s="133"/>
      <c r="I99" s="134"/>
      <c r="J99" s="135">
        <f>J145</f>
        <v>0</v>
      </c>
      <c r="L99" s="131"/>
    </row>
    <row r="100" spans="1:31" s="10" customFormat="1" ht="19.899999999999999" customHeight="1">
      <c r="B100" s="131"/>
      <c r="D100" s="132" t="s">
        <v>661</v>
      </c>
      <c r="E100" s="133"/>
      <c r="F100" s="133"/>
      <c r="G100" s="133"/>
      <c r="H100" s="133"/>
      <c r="I100" s="134"/>
      <c r="J100" s="135">
        <f>J172</f>
        <v>0</v>
      </c>
      <c r="L100" s="131"/>
    </row>
    <row r="101" spans="1:31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96"/>
      <c r="J101" s="32"/>
      <c r="K101" s="32"/>
      <c r="L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120"/>
      <c r="J102" s="48"/>
      <c r="K102" s="48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31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121"/>
      <c r="J106" s="50"/>
      <c r="K106" s="50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24.95" customHeight="1">
      <c r="A107" s="32"/>
      <c r="B107" s="33"/>
      <c r="C107" s="21" t="s">
        <v>118</v>
      </c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96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16</v>
      </c>
      <c r="D109" s="32"/>
      <c r="E109" s="32"/>
      <c r="F109" s="32"/>
      <c r="G109" s="32"/>
      <c r="H109" s="32"/>
      <c r="I109" s="96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7" t="str">
        <f>E7</f>
        <v>Rekonstrukce polní cesty C4 a C5 v k.ú. Lhota u Dřís</v>
      </c>
      <c r="F110" s="268"/>
      <c r="G110" s="268"/>
      <c r="H110" s="268"/>
      <c r="I110" s="96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106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46" t="str">
        <f>E9</f>
        <v>495/16-6 - SO 06 Následná tříletá údržba zeleně ŽP5 (1. rok, 2. rok, 3.rok)</v>
      </c>
      <c r="F112" s="266"/>
      <c r="G112" s="266"/>
      <c r="H112" s="266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22</v>
      </c>
      <c r="D114" s="32"/>
      <c r="E114" s="32"/>
      <c r="F114" s="25" t="str">
        <f>F12</f>
        <v xml:space="preserve"> </v>
      </c>
      <c r="G114" s="32"/>
      <c r="H114" s="32"/>
      <c r="I114" s="97" t="s">
        <v>24</v>
      </c>
      <c r="J114" s="55" t="str">
        <f>IF(J12="","",J12)</f>
        <v>14. 6. 2019</v>
      </c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28</v>
      </c>
      <c r="D116" s="32"/>
      <c r="E116" s="32"/>
      <c r="F116" s="25" t="str">
        <f>E15</f>
        <v xml:space="preserve"> </v>
      </c>
      <c r="G116" s="32"/>
      <c r="H116" s="32"/>
      <c r="I116" s="97" t="s">
        <v>33</v>
      </c>
      <c r="J116" s="30" t="str">
        <f>E21</f>
        <v>NDCon s.r.o.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31</v>
      </c>
      <c r="D117" s="32"/>
      <c r="E117" s="32"/>
      <c r="F117" s="25" t="str">
        <f>IF(E18="","",E18)</f>
        <v>Vyplň údaj</v>
      </c>
      <c r="G117" s="32"/>
      <c r="H117" s="32"/>
      <c r="I117" s="97" t="s">
        <v>35</v>
      </c>
      <c r="J117" s="30" t="str">
        <f>E24</f>
        <v>NDCon s.r.o.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0.35" customHeight="1">
      <c r="A118" s="32"/>
      <c r="B118" s="33"/>
      <c r="C118" s="32"/>
      <c r="D118" s="32"/>
      <c r="E118" s="32"/>
      <c r="F118" s="32"/>
      <c r="G118" s="32"/>
      <c r="H118" s="32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11" customFormat="1" ht="29.25" customHeight="1">
      <c r="A119" s="136"/>
      <c r="B119" s="137"/>
      <c r="C119" s="138" t="s">
        <v>119</v>
      </c>
      <c r="D119" s="139" t="s">
        <v>62</v>
      </c>
      <c r="E119" s="139" t="s">
        <v>58</v>
      </c>
      <c r="F119" s="139" t="s">
        <v>59</v>
      </c>
      <c r="G119" s="139" t="s">
        <v>120</v>
      </c>
      <c r="H119" s="139" t="s">
        <v>121</v>
      </c>
      <c r="I119" s="140" t="s">
        <v>122</v>
      </c>
      <c r="J119" s="139" t="s">
        <v>111</v>
      </c>
      <c r="K119" s="141" t="s">
        <v>123</v>
      </c>
      <c r="L119" s="142"/>
      <c r="M119" s="62" t="s">
        <v>1</v>
      </c>
      <c r="N119" s="63" t="s">
        <v>41</v>
      </c>
      <c r="O119" s="63" t="s">
        <v>124</v>
      </c>
      <c r="P119" s="63" t="s">
        <v>125</v>
      </c>
      <c r="Q119" s="63" t="s">
        <v>126</v>
      </c>
      <c r="R119" s="63" t="s">
        <v>127</v>
      </c>
      <c r="S119" s="63" t="s">
        <v>128</v>
      </c>
      <c r="T119" s="64" t="s">
        <v>129</v>
      </c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</row>
    <row r="120" spans="1:65" s="2" customFormat="1" ht="22.9" customHeight="1">
      <c r="A120" s="32"/>
      <c r="B120" s="33"/>
      <c r="C120" s="69" t="s">
        <v>130</v>
      </c>
      <c r="D120" s="32"/>
      <c r="E120" s="32"/>
      <c r="F120" s="32"/>
      <c r="G120" s="32"/>
      <c r="H120" s="32"/>
      <c r="I120" s="96"/>
      <c r="J120" s="143">
        <f>BK120</f>
        <v>0</v>
      </c>
      <c r="K120" s="32"/>
      <c r="L120" s="33"/>
      <c r="M120" s="65"/>
      <c r="N120" s="56"/>
      <c r="O120" s="66"/>
      <c r="P120" s="144">
        <f>P121</f>
        <v>0</v>
      </c>
      <c r="Q120" s="66"/>
      <c r="R120" s="144">
        <f>R121</f>
        <v>1.3233400000000001E-3</v>
      </c>
      <c r="S120" s="66"/>
      <c r="T120" s="145">
        <f>T121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T120" s="17" t="s">
        <v>76</v>
      </c>
      <c r="AU120" s="17" t="s">
        <v>113</v>
      </c>
      <c r="BK120" s="146">
        <f>BK121</f>
        <v>0</v>
      </c>
    </row>
    <row r="121" spans="1:65" s="12" customFormat="1" ht="25.9" customHeight="1">
      <c r="B121" s="147"/>
      <c r="D121" s="148" t="s">
        <v>76</v>
      </c>
      <c r="E121" s="149" t="s">
        <v>194</v>
      </c>
      <c r="F121" s="149" t="s">
        <v>195</v>
      </c>
      <c r="I121" s="150"/>
      <c r="J121" s="151">
        <f>BK121</f>
        <v>0</v>
      </c>
      <c r="L121" s="147"/>
      <c r="M121" s="152"/>
      <c r="N121" s="153"/>
      <c r="O121" s="153"/>
      <c r="P121" s="154">
        <f>P122+P145+P172</f>
        <v>0</v>
      </c>
      <c r="Q121" s="153"/>
      <c r="R121" s="154">
        <f>R122+R145+R172</f>
        <v>1.3233400000000001E-3</v>
      </c>
      <c r="S121" s="153"/>
      <c r="T121" s="155">
        <f>T122+T145+T172</f>
        <v>0</v>
      </c>
      <c r="AR121" s="148" t="s">
        <v>21</v>
      </c>
      <c r="AT121" s="156" t="s">
        <v>76</v>
      </c>
      <c r="AU121" s="156" t="s">
        <v>77</v>
      </c>
      <c r="AY121" s="148" t="s">
        <v>134</v>
      </c>
      <c r="BK121" s="157">
        <f>BK122+BK145+BK172</f>
        <v>0</v>
      </c>
    </row>
    <row r="122" spans="1:65" s="12" customFormat="1" ht="22.9" customHeight="1">
      <c r="B122" s="147"/>
      <c r="D122" s="148" t="s">
        <v>76</v>
      </c>
      <c r="E122" s="158" t="s">
        <v>21</v>
      </c>
      <c r="F122" s="158" t="s">
        <v>662</v>
      </c>
      <c r="I122" s="150"/>
      <c r="J122" s="159">
        <f>BK122</f>
        <v>0</v>
      </c>
      <c r="L122" s="147"/>
      <c r="M122" s="152"/>
      <c r="N122" s="153"/>
      <c r="O122" s="153"/>
      <c r="P122" s="154">
        <f>SUM(P123:P144)</f>
        <v>0</v>
      </c>
      <c r="Q122" s="153"/>
      <c r="R122" s="154">
        <f>SUM(R123:R144)</f>
        <v>0</v>
      </c>
      <c r="S122" s="153"/>
      <c r="T122" s="155">
        <f>SUM(T123:T144)</f>
        <v>0</v>
      </c>
      <c r="AR122" s="148" t="s">
        <v>21</v>
      </c>
      <c r="AT122" s="156" t="s">
        <v>76</v>
      </c>
      <c r="AU122" s="156" t="s">
        <v>21</v>
      </c>
      <c r="AY122" s="148" t="s">
        <v>134</v>
      </c>
      <c r="BK122" s="157">
        <f>SUM(BK123:BK144)</f>
        <v>0</v>
      </c>
    </row>
    <row r="123" spans="1:65" s="2" customFormat="1" ht="16.5" customHeight="1">
      <c r="A123" s="32"/>
      <c r="B123" s="160"/>
      <c r="C123" s="161" t="s">
        <v>21</v>
      </c>
      <c r="D123" s="161" t="s">
        <v>137</v>
      </c>
      <c r="E123" s="162" t="s">
        <v>754</v>
      </c>
      <c r="F123" s="163" t="s">
        <v>755</v>
      </c>
      <c r="G123" s="164" t="s">
        <v>432</v>
      </c>
      <c r="H123" s="165">
        <v>230</v>
      </c>
      <c r="I123" s="166"/>
      <c r="J123" s="167">
        <f>ROUND(I123*H123,2)</f>
        <v>0</v>
      </c>
      <c r="K123" s="163" t="s">
        <v>200</v>
      </c>
      <c r="L123" s="33"/>
      <c r="M123" s="168" t="s">
        <v>1</v>
      </c>
      <c r="N123" s="169" t="s">
        <v>42</v>
      </c>
      <c r="O123" s="58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72" t="s">
        <v>156</v>
      </c>
      <c r="AT123" s="172" t="s">
        <v>137</v>
      </c>
      <c r="AU123" s="172" t="s">
        <v>86</v>
      </c>
      <c r="AY123" s="17" t="s">
        <v>134</v>
      </c>
      <c r="BE123" s="173">
        <f>IF(N123="základní",J123,0)</f>
        <v>0</v>
      </c>
      <c r="BF123" s="173">
        <f>IF(N123="snížená",J123,0)</f>
        <v>0</v>
      </c>
      <c r="BG123" s="173">
        <f>IF(N123="zákl. přenesená",J123,0)</f>
        <v>0</v>
      </c>
      <c r="BH123" s="173">
        <f>IF(N123="sníž. přenesená",J123,0)</f>
        <v>0</v>
      </c>
      <c r="BI123" s="173">
        <f>IF(N123="nulová",J123,0)</f>
        <v>0</v>
      </c>
      <c r="BJ123" s="17" t="s">
        <v>21</v>
      </c>
      <c r="BK123" s="173">
        <f>ROUND(I123*H123,2)</f>
        <v>0</v>
      </c>
      <c r="BL123" s="17" t="s">
        <v>156</v>
      </c>
      <c r="BM123" s="172" t="s">
        <v>756</v>
      </c>
    </row>
    <row r="124" spans="1:65" s="2" customFormat="1">
      <c r="A124" s="32"/>
      <c r="B124" s="33"/>
      <c r="C124" s="32"/>
      <c r="D124" s="174" t="s">
        <v>144</v>
      </c>
      <c r="E124" s="32"/>
      <c r="F124" s="175" t="s">
        <v>757</v>
      </c>
      <c r="G124" s="32"/>
      <c r="H124" s="32"/>
      <c r="I124" s="96"/>
      <c r="J124" s="32"/>
      <c r="K124" s="32"/>
      <c r="L124" s="33"/>
      <c r="M124" s="176"/>
      <c r="N124" s="177"/>
      <c r="O124" s="58"/>
      <c r="P124" s="58"/>
      <c r="Q124" s="58"/>
      <c r="R124" s="58"/>
      <c r="S124" s="58"/>
      <c r="T124" s="59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144</v>
      </c>
      <c r="AU124" s="17" t="s">
        <v>86</v>
      </c>
    </row>
    <row r="125" spans="1:65" s="13" customFormat="1">
      <c r="B125" s="183"/>
      <c r="D125" s="174" t="s">
        <v>202</v>
      </c>
      <c r="E125" s="184" t="s">
        <v>1</v>
      </c>
      <c r="F125" s="185" t="s">
        <v>758</v>
      </c>
      <c r="H125" s="184" t="s">
        <v>1</v>
      </c>
      <c r="I125" s="186"/>
      <c r="L125" s="183"/>
      <c r="M125" s="187"/>
      <c r="N125" s="188"/>
      <c r="O125" s="188"/>
      <c r="P125" s="188"/>
      <c r="Q125" s="188"/>
      <c r="R125" s="188"/>
      <c r="S125" s="188"/>
      <c r="T125" s="189"/>
      <c r="AT125" s="184" t="s">
        <v>202</v>
      </c>
      <c r="AU125" s="184" t="s">
        <v>86</v>
      </c>
      <c r="AV125" s="13" t="s">
        <v>21</v>
      </c>
      <c r="AW125" s="13" t="s">
        <v>34</v>
      </c>
      <c r="AX125" s="13" t="s">
        <v>77</v>
      </c>
      <c r="AY125" s="184" t="s">
        <v>134</v>
      </c>
    </row>
    <row r="126" spans="1:65" s="14" customFormat="1">
      <c r="B126" s="190"/>
      <c r="D126" s="174" t="s">
        <v>202</v>
      </c>
      <c r="E126" s="191" t="s">
        <v>1</v>
      </c>
      <c r="F126" s="192" t="s">
        <v>715</v>
      </c>
      <c r="H126" s="193">
        <v>230</v>
      </c>
      <c r="I126" s="194"/>
      <c r="L126" s="190"/>
      <c r="M126" s="195"/>
      <c r="N126" s="196"/>
      <c r="O126" s="196"/>
      <c r="P126" s="196"/>
      <c r="Q126" s="196"/>
      <c r="R126" s="196"/>
      <c r="S126" s="196"/>
      <c r="T126" s="197"/>
      <c r="AT126" s="191" t="s">
        <v>202</v>
      </c>
      <c r="AU126" s="191" t="s">
        <v>86</v>
      </c>
      <c r="AV126" s="14" t="s">
        <v>86</v>
      </c>
      <c r="AW126" s="14" t="s">
        <v>34</v>
      </c>
      <c r="AX126" s="14" t="s">
        <v>21</v>
      </c>
      <c r="AY126" s="191" t="s">
        <v>134</v>
      </c>
    </row>
    <row r="127" spans="1:65" s="2" customFormat="1" ht="16.5" customHeight="1">
      <c r="A127" s="32"/>
      <c r="B127" s="160"/>
      <c r="C127" s="161" t="s">
        <v>86</v>
      </c>
      <c r="D127" s="161" t="s">
        <v>137</v>
      </c>
      <c r="E127" s="162" t="s">
        <v>663</v>
      </c>
      <c r="F127" s="163" t="s">
        <v>664</v>
      </c>
      <c r="G127" s="164" t="s">
        <v>280</v>
      </c>
      <c r="H127" s="165">
        <v>128</v>
      </c>
      <c r="I127" s="166"/>
      <c r="J127" s="167">
        <f>ROUND(I127*H127,2)</f>
        <v>0</v>
      </c>
      <c r="K127" s="163" t="s">
        <v>200</v>
      </c>
      <c r="L127" s="33"/>
      <c r="M127" s="168" t="s">
        <v>1</v>
      </c>
      <c r="N127" s="169" t="s">
        <v>42</v>
      </c>
      <c r="O127" s="58"/>
      <c r="P127" s="170">
        <f>O127*H127</f>
        <v>0</v>
      </c>
      <c r="Q127" s="170">
        <v>0</v>
      </c>
      <c r="R127" s="170">
        <f>Q127*H127</f>
        <v>0</v>
      </c>
      <c r="S127" s="170">
        <v>0</v>
      </c>
      <c r="T127" s="17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2" t="s">
        <v>156</v>
      </c>
      <c r="AT127" s="172" t="s">
        <v>137</v>
      </c>
      <c r="AU127" s="172" t="s">
        <v>86</v>
      </c>
      <c r="AY127" s="17" t="s">
        <v>134</v>
      </c>
      <c r="BE127" s="173">
        <f>IF(N127="základní",J127,0)</f>
        <v>0</v>
      </c>
      <c r="BF127" s="173">
        <f>IF(N127="snížená",J127,0)</f>
        <v>0</v>
      </c>
      <c r="BG127" s="173">
        <f>IF(N127="zákl. přenesená",J127,0)</f>
        <v>0</v>
      </c>
      <c r="BH127" s="173">
        <f>IF(N127="sníž. přenesená",J127,0)</f>
        <v>0</v>
      </c>
      <c r="BI127" s="173">
        <f>IF(N127="nulová",J127,0)</f>
        <v>0</v>
      </c>
      <c r="BJ127" s="17" t="s">
        <v>21</v>
      </c>
      <c r="BK127" s="173">
        <f>ROUND(I127*H127,2)</f>
        <v>0</v>
      </c>
      <c r="BL127" s="17" t="s">
        <v>156</v>
      </c>
      <c r="BM127" s="172" t="s">
        <v>665</v>
      </c>
    </row>
    <row r="128" spans="1:65" s="2" customFormat="1">
      <c r="A128" s="32"/>
      <c r="B128" s="33"/>
      <c r="C128" s="32"/>
      <c r="D128" s="174" t="s">
        <v>144</v>
      </c>
      <c r="E128" s="32"/>
      <c r="F128" s="175" t="s">
        <v>666</v>
      </c>
      <c r="G128" s="32"/>
      <c r="H128" s="32"/>
      <c r="I128" s="96"/>
      <c r="J128" s="32"/>
      <c r="K128" s="32"/>
      <c r="L128" s="33"/>
      <c r="M128" s="176"/>
      <c r="N128" s="177"/>
      <c r="O128" s="58"/>
      <c r="P128" s="58"/>
      <c r="Q128" s="58"/>
      <c r="R128" s="58"/>
      <c r="S128" s="58"/>
      <c r="T128" s="59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144</v>
      </c>
      <c r="AU128" s="17" t="s">
        <v>86</v>
      </c>
    </row>
    <row r="129" spans="1:65" s="13" customFormat="1">
      <c r="B129" s="183"/>
      <c r="D129" s="174" t="s">
        <v>202</v>
      </c>
      <c r="E129" s="184" t="s">
        <v>1</v>
      </c>
      <c r="F129" s="185" t="s">
        <v>667</v>
      </c>
      <c r="H129" s="184" t="s">
        <v>1</v>
      </c>
      <c r="I129" s="186"/>
      <c r="L129" s="183"/>
      <c r="M129" s="187"/>
      <c r="N129" s="188"/>
      <c r="O129" s="188"/>
      <c r="P129" s="188"/>
      <c r="Q129" s="188"/>
      <c r="R129" s="188"/>
      <c r="S129" s="188"/>
      <c r="T129" s="189"/>
      <c r="AT129" s="184" t="s">
        <v>202</v>
      </c>
      <c r="AU129" s="184" t="s">
        <v>86</v>
      </c>
      <c r="AV129" s="13" t="s">
        <v>21</v>
      </c>
      <c r="AW129" s="13" t="s">
        <v>34</v>
      </c>
      <c r="AX129" s="13" t="s">
        <v>77</v>
      </c>
      <c r="AY129" s="184" t="s">
        <v>134</v>
      </c>
    </row>
    <row r="130" spans="1:65" s="14" customFormat="1">
      <c r="B130" s="190"/>
      <c r="D130" s="174" t="s">
        <v>202</v>
      </c>
      <c r="E130" s="191" t="s">
        <v>1</v>
      </c>
      <c r="F130" s="192" t="s">
        <v>759</v>
      </c>
      <c r="H130" s="193">
        <v>128</v>
      </c>
      <c r="I130" s="194"/>
      <c r="L130" s="190"/>
      <c r="M130" s="195"/>
      <c r="N130" s="196"/>
      <c r="O130" s="196"/>
      <c r="P130" s="196"/>
      <c r="Q130" s="196"/>
      <c r="R130" s="196"/>
      <c r="S130" s="196"/>
      <c r="T130" s="197"/>
      <c r="AT130" s="191" t="s">
        <v>202</v>
      </c>
      <c r="AU130" s="191" t="s">
        <v>86</v>
      </c>
      <c r="AV130" s="14" t="s">
        <v>86</v>
      </c>
      <c r="AW130" s="14" t="s">
        <v>34</v>
      </c>
      <c r="AX130" s="14" t="s">
        <v>21</v>
      </c>
      <c r="AY130" s="191" t="s">
        <v>134</v>
      </c>
    </row>
    <row r="131" spans="1:65" s="2" customFormat="1" ht="16.5" customHeight="1">
      <c r="A131" s="32"/>
      <c r="B131" s="160"/>
      <c r="C131" s="161" t="s">
        <v>151</v>
      </c>
      <c r="D131" s="161" t="s">
        <v>137</v>
      </c>
      <c r="E131" s="162" t="s">
        <v>760</v>
      </c>
      <c r="F131" s="163" t="s">
        <v>761</v>
      </c>
      <c r="G131" s="164" t="s">
        <v>280</v>
      </c>
      <c r="H131" s="165">
        <v>460</v>
      </c>
      <c r="I131" s="166"/>
      <c r="J131" s="167">
        <f>ROUND(I131*H131,2)</f>
        <v>0</v>
      </c>
      <c r="K131" s="163" t="s">
        <v>200</v>
      </c>
      <c r="L131" s="33"/>
      <c r="M131" s="168" t="s">
        <v>1</v>
      </c>
      <c r="N131" s="169" t="s">
        <v>42</v>
      </c>
      <c r="O131" s="58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2" t="s">
        <v>156</v>
      </c>
      <c r="AT131" s="172" t="s">
        <v>137</v>
      </c>
      <c r="AU131" s="172" t="s">
        <v>86</v>
      </c>
      <c r="AY131" s="17" t="s">
        <v>134</v>
      </c>
      <c r="BE131" s="173">
        <f>IF(N131="základní",J131,0)</f>
        <v>0</v>
      </c>
      <c r="BF131" s="173">
        <f>IF(N131="snížená",J131,0)</f>
        <v>0</v>
      </c>
      <c r="BG131" s="173">
        <f>IF(N131="zákl. přenesená",J131,0)</f>
        <v>0</v>
      </c>
      <c r="BH131" s="173">
        <f>IF(N131="sníž. přenesená",J131,0)</f>
        <v>0</v>
      </c>
      <c r="BI131" s="173">
        <f>IF(N131="nulová",J131,0)</f>
        <v>0</v>
      </c>
      <c r="BJ131" s="17" t="s">
        <v>21</v>
      </c>
      <c r="BK131" s="173">
        <f>ROUND(I131*H131,2)</f>
        <v>0</v>
      </c>
      <c r="BL131" s="17" t="s">
        <v>156</v>
      </c>
      <c r="BM131" s="172" t="s">
        <v>762</v>
      </c>
    </row>
    <row r="132" spans="1:65" s="2" customFormat="1">
      <c r="A132" s="32"/>
      <c r="B132" s="33"/>
      <c r="C132" s="32"/>
      <c r="D132" s="174" t="s">
        <v>144</v>
      </c>
      <c r="E132" s="32"/>
      <c r="F132" s="175" t="s">
        <v>763</v>
      </c>
      <c r="G132" s="32"/>
      <c r="H132" s="32"/>
      <c r="I132" s="96"/>
      <c r="J132" s="32"/>
      <c r="K132" s="32"/>
      <c r="L132" s="33"/>
      <c r="M132" s="176"/>
      <c r="N132" s="177"/>
      <c r="O132" s="58"/>
      <c r="P132" s="58"/>
      <c r="Q132" s="58"/>
      <c r="R132" s="58"/>
      <c r="S132" s="58"/>
      <c r="T132" s="59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144</v>
      </c>
      <c r="AU132" s="17" t="s">
        <v>86</v>
      </c>
    </row>
    <row r="133" spans="1:65" s="13" customFormat="1">
      <c r="B133" s="183"/>
      <c r="D133" s="174" t="s">
        <v>202</v>
      </c>
      <c r="E133" s="184" t="s">
        <v>1</v>
      </c>
      <c r="F133" s="185" t="s">
        <v>667</v>
      </c>
      <c r="H133" s="184" t="s">
        <v>1</v>
      </c>
      <c r="I133" s="186"/>
      <c r="L133" s="183"/>
      <c r="M133" s="187"/>
      <c r="N133" s="188"/>
      <c r="O133" s="188"/>
      <c r="P133" s="188"/>
      <c r="Q133" s="188"/>
      <c r="R133" s="188"/>
      <c r="S133" s="188"/>
      <c r="T133" s="189"/>
      <c r="AT133" s="184" t="s">
        <v>202</v>
      </c>
      <c r="AU133" s="184" t="s">
        <v>86</v>
      </c>
      <c r="AV133" s="13" t="s">
        <v>21</v>
      </c>
      <c r="AW133" s="13" t="s">
        <v>34</v>
      </c>
      <c r="AX133" s="13" t="s">
        <v>77</v>
      </c>
      <c r="AY133" s="184" t="s">
        <v>134</v>
      </c>
    </row>
    <row r="134" spans="1:65" s="14" customFormat="1">
      <c r="B134" s="190"/>
      <c r="D134" s="174" t="s">
        <v>202</v>
      </c>
      <c r="E134" s="191" t="s">
        <v>1</v>
      </c>
      <c r="F134" s="192" t="s">
        <v>764</v>
      </c>
      <c r="H134" s="193">
        <v>460</v>
      </c>
      <c r="I134" s="194"/>
      <c r="L134" s="190"/>
      <c r="M134" s="195"/>
      <c r="N134" s="196"/>
      <c r="O134" s="196"/>
      <c r="P134" s="196"/>
      <c r="Q134" s="196"/>
      <c r="R134" s="196"/>
      <c r="S134" s="196"/>
      <c r="T134" s="197"/>
      <c r="AT134" s="191" t="s">
        <v>202</v>
      </c>
      <c r="AU134" s="191" t="s">
        <v>86</v>
      </c>
      <c r="AV134" s="14" t="s">
        <v>86</v>
      </c>
      <c r="AW134" s="14" t="s">
        <v>34</v>
      </c>
      <c r="AX134" s="14" t="s">
        <v>21</v>
      </c>
      <c r="AY134" s="191" t="s">
        <v>134</v>
      </c>
    </row>
    <row r="135" spans="1:65" s="2" customFormat="1" ht="16.5" customHeight="1">
      <c r="A135" s="32"/>
      <c r="B135" s="160"/>
      <c r="C135" s="161" t="s">
        <v>156</v>
      </c>
      <c r="D135" s="161" t="s">
        <v>137</v>
      </c>
      <c r="E135" s="162" t="s">
        <v>669</v>
      </c>
      <c r="F135" s="163" t="s">
        <v>670</v>
      </c>
      <c r="G135" s="164" t="s">
        <v>199</v>
      </c>
      <c r="H135" s="165">
        <v>66.44</v>
      </c>
      <c r="I135" s="166"/>
      <c r="J135" s="167">
        <f>ROUND(I135*H135,2)</f>
        <v>0</v>
      </c>
      <c r="K135" s="163" t="s">
        <v>200</v>
      </c>
      <c r="L135" s="33"/>
      <c r="M135" s="168" t="s">
        <v>1</v>
      </c>
      <c r="N135" s="169" t="s">
        <v>42</v>
      </c>
      <c r="O135" s="58"/>
      <c r="P135" s="170">
        <f>O135*H135</f>
        <v>0</v>
      </c>
      <c r="Q135" s="170">
        <v>0</v>
      </c>
      <c r="R135" s="170">
        <f>Q135*H135</f>
        <v>0</v>
      </c>
      <c r="S135" s="170">
        <v>0</v>
      </c>
      <c r="T135" s="17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2" t="s">
        <v>156</v>
      </c>
      <c r="AT135" s="172" t="s">
        <v>137</v>
      </c>
      <c r="AU135" s="172" t="s">
        <v>86</v>
      </c>
      <c r="AY135" s="17" t="s">
        <v>134</v>
      </c>
      <c r="BE135" s="173">
        <f>IF(N135="základní",J135,0)</f>
        <v>0</v>
      </c>
      <c r="BF135" s="173">
        <f>IF(N135="snížená",J135,0)</f>
        <v>0</v>
      </c>
      <c r="BG135" s="173">
        <f>IF(N135="zákl. přenesená",J135,0)</f>
        <v>0</v>
      </c>
      <c r="BH135" s="173">
        <f>IF(N135="sníž. přenesená",J135,0)</f>
        <v>0</v>
      </c>
      <c r="BI135" s="173">
        <f>IF(N135="nulová",J135,0)</f>
        <v>0</v>
      </c>
      <c r="BJ135" s="17" t="s">
        <v>21</v>
      </c>
      <c r="BK135" s="173">
        <f>ROUND(I135*H135,2)</f>
        <v>0</v>
      </c>
      <c r="BL135" s="17" t="s">
        <v>156</v>
      </c>
      <c r="BM135" s="172" t="s">
        <v>671</v>
      </c>
    </row>
    <row r="136" spans="1:65" s="2" customFormat="1">
      <c r="A136" s="32"/>
      <c r="B136" s="33"/>
      <c r="C136" s="32"/>
      <c r="D136" s="174" t="s">
        <v>144</v>
      </c>
      <c r="E136" s="32"/>
      <c r="F136" s="175" t="s">
        <v>672</v>
      </c>
      <c r="G136" s="32"/>
      <c r="H136" s="32"/>
      <c r="I136" s="96"/>
      <c r="J136" s="32"/>
      <c r="K136" s="32"/>
      <c r="L136" s="33"/>
      <c r="M136" s="176"/>
      <c r="N136" s="177"/>
      <c r="O136" s="58"/>
      <c r="P136" s="58"/>
      <c r="Q136" s="58"/>
      <c r="R136" s="58"/>
      <c r="S136" s="58"/>
      <c r="T136" s="59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144</v>
      </c>
      <c r="AU136" s="17" t="s">
        <v>86</v>
      </c>
    </row>
    <row r="137" spans="1:65" s="13" customFormat="1">
      <c r="B137" s="183"/>
      <c r="D137" s="174" t="s">
        <v>202</v>
      </c>
      <c r="E137" s="184" t="s">
        <v>1</v>
      </c>
      <c r="F137" s="185" t="s">
        <v>673</v>
      </c>
      <c r="H137" s="184" t="s">
        <v>1</v>
      </c>
      <c r="I137" s="186"/>
      <c r="L137" s="183"/>
      <c r="M137" s="187"/>
      <c r="N137" s="188"/>
      <c r="O137" s="188"/>
      <c r="P137" s="188"/>
      <c r="Q137" s="188"/>
      <c r="R137" s="188"/>
      <c r="S137" s="188"/>
      <c r="T137" s="189"/>
      <c r="AT137" s="184" t="s">
        <v>202</v>
      </c>
      <c r="AU137" s="184" t="s">
        <v>86</v>
      </c>
      <c r="AV137" s="13" t="s">
        <v>21</v>
      </c>
      <c r="AW137" s="13" t="s">
        <v>34</v>
      </c>
      <c r="AX137" s="13" t="s">
        <v>77</v>
      </c>
      <c r="AY137" s="184" t="s">
        <v>134</v>
      </c>
    </row>
    <row r="138" spans="1:65" s="14" customFormat="1">
      <c r="B138" s="190"/>
      <c r="D138" s="174" t="s">
        <v>202</v>
      </c>
      <c r="E138" s="191" t="s">
        <v>1</v>
      </c>
      <c r="F138" s="192" t="s">
        <v>765</v>
      </c>
      <c r="H138" s="193">
        <v>66.44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1" t="s">
        <v>202</v>
      </c>
      <c r="AU138" s="191" t="s">
        <v>86</v>
      </c>
      <c r="AV138" s="14" t="s">
        <v>86</v>
      </c>
      <c r="AW138" s="14" t="s">
        <v>34</v>
      </c>
      <c r="AX138" s="14" t="s">
        <v>21</v>
      </c>
      <c r="AY138" s="191" t="s">
        <v>134</v>
      </c>
    </row>
    <row r="139" spans="1:65" s="2" customFormat="1" ht="16.5" customHeight="1">
      <c r="A139" s="32"/>
      <c r="B139" s="160"/>
      <c r="C139" s="161" t="s">
        <v>133</v>
      </c>
      <c r="D139" s="161" t="s">
        <v>137</v>
      </c>
      <c r="E139" s="162" t="s">
        <v>675</v>
      </c>
      <c r="F139" s="163" t="s">
        <v>644</v>
      </c>
      <c r="G139" s="164" t="s">
        <v>199</v>
      </c>
      <c r="H139" s="165">
        <v>66.44</v>
      </c>
      <c r="I139" s="166"/>
      <c r="J139" s="167">
        <f>ROUND(I139*H139,2)</f>
        <v>0</v>
      </c>
      <c r="K139" s="163" t="s">
        <v>200</v>
      </c>
      <c r="L139" s="33"/>
      <c r="M139" s="168" t="s">
        <v>1</v>
      </c>
      <c r="N139" s="169" t="s">
        <v>42</v>
      </c>
      <c r="O139" s="58"/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2" t="s">
        <v>156</v>
      </c>
      <c r="AT139" s="172" t="s">
        <v>137</v>
      </c>
      <c r="AU139" s="172" t="s">
        <v>86</v>
      </c>
      <c r="AY139" s="17" t="s">
        <v>134</v>
      </c>
      <c r="BE139" s="173">
        <f>IF(N139="základní",J139,0)</f>
        <v>0</v>
      </c>
      <c r="BF139" s="173">
        <f>IF(N139="snížená",J139,0)</f>
        <v>0</v>
      </c>
      <c r="BG139" s="173">
        <f>IF(N139="zákl. přenesená",J139,0)</f>
        <v>0</v>
      </c>
      <c r="BH139" s="173">
        <f>IF(N139="sníž. přenesená",J139,0)</f>
        <v>0</v>
      </c>
      <c r="BI139" s="173">
        <f>IF(N139="nulová",J139,0)</f>
        <v>0</v>
      </c>
      <c r="BJ139" s="17" t="s">
        <v>21</v>
      </c>
      <c r="BK139" s="173">
        <f>ROUND(I139*H139,2)</f>
        <v>0</v>
      </c>
      <c r="BL139" s="17" t="s">
        <v>156</v>
      </c>
      <c r="BM139" s="172" t="s">
        <v>676</v>
      </c>
    </row>
    <row r="140" spans="1:65" s="2" customFormat="1">
      <c r="A140" s="32"/>
      <c r="B140" s="33"/>
      <c r="C140" s="32"/>
      <c r="D140" s="174" t="s">
        <v>144</v>
      </c>
      <c r="E140" s="32"/>
      <c r="F140" s="175" t="s">
        <v>646</v>
      </c>
      <c r="G140" s="32"/>
      <c r="H140" s="32"/>
      <c r="I140" s="96"/>
      <c r="J140" s="32"/>
      <c r="K140" s="32"/>
      <c r="L140" s="33"/>
      <c r="M140" s="176"/>
      <c r="N140" s="177"/>
      <c r="O140" s="58"/>
      <c r="P140" s="58"/>
      <c r="Q140" s="58"/>
      <c r="R140" s="58"/>
      <c r="S140" s="58"/>
      <c r="T140" s="59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144</v>
      </c>
      <c r="AU140" s="17" t="s">
        <v>86</v>
      </c>
    </row>
    <row r="141" spans="1:65" s="14" customFormat="1">
      <c r="B141" s="190"/>
      <c r="D141" s="174" t="s">
        <v>202</v>
      </c>
      <c r="E141" s="191" t="s">
        <v>1</v>
      </c>
      <c r="F141" s="192" t="s">
        <v>766</v>
      </c>
      <c r="H141" s="193">
        <v>66.44</v>
      </c>
      <c r="I141" s="194"/>
      <c r="L141" s="190"/>
      <c r="M141" s="195"/>
      <c r="N141" s="196"/>
      <c r="O141" s="196"/>
      <c r="P141" s="196"/>
      <c r="Q141" s="196"/>
      <c r="R141" s="196"/>
      <c r="S141" s="196"/>
      <c r="T141" s="197"/>
      <c r="AT141" s="191" t="s">
        <v>202</v>
      </c>
      <c r="AU141" s="191" t="s">
        <v>86</v>
      </c>
      <c r="AV141" s="14" t="s">
        <v>86</v>
      </c>
      <c r="AW141" s="14" t="s">
        <v>34</v>
      </c>
      <c r="AX141" s="14" t="s">
        <v>21</v>
      </c>
      <c r="AY141" s="191" t="s">
        <v>134</v>
      </c>
    </row>
    <row r="142" spans="1:65" s="2" customFormat="1" ht="16.5" customHeight="1">
      <c r="A142" s="32"/>
      <c r="B142" s="160"/>
      <c r="C142" s="161" t="s">
        <v>165</v>
      </c>
      <c r="D142" s="161" t="s">
        <v>137</v>
      </c>
      <c r="E142" s="162" t="s">
        <v>678</v>
      </c>
      <c r="F142" s="163" t="s">
        <v>649</v>
      </c>
      <c r="G142" s="164" t="s">
        <v>199</v>
      </c>
      <c r="H142" s="165">
        <v>597.96</v>
      </c>
      <c r="I142" s="166"/>
      <c r="J142" s="167">
        <f>ROUND(I142*H142,2)</f>
        <v>0</v>
      </c>
      <c r="K142" s="163" t="s">
        <v>200</v>
      </c>
      <c r="L142" s="33"/>
      <c r="M142" s="168" t="s">
        <v>1</v>
      </c>
      <c r="N142" s="169" t="s">
        <v>42</v>
      </c>
      <c r="O142" s="58"/>
      <c r="P142" s="170">
        <f>O142*H142</f>
        <v>0</v>
      </c>
      <c r="Q142" s="170">
        <v>0</v>
      </c>
      <c r="R142" s="170">
        <f>Q142*H142</f>
        <v>0</v>
      </c>
      <c r="S142" s="170">
        <v>0</v>
      </c>
      <c r="T142" s="171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2" t="s">
        <v>156</v>
      </c>
      <c r="AT142" s="172" t="s">
        <v>137</v>
      </c>
      <c r="AU142" s="172" t="s">
        <v>86</v>
      </c>
      <c r="AY142" s="17" t="s">
        <v>134</v>
      </c>
      <c r="BE142" s="173">
        <f>IF(N142="základní",J142,0)</f>
        <v>0</v>
      </c>
      <c r="BF142" s="173">
        <f>IF(N142="snížená",J142,0)</f>
        <v>0</v>
      </c>
      <c r="BG142" s="173">
        <f>IF(N142="zákl. přenesená",J142,0)</f>
        <v>0</v>
      </c>
      <c r="BH142" s="173">
        <f>IF(N142="sníž. přenesená",J142,0)</f>
        <v>0</v>
      </c>
      <c r="BI142" s="173">
        <f>IF(N142="nulová",J142,0)</f>
        <v>0</v>
      </c>
      <c r="BJ142" s="17" t="s">
        <v>21</v>
      </c>
      <c r="BK142" s="173">
        <f>ROUND(I142*H142,2)</f>
        <v>0</v>
      </c>
      <c r="BL142" s="17" t="s">
        <v>156</v>
      </c>
      <c r="BM142" s="172" t="s">
        <v>679</v>
      </c>
    </row>
    <row r="143" spans="1:65" s="2" customFormat="1">
      <c r="A143" s="32"/>
      <c r="B143" s="33"/>
      <c r="C143" s="32"/>
      <c r="D143" s="174" t="s">
        <v>144</v>
      </c>
      <c r="E143" s="32"/>
      <c r="F143" s="175" t="s">
        <v>651</v>
      </c>
      <c r="G143" s="32"/>
      <c r="H143" s="32"/>
      <c r="I143" s="96"/>
      <c r="J143" s="32"/>
      <c r="K143" s="32"/>
      <c r="L143" s="33"/>
      <c r="M143" s="176"/>
      <c r="N143" s="177"/>
      <c r="O143" s="58"/>
      <c r="P143" s="58"/>
      <c r="Q143" s="58"/>
      <c r="R143" s="58"/>
      <c r="S143" s="58"/>
      <c r="T143" s="59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144</v>
      </c>
      <c r="AU143" s="17" t="s">
        <v>86</v>
      </c>
    </row>
    <row r="144" spans="1:65" s="14" customFormat="1">
      <c r="B144" s="190"/>
      <c r="D144" s="174" t="s">
        <v>202</v>
      </c>
      <c r="E144" s="191" t="s">
        <v>1</v>
      </c>
      <c r="F144" s="192" t="s">
        <v>767</v>
      </c>
      <c r="H144" s="193">
        <v>597.96</v>
      </c>
      <c r="I144" s="194"/>
      <c r="L144" s="190"/>
      <c r="M144" s="195"/>
      <c r="N144" s="196"/>
      <c r="O144" s="196"/>
      <c r="P144" s="196"/>
      <c r="Q144" s="196"/>
      <c r="R144" s="196"/>
      <c r="S144" s="196"/>
      <c r="T144" s="197"/>
      <c r="AT144" s="191" t="s">
        <v>202</v>
      </c>
      <c r="AU144" s="191" t="s">
        <v>86</v>
      </c>
      <c r="AV144" s="14" t="s">
        <v>86</v>
      </c>
      <c r="AW144" s="14" t="s">
        <v>34</v>
      </c>
      <c r="AX144" s="14" t="s">
        <v>21</v>
      </c>
      <c r="AY144" s="191" t="s">
        <v>134</v>
      </c>
    </row>
    <row r="145" spans="1:65" s="12" customFormat="1" ht="22.9" customHeight="1">
      <c r="B145" s="147"/>
      <c r="D145" s="148" t="s">
        <v>76</v>
      </c>
      <c r="E145" s="158" t="s">
        <v>86</v>
      </c>
      <c r="F145" s="158" t="s">
        <v>681</v>
      </c>
      <c r="I145" s="150"/>
      <c r="J145" s="159">
        <f>BK145</f>
        <v>0</v>
      </c>
      <c r="L145" s="147"/>
      <c r="M145" s="152"/>
      <c r="N145" s="153"/>
      <c r="O145" s="153"/>
      <c r="P145" s="154">
        <f>SUM(P146:P171)</f>
        <v>0</v>
      </c>
      <c r="Q145" s="153"/>
      <c r="R145" s="154">
        <f>SUM(R146:R171)</f>
        <v>0</v>
      </c>
      <c r="S145" s="153"/>
      <c r="T145" s="155">
        <f>SUM(T146:T171)</f>
        <v>0</v>
      </c>
      <c r="AR145" s="148" t="s">
        <v>21</v>
      </c>
      <c r="AT145" s="156" t="s">
        <v>76</v>
      </c>
      <c r="AU145" s="156" t="s">
        <v>21</v>
      </c>
      <c r="AY145" s="148" t="s">
        <v>134</v>
      </c>
      <c r="BK145" s="157">
        <f>SUM(BK146:BK171)</f>
        <v>0</v>
      </c>
    </row>
    <row r="146" spans="1:65" s="2" customFormat="1" ht="16.5" customHeight="1">
      <c r="A146" s="32"/>
      <c r="B146" s="160"/>
      <c r="C146" s="161" t="s">
        <v>172</v>
      </c>
      <c r="D146" s="161" t="s">
        <v>137</v>
      </c>
      <c r="E146" s="162" t="s">
        <v>682</v>
      </c>
      <c r="F146" s="163" t="s">
        <v>683</v>
      </c>
      <c r="G146" s="164" t="s">
        <v>432</v>
      </c>
      <c r="H146" s="165">
        <v>18</v>
      </c>
      <c r="I146" s="166"/>
      <c r="J146" s="167">
        <f>ROUND(I146*H146,2)</f>
        <v>0</v>
      </c>
      <c r="K146" s="163" t="s">
        <v>200</v>
      </c>
      <c r="L146" s="33"/>
      <c r="M146" s="168" t="s">
        <v>1</v>
      </c>
      <c r="N146" s="169" t="s">
        <v>42</v>
      </c>
      <c r="O146" s="58"/>
      <c r="P146" s="170">
        <f>O146*H146</f>
        <v>0</v>
      </c>
      <c r="Q146" s="170">
        <v>0</v>
      </c>
      <c r="R146" s="170">
        <f>Q146*H146</f>
        <v>0</v>
      </c>
      <c r="S146" s="170">
        <v>0</v>
      </c>
      <c r="T146" s="171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72" t="s">
        <v>156</v>
      </c>
      <c r="AT146" s="172" t="s">
        <v>137</v>
      </c>
      <c r="AU146" s="172" t="s">
        <v>86</v>
      </c>
      <c r="AY146" s="17" t="s">
        <v>134</v>
      </c>
      <c r="BE146" s="173">
        <f>IF(N146="základní",J146,0)</f>
        <v>0</v>
      </c>
      <c r="BF146" s="173">
        <f>IF(N146="snížená",J146,0)</f>
        <v>0</v>
      </c>
      <c r="BG146" s="173">
        <f>IF(N146="zákl. přenesená",J146,0)</f>
        <v>0</v>
      </c>
      <c r="BH146" s="173">
        <f>IF(N146="sníž. přenesená",J146,0)</f>
        <v>0</v>
      </c>
      <c r="BI146" s="173">
        <f>IF(N146="nulová",J146,0)</f>
        <v>0</v>
      </c>
      <c r="BJ146" s="17" t="s">
        <v>21</v>
      </c>
      <c r="BK146" s="173">
        <f>ROUND(I146*H146,2)</f>
        <v>0</v>
      </c>
      <c r="BL146" s="17" t="s">
        <v>156</v>
      </c>
      <c r="BM146" s="172" t="s">
        <v>684</v>
      </c>
    </row>
    <row r="147" spans="1:65" s="2" customFormat="1">
      <c r="A147" s="32"/>
      <c r="B147" s="33"/>
      <c r="C147" s="32"/>
      <c r="D147" s="174" t="s">
        <v>144</v>
      </c>
      <c r="E147" s="32"/>
      <c r="F147" s="175" t="s">
        <v>685</v>
      </c>
      <c r="G147" s="32"/>
      <c r="H147" s="32"/>
      <c r="I147" s="96"/>
      <c r="J147" s="32"/>
      <c r="K147" s="32"/>
      <c r="L147" s="33"/>
      <c r="M147" s="176"/>
      <c r="N147" s="177"/>
      <c r="O147" s="58"/>
      <c r="P147" s="58"/>
      <c r="Q147" s="58"/>
      <c r="R147" s="58"/>
      <c r="S147" s="58"/>
      <c r="T147" s="59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144</v>
      </c>
      <c r="AU147" s="17" t="s">
        <v>86</v>
      </c>
    </row>
    <row r="148" spans="1:65" s="13" customFormat="1">
      <c r="B148" s="183"/>
      <c r="D148" s="174" t="s">
        <v>202</v>
      </c>
      <c r="E148" s="184" t="s">
        <v>1</v>
      </c>
      <c r="F148" s="185" t="s">
        <v>686</v>
      </c>
      <c r="H148" s="184" t="s">
        <v>1</v>
      </c>
      <c r="I148" s="186"/>
      <c r="L148" s="183"/>
      <c r="M148" s="187"/>
      <c r="N148" s="188"/>
      <c r="O148" s="188"/>
      <c r="P148" s="188"/>
      <c r="Q148" s="188"/>
      <c r="R148" s="188"/>
      <c r="S148" s="188"/>
      <c r="T148" s="189"/>
      <c r="AT148" s="184" t="s">
        <v>202</v>
      </c>
      <c r="AU148" s="184" t="s">
        <v>86</v>
      </c>
      <c r="AV148" s="13" t="s">
        <v>21</v>
      </c>
      <c r="AW148" s="13" t="s">
        <v>34</v>
      </c>
      <c r="AX148" s="13" t="s">
        <v>77</v>
      </c>
      <c r="AY148" s="184" t="s">
        <v>134</v>
      </c>
    </row>
    <row r="149" spans="1:65" s="14" customFormat="1">
      <c r="B149" s="190"/>
      <c r="D149" s="174" t="s">
        <v>202</v>
      </c>
      <c r="E149" s="191" t="s">
        <v>1</v>
      </c>
      <c r="F149" s="192" t="s">
        <v>768</v>
      </c>
      <c r="H149" s="193">
        <v>18</v>
      </c>
      <c r="I149" s="194"/>
      <c r="L149" s="190"/>
      <c r="M149" s="195"/>
      <c r="N149" s="196"/>
      <c r="O149" s="196"/>
      <c r="P149" s="196"/>
      <c r="Q149" s="196"/>
      <c r="R149" s="196"/>
      <c r="S149" s="196"/>
      <c r="T149" s="197"/>
      <c r="AT149" s="191" t="s">
        <v>202</v>
      </c>
      <c r="AU149" s="191" t="s">
        <v>86</v>
      </c>
      <c r="AV149" s="14" t="s">
        <v>86</v>
      </c>
      <c r="AW149" s="14" t="s">
        <v>34</v>
      </c>
      <c r="AX149" s="14" t="s">
        <v>21</v>
      </c>
      <c r="AY149" s="191" t="s">
        <v>134</v>
      </c>
    </row>
    <row r="150" spans="1:65" s="2" customFormat="1" ht="16.5" customHeight="1">
      <c r="A150" s="32"/>
      <c r="B150" s="160"/>
      <c r="C150" s="161" t="s">
        <v>177</v>
      </c>
      <c r="D150" s="161" t="s">
        <v>137</v>
      </c>
      <c r="E150" s="162" t="s">
        <v>754</v>
      </c>
      <c r="F150" s="163" t="s">
        <v>755</v>
      </c>
      <c r="G150" s="164" t="s">
        <v>432</v>
      </c>
      <c r="H150" s="165">
        <v>230</v>
      </c>
      <c r="I150" s="166"/>
      <c r="J150" s="167">
        <f>ROUND(I150*H150,2)</f>
        <v>0</v>
      </c>
      <c r="K150" s="163" t="s">
        <v>200</v>
      </c>
      <c r="L150" s="33"/>
      <c r="M150" s="168" t="s">
        <v>1</v>
      </c>
      <c r="N150" s="169" t="s">
        <v>42</v>
      </c>
      <c r="O150" s="58"/>
      <c r="P150" s="170">
        <f>O150*H150</f>
        <v>0</v>
      </c>
      <c r="Q150" s="170">
        <v>0</v>
      </c>
      <c r="R150" s="170">
        <f>Q150*H150</f>
        <v>0</v>
      </c>
      <c r="S150" s="170">
        <v>0</v>
      </c>
      <c r="T150" s="171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2" t="s">
        <v>156</v>
      </c>
      <c r="AT150" s="172" t="s">
        <v>137</v>
      </c>
      <c r="AU150" s="172" t="s">
        <v>86</v>
      </c>
      <c r="AY150" s="17" t="s">
        <v>134</v>
      </c>
      <c r="BE150" s="173">
        <f>IF(N150="základní",J150,0)</f>
        <v>0</v>
      </c>
      <c r="BF150" s="173">
        <f>IF(N150="snížená",J150,0)</f>
        <v>0</v>
      </c>
      <c r="BG150" s="173">
        <f>IF(N150="zákl. přenesená",J150,0)</f>
        <v>0</v>
      </c>
      <c r="BH150" s="173">
        <f>IF(N150="sníž. přenesená",J150,0)</f>
        <v>0</v>
      </c>
      <c r="BI150" s="173">
        <f>IF(N150="nulová",J150,0)</f>
        <v>0</v>
      </c>
      <c r="BJ150" s="17" t="s">
        <v>21</v>
      </c>
      <c r="BK150" s="173">
        <f>ROUND(I150*H150,2)</f>
        <v>0</v>
      </c>
      <c r="BL150" s="17" t="s">
        <v>156</v>
      </c>
      <c r="BM150" s="172" t="s">
        <v>769</v>
      </c>
    </row>
    <row r="151" spans="1:65" s="2" customFormat="1">
      <c r="A151" s="32"/>
      <c r="B151" s="33"/>
      <c r="C151" s="32"/>
      <c r="D151" s="174" t="s">
        <v>144</v>
      </c>
      <c r="E151" s="32"/>
      <c r="F151" s="175" t="s">
        <v>757</v>
      </c>
      <c r="G151" s="32"/>
      <c r="H151" s="32"/>
      <c r="I151" s="96"/>
      <c r="J151" s="32"/>
      <c r="K151" s="32"/>
      <c r="L151" s="33"/>
      <c r="M151" s="176"/>
      <c r="N151" s="177"/>
      <c r="O151" s="58"/>
      <c r="P151" s="58"/>
      <c r="Q151" s="58"/>
      <c r="R151" s="58"/>
      <c r="S151" s="58"/>
      <c r="T151" s="59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144</v>
      </c>
      <c r="AU151" s="17" t="s">
        <v>86</v>
      </c>
    </row>
    <row r="152" spans="1:65" s="13" customFormat="1">
      <c r="B152" s="183"/>
      <c r="D152" s="174" t="s">
        <v>202</v>
      </c>
      <c r="E152" s="184" t="s">
        <v>1</v>
      </c>
      <c r="F152" s="185" t="s">
        <v>758</v>
      </c>
      <c r="H152" s="184" t="s">
        <v>1</v>
      </c>
      <c r="I152" s="186"/>
      <c r="L152" s="183"/>
      <c r="M152" s="187"/>
      <c r="N152" s="188"/>
      <c r="O152" s="188"/>
      <c r="P152" s="188"/>
      <c r="Q152" s="188"/>
      <c r="R152" s="188"/>
      <c r="S152" s="188"/>
      <c r="T152" s="189"/>
      <c r="AT152" s="184" t="s">
        <v>202</v>
      </c>
      <c r="AU152" s="184" t="s">
        <v>86</v>
      </c>
      <c r="AV152" s="13" t="s">
        <v>21</v>
      </c>
      <c r="AW152" s="13" t="s">
        <v>34</v>
      </c>
      <c r="AX152" s="13" t="s">
        <v>77</v>
      </c>
      <c r="AY152" s="184" t="s">
        <v>134</v>
      </c>
    </row>
    <row r="153" spans="1:65" s="14" customFormat="1">
      <c r="B153" s="190"/>
      <c r="D153" s="174" t="s">
        <v>202</v>
      </c>
      <c r="E153" s="191" t="s">
        <v>1</v>
      </c>
      <c r="F153" s="192" t="s">
        <v>770</v>
      </c>
      <c r="H153" s="193">
        <v>230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1" t="s">
        <v>202</v>
      </c>
      <c r="AU153" s="191" t="s">
        <v>86</v>
      </c>
      <c r="AV153" s="14" t="s">
        <v>86</v>
      </c>
      <c r="AW153" s="14" t="s">
        <v>34</v>
      </c>
      <c r="AX153" s="14" t="s">
        <v>21</v>
      </c>
      <c r="AY153" s="191" t="s">
        <v>134</v>
      </c>
    </row>
    <row r="154" spans="1:65" s="2" customFormat="1" ht="16.5" customHeight="1">
      <c r="A154" s="32"/>
      <c r="B154" s="160"/>
      <c r="C154" s="161" t="s">
        <v>182</v>
      </c>
      <c r="D154" s="161" t="s">
        <v>137</v>
      </c>
      <c r="E154" s="162" t="s">
        <v>663</v>
      </c>
      <c r="F154" s="163" t="s">
        <v>664</v>
      </c>
      <c r="G154" s="164" t="s">
        <v>280</v>
      </c>
      <c r="H154" s="165">
        <v>128</v>
      </c>
      <c r="I154" s="166"/>
      <c r="J154" s="167">
        <f>ROUND(I154*H154,2)</f>
        <v>0</v>
      </c>
      <c r="K154" s="163" t="s">
        <v>200</v>
      </c>
      <c r="L154" s="33"/>
      <c r="M154" s="168" t="s">
        <v>1</v>
      </c>
      <c r="N154" s="169" t="s">
        <v>42</v>
      </c>
      <c r="O154" s="58"/>
      <c r="P154" s="170">
        <f>O154*H154</f>
        <v>0</v>
      </c>
      <c r="Q154" s="170">
        <v>0</v>
      </c>
      <c r="R154" s="170">
        <f>Q154*H154</f>
        <v>0</v>
      </c>
      <c r="S154" s="170">
        <v>0</v>
      </c>
      <c r="T154" s="171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2" t="s">
        <v>156</v>
      </c>
      <c r="AT154" s="172" t="s">
        <v>137</v>
      </c>
      <c r="AU154" s="172" t="s">
        <v>86</v>
      </c>
      <c r="AY154" s="17" t="s">
        <v>134</v>
      </c>
      <c r="BE154" s="173">
        <f>IF(N154="základní",J154,0)</f>
        <v>0</v>
      </c>
      <c r="BF154" s="173">
        <f>IF(N154="snížená",J154,0)</f>
        <v>0</v>
      </c>
      <c r="BG154" s="173">
        <f>IF(N154="zákl. přenesená",J154,0)</f>
        <v>0</v>
      </c>
      <c r="BH154" s="173">
        <f>IF(N154="sníž. přenesená",J154,0)</f>
        <v>0</v>
      </c>
      <c r="BI154" s="173">
        <f>IF(N154="nulová",J154,0)</f>
        <v>0</v>
      </c>
      <c r="BJ154" s="17" t="s">
        <v>21</v>
      </c>
      <c r="BK154" s="173">
        <f>ROUND(I154*H154,2)</f>
        <v>0</v>
      </c>
      <c r="BL154" s="17" t="s">
        <v>156</v>
      </c>
      <c r="BM154" s="172" t="s">
        <v>687</v>
      </c>
    </row>
    <row r="155" spans="1:65" s="2" customFormat="1">
      <c r="A155" s="32"/>
      <c r="B155" s="33"/>
      <c r="C155" s="32"/>
      <c r="D155" s="174" t="s">
        <v>144</v>
      </c>
      <c r="E155" s="32"/>
      <c r="F155" s="175" t="s">
        <v>666</v>
      </c>
      <c r="G155" s="32"/>
      <c r="H155" s="32"/>
      <c r="I155" s="96"/>
      <c r="J155" s="32"/>
      <c r="K155" s="32"/>
      <c r="L155" s="33"/>
      <c r="M155" s="176"/>
      <c r="N155" s="177"/>
      <c r="O155" s="58"/>
      <c r="P155" s="58"/>
      <c r="Q155" s="58"/>
      <c r="R155" s="58"/>
      <c r="S155" s="58"/>
      <c r="T155" s="59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144</v>
      </c>
      <c r="AU155" s="17" t="s">
        <v>86</v>
      </c>
    </row>
    <row r="156" spans="1:65" s="13" customFormat="1">
      <c r="B156" s="183"/>
      <c r="D156" s="174" t="s">
        <v>202</v>
      </c>
      <c r="E156" s="184" t="s">
        <v>1</v>
      </c>
      <c r="F156" s="185" t="s">
        <v>667</v>
      </c>
      <c r="H156" s="184" t="s">
        <v>1</v>
      </c>
      <c r="I156" s="186"/>
      <c r="L156" s="183"/>
      <c r="M156" s="187"/>
      <c r="N156" s="188"/>
      <c r="O156" s="188"/>
      <c r="P156" s="188"/>
      <c r="Q156" s="188"/>
      <c r="R156" s="188"/>
      <c r="S156" s="188"/>
      <c r="T156" s="189"/>
      <c r="AT156" s="184" t="s">
        <v>202</v>
      </c>
      <c r="AU156" s="184" t="s">
        <v>86</v>
      </c>
      <c r="AV156" s="13" t="s">
        <v>21</v>
      </c>
      <c r="AW156" s="13" t="s">
        <v>34</v>
      </c>
      <c r="AX156" s="13" t="s">
        <v>77</v>
      </c>
      <c r="AY156" s="184" t="s">
        <v>134</v>
      </c>
    </row>
    <row r="157" spans="1:65" s="14" customFormat="1">
      <c r="B157" s="190"/>
      <c r="D157" s="174" t="s">
        <v>202</v>
      </c>
      <c r="E157" s="191" t="s">
        <v>1</v>
      </c>
      <c r="F157" s="192" t="s">
        <v>759</v>
      </c>
      <c r="H157" s="193">
        <v>128</v>
      </c>
      <c r="I157" s="194"/>
      <c r="L157" s="190"/>
      <c r="M157" s="195"/>
      <c r="N157" s="196"/>
      <c r="O157" s="196"/>
      <c r="P157" s="196"/>
      <c r="Q157" s="196"/>
      <c r="R157" s="196"/>
      <c r="S157" s="196"/>
      <c r="T157" s="197"/>
      <c r="AT157" s="191" t="s">
        <v>202</v>
      </c>
      <c r="AU157" s="191" t="s">
        <v>86</v>
      </c>
      <c r="AV157" s="14" t="s">
        <v>86</v>
      </c>
      <c r="AW157" s="14" t="s">
        <v>34</v>
      </c>
      <c r="AX157" s="14" t="s">
        <v>21</v>
      </c>
      <c r="AY157" s="191" t="s">
        <v>134</v>
      </c>
    </row>
    <row r="158" spans="1:65" s="2" customFormat="1" ht="16.5" customHeight="1">
      <c r="A158" s="32"/>
      <c r="B158" s="160"/>
      <c r="C158" s="161" t="s">
        <v>26</v>
      </c>
      <c r="D158" s="161" t="s">
        <v>137</v>
      </c>
      <c r="E158" s="162" t="s">
        <v>760</v>
      </c>
      <c r="F158" s="163" t="s">
        <v>761</v>
      </c>
      <c r="G158" s="164" t="s">
        <v>280</v>
      </c>
      <c r="H158" s="165">
        <v>460</v>
      </c>
      <c r="I158" s="166"/>
      <c r="J158" s="167">
        <f>ROUND(I158*H158,2)</f>
        <v>0</v>
      </c>
      <c r="K158" s="163" t="s">
        <v>200</v>
      </c>
      <c r="L158" s="33"/>
      <c r="M158" s="168" t="s">
        <v>1</v>
      </c>
      <c r="N158" s="169" t="s">
        <v>42</v>
      </c>
      <c r="O158" s="58"/>
      <c r="P158" s="170">
        <f>O158*H158</f>
        <v>0</v>
      </c>
      <c r="Q158" s="170">
        <v>0</v>
      </c>
      <c r="R158" s="170">
        <f>Q158*H158</f>
        <v>0</v>
      </c>
      <c r="S158" s="170">
        <v>0</v>
      </c>
      <c r="T158" s="171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72" t="s">
        <v>156</v>
      </c>
      <c r="AT158" s="172" t="s">
        <v>137</v>
      </c>
      <c r="AU158" s="172" t="s">
        <v>86</v>
      </c>
      <c r="AY158" s="17" t="s">
        <v>134</v>
      </c>
      <c r="BE158" s="173">
        <f>IF(N158="základní",J158,0)</f>
        <v>0</v>
      </c>
      <c r="BF158" s="173">
        <f>IF(N158="snížená",J158,0)</f>
        <v>0</v>
      </c>
      <c r="BG158" s="173">
        <f>IF(N158="zákl. přenesená",J158,0)</f>
        <v>0</v>
      </c>
      <c r="BH158" s="173">
        <f>IF(N158="sníž. přenesená",J158,0)</f>
        <v>0</v>
      </c>
      <c r="BI158" s="173">
        <f>IF(N158="nulová",J158,0)</f>
        <v>0</v>
      </c>
      <c r="BJ158" s="17" t="s">
        <v>21</v>
      </c>
      <c r="BK158" s="173">
        <f>ROUND(I158*H158,2)</f>
        <v>0</v>
      </c>
      <c r="BL158" s="17" t="s">
        <v>156</v>
      </c>
      <c r="BM158" s="172" t="s">
        <v>771</v>
      </c>
    </row>
    <row r="159" spans="1:65" s="2" customFormat="1">
      <c r="A159" s="32"/>
      <c r="B159" s="33"/>
      <c r="C159" s="32"/>
      <c r="D159" s="174" t="s">
        <v>144</v>
      </c>
      <c r="E159" s="32"/>
      <c r="F159" s="175" t="s">
        <v>763</v>
      </c>
      <c r="G159" s="32"/>
      <c r="H159" s="32"/>
      <c r="I159" s="96"/>
      <c r="J159" s="32"/>
      <c r="K159" s="32"/>
      <c r="L159" s="33"/>
      <c r="M159" s="176"/>
      <c r="N159" s="177"/>
      <c r="O159" s="58"/>
      <c r="P159" s="58"/>
      <c r="Q159" s="58"/>
      <c r="R159" s="58"/>
      <c r="S159" s="58"/>
      <c r="T159" s="59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7" t="s">
        <v>144</v>
      </c>
      <c r="AU159" s="17" t="s">
        <v>86</v>
      </c>
    </row>
    <row r="160" spans="1:65" s="13" customFormat="1">
      <c r="B160" s="183"/>
      <c r="D160" s="174" t="s">
        <v>202</v>
      </c>
      <c r="E160" s="184" t="s">
        <v>1</v>
      </c>
      <c r="F160" s="185" t="s">
        <v>667</v>
      </c>
      <c r="H160" s="184" t="s">
        <v>1</v>
      </c>
      <c r="I160" s="186"/>
      <c r="L160" s="183"/>
      <c r="M160" s="187"/>
      <c r="N160" s="188"/>
      <c r="O160" s="188"/>
      <c r="P160" s="188"/>
      <c r="Q160" s="188"/>
      <c r="R160" s="188"/>
      <c r="S160" s="188"/>
      <c r="T160" s="189"/>
      <c r="AT160" s="184" t="s">
        <v>202</v>
      </c>
      <c r="AU160" s="184" t="s">
        <v>86</v>
      </c>
      <c r="AV160" s="13" t="s">
        <v>21</v>
      </c>
      <c r="AW160" s="13" t="s">
        <v>34</v>
      </c>
      <c r="AX160" s="13" t="s">
        <v>77</v>
      </c>
      <c r="AY160" s="184" t="s">
        <v>134</v>
      </c>
    </row>
    <row r="161" spans="1:65" s="14" customFormat="1">
      <c r="B161" s="190"/>
      <c r="D161" s="174" t="s">
        <v>202</v>
      </c>
      <c r="E161" s="191" t="s">
        <v>1</v>
      </c>
      <c r="F161" s="192" t="s">
        <v>764</v>
      </c>
      <c r="H161" s="193">
        <v>460</v>
      </c>
      <c r="I161" s="194"/>
      <c r="L161" s="190"/>
      <c r="M161" s="195"/>
      <c r="N161" s="196"/>
      <c r="O161" s="196"/>
      <c r="P161" s="196"/>
      <c r="Q161" s="196"/>
      <c r="R161" s="196"/>
      <c r="S161" s="196"/>
      <c r="T161" s="197"/>
      <c r="AT161" s="191" t="s">
        <v>202</v>
      </c>
      <c r="AU161" s="191" t="s">
        <v>86</v>
      </c>
      <c r="AV161" s="14" t="s">
        <v>86</v>
      </c>
      <c r="AW161" s="14" t="s">
        <v>34</v>
      </c>
      <c r="AX161" s="14" t="s">
        <v>21</v>
      </c>
      <c r="AY161" s="191" t="s">
        <v>134</v>
      </c>
    </row>
    <row r="162" spans="1:65" s="2" customFormat="1" ht="16.5" customHeight="1">
      <c r="A162" s="32"/>
      <c r="B162" s="160"/>
      <c r="C162" s="161" t="s">
        <v>256</v>
      </c>
      <c r="D162" s="161" t="s">
        <v>137</v>
      </c>
      <c r="E162" s="162" t="s">
        <v>669</v>
      </c>
      <c r="F162" s="163" t="s">
        <v>670</v>
      </c>
      <c r="G162" s="164" t="s">
        <v>199</v>
      </c>
      <c r="H162" s="165">
        <v>18.12</v>
      </c>
      <c r="I162" s="166"/>
      <c r="J162" s="167">
        <f>ROUND(I162*H162,2)</f>
        <v>0</v>
      </c>
      <c r="K162" s="163" t="s">
        <v>200</v>
      </c>
      <c r="L162" s="33"/>
      <c r="M162" s="168" t="s">
        <v>1</v>
      </c>
      <c r="N162" s="169" t="s">
        <v>42</v>
      </c>
      <c r="O162" s="58"/>
      <c r="P162" s="170">
        <f>O162*H162</f>
        <v>0</v>
      </c>
      <c r="Q162" s="170">
        <v>0</v>
      </c>
      <c r="R162" s="170">
        <f>Q162*H162</f>
        <v>0</v>
      </c>
      <c r="S162" s="170">
        <v>0</v>
      </c>
      <c r="T162" s="171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2" t="s">
        <v>156</v>
      </c>
      <c r="AT162" s="172" t="s">
        <v>137</v>
      </c>
      <c r="AU162" s="172" t="s">
        <v>86</v>
      </c>
      <c r="AY162" s="17" t="s">
        <v>134</v>
      </c>
      <c r="BE162" s="173">
        <f>IF(N162="základní",J162,0)</f>
        <v>0</v>
      </c>
      <c r="BF162" s="173">
        <f>IF(N162="snížená",J162,0)</f>
        <v>0</v>
      </c>
      <c r="BG162" s="173">
        <f>IF(N162="zákl. přenesená",J162,0)</f>
        <v>0</v>
      </c>
      <c r="BH162" s="173">
        <f>IF(N162="sníž. přenesená",J162,0)</f>
        <v>0</v>
      </c>
      <c r="BI162" s="173">
        <f>IF(N162="nulová",J162,0)</f>
        <v>0</v>
      </c>
      <c r="BJ162" s="17" t="s">
        <v>21</v>
      </c>
      <c r="BK162" s="173">
        <f>ROUND(I162*H162,2)</f>
        <v>0</v>
      </c>
      <c r="BL162" s="17" t="s">
        <v>156</v>
      </c>
      <c r="BM162" s="172" t="s">
        <v>688</v>
      </c>
    </row>
    <row r="163" spans="1:65" s="2" customFormat="1">
      <c r="A163" s="32"/>
      <c r="B163" s="33"/>
      <c r="C163" s="32"/>
      <c r="D163" s="174" t="s">
        <v>144</v>
      </c>
      <c r="E163" s="32"/>
      <c r="F163" s="175" t="s">
        <v>672</v>
      </c>
      <c r="G163" s="32"/>
      <c r="H163" s="32"/>
      <c r="I163" s="96"/>
      <c r="J163" s="32"/>
      <c r="K163" s="32"/>
      <c r="L163" s="33"/>
      <c r="M163" s="176"/>
      <c r="N163" s="177"/>
      <c r="O163" s="58"/>
      <c r="P163" s="58"/>
      <c r="Q163" s="58"/>
      <c r="R163" s="58"/>
      <c r="S163" s="58"/>
      <c r="T163" s="59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144</v>
      </c>
      <c r="AU163" s="17" t="s">
        <v>86</v>
      </c>
    </row>
    <row r="164" spans="1:65" s="13" customFormat="1">
      <c r="B164" s="183"/>
      <c r="D164" s="174" t="s">
        <v>202</v>
      </c>
      <c r="E164" s="184" t="s">
        <v>1</v>
      </c>
      <c r="F164" s="185" t="s">
        <v>689</v>
      </c>
      <c r="H164" s="184" t="s">
        <v>1</v>
      </c>
      <c r="I164" s="186"/>
      <c r="L164" s="183"/>
      <c r="M164" s="187"/>
      <c r="N164" s="188"/>
      <c r="O164" s="188"/>
      <c r="P164" s="188"/>
      <c r="Q164" s="188"/>
      <c r="R164" s="188"/>
      <c r="S164" s="188"/>
      <c r="T164" s="189"/>
      <c r="AT164" s="184" t="s">
        <v>202</v>
      </c>
      <c r="AU164" s="184" t="s">
        <v>86</v>
      </c>
      <c r="AV164" s="13" t="s">
        <v>21</v>
      </c>
      <c r="AW164" s="13" t="s">
        <v>34</v>
      </c>
      <c r="AX164" s="13" t="s">
        <v>77</v>
      </c>
      <c r="AY164" s="184" t="s">
        <v>134</v>
      </c>
    </row>
    <row r="165" spans="1:65" s="14" customFormat="1">
      <c r="B165" s="190"/>
      <c r="D165" s="174" t="s">
        <v>202</v>
      </c>
      <c r="E165" s="191" t="s">
        <v>1</v>
      </c>
      <c r="F165" s="192" t="s">
        <v>772</v>
      </c>
      <c r="H165" s="193">
        <v>18.12</v>
      </c>
      <c r="I165" s="194"/>
      <c r="L165" s="190"/>
      <c r="M165" s="195"/>
      <c r="N165" s="196"/>
      <c r="O165" s="196"/>
      <c r="P165" s="196"/>
      <c r="Q165" s="196"/>
      <c r="R165" s="196"/>
      <c r="S165" s="196"/>
      <c r="T165" s="197"/>
      <c r="AT165" s="191" t="s">
        <v>202</v>
      </c>
      <c r="AU165" s="191" t="s">
        <v>86</v>
      </c>
      <c r="AV165" s="14" t="s">
        <v>86</v>
      </c>
      <c r="AW165" s="14" t="s">
        <v>34</v>
      </c>
      <c r="AX165" s="14" t="s">
        <v>21</v>
      </c>
      <c r="AY165" s="191" t="s">
        <v>134</v>
      </c>
    </row>
    <row r="166" spans="1:65" s="2" customFormat="1" ht="16.5" customHeight="1">
      <c r="A166" s="32"/>
      <c r="B166" s="160"/>
      <c r="C166" s="161" t="s">
        <v>262</v>
      </c>
      <c r="D166" s="161" t="s">
        <v>137</v>
      </c>
      <c r="E166" s="162" t="s">
        <v>675</v>
      </c>
      <c r="F166" s="163" t="s">
        <v>644</v>
      </c>
      <c r="G166" s="164" t="s">
        <v>199</v>
      </c>
      <c r="H166" s="165">
        <v>18.12</v>
      </c>
      <c r="I166" s="166"/>
      <c r="J166" s="167">
        <f>ROUND(I166*H166,2)</f>
        <v>0</v>
      </c>
      <c r="K166" s="163" t="s">
        <v>200</v>
      </c>
      <c r="L166" s="33"/>
      <c r="M166" s="168" t="s">
        <v>1</v>
      </c>
      <c r="N166" s="169" t="s">
        <v>42</v>
      </c>
      <c r="O166" s="58"/>
      <c r="P166" s="170">
        <f>O166*H166</f>
        <v>0</v>
      </c>
      <c r="Q166" s="170">
        <v>0</v>
      </c>
      <c r="R166" s="170">
        <f>Q166*H166</f>
        <v>0</v>
      </c>
      <c r="S166" s="170">
        <v>0</v>
      </c>
      <c r="T166" s="171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72" t="s">
        <v>156</v>
      </c>
      <c r="AT166" s="172" t="s">
        <v>137</v>
      </c>
      <c r="AU166" s="172" t="s">
        <v>86</v>
      </c>
      <c r="AY166" s="17" t="s">
        <v>134</v>
      </c>
      <c r="BE166" s="173">
        <f>IF(N166="základní",J166,0)</f>
        <v>0</v>
      </c>
      <c r="BF166" s="173">
        <f>IF(N166="snížená",J166,0)</f>
        <v>0</v>
      </c>
      <c r="BG166" s="173">
        <f>IF(N166="zákl. přenesená",J166,0)</f>
        <v>0</v>
      </c>
      <c r="BH166" s="173">
        <f>IF(N166="sníž. přenesená",J166,0)</f>
        <v>0</v>
      </c>
      <c r="BI166" s="173">
        <f>IF(N166="nulová",J166,0)</f>
        <v>0</v>
      </c>
      <c r="BJ166" s="17" t="s">
        <v>21</v>
      </c>
      <c r="BK166" s="173">
        <f>ROUND(I166*H166,2)</f>
        <v>0</v>
      </c>
      <c r="BL166" s="17" t="s">
        <v>156</v>
      </c>
      <c r="BM166" s="172" t="s">
        <v>691</v>
      </c>
    </row>
    <row r="167" spans="1:65" s="2" customFormat="1">
      <c r="A167" s="32"/>
      <c r="B167" s="33"/>
      <c r="C167" s="32"/>
      <c r="D167" s="174" t="s">
        <v>144</v>
      </c>
      <c r="E167" s="32"/>
      <c r="F167" s="175" t="s">
        <v>646</v>
      </c>
      <c r="G167" s="32"/>
      <c r="H167" s="32"/>
      <c r="I167" s="96"/>
      <c r="J167" s="32"/>
      <c r="K167" s="32"/>
      <c r="L167" s="33"/>
      <c r="M167" s="176"/>
      <c r="N167" s="177"/>
      <c r="O167" s="58"/>
      <c r="P167" s="58"/>
      <c r="Q167" s="58"/>
      <c r="R167" s="58"/>
      <c r="S167" s="58"/>
      <c r="T167" s="59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144</v>
      </c>
      <c r="AU167" s="17" t="s">
        <v>86</v>
      </c>
    </row>
    <row r="168" spans="1:65" s="14" customFormat="1">
      <c r="B168" s="190"/>
      <c r="D168" s="174" t="s">
        <v>202</v>
      </c>
      <c r="E168" s="191" t="s">
        <v>1</v>
      </c>
      <c r="F168" s="192" t="s">
        <v>773</v>
      </c>
      <c r="H168" s="193">
        <v>18.12</v>
      </c>
      <c r="I168" s="194"/>
      <c r="L168" s="190"/>
      <c r="M168" s="195"/>
      <c r="N168" s="196"/>
      <c r="O168" s="196"/>
      <c r="P168" s="196"/>
      <c r="Q168" s="196"/>
      <c r="R168" s="196"/>
      <c r="S168" s="196"/>
      <c r="T168" s="197"/>
      <c r="AT168" s="191" t="s">
        <v>202</v>
      </c>
      <c r="AU168" s="191" t="s">
        <v>86</v>
      </c>
      <c r="AV168" s="14" t="s">
        <v>86</v>
      </c>
      <c r="AW168" s="14" t="s">
        <v>34</v>
      </c>
      <c r="AX168" s="14" t="s">
        <v>21</v>
      </c>
      <c r="AY168" s="191" t="s">
        <v>134</v>
      </c>
    </row>
    <row r="169" spans="1:65" s="2" customFormat="1" ht="16.5" customHeight="1">
      <c r="A169" s="32"/>
      <c r="B169" s="160"/>
      <c r="C169" s="161" t="s">
        <v>267</v>
      </c>
      <c r="D169" s="161" t="s">
        <v>137</v>
      </c>
      <c r="E169" s="162" t="s">
        <v>678</v>
      </c>
      <c r="F169" s="163" t="s">
        <v>649</v>
      </c>
      <c r="G169" s="164" t="s">
        <v>199</v>
      </c>
      <c r="H169" s="165">
        <v>163.08000000000001</v>
      </c>
      <c r="I169" s="166"/>
      <c r="J169" s="167">
        <f>ROUND(I169*H169,2)</f>
        <v>0</v>
      </c>
      <c r="K169" s="163" t="s">
        <v>200</v>
      </c>
      <c r="L169" s="33"/>
      <c r="M169" s="168" t="s">
        <v>1</v>
      </c>
      <c r="N169" s="169" t="s">
        <v>42</v>
      </c>
      <c r="O169" s="58"/>
      <c r="P169" s="170">
        <f>O169*H169</f>
        <v>0</v>
      </c>
      <c r="Q169" s="170">
        <v>0</v>
      </c>
      <c r="R169" s="170">
        <f>Q169*H169</f>
        <v>0</v>
      </c>
      <c r="S169" s="170">
        <v>0</v>
      </c>
      <c r="T169" s="171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2" t="s">
        <v>156</v>
      </c>
      <c r="AT169" s="172" t="s">
        <v>137</v>
      </c>
      <c r="AU169" s="172" t="s">
        <v>86</v>
      </c>
      <c r="AY169" s="17" t="s">
        <v>134</v>
      </c>
      <c r="BE169" s="173">
        <f>IF(N169="základní",J169,0)</f>
        <v>0</v>
      </c>
      <c r="BF169" s="173">
        <f>IF(N169="snížená",J169,0)</f>
        <v>0</v>
      </c>
      <c r="BG169" s="173">
        <f>IF(N169="zákl. přenesená",J169,0)</f>
        <v>0</v>
      </c>
      <c r="BH169" s="173">
        <f>IF(N169="sníž. přenesená",J169,0)</f>
        <v>0</v>
      </c>
      <c r="BI169" s="173">
        <f>IF(N169="nulová",J169,0)</f>
        <v>0</v>
      </c>
      <c r="BJ169" s="17" t="s">
        <v>21</v>
      </c>
      <c r="BK169" s="173">
        <f>ROUND(I169*H169,2)</f>
        <v>0</v>
      </c>
      <c r="BL169" s="17" t="s">
        <v>156</v>
      </c>
      <c r="BM169" s="172" t="s">
        <v>693</v>
      </c>
    </row>
    <row r="170" spans="1:65" s="2" customFormat="1">
      <c r="A170" s="32"/>
      <c r="B170" s="33"/>
      <c r="C170" s="32"/>
      <c r="D170" s="174" t="s">
        <v>144</v>
      </c>
      <c r="E170" s="32"/>
      <c r="F170" s="175" t="s">
        <v>651</v>
      </c>
      <c r="G170" s="32"/>
      <c r="H170" s="32"/>
      <c r="I170" s="96"/>
      <c r="J170" s="32"/>
      <c r="K170" s="32"/>
      <c r="L170" s="33"/>
      <c r="M170" s="176"/>
      <c r="N170" s="177"/>
      <c r="O170" s="58"/>
      <c r="P170" s="58"/>
      <c r="Q170" s="58"/>
      <c r="R170" s="58"/>
      <c r="S170" s="58"/>
      <c r="T170" s="59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7" t="s">
        <v>144</v>
      </c>
      <c r="AU170" s="17" t="s">
        <v>86</v>
      </c>
    </row>
    <row r="171" spans="1:65" s="14" customFormat="1">
      <c r="B171" s="190"/>
      <c r="D171" s="174" t="s">
        <v>202</v>
      </c>
      <c r="E171" s="191" t="s">
        <v>1</v>
      </c>
      <c r="F171" s="192" t="s">
        <v>774</v>
      </c>
      <c r="H171" s="193">
        <v>163.08000000000001</v>
      </c>
      <c r="I171" s="194"/>
      <c r="L171" s="190"/>
      <c r="M171" s="195"/>
      <c r="N171" s="196"/>
      <c r="O171" s="196"/>
      <c r="P171" s="196"/>
      <c r="Q171" s="196"/>
      <c r="R171" s="196"/>
      <c r="S171" s="196"/>
      <c r="T171" s="197"/>
      <c r="AT171" s="191" t="s">
        <v>202</v>
      </c>
      <c r="AU171" s="191" t="s">
        <v>86</v>
      </c>
      <c r="AV171" s="14" t="s">
        <v>86</v>
      </c>
      <c r="AW171" s="14" t="s">
        <v>34</v>
      </c>
      <c r="AX171" s="14" t="s">
        <v>21</v>
      </c>
      <c r="AY171" s="191" t="s">
        <v>134</v>
      </c>
    </row>
    <row r="172" spans="1:65" s="12" customFormat="1" ht="22.9" customHeight="1">
      <c r="B172" s="147"/>
      <c r="D172" s="148" t="s">
        <v>76</v>
      </c>
      <c r="E172" s="158" t="s">
        <v>151</v>
      </c>
      <c r="F172" s="158" t="s">
        <v>695</v>
      </c>
      <c r="I172" s="150"/>
      <c r="J172" s="159">
        <f>BK172</f>
        <v>0</v>
      </c>
      <c r="L172" s="147"/>
      <c r="M172" s="152"/>
      <c r="N172" s="153"/>
      <c r="O172" s="153"/>
      <c r="P172" s="154">
        <f>SUM(P173:P200)</f>
        <v>0</v>
      </c>
      <c r="Q172" s="153"/>
      <c r="R172" s="154">
        <f>SUM(R173:R200)</f>
        <v>1.3233400000000001E-3</v>
      </c>
      <c r="S172" s="153"/>
      <c r="T172" s="155">
        <f>SUM(T173:T200)</f>
        <v>0</v>
      </c>
      <c r="AR172" s="148" t="s">
        <v>21</v>
      </c>
      <c r="AT172" s="156" t="s">
        <v>76</v>
      </c>
      <c r="AU172" s="156" t="s">
        <v>21</v>
      </c>
      <c r="AY172" s="148" t="s">
        <v>134</v>
      </c>
      <c r="BK172" s="157">
        <f>SUM(BK173:BK200)</f>
        <v>0</v>
      </c>
    </row>
    <row r="173" spans="1:65" s="2" customFormat="1" ht="16.5" customHeight="1">
      <c r="A173" s="32"/>
      <c r="B173" s="160"/>
      <c r="C173" s="161" t="s">
        <v>277</v>
      </c>
      <c r="D173" s="161" t="s">
        <v>137</v>
      </c>
      <c r="E173" s="162" t="s">
        <v>754</v>
      </c>
      <c r="F173" s="163" t="s">
        <v>755</v>
      </c>
      <c r="G173" s="164" t="s">
        <v>432</v>
      </c>
      <c r="H173" s="165">
        <v>230</v>
      </c>
      <c r="I173" s="166"/>
      <c r="J173" s="167">
        <f>ROUND(I173*H173,2)</f>
        <v>0</v>
      </c>
      <c r="K173" s="163" t="s">
        <v>200</v>
      </c>
      <c r="L173" s="33"/>
      <c r="M173" s="168" t="s">
        <v>1</v>
      </c>
      <c r="N173" s="169" t="s">
        <v>42</v>
      </c>
      <c r="O173" s="58"/>
      <c r="P173" s="170">
        <f>O173*H173</f>
        <v>0</v>
      </c>
      <c r="Q173" s="170">
        <v>0</v>
      </c>
      <c r="R173" s="170">
        <f>Q173*H173</f>
        <v>0</v>
      </c>
      <c r="S173" s="170">
        <v>0</v>
      </c>
      <c r="T173" s="171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2" t="s">
        <v>156</v>
      </c>
      <c r="AT173" s="172" t="s">
        <v>137</v>
      </c>
      <c r="AU173" s="172" t="s">
        <v>86</v>
      </c>
      <c r="AY173" s="17" t="s">
        <v>134</v>
      </c>
      <c r="BE173" s="173">
        <f>IF(N173="základní",J173,0)</f>
        <v>0</v>
      </c>
      <c r="BF173" s="173">
        <f>IF(N173="snížená",J173,0)</f>
        <v>0</v>
      </c>
      <c r="BG173" s="173">
        <f>IF(N173="zákl. přenesená",J173,0)</f>
        <v>0</v>
      </c>
      <c r="BH173" s="173">
        <f>IF(N173="sníž. přenesená",J173,0)</f>
        <v>0</v>
      </c>
      <c r="BI173" s="173">
        <f>IF(N173="nulová",J173,0)</f>
        <v>0</v>
      </c>
      <c r="BJ173" s="17" t="s">
        <v>21</v>
      </c>
      <c r="BK173" s="173">
        <f>ROUND(I173*H173,2)</f>
        <v>0</v>
      </c>
      <c r="BL173" s="17" t="s">
        <v>156</v>
      </c>
      <c r="BM173" s="172" t="s">
        <v>775</v>
      </c>
    </row>
    <row r="174" spans="1:65" s="2" customFormat="1">
      <c r="A174" s="32"/>
      <c r="B174" s="33"/>
      <c r="C174" s="32"/>
      <c r="D174" s="174" t="s">
        <v>144</v>
      </c>
      <c r="E174" s="32"/>
      <c r="F174" s="175" t="s">
        <v>757</v>
      </c>
      <c r="G174" s="32"/>
      <c r="H174" s="32"/>
      <c r="I174" s="96"/>
      <c r="J174" s="32"/>
      <c r="K174" s="32"/>
      <c r="L174" s="33"/>
      <c r="M174" s="176"/>
      <c r="N174" s="177"/>
      <c r="O174" s="58"/>
      <c r="P174" s="58"/>
      <c r="Q174" s="58"/>
      <c r="R174" s="58"/>
      <c r="S174" s="58"/>
      <c r="T174" s="59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7" t="s">
        <v>144</v>
      </c>
      <c r="AU174" s="17" t="s">
        <v>86</v>
      </c>
    </row>
    <row r="175" spans="1:65" s="13" customFormat="1">
      <c r="B175" s="183"/>
      <c r="D175" s="174" t="s">
        <v>202</v>
      </c>
      <c r="E175" s="184" t="s">
        <v>1</v>
      </c>
      <c r="F175" s="185" t="s">
        <v>758</v>
      </c>
      <c r="H175" s="184" t="s">
        <v>1</v>
      </c>
      <c r="I175" s="186"/>
      <c r="L175" s="183"/>
      <c r="M175" s="187"/>
      <c r="N175" s="188"/>
      <c r="O175" s="188"/>
      <c r="P175" s="188"/>
      <c r="Q175" s="188"/>
      <c r="R175" s="188"/>
      <c r="S175" s="188"/>
      <c r="T175" s="189"/>
      <c r="AT175" s="184" t="s">
        <v>202</v>
      </c>
      <c r="AU175" s="184" t="s">
        <v>86</v>
      </c>
      <c r="AV175" s="13" t="s">
        <v>21</v>
      </c>
      <c r="AW175" s="13" t="s">
        <v>34</v>
      </c>
      <c r="AX175" s="13" t="s">
        <v>77</v>
      </c>
      <c r="AY175" s="184" t="s">
        <v>134</v>
      </c>
    </row>
    <row r="176" spans="1:65" s="14" customFormat="1">
      <c r="B176" s="190"/>
      <c r="D176" s="174" t="s">
        <v>202</v>
      </c>
      <c r="E176" s="191" t="s">
        <v>1</v>
      </c>
      <c r="F176" s="192" t="s">
        <v>723</v>
      </c>
      <c r="H176" s="193">
        <v>230</v>
      </c>
      <c r="I176" s="194"/>
      <c r="L176" s="190"/>
      <c r="M176" s="195"/>
      <c r="N176" s="196"/>
      <c r="O176" s="196"/>
      <c r="P176" s="196"/>
      <c r="Q176" s="196"/>
      <c r="R176" s="196"/>
      <c r="S176" s="196"/>
      <c r="T176" s="197"/>
      <c r="AT176" s="191" t="s">
        <v>202</v>
      </c>
      <c r="AU176" s="191" t="s">
        <v>86</v>
      </c>
      <c r="AV176" s="14" t="s">
        <v>86</v>
      </c>
      <c r="AW176" s="14" t="s">
        <v>34</v>
      </c>
      <c r="AX176" s="14" t="s">
        <v>21</v>
      </c>
      <c r="AY176" s="191" t="s">
        <v>134</v>
      </c>
    </row>
    <row r="177" spans="1:65" s="2" customFormat="1" ht="16.5" customHeight="1">
      <c r="A177" s="32"/>
      <c r="B177" s="160"/>
      <c r="C177" s="161" t="s">
        <v>8</v>
      </c>
      <c r="D177" s="161" t="s">
        <v>137</v>
      </c>
      <c r="E177" s="162" t="s">
        <v>663</v>
      </c>
      <c r="F177" s="163" t="s">
        <v>664</v>
      </c>
      <c r="G177" s="164" t="s">
        <v>280</v>
      </c>
      <c r="H177" s="165">
        <v>128</v>
      </c>
      <c r="I177" s="166"/>
      <c r="J177" s="167">
        <f>ROUND(I177*H177,2)</f>
        <v>0</v>
      </c>
      <c r="K177" s="163" t="s">
        <v>200</v>
      </c>
      <c r="L177" s="33"/>
      <c r="M177" s="168" t="s">
        <v>1</v>
      </c>
      <c r="N177" s="169" t="s">
        <v>42</v>
      </c>
      <c r="O177" s="58"/>
      <c r="P177" s="170">
        <f>O177*H177</f>
        <v>0</v>
      </c>
      <c r="Q177" s="170">
        <v>0</v>
      </c>
      <c r="R177" s="170">
        <f>Q177*H177</f>
        <v>0</v>
      </c>
      <c r="S177" s="170">
        <v>0</v>
      </c>
      <c r="T177" s="171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2" t="s">
        <v>156</v>
      </c>
      <c r="AT177" s="172" t="s">
        <v>137</v>
      </c>
      <c r="AU177" s="172" t="s">
        <v>86</v>
      </c>
      <c r="AY177" s="17" t="s">
        <v>134</v>
      </c>
      <c r="BE177" s="173">
        <f>IF(N177="základní",J177,0)</f>
        <v>0</v>
      </c>
      <c r="BF177" s="173">
        <f>IF(N177="snížená",J177,0)</f>
        <v>0</v>
      </c>
      <c r="BG177" s="173">
        <f>IF(N177="zákl. přenesená",J177,0)</f>
        <v>0</v>
      </c>
      <c r="BH177" s="173">
        <f>IF(N177="sníž. přenesená",J177,0)</f>
        <v>0</v>
      </c>
      <c r="BI177" s="173">
        <f>IF(N177="nulová",J177,0)</f>
        <v>0</v>
      </c>
      <c r="BJ177" s="17" t="s">
        <v>21</v>
      </c>
      <c r="BK177" s="173">
        <f>ROUND(I177*H177,2)</f>
        <v>0</v>
      </c>
      <c r="BL177" s="17" t="s">
        <v>156</v>
      </c>
      <c r="BM177" s="172" t="s">
        <v>696</v>
      </c>
    </row>
    <row r="178" spans="1:65" s="2" customFormat="1">
      <c r="A178" s="32"/>
      <c r="B178" s="33"/>
      <c r="C178" s="32"/>
      <c r="D178" s="174" t="s">
        <v>144</v>
      </c>
      <c r="E178" s="32"/>
      <c r="F178" s="175" t="s">
        <v>666</v>
      </c>
      <c r="G178" s="32"/>
      <c r="H178" s="32"/>
      <c r="I178" s="96"/>
      <c r="J178" s="32"/>
      <c r="K178" s="32"/>
      <c r="L178" s="33"/>
      <c r="M178" s="176"/>
      <c r="N178" s="177"/>
      <c r="O178" s="58"/>
      <c r="P178" s="58"/>
      <c r="Q178" s="58"/>
      <c r="R178" s="58"/>
      <c r="S178" s="58"/>
      <c r="T178" s="59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7" t="s">
        <v>144</v>
      </c>
      <c r="AU178" s="17" t="s">
        <v>86</v>
      </c>
    </row>
    <row r="179" spans="1:65" s="13" customFormat="1">
      <c r="B179" s="183"/>
      <c r="D179" s="174" t="s">
        <v>202</v>
      </c>
      <c r="E179" s="184" t="s">
        <v>1</v>
      </c>
      <c r="F179" s="185" t="s">
        <v>667</v>
      </c>
      <c r="H179" s="184" t="s">
        <v>1</v>
      </c>
      <c r="I179" s="186"/>
      <c r="L179" s="183"/>
      <c r="M179" s="187"/>
      <c r="N179" s="188"/>
      <c r="O179" s="188"/>
      <c r="P179" s="188"/>
      <c r="Q179" s="188"/>
      <c r="R179" s="188"/>
      <c r="S179" s="188"/>
      <c r="T179" s="189"/>
      <c r="AT179" s="184" t="s">
        <v>202</v>
      </c>
      <c r="AU179" s="184" t="s">
        <v>86</v>
      </c>
      <c r="AV179" s="13" t="s">
        <v>21</v>
      </c>
      <c r="AW179" s="13" t="s">
        <v>34</v>
      </c>
      <c r="AX179" s="13" t="s">
        <v>77</v>
      </c>
      <c r="AY179" s="184" t="s">
        <v>134</v>
      </c>
    </row>
    <row r="180" spans="1:65" s="14" customFormat="1">
      <c r="B180" s="190"/>
      <c r="D180" s="174" t="s">
        <v>202</v>
      </c>
      <c r="E180" s="191" t="s">
        <v>1</v>
      </c>
      <c r="F180" s="192" t="s">
        <v>759</v>
      </c>
      <c r="H180" s="193">
        <v>128</v>
      </c>
      <c r="I180" s="194"/>
      <c r="L180" s="190"/>
      <c r="M180" s="195"/>
      <c r="N180" s="196"/>
      <c r="O180" s="196"/>
      <c r="P180" s="196"/>
      <c r="Q180" s="196"/>
      <c r="R180" s="196"/>
      <c r="S180" s="196"/>
      <c r="T180" s="197"/>
      <c r="AT180" s="191" t="s">
        <v>202</v>
      </c>
      <c r="AU180" s="191" t="s">
        <v>86</v>
      </c>
      <c r="AV180" s="14" t="s">
        <v>86</v>
      </c>
      <c r="AW180" s="14" t="s">
        <v>34</v>
      </c>
      <c r="AX180" s="14" t="s">
        <v>21</v>
      </c>
      <c r="AY180" s="191" t="s">
        <v>134</v>
      </c>
    </row>
    <row r="181" spans="1:65" s="2" customFormat="1" ht="16.5" customHeight="1">
      <c r="A181" s="32"/>
      <c r="B181" s="160"/>
      <c r="C181" s="161" t="s">
        <v>292</v>
      </c>
      <c r="D181" s="161" t="s">
        <v>137</v>
      </c>
      <c r="E181" s="162" t="s">
        <v>760</v>
      </c>
      <c r="F181" s="163" t="s">
        <v>761</v>
      </c>
      <c r="G181" s="164" t="s">
        <v>280</v>
      </c>
      <c r="H181" s="165">
        <v>460</v>
      </c>
      <c r="I181" s="166"/>
      <c r="J181" s="167">
        <f>ROUND(I181*H181,2)</f>
        <v>0</v>
      </c>
      <c r="K181" s="163" t="s">
        <v>200</v>
      </c>
      <c r="L181" s="33"/>
      <c r="M181" s="168" t="s">
        <v>1</v>
      </c>
      <c r="N181" s="169" t="s">
        <v>42</v>
      </c>
      <c r="O181" s="58"/>
      <c r="P181" s="170">
        <f>O181*H181</f>
        <v>0</v>
      </c>
      <c r="Q181" s="170">
        <v>0</v>
      </c>
      <c r="R181" s="170">
        <f>Q181*H181</f>
        <v>0</v>
      </c>
      <c r="S181" s="170">
        <v>0</v>
      </c>
      <c r="T181" s="171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2" t="s">
        <v>156</v>
      </c>
      <c r="AT181" s="172" t="s">
        <v>137</v>
      </c>
      <c r="AU181" s="172" t="s">
        <v>86</v>
      </c>
      <c r="AY181" s="17" t="s">
        <v>134</v>
      </c>
      <c r="BE181" s="173">
        <f>IF(N181="základní",J181,0)</f>
        <v>0</v>
      </c>
      <c r="BF181" s="173">
        <f>IF(N181="snížená",J181,0)</f>
        <v>0</v>
      </c>
      <c r="BG181" s="173">
        <f>IF(N181="zákl. přenesená",J181,0)</f>
        <v>0</v>
      </c>
      <c r="BH181" s="173">
        <f>IF(N181="sníž. přenesená",J181,0)</f>
        <v>0</v>
      </c>
      <c r="BI181" s="173">
        <f>IF(N181="nulová",J181,0)</f>
        <v>0</v>
      </c>
      <c r="BJ181" s="17" t="s">
        <v>21</v>
      </c>
      <c r="BK181" s="173">
        <f>ROUND(I181*H181,2)</f>
        <v>0</v>
      </c>
      <c r="BL181" s="17" t="s">
        <v>156</v>
      </c>
      <c r="BM181" s="172" t="s">
        <v>776</v>
      </c>
    </row>
    <row r="182" spans="1:65" s="2" customFormat="1">
      <c r="A182" s="32"/>
      <c r="B182" s="33"/>
      <c r="C182" s="32"/>
      <c r="D182" s="174" t="s">
        <v>144</v>
      </c>
      <c r="E182" s="32"/>
      <c r="F182" s="175" t="s">
        <v>763</v>
      </c>
      <c r="G182" s="32"/>
      <c r="H182" s="32"/>
      <c r="I182" s="96"/>
      <c r="J182" s="32"/>
      <c r="K182" s="32"/>
      <c r="L182" s="33"/>
      <c r="M182" s="176"/>
      <c r="N182" s="177"/>
      <c r="O182" s="58"/>
      <c r="P182" s="58"/>
      <c r="Q182" s="58"/>
      <c r="R182" s="58"/>
      <c r="S182" s="58"/>
      <c r="T182" s="59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144</v>
      </c>
      <c r="AU182" s="17" t="s">
        <v>86</v>
      </c>
    </row>
    <row r="183" spans="1:65" s="13" customFormat="1">
      <c r="B183" s="183"/>
      <c r="D183" s="174" t="s">
        <v>202</v>
      </c>
      <c r="E183" s="184" t="s">
        <v>1</v>
      </c>
      <c r="F183" s="185" t="s">
        <v>667</v>
      </c>
      <c r="H183" s="184" t="s">
        <v>1</v>
      </c>
      <c r="I183" s="186"/>
      <c r="L183" s="183"/>
      <c r="M183" s="187"/>
      <c r="N183" s="188"/>
      <c r="O183" s="188"/>
      <c r="P183" s="188"/>
      <c r="Q183" s="188"/>
      <c r="R183" s="188"/>
      <c r="S183" s="188"/>
      <c r="T183" s="189"/>
      <c r="AT183" s="184" t="s">
        <v>202</v>
      </c>
      <c r="AU183" s="184" t="s">
        <v>86</v>
      </c>
      <c r="AV183" s="13" t="s">
        <v>21</v>
      </c>
      <c r="AW183" s="13" t="s">
        <v>34</v>
      </c>
      <c r="AX183" s="13" t="s">
        <v>77</v>
      </c>
      <c r="AY183" s="184" t="s">
        <v>134</v>
      </c>
    </row>
    <row r="184" spans="1:65" s="14" customFormat="1">
      <c r="B184" s="190"/>
      <c r="D184" s="174" t="s">
        <v>202</v>
      </c>
      <c r="E184" s="191" t="s">
        <v>1</v>
      </c>
      <c r="F184" s="192" t="s">
        <v>764</v>
      </c>
      <c r="H184" s="193">
        <v>460</v>
      </c>
      <c r="I184" s="194"/>
      <c r="L184" s="190"/>
      <c r="M184" s="195"/>
      <c r="N184" s="196"/>
      <c r="O184" s="196"/>
      <c r="P184" s="196"/>
      <c r="Q184" s="196"/>
      <c r="R184" s="196"/>
      <c r="S184" s="196"/>
      <c r="T184" s="197"/>
      <c r="AT184" s="191" t="s">
        <v>202</v>
      </c>
      <c r="AU184" s="191" t="s">
        <v>86</v>
      </c>
      <c r="AV184" s="14" t="s">
        <v>86</v>
      </c>
      <c r="AW184" s="14" t="s">
        <v>34</v>
      </c>
      <c r="AX184" s="14" t="s">
        <v>21</v>
      </c>
      <c r="AY184" s="191" t="s">
        <v>134</v>
      </c>
    </row>
    <row r="185" spans="1:65" s="2" customFormat="1" ht="16.5" customHeight="1">
      <c r="A185" s="32"/>
      <c r="B185" s="160"/>
      <c r="C185" s="161" t="s">
        <v>299</v>
      </c>
      <c r="D185" s="161" t="s">
        <v>137</v>
      </c>
      <c r="E185" s="162" t="s">
        <v>669</v>
      </c>
      <c r="F185" s="163" t="s">
        <v>670</v>
      </c>
      <c r="G185" s="164" t="s">
        <v>199</v>
      </c>
      <c r="H185" s="165">
        <v>18.12</v>
      </c>
      <c r="I185" s="166"/>
      <c r="J185" s="167">
        <f>ROUND(I185*H185,2)</f>
        <v>0</v>
      </c>
      <c r="K185" s="163" t="s">
        <v>200</v>
      </c>
      <c r="L185" s="33"/>
      <c r="M185" s="168" t="s">
        <v>1</v>
      </c>
      <c r="N185" s="169" t="s">
        <v>42</v>
      </c>
      <c r="O185" s="58"/>
      <c r="P185" s="170">
        <f>O185*H185</f>
        <v>0</v>
      </c>
      <c r="Q185" s="170">
        <v>0</v>
      </c>
      <c r="R185" s="170">
        <f>Q185*H185</f>
        <v>0</v>
      </c>
      <c r="S185" s="170">
        <v>0</v>
      </c>
      <c r="T185" s="171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2" t="s">
        <v>156</v>
      </c>
      <c r="AT185" s="172" t="s">
        <v>137</v>
      </c>
      <c r="AU185" s="172" t="s">
        <v>86</v>
      </c>
      <c r="AY185" s="17" t="s">
        <v>134</v>
      </c>
      <c r="BE185" s="173">
        <f>IF(N185="základní",J185,0)</f>
        <v>0</v>
      </c>
      <c r="BF185" s="173">
        <f>IF(N185="snížená",J185,0)</f>
        <v>0</v>
      </c>
      <c r="BG185" s="173">
        <f>IF(N185="zákl. přenesená",J185,0)</f>
        <v>0</v>
      </c>
      <c r="BH185" s="173">
        <f>IF(N185="sníž. přenesená",J185,0)</f>
        <v>0</v>
      </c>
      <c r="BI185" s="173">
        <f>IF(N185="nulová",J185,0)</f>
        <v>0</v>
      </c>
      <c r="BJ185" s="17" t="s">
        <v>21</v>
      </c>
      <c r="BK185" s="173">
        <f>ROUND(I185*H185,2)</f>
        <v>0</v>
      </c>
      <c r="BL185" s="17" t="s">
        <v>156</v>
      </c>
      <c r="BM185" s="172" t="s">
        <v>697</v>
      </c>
    </row>
    <row r="186" spans="1:65" s="2" customFormat="1">
      <c r="A186" s="32"/>
      <c r="B186" s="33"/>
      <c r="C186" s="32"/>
      <c r="D186" s="174" t="s">
        <v>144</v>
      </c>
      <c r="E186" s="32"/>
      <c r="F186" s="175" t="s">
        <v>672</v>
      </c>
      <c r="G186" s="32"/>
      <c r="H186" s="32"/>
      <c r="I186" s="96"/>
      <c r="J186" s="32"/>
      <c r="K186" s="32"/>
      <c r="L186" s="33"/>
      <c r="M186" s="176"/>
      <c r="N186" s="177"/>
      <c r="O186" s="58"/>
      <c r="P186" s="58"/>
      <c r="Q186" s="58"/>
      <c r="R186" s="58"/>
      <c r="S186" s="58"/>
      <c r="T186" s="59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7" t="s">
        <v>144</v>
      </c>
      <c r="AU186" s="17" t="s">
        <v>86</v>
      </c>
    </row>
    <row r="187" spans="1:65" s="13" customFormat="1">
      <c r="B187" s="183"/>
      <c r="D187" s="174" t="s">
        <v>202</v>
      </c>
      <c r="E187" s="184" t="s">
        <v>1</v>
      </c>
      <c r="F187" s="185" t="s">
        <v>698</v>
      </c>
      <c r="H187" s="184" t="s">
        <v>1</v>
      </c>
      <c r="I187" s="186"/>
      <c r="L187" s="183"/>
      <c r="M187" s="187"/>
      <c r="N187" s="188"/>
      <c r="O187" s="188"/>
      <c r="P187" s="188"/>
      <c r="Q187" s="188"/>
      <c r="R187" s="188"/>
      <c r="S187" s="188"/>
      <c r="T187" s="189"/>
      <c r="AT187" s="184" t="s">
        <v>202</v>
      </c>
      <c r="AU187" s="184" t="s">
        <v>86</v>
      </c>
      <c r="AV187" s="13" t="s">
        <v>21</v>
      </c>
      <c r="AW187" s="13" t="s">
        <v>34</v>
      </c>
      <c r="AX187" s="13" t="s">
        <v>77</v>
      </c>
      <c r="AY187" s="184" t="s">
        <v>134</v>
      </c>
    </row>
    <row r="188" spans="1:65" s="14" customFormat="1">
      <c r="B188" s="190"/>
      <c r="D188" s="174" t="s">
        <v>202</v>
      </c>
      <c r="E188" s="191" t="s">
        <v>1</v>
      </c>
      <c r="F188" s="192" t="s">
        <v>772</v>
      </c>
      <c r="H188" s="193">
        <v>18.12</v>
      </c>
      <c r="I188" s="194"/>
      <c r="L188" s="190"/>
      <c r="M188" s="195"/>
      <c r="N188" s="196"/>
      <c r="O188" s="196"/>
      <c r="P188" s="196"/>
      <c r="Q188" s="196"/>
      <c r="R188" s="196"/>
      <c r="S188" s="196"/>
      <c r="T188" s="197"/>
      <c r="AT188" s="191" t="s">
        <v>202</v>
      </c>
      <c r="AU188" s="191" t="s">
        <v>86</v>
      </c>
      <c r="AV188" s="14" t="s">
        <v>86</v>
      </c>
      <c r="AW188" s="14" t="s">
        <v>34</v>
      </c>
      <c r="AX188" s="14" t="s">
        <v>21</v>
      </c>
      <c r="AY188" s="191" t="s">
        <v>134</v>
      </c>
    </row>
    <row r="189" spans="1:65" s="2" customFormat="1" ht="16.5" customHeight="1">
      <c r="A189" s="32"/>
      <c r="B189" s="160"/>
      <c r="C189" s="161" t="s">
        <v>306</v>
      </c>
      <c r="D189" s="161" t="s">
        <v>137</v>
      </c>
      <c r="E189" s="162" t="s">
        <v>675</v>
      </c>
      <c r="F189" s="163" t="s">
        <v>644</v>
      </c>
      <c r="G189" s="164" t="s">
        <v>199</v>
      </c>
      <c r="H189" s="165">
        <v>18.12</v>
      </c>
      <c r="I189" s="166"/>
      <c r="J189" s="167">
        <f>ROUND(I189*H189,2)</f>
        <v>0</v>
      </c>
      <c r="K189" s="163" t="s">
        <v>200</v>
      </c>
      <c r="L189" s="33"/>
      <c r="M189" s="168" t="s">
        <v>1</v>
      </c>
      <c r="N189" s="169" t="s">
        <v>42</v>
      </c>
      <c r="O189" s="58"/>
      <c r="P189" s="170">
        <f>O189*H189</f>
        <v>0</v>
      </c>
      <c r="Q189" s="170">
        <v>0</v>
      </c>
      <c r="R189" s="170">
        <f>Q189*H189</f>
        <v>0</v>
      </c>
      <c r="S189" s="170">
        <v>0</v>
      </c>
      <c r="T189" s="171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72" t="s">
        <v>156</v>
      </c>
      <c r="AT189" s="172" t="s">
        <v>137</v>
      </c>
      <c r="AU189" s="172" t="s">
        <v>86</v>
      </c>
      <c r="AY189" s="17" t="s">
        <v>134</v>
      </c>
      <c r="BE189" s="173">
        <f>IF(N189="základní",J189,0)</f>
        <v>0</v>
      </c>
      <c r="BF189" s="173">
        <f>IF(N189="snížená",J189,0)</f>
        <v>0</v>
      </c>
      <c r="BG189" s="173">
        <f>IF(N189="zákl. přenesená",J189,0)</f>
        <v>0</v>
      </c>
      <c r="BH189" s="173">
        <f>IF(N189="sníž. přenesená",J189,0)</f>
        <v>0</v>
      </c>
      <c r="BI189" s="173">
        <f>IF(N189="nulová",J189,0)</f>
        <v>0</v>
      </c>
      <c r="BJ189" s="17" t="s">
        <v>21</v>
      </c>
      <c r="BK189" s="173">
        <f>ROUND(I189*H189,2)</f>
        <v>0</v>
      </c>
      <c r="BL189" s="17" t="s">
        <v>156</v>
      </c>
      <c r="BM189" s="172" t="s">
        <v>699</v>
      </c>
    </row>
    <row r="190" spans="1:65" s="2" customFormat="1">
      <c r="A190" s="32"/>
      <c r="B190" s="33"/>
      <c r="C190" s="32"/>
      <c r="D190" s="174" t="s">
        <v>144</v>
      </c>
      <c r="E190" s="32"/>
      <c r="F190" s="175" t="s">
        <v>646</v>
      </c>
      <c r="G190" s="32"/>
      <c r="H190" s="32"/>
      <c r="I190" s="96"/>
      <c r="J190" s="32"/>
      <c r="K190" s="32"/>
      <c r="L190" s="33"/>
      <c r="M190" s="176"/>
      <c r="N190" s="177"/>
      <c r="O190" s="58"/>
      <c r="P190" s="58"/>
      <c r="Q190" s="58"/>
      <c r="R190" s="58"/>
      <c r="S190" s="58"/>
      <c r="T190" s="59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7" t="s">
        <v>144</v>
      </c>
      <c r="AU190" s="17" t="s">
        <v>86</v>
      </c>
    </row>
    <row r="191" spans="1:65" s="14" customFormat="1">
      <c r="B191" s="190"/>
      <c r="D191" s="174" t="s">
        <v>202</v>
      </c>
      <c r="E191" s="191" t="s">
        <v>1</v>
      </c>
      <c r="F191" s="192" t="s">
        <v>773</v>
      </c>
      <c r="H191" s="193">
        <v>18.12</v>
      </c>
      <c r="I191" s="194"/>
      <c r="L191" s="190"/>
      <c r="M191" s="195"/>
      <c r="N191" s="196"/>
      <c r="O191" s="196"/>
      <c r="P191" s="196"/>
      <c r="Q191" s="196"/>
      <c r="R191" s="196"/>
      <c r="S191" s="196"/>
      <c r="T191" s="197"/>
      <c r="AT191" s="191" t="s">
        <v>202</v>
      </c>
      <c r="AU191" s="191" t="s">
        <v>86</v>
      </c>
      <c r="AV191" s="14" t="s">
        <v>86</v>
      </c>
      <c r="AW191" s="14" t="s">
        <v>34</v>
      </c>
      <c r="AX191" s="14" t="s">
        <v>21</v>
      </c>
      <c r="AY191" s="191" t="s">
        <v>134</v>
      </c>
    </row>
    <row r="192" spans="1:65" s="2" customFormat="1" ht="16.5" customHeight="1">
      <c r="A192" s="32"/>
      <c r="B192" s="160"/>
      <c r="C192" s="161" t="s">
        <v>313</v>
      </c>
      <c r="D192" s="161" t="s">
        <v>137</v>
      </c>
      <c r="E192" s="162" t="s">
        <v>678</v>
      </c>
      <c r="F192" s="163" t="s">
        <v>649</v>
      </c>
      <c r="G192" s="164" t="s">
        <v>199</v>
      </c>
      <c r="H192" s="165">
        <v>163.08000000000001</v>
      </c>
      <c r="I192" s="166"/>
      <c r="J192" s="167">
        <f>ROUND(I192*H192,2)</f>
        <v>0</v>
      </c>
      <c r="K192" s="163" t="s">
        <v>200</v>
      </c>
      <c r="L192" s="33"/>
      <c r="M192" s="168" t="s">
        <v>1</v>
      </c>
      <c r="N192" s="169" t="s">
        <v>42</v>
      </c>
      <c r="O192" s="58"/>
      <c r="P192" s="170">
        <f>O192*H192</f>
        <v>0</v>
      </c>
      <c r="Q192" s="170">
        <v>0</v>
      </c>
      <c r="R192" s="170">
        <f>Q192*H192</f>
        <v>0</v>
      </c>
      <c r="S192" s="170">
        <v>0</v>
      </c>
      <c r="T192" s="171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2" t="s">
        <v>156</v>
      </c>
      <c r="AT192" s="172" t="s">
        <v>137</v>
      </c>
      <c r="AU192" s="172" t="s">
        <v>86</v>
      </c>
      <c r="AY192" s="17" t="s">
        <v>134</v>
      </c>
      <c r="BE192" s="173">
        <f>IF(N192="základní",J192,0)</f>
        <v>0</v>
      </c>
      <c r="BF192" s="173">
        <f>IF(N192="snížená",J192,0)</f>
        <v>0</v>
      </c>
      <c r="BG192" s="173">
        <f>IF(N192="zákl. přenesená",J192,0)</f>
        <v>0</v>
      </c>
      <c r="BH192" s="173">
        <f>IF(N192="sníž. přenesená",J192,0)</f>
        <v>0</v>
      </c>
      <c r="BI192" s="173">
        <f>IF(N192="nulová",J192,0)</f>
        <v>0</v>
      </c>
      <c r="BJ192" s="17" t="s">
        <v>21</v>
      </c>
      <c r="BK192" s="173">
        <f>ROUND(I192*H192,2)</f>
        <v>0</v>
      </c>
      <c r="BL192" s="17" t="s">
        <v>156</v>
      </c>
      <c r="BM192" s="172" t="s">
        <v>700</v>
      </c>
    </row>
    <row r="193" spans="1:65" s="2" customFormat="1">
      <c r="A193" s="32"/>
      <c r="B193" s="33"/>
      <c r="C193" s="32"/>
      <c r="D193" s="174" t="s">
        <v>144</v>
      </c>
      <c r="E193" s="32"/>
      <c r="F193" s="175" t="s">
        <v>651</v>
      </c>
      <c r="G193" s="32"/>
      <c r="H193" s="32"/>
      <c r="I193" s="96"/>
      <c r="J193" s="32"/>
      <c r="K193" s="32"/>
      <c r="L193" s="33"/>
      <c r="M193" s="176"/>
      <c r="N193" s="177"/>
      <c r="O193" s="58"/>
      <c r="P193" s="58"/>
      <c r="Q193" s="58"/>
      <c r="R193" s="58"/>
      <c r="S193" s="58"/>
      <c r="T193" s="59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144</v>
      </c>
      <c r="AU193" s="17" t="s">
        <v>86</v>
      </c>
    </row>
    <row r="194" spans="1:65" s="14" customFormat="1">
      <c r="B194" s="190"/>
      <c r="D194" s="174" t="s">
        <v>202</v>
      </c>
      <c r="E194" s="191" t="s">
        <v>1</v>
      </c>
      <c r="F194" s="192" t="s">
        <v>774</v>
      </c>
      <c r="H194" s="193">
        <v>163.08000000000001</v>
      </c>
      <c r="I194" s="194"/>
      <c r="L194" s="190"/>
      <c r="M194" s="195"/>
      <c r="N194" s="196"/>
      <c r="O194" s="196"/>
      <c r="P194" s="196"/>
      <c r="Q194" s="196"/>
      <c r="R194" s="196"/>
      <c r="S194" s="196"/>
      <c r="T194" s="197"/>
      <c r="AT194" s="191" t="s">
        <v>202</v>
      </c>
      <c r="AU194" s="191" t="s">
        <v>86</v>
      </c>
      <c r="AV194" s="14" t="s">
        <v>86</v>
      </c>
      <c r="AW194" s="14" t="s">
        <v>34</v>
      </c>
      <c r="AX194" s="14" t="s">
        <v>21</v>
      </c>
      <c r="AY194" s="191" t="s">
        <v>134</v>
      </c>
    </row>
    <row r="195" spans="1:65" s="2" customFormat="1" ht="16.5" customHeight="1">
      <c r="A195" s="32"/>
      <c r="B195" s="160"/>
      <c r="C195" s="161" t="s">
        <v>320</v>
      </c>
      <c r="D195" s="161" t="s">
        <v>137</v>
      </c>
      <c r="E195" s="162" t="s">
        <v>701</v>
      </c>
      <c r="F195" s="163" t="s">
        <v>702</v>
      </c>
      <c r="G195" s="164" t="s">
        <v>432</v>
      </c>
      <c r="H195" s="165">
        <v>10.667</v>
      </c>
      <c r="I195" s="166"/>
      <c r="J195" s="167">
        <f>ROUND(I195*H195,2)</f>
        <v>0</v>
      </c>
      <c r="K195" s="163" t="s">
        <v>1</v>
      </c>
      <c r="L195" s="33"/>
      <c r="M195" s="168" t="s">
        <v>1</v>
      </c>
      <c r="N195" s="169" t="s">
        <v>42</v>
      </c>
      <c r="O195" s="58"/>
      <c r="P195" s="170">
        <f>O195*H195</f>
        <v>0</v>
      </c>
      <c r="Q195" s="170">
        <v>2.0000000000000002E-5</v>
      </c>
      <c r="R195" s="170">
        <f>Q195*H195</f>
        <v>2.1334000000000001E-4</v>
      </c>
      <c r="S195" s="170">
        <v>0</v>
      </c>
      <c r="T195" s="171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2" t="s">
        <v>156</v>
      </c>
      <c r="AT195" s="172" t="s">
        <v>137</v>
      </c>
      <c r="AU195" s="172" t="s">
        <v>86</v>
      </c>
      <c r="AY195" s="17" t="s">
        <v>134</v>
      </c>
      <c r="BE195" s="173">
        <f>IF(N195="základní",J195,0)</f>
        <v>0</v>
      </c>
      <c r="BF195" s="173">
        <f>IF(N195="snížená",J195,0)</f>
        <v>0</v>
      </c>
      <c r="BG195" s="173">
        <f>IF(N195="zákl. přenesená",J195,0)</f>
        <v>0</v>
      </c>
      <c r="BH195" s="173">
        <f>IF(N195="sníž. přenesená",J195,0)</f>
        <v>0</v>
      </c>
      <c r="BI195" s="173">
        <f>IF(N195="nulová",J195,0)</f>
        <v>0</v>
      </c>
      <c r="BJ195" s="17" t="s">
        <v>21</v>
      </c>
      <c r="BK195" s="173">
        <f>ROUND(I195*H195,2)</f>
        <v>0</v>
      </c>
      <c r="BL195" s="17" t="s">
        <v>156</v>
      </c>
      <c r="BM195" s="172" t="s">
        <v>703</v>
      </c>
    </row>
    <row r="196" spans="1:65" s="2" customFormat="1">
      <c r="A196" s="32"/>
      <c r="B196" s="33"/>
      <c r="C196" s="32"/>
      <c r="D196" s="174" t="s">
        <v>144</v>
      </c>
      <c r="E196" s="32"/>
      <c r="F196" s="175" t="s">
        <v>704</v>
      </c>
      <c r="G196" s="32"/>
      <c r="H196" s="32"/>
      <c r="I196" s="96"/>
      <c r="J196" s="32"/>
      <c r="K196" s="32"/>
      <c r="L196" s="33"/>
      <c r="M196" s="176"/>
      <c r="N196" s="177"/>
      <c r="O196" s="58"/>
      <c r="P196" s="58"/>
      <c r="Q196" s="58"/>
      <c r="R196" s="58"/>
      <c r="S196" s="58"/>
      <c r="T196" s="59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7" t="s">
        <v>144</v>
      </c>
      <c r="AU196" s="17" t="s">
        <v>86</v>
      </c>
    </row>
    <row r="197" spans="1:65" s="14" customFormat="1">
      <c r="B197" s="190"/>
      <c r="D197" s="174" t="s">
        <v>202</v>
      </c>
      <c r="E197" s="191" t="s">
        <v>1</v>
      </c>
      <c r="F197" s="192" t="s">
        <v>777</v>
      </c>
      <c r="H197" s="193">
        <v>10.667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1" t="s">
        <v>202</v>
      </c>
      <c r="AU197" s="191" t="s">
        <v>86</v>
      </c>
      <c r="AV197" s="14" t="s">
        <v>86</v>
      </c>
      <c r="AW197" s="14" t="s">
        <v>34</v>
      </c>
      <c r="AX197" s="14" t="s">
        <v>21</v>
      </c>
      <c r="AY197" s="191" t="s">
        <v>134</v>
      </c>
    </row>
    <row r="198" spans="1:65" s="2" customFormat="1" ht="16.5" customHeight="1">
      <c r="A198" s="32"/>
      <c r="B198" s="160"/>
      <c r="C198" s="161" t="s">
        <v>7</v>
      </c>
      <c r="D198" s="161" t="s">
        <v>137</v>
      </c>
      <c r="E198" s="162" t="s">
        <v>166</v>
      </c>
      <c r="F198" s="163" t="s">
        <v>778</v>
      </c>
      <c r="G198" s="164" t="s">
        <v>356</v>
      </c>
      <c r="H198" s="165">
        <v>55.5</v>
      </c>
      <c r="I198" s="166"/>
      <c r="J198" s="167">
        <f>ROUND(I198*H198,2)</f>
        <v>0</v>
      </c>
      <c r="K198" s="163" t="s">
        <v>1</v>
      </c>
      <c r="L198" s="33"/>
      <c r="M198" s="168" t="s">
        <v>1</v>
      </c>
      <c r="N198" s="169" t="s">
        <v>42</v>
      </c>
      <c r="O198" s="58"/>
      <c r="P198" s="170">
        <f>O198*H198</f>
        <v>0</v>
      </c>
      <c r="Q198" s="170">
        <v>2.0000000000000002E-5</v>
      </c>
      <c r="R198" s="170">
        <f>Q198*H198</f>
        <v>1.1100000000000001E-3</v>
      </c>
      <c r="S198" s="170">
        <v>0</v>
      </c>
      <c r="T198" s="171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2" t="s">
        <v>156</v>
      </c>
      <c r="AT198" s="172" t="s">
        <v>137</v>
      </c>
      <c r="AU198" s="172" t="s">
        <v>86</v>
      </c>
      <c r="AY198" s="17" t="s">
        <v>134</v>
      </c>
      <c r="BE198" s="173">
        <f>IF(N198="základní",J198,0)</f>
        <v>0</v>
      </c>
      <c r="BF198" s="173">
        <f>IF(N198="snížená",J198,0)</f>
        <v>0</v>
      </c>
      <c r="BG198" s="173">
        <f>IF(N198="zákl. přenesená",J198,0)</f>
        <v>0</v>
      </c>
      <c r="BH198" s="173">
        <f>IF(N198="sníž. přenesená",J198,0)</f>
        <v>0</v>
      </c>
      <c r="BI198" s="173">
        <f>IF(N198="nulová",J198,0)</f>
        <v>0</v>
      </c>
      <c r="BJ198" s="17" t="s">
        <v>21</v>
      </c>
      <c r="BK198" s="173">
        <f>ROUND(I198*H198,2)</f>
        <v>0</v>
      </c>
      <c r="BL198" s="17" t="s">
        <v>156</v>
      </c>
      <c r="BM198" s="172" t="s">
        <v>779</v>
      </c>
    </row>
    <row r="199" spans="1:65" s="2" customFormat="1">
      <c r="A199" s="32"/>
      <c r="B199" s="33"/>
      <c r="C199" s="32"/>
      <c r="D199" s="174" t="s">
        <v>144</v>
      </c>
      <c r="E199" s="32"/>
      <c r="F199" s="175" t="s">
        <v>780</v>
      </c>
      <c r="G199" s="32"/>
      <c r="H199" s="32"/>
      <c r="I199" s="96"/>
      <c r="J199" s="32"/>
      <c r="K199" s="32"/>
      <c r="L199" s="33"/>
      <c r="M199" s="176"/>
      <c r="N199" s="177"/>
      <c r="O199" s="58"/>
      <c r="P199" s="58"/>
      <c r="Q199" s="58"/>
      <c r="R199" s="58"/>
      <c r="S199" s="58"/>
      <c r="T199" s="59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7" t="s">
        <v>144</v>
      </c>
      <c r="AU199" s="17" t="s">
        <v>86</v>
      </c>
    </row>
    <row r="200" spans="1:65" s="14" customFormat="1">
      <c r="B200" s="190"/>
      <c r="D200" s="174" t="s">
        <v>202</v>
      </c>
      <c r="E200" s="191" t="s">
        <v>1</v>
      </c>
      <c r="F200" s="192" t="s">
        <v>781</v>
      </c>
      <c r="H200" s="193">
        <v>55.5</v>
      </c>
      <c r="I200" s="194"/>
      <c r="L200" s="190"/>
      <c r="M200" s="216"/>
      <c r="N200" s="217"/>
      <c r="O200" s="217"/>
      <c r="P200" s="217"/>
      <c r="Q200" s="217"/>
      <c r="R200" s="217"/>
      <c r="S200" s="217"/>
      <c r="T200" s="218"/>
      <c r="AT200" s="191" t="s">
        <v>202</v>
      </c>
      <c r="AU200" s="191" t="s">
        <v>86</v>
      </c>
      <c r="AV200" s="14" t="s">
        <v>86</v>
      </c>
      <c r="AW200" s="14" t="s">
        <v>34</v>
      </c>
      <c r="AX200" s="14" t="s">
        <v>21</v>
      </c>
      <c r="AY200" s="191" t="s">
        <v>134</v>
      </c>
    </row>
    <row r="201" spans="1:65" s="2" customFormat="1" ht="6.95" customHeight="1">
      <c r="A201" s="32"/>
      <c r="B201" s="47"/>
      <c r="C201" s="48"/>
      <c r="D201" s="48"/>
      <c r="E201" s="48"/>
      <c r="F201" s="48"/>
      <c r="G201" s="48"/>
      <c r="H201" s="48"/>
      <c r="I201" s="120"/>
      <c r="J201" s="48"/>
      <c r="K201" s="48"/>
      <c r="L201" s="33"/>
      <c r="M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</row>
  </sheetData>
  <autoFilter ref="C119:K200" xr:uid="{00000000-0009-0000-0000-000007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6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130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8"/>
      <c r="C3" s="19"/>
      <c r="D3" s="19"/>
      <c r="E3" s="19"/>
      <c r="F3" s="19"/>
      <c r="G3" s="19"/>
      <c r="H3" s="20"/>
    </row>
    <row r="4" spans="1:8" s="1" customFormat="1" ht="24.95" customHeight="1">
      <c r="B4" s="20"/>
      <c r="C4" s="21" t="s">
        <v>782</v>
      </c>
      <c r="H4" s="20"/>
    </row>
    <row r="5" spans="1:8" s="1" customFormat="1" ht="12" customHeight="1">
      <c r="B5" s="20"/>
      <c r="C5" s="24" t="s">
        <v>13</v>
      </c>
      <c r="D5" s="265" t="s">
        <v>14</v>
      </c>
      <c r="E5" s="253"/>
      <c r="F5" s="253"/>
      <c r="H5" s="20"/>
    </row>
    <row r="6" spans="1:8" s="1" customFormat="1" ht="36.950000000000003" customHeight="1">
      <c r="B6" s="20"/>
      <c r="C6" s="26" t="s">
        <v>16</v>
      </c>
      <c r="D6" s="262" t="s">
        <v>17</v>
      </c>
      <c r="E6" s="253"/>
      <c r="F6" s="253"/>
      <c r="H6" s="20"/>
    </row>
    <row r="7" spans="1:8" s="1" customFormat="1" ht="16.5" customHeight="1">
      <c r="B7" s="20"/>
      <c r="C7" s="27" t="s">
        <v>24</v>
      </c>
      <c r="D7" s="55" t="str">
        <f>'Rekapitulace stavby'!AN8</f>
        <v>14. 6. 2019</v>
      </c>
      <c r="H7" s="20"/>
    </row>
    <row r="8" spans="1:8" s="2" customFormat="1" ht="10.9" customHeight="1">
      <c r="A8" s="32"/>
      <c r="B8" s="33"/>
      <c r="C8" s="32"/>
      <c r="D8" s="32"/>
      <c r="E8" s="32"/>
      <c r="F8" s="32"/>
      <c r="G8" s="32"/>
      <c r="H8" s="33"/>
    </row>
    <row r="9" spans="1:8" s="11" customFormat="1" ht="29.25" customHeight="1">
      <c r="A9" s="136"/>
      <c r="B9" s="137"/>
      <c r="C9" s="138" t="s">
        <v>58</v>
      </c>
      <c r="D9" s="139" t="s">
        <v>59</v>
      </c>
      <c r="E9" s="139" t="s">
        <v>120</v>
      </c>
      <c r="F9" s="141" t="s">
        <v>783</v>
      </c>
      <c r="G9" s="136"/>
      <c r="H9" s="137"/>
    </row>
    <row r="10" spans="1:8" s="2" customFormat="1" ht="26.45" customHeight="1">
      <c r="A10" s="32"/>
      <c r="B10" s="33"/>
      <c r="C10" s="220" t="s">
        <v>784</v>
      </c>
      <c r="D10" s="220" t="s">
        <v>83</v>
      </c>
      <c r="E10" s="32"/>
      <c r="F10" s="32"/>
      <c r="G10" s="32"/>
      <c r="H10" s="33"/>
    </row>
    <row r="11" spans="1:8" s="2" customFormat="1" ht="16.899999999999999" customHeight="1">
      <c r="A11" s="32"/>
      <c r="B11" s="33"/>
      <c r="C11" s="221" t="s">
        <v>785</v>
      </c>
      <c r="D11" s="222" t="s">
        <v>786</v>
      </c>
      <c r="E11" s="223" t="s">
        <v>1</v>
      </c>
      <c r="F11" s="224">
        <v>10000</v>
      </c>
      <c r="G11" s="32"/>
      <c r="H11" s="33"/>
    </row>
    <row r="12" spans="1:8" s="2" customFormat="1" ht="16.899999999999999" customHeight="1">
      <c r="A12" s="32"/>
      <c r="B12" s="33"/>
      <c r="C12" s="221" t="s">
        <v>787</v>
      </c>
      <c r="D12" s="222" t="s">
        <v>788</v>
      </c>
      <c r="E12" s="223" t="s">
        <v>1</v>
      </c>
      <c r="F12" s="224">
        <v>4</v>
      </c>
      <c r="G12" s="32"/>
      <c r="H12" s="33"/>
    </row>
    <row r="13" spans="1:8" s="2" customFormat="1" ht="16.899999999999999" customHeight="1">
      <c r="A13" s="32"/>
      <c r="B13" s="33"/>
      <c r="C13" s="221" t="s">
        <v>789</v>
      </c>
      <c r="D13" s="222" t="s">
        <v>790</v>
      </c>
      <c r="E13" s="223" t="s">
        <v>1</v>
      </c>
      <c r="F13" s="224">
        <v>360</v>
      </c>
      <c r="G13" s="32"/>
      <c r="H13" s="33"/>
    </row>
    <row r="14" spans="1:8" s="2" customFormat="1" ht="16.899999999999999" customHeight="1">
      <c r="A14" s="32"/>
      <c r="B14" s="33"/>
      <c r="C14" s="221" t="s">
        <v>791</v>
      </c>
      <c r="D14" s="222" t="s">
        <v>792</v>
      </c>
      <c r="E14" s="223" t="s">
        <v>1</v>
      </c>
      <c r="F14" s="224">
        <v>21</v>
      </c>
      <c r="G14" s="32"/>
      <c r="H14" s="33"/>
    </row>
    <row r="15" spans="1:8" s="2" customFormat="1" ht="16.899999999999999" customHeight="1">
      <c r="A15" s="32"/>
      <c r="B15" s="33"/>
      <c r="C15" s="221" t="s">
        <v>533</v>
      </c>
      <c r="D15" s="222" t="s">
        <v>793</v>
      </c>
      <c r="E15" s="223" t="s">
        <v>1</v>
      </c>
      <c r="F15" s="224">
        <v>21</v>
      </c>
      <c r="G15" s="32"/>
      <c r="H15" s="33"/>
    </row>
    <row r="16" spans="1:8" s="2" customFormat="1" ht="26.45" customHeight="1">
      <c r="A16" s="32"/>
      <c r="B16" s="33"/>
      <c r="C16" s="220" t="s">
        <v>794</v>
      </c>
      <c r="D16" s="220" t="s">
        <v>88</v>
      </c>
      <c r="E16" s="32"/>
      <c r="F16" s="32"/>
      <c r="G16" s="32"/>
      <c r="H16" s="33"/>
    </row>
    <row r="17" spans="1:8" s="2" customFormat="1" ht="16.899999999999999" customHeight="1">
      <c r="A17" s="32"/>
      <c r="B17" s="33"/>
      <c r="C17" s="221" t="s">
        <v>785</v>
      </c>
      <c r="D17" s="222" t="s">
        <v>786</v>
      </c>
      <c r="E17" s="223" t="s">
        <v>1</v>
      </c>
      <c r="F17" s="224">
        <v>10000</v>
      </c>
      <c r="G17" s="32"/>
      <c r="H17" s="33"/>
    </row>
    <row r="18" spans="1:8" s="2" customFormat="1" ht="16.899999999999999" customHeight="1">
      <c r="A18" s="32"/>
      <c r="B18" s="33"/>
      <c r="C18" s="225" t="s">
        <v>785</v>
      </c>
      <c r="D18" s="225" t="s">
        <v>795</v>
      </c>
      <c r="E18" s="17" t="s">
        <v>1</v>
      </c>
      <c r="F18" s="226">
        <v>10000</v>
      </c>
      <c r="G18" s="32"/>
      <c r="H18" s="33"/>
    </row>
    <row r="19" spans="1:8" s="2" customFormat="1" ht="16.899999999999999" customHeight="1">
      <c r="A19" s="32"/>
      <c r="B19" s="33"/>
      <c r="C19" s="221" t="s">
        <v>787</v>
      </c>
      <c r="D19" s="222" t="s">
        <v>788</v>
      </c>
      <c r="E19" s="223" t="s">
        <v>1</v>
      </c>
      <c r="F19" s="224">
        <v>4</v>
      </c>
      <c r="G19" s="32"/>
      <c r="H19" s="33"/>
    </row>
    <row r="20" spans="1:8" s="2" customFormat="1" ht="16.899999999999999" customHeight="1">
      <c r="A20" s="32"/>
      <c r="B20" s="33"/>
      <c r="C20" s="221" t="s">
        <v>789</v>
      </c>
      <c r="D20" s="222" t="s">
        <v>790</v>
      </c>
      <c r="E20" s="223" t="s">
        <v>1</v>
      </c>
      <c r="F20" s="224">
        <v>360</v>
      </c>
      <c r="G20" s="32"/>
      <c r="H20" s="33"/>
    </row>
    <row r="21" spans="1:8" s="2" customFormat="1" ht="16.899999999999999" customHeight="1">
      <c r="A21" s="32"/>
      <c r="B21" s="33"/>
      <c r="C21" s="221" t="s">
        <v>791</v>
      </c>
      <c r="D21" s="222" t="s">
        <v>792</v>
      </c>
      <c r="E21" s="223" t="s">
        <v>1</v>
      </c>
      <c r="F21" s="224">
        <v>21</v>
      </c>
      <c r="G21" s="32"/>
      <c r="H21" s="33"/>
    </row>
    <row r="22" spans="1:8" s="2" customFormat="1" ht="16.899999999999999" customHeight="1">
      <c r="A22" s="32"/>
      <c r="B22" s="33"/>
      <c r="C22" s="221" t="s">
        <v>533</v>
      </c>
      <c r="D22" s="222" t="s">
        <v>793</v>
      </c>
      <c r="E22" s="223" t="s">
        <v>1</v>
      </c>
      <c r="F22" s="224">
        <v>25</v>
      </c>
      <c r="G22" s="32"/>
      <c r="H22" s="33"/>
    </row>
    <row r="23" spans="1:8" s="2" customFormat="1" ht="26.45" customHeight="1">
      <c r="A23" s="32"/>
      <c r="B23" s="33"/>
      <c r="C23" s="220" t="s">
        <v>796</v>
      </c>
      <c r="D23" s="220" t="s">
        <v>91</v>
      </c>
      <c r="E23" s="32"/>
      <c r="F23" s="32"/>
      <c r="G23" s="32"/>
      <c r="H23" s="33"/>
    </row>
    <row r="24" spans="1:8" s="2" customFormat="1" ht="16.899999999999999" customHeight="1">
      <c r="A24" s="32"/>
      <c r="B24" s="33"/>
      <c r="C24" s="221" t="s">
        <v>785</v>
      </c>
      <c r="D24" s="222" t="s">
        <v>786</v>
      </c>
      <c r="E24" s="223" t="s">
        <v>1</v>
      </c>
      <c r="F24" s="224">
        <v>10000</v>
      </c>
      <c r="G24" s="32"/>
      <c r="H24" s="33"/>
    </row>
    <row r="25" spans="1:8" s="2" customFormat="1" ht="16.899999999999999" customHeight="1">
      <c r="A25" s="32"/>
      <c r="B25" s="33"/>
      <c r="C25" s="225" t="s">
        <v>785</v>
      </c>
      <c r="D25" s="225" t="s">
        <v>795</v>
      </c>
      <c r="E25" s="17" t="s">
        <v>1</v>
      </c>
      <c r="F25" s="226">
        <v>10000</v>
      </c>
      <c r="G25" s="32"/>
      <c r="H25" s="33"/>
    </row>
    <row r="26" spans="1:8" s="2" customFormat="1" ht="16.899999999999999" customHeight="1">
      <c r="A26" s="32"/>
      <c r="B26" s="33"/>
      <c r="C26" s="221" t="s">
        <v>787</v>
      </c>
      <c r="D26" s="222" t="s">
        <v>788</v>
      </c>
      <c r="E26" s="223" t="s">
        <v>1</v>
      </c>
      <c r="F26" s="224">
        <v>4</v>
      </c>
      <c r="G26" s="32"/>
      <c r="H26" s="33"/>
    </row>
    <row r="27" spans="1:8" s="2" customFormat="1" ht="16.899999999999999" customHeight="1">
      <c r="A27" s="32"/>
      <c r="B27" s="33"/>
      <c r="C27" s="221" t="s">
        <v>789</v>
      </c>
      <c r="D27" s="222" t="s">
        <v>790</v>
      </c>
      <c r="E27" s="223" t="s">
        <v>1</v>
      </c>
      <c r="F27" s="224">
        <v>360</v>
      </c>
      <c r="G27" s="32"/>
      <c r="H27" s="33"/>
    </row>
    <row r="28" spans="1:8" s="2" customFormat="1" ht="16.899999999999999" customHeight="1">
      <c r="A28" s="32"/>
      <c r="B28" s="33"/>
      <c r="C28" s="221" t="s">
        <v>791</v>
      </c>
      <c r="D28" s="222" t="s">
        <v>792</v>
      </c>
      <c r="E28" s="223" t="s">
        <v>1</v>
      </c>
      <c r="F28" s="224">
        <v>21</v>
      </c>
      <c r="G28" s="32"/>
      <c r="H28" s="33"/>
    </row>
    <row r="29" spans="1:8" s="2" customFormat="1" ht="16.899999999999999" customHeight="1">
      <c r="A29" s="32"/>
      <c r="B29" s="33"/>
      <c r="C29" s="221" t="s">
        <v>533</v>
      </c>
      <c r="D29" s="222" t="s">
        <v>793</v>
      </c>
      <c r="E29" s="223" t="s">
        <v>1</v>
      </c>
      <c r="F29" s="224">
        <v>25</v>
      </c>
      <c r="G29" s="32"/>
      <c r="H29" s="33"/>
    </row>
    <row r="30" spans="1:8" s="2" customFormat="1" ht="16.899999999999999" customHeight="1">
      <c r="A30" s="32"/>
      <c r="B30" s="33"/>
      <c r="C30" s="225" t="s">
        <v>533</v>
      </c>
      <c r="D30" s="225" t="s">
        <v>364</v>
      </c>
      <c r="E30" s="17" t="s">
        <v>1</v>
      </c>
      <c r="F30" s="226">
        <v>25</v>
      </c>
      <c r="G30" s="32"/>
      <c r="H30" s="33"/>
    </row>
    <row r="31" spans="1:8" s="2" customFormat="1" ht="26.45" customHeight="1">
      <c r="A31" s="32"/>
      <c r="B31" s="33"/>
      <c r="C31" s="220" t="s">
        <v>797</v>
      </c>
      <c r="D31" s="220" t="s">
        <v>97</v>
      </c>
      <c r="E31" s="32"/>
      <c r="F31" s="32"/>
      <c r="G31" s="32"/>
      <c r="H31" s="33"/>
    </row>
    <row r="32" spans="1:8" s="2" customFormat="1" ht="16.899999999999999" customHeight="1">
      <c r="A32" s="32"/>
      <c r="B32" s="33"/>
      <c r="C32" s="221" t="s">
        <v>798</v>
      </c>
      <c r="D32" s="222" t="s">
        <v>1</v>
      </c>
      <c r="E32" s="223" t="s">
        <v>1</v>
      </c>
      <c r="F32" s="224">
        <v>4</v>
      </c>
      <c r="G32" s="32"/>
      <c r="H32" s="33"/>
    </row>
    <row r="33" spans="1:8" s="2" customFormat="1" ht="16.899999999999999" customHeight="1">
      <c r="A33" s="32"/>
      <c r="B33" s="33"/>
      <c r="C33" s="221" t="s">
        <v>799</v>
      </c>
      <c r="D33" s="222" t="s">
        <v>1</v>
      </c>
      <c r="E33" s="223" t="s">
        <v>1</v>
      </c>
      <c r="F33" s="224">
        <v>0</v>
      </c>
      <c r="G33" s="32"/>
      <c r="H33" s="33"/>
    </row>
    <row r="34" spans="1:8" s="2" customFormat="1" ht="16.899999999999999" customHeight="1">
      <c r="A34" s="32"/>
      <c r="B34" s="33"/>
      <c r="C34" s="221" t="s">
        <v>800</v>
      </c>
      <c r="D34" s="222" t="s">
        <v>1</v>
      </c>
      <c r="E34" s="223" t="s">
        <v>1</v>
      </c>
      <c r="F34" s="224">
        <v>6</v>
      </c>
      <c r="G34" s="32"/>
      <c r="H34" s="33"/>
    </row>
    <row r="35" spans="1:8" s="2" customFormat="1" ht="16.899999999999999" customHeight="1">
      <c r="A35" s="32"/>
      <c r="B35" s="33"/>
      <c r="C35" s="221" t="s">
        <v>801</v>
      </c>
      <c r="D35" s="222" t="s">
        <v>1</v>
      </c>
      <c r="E35" s="223" t="s">
        <v>1</v>
      </c>
      <c r="F35" s="224">
        <v>212</v>
      </c>
      <c r="G35" s="32"/>
      <c r="H35" s="33"/>
    </row>
    <row r="36" spans="1:8" s="2" customFormat="1" ht="16.899999999999999" customHeight="1">
      <c r="A36" s="32"/>
      <c r="B36" s="33"/>
      <c r="C36" s="221" t="s">
        <v>802</v>
      </c>
      <c r="D36" s="222" t="s">
        <v>1</v>
      </c>
      <c r="E36" s="223" t="s">
        <v>1</v>
      </c>
      <c r="F36" s="224">
        <v>10</v>
      </c>
      <c r="G36" s="32"/>
      <c r="H36" s="33"/>
    </row>
    <row r="37" spans="1:8" s="2" customFormat="1" ht="16.899999999999999" customHeight="1">
      <c r="A37" s="32"/>
      <c r="B37" s="33"/>
      <c r="C37" s="221" t="s">
        <v>803</v>
      </c>
      <c r="D37" s="222" t="s">
        <v>1</v>
      </c>
      <c r="E37" s="223" t="s">
        <v>1</v>
      </c>
      <c r="F37" s="224">
        <v>17</v>
      </c>
      <c r="G37" s="32"/>
      <c r="H37" s="33"/>
    </row>
    <row r="38" spans="1:8" s="2" customFormat="1" ht="16.899999999999999" customHeight="1">
      <c r="A38" s="32"/>
      <c r="B38" s="33"/>
      <c r="C38" s="221" t="s">
        <v>804</v>
      </c>
      <c r="D38" s="222" t="s">
        <v>1</v>
      </c>
      <c r="E38" s="223" t="s">
        <v>1</v>
      </c>
      <c r="F38" s="224">
        <v>9.35</v>
      </c>
      <c r="G38" s="32"/>
      <c r="H38" s="33"/>
    </row>
    <row r="39" spans="1:8" s="2" customFormat="1" ht="16.899999999999999" customHeight="1">
      <c r="A39" s="32"/>
      <c r="B39" s="33"/>
      <c r="C39" s="221" t="s">
        <v>805</v>
      </c>
      <c r="D39" s="222" t="s">
        <v>1</v>
      </c>
      <c r="E39" s="223" t="s">
        <v>1</v>
      </c>
      <c r="F39" s="224">
        <v>0</v>
      </c>
      <c r="G39" s="32"/>
      <c r="H39" s="33"/>
    </row>
    <row r="40" spans="1:8" s="2" customFormat="1" ht="16.899999999999999" customHeight="1">
      <c r="A40" s="32"/>
      <c r="B40" s="33"/>
      <c r="C40" s="221" t="s">
        <v>806</v>
      </c>
      <c r="D40" s="222" t="s">
        <v>1</v>
      </c>
      <c r="E40" s="223" t="s">
        <v>1</v>
      </c>
      <c r="F40" s="224">
        <v>29.4</v>
      </c>
      <c r="G40" s="32"/>
      <c r="H40" s="33"/>
    </row>
    <row r="41" spans="1:8" s="2" customFormat="1" ht="16.899999999999999" customHeight="1">
      <c r="A41" s="32"/>
      <c r="B41" s="33"/>
      <c r="C41" s="221" t="s">
        <v>807</v>
      </c>
      <c r="D41" s="222" t="s">
        <v>1</v>
      </c>
      <c r="E41" s="223" t="s">
        <v>1</v>
      </c>
      <c r="F41" s="224">
        <v>0</v>
      </c>
      <c r="G41" s="32"/>
      <c r="H41" s="33"/>
    </row>
    <row r="42" spans="1:8" s="2" customFormat="1" ht="16.899999999999999" customHeight="1">
      <c r="A42" s="32"/>
      <c r="B42" s="33"/>
      <c r="C42" s="221" t="s">
        <v>657</v>
      </c>
      <c r="D42" s="222" t="s">
        <v>1</v>
      </c>
      <c r="E42" s="223" t="s">
        <v>1</v>
      </c>
      <c r="F42" s="224">
        <v>10</v>
      </c>
      <c r="G42" s="32"/>
      <c r="H42" s="33"/>
    </row>
    <row r="43" spans="1:8" s="2" customFormat="1" ht="26.45" customHeight="1">
      <c r="A43" s="32"/>
      <c r="B43" s="33"/>
      <c r="C43" s="220" t="s">
        <v>808</v>
      </c>
      <c r="D43" s="220" t="s">
        <v>103</v>
      </c>
      <c r="E43" s="32"/>
      <c r="F43" s="32"/>
      <c r="G43" s="32"/>
      <c r="H43" s="33"/>
    </row>
    <row r="44" spans="1:8" s="2" customFormat="1" ht="16.899999999999999" customHeight="1">
      <c r="A44" s="32"/>
      <c r="B44" s="33"/>
      <c r="C44" s="221" t="s">
        <v>798</v>
      </c>
      <c r="D44" s="222" t="s">
        <v>1</v>
      </c>
      <c r="E44" s="223" t="s">
        <v>1</v>
      </c>
      <c r="F44" s="224">
        <v>4</v>
      </c>
      <c r="G44" s="32"/>
      <c r="H44" s="33"/>
    </row>
    <row r="45" spans="1:8" s="2" customFormat="1" ht="16.899999999999999" customHeight="1">
      <c r="A45" s="32"/>
      <c r="B45" s="33"/>
      <c r="C45" s="221" t="s">
        <v>799</v>
      </c>
      <c r="D45" s="222" t="s">
        <v>1</v>
      </c>
      <c r="E45" s="223" t="s">
        <v>1</v>
      </c>
      <c r="F45" s="224">
        <v>0</v>
      </c>
      <c r="G45" s="32"/>
      <c r="H45" s="33"/>
    </row>
    <row r="46" spans="1:8" s="2" customFormat="1" ht="16.899999999999999" customHeight="1">
      <c r="A46" s="32"/>
      <c r="B46" s="33"/>
      <c r="C46" s="221" t="s">
        <v>800</v>
      </c>
      <c r="D46" s="222" t="s">
        <v>1</v>
      </c>
      <c r="E46" s="223" t="s">
        <v>1</v>
      </c>
      <c r="F46" s="224">
        <v>6</v>
      </c>
      <c r="G46" s="32"/>
      <c r="H46" s="33"/>
    </row>
    <row r="47" spans="1:8" s="2" customFormat="1" ht="16.899999999999999" customHeight="1">
      <c r="A47" s="32"/>
      <c r="B47" s="33"/>
      <c r="C47" s="221" t="s">
        <v>801</v>
      </c>
      <c r="D47" s="222" t="s">
        <v>1</v>
      </c>
      <c r="E47" s="223" t="s">
        <v>1</v>
      </c>
      <c r="F47" s="224">
        <v>212</v>
      </c>
      <c r="G47" s="32"/>
      <c r="H47" s="33"/>
    </row>
    <row r="48" spans="1:8" s="2" customFormat="1" ht="16.899999999999999" customHeight="1">
      <c r="A48" s="32"/>
      <c r="B48" s="33"/>
      <c r="C48" s="221" t="s">
        <v>802</v>
      </c>
      <c r="D48" s="222" t="s">
        <v>1</v>
      </c>
      <c r="E48" s="223" t="s">
        <v>1</v>
      </c>
      <c r="F48" s="224">
        <v>10</v>
      </c>
      <c r="G48" s="32"/>
      <c r="H48" s="33"/>
    </row>
    <row r="49" spans="1:8" s="2" customFormat="1" ht="16.899999999999999" customHeight="1">
      <c r="A49" s="32"/>
      <c r="B49" s="33"/>
      <c r="C49" s="221" t="s">
        <v>803</v>
      </c>
      <c r="D49" s="222" t="s">
        <v>1</v>
      </c>
      <c r="E49" s="223" t="s">
        <v>1</v>
      </c>
      <c r="F49" s="224">
        <v>17</v>
      </c>
      <c r="G49" s="32"/>
      <c r="H49" s="33"/>
    </row>
    <row r="50" spans="1:8" s="2" customFormat="1" ht="16.899999999999999" customHeight="1">
      <c r="A50" s="32"/>
      <c r="B50" s="33"/>
      <c r="C50" s="221" t="s">
        <v>804</v>
      </c>
      <c r="D50" s="222" t="s">
        <v>1</v>
      </c>
      <c r="E50" s="223" t="s">
        <v>1</v>
      </c>
      <c r="F50" s="224">
        <v>9.35</v>
      </c>
      <c r="G50" s="32"/>
      <c r="H50" s="33"/>
    </row>
    <row r="51" spans="1:8" s="2" customFormat="1" ht="16.899999999999999" customHeight="1">
      <c r="A51" s="32"/>
      <c r="B51" s="33"/>
      <c r="C51" s="221" t="s">
        <v>805</v>
      </c>
      <c r="D51" s="222" t="s">
        <v>1</v>
      </c>
      <c r="E51" s="223" t="s">
        <v>1</v>
      </c>
      <c r="F51" s="224">
        <v>0</v>
      </c>
      <c r="G51" s="32"/>
      <c r="H51" s="33"/>
    </row>
    <row r="52" spans="1:8" s="2" customFormat="1" ht="16.899999999999999" customHeight="1">
      <c r="A52" s="32"/>
      <c r="B52" s="33"/>
      <c r="C52" s="221" t="s">
        <v>806</v>
      </c>
      <c r="D52" s="222" t="s">
        <v>1</v>
      </c>
      <c r="E52" s="223" t="s">
        <v>1</v>
      </c>
      <c r="F52" s="224">
        <v>29.4</v>
      </c>
      <c r="G52" s="32"/>
      <c r="H52" s="33"/>
    </row>
    <row r="53" spans="1:8" s="2" customFormat="1" ht="16.899999999999999" customHeight="1">
      <c r="A53" s="32"/>
      <c r="B53" s="33"/>
      <c r="C53" s="221" t="s">
        <v>807</v>
      </c>
      <c r="D53" s="222" t="s">
        <v>1</v>
      </c>
      <c r="E53" s="223" t="s">
        <v>1</v>
      </c>
      <c r="F53" s="224">
        <v>0</v>
      </c>
      <c r="G53" s="32"/>
      <c r="H53" s="33"/>
    </row>
    <row r="54" spans="1:8" s="2" customFormat="1" ht="16.899999999999999" customHeight="1">
      <c r="A54" s="32"/>
      <c r="B54" s="33"/>
      <c r="C54" s="221" t="s">
        <v>657</v>
      </c>
      <c r="D54" s="222" t="s">
        <v>1</v>
      </c>
      <c r="E54" s="223" t="s">
        <v>1</v>
      </c>
      <c r="F54" s="224">
        <v>10</v>
      </c>
      <c r="G54" s="32"/>
      <c r="H54" s="33"/>
    </row>
    <row r="55" spans="1:8" s="2" customFormat="1" ht="7.35" customHeight="1">
      <c r="A55" s="32"/>
      <c r="B55" s="47"/>
      <c r="C55" s="48"/>
      <c r="D55" s="48"/>
      <c r="E55" s="48"/>
      <c r="F55" s="48"/>
      <c r="G55" s="48"/>
      <c r="H55" s="33"/>
    </row>
    <row r="56" spans="1:8" s="2" customFormat="1">
      <c r="A56" s="32"/>
      <c r="B56" s="32"/>
      <c r="C56" s="32"/>
      <c r="D56" s="32"/>
      <c r="E56" s="32"/>
      <c r="F56" s="32"/>
      <c r="G56" s="32"/>
      <c r="H56" s="32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495-16-0 - SO 07 Společné...</vt:lpstr>
      <vt:lpstr>495-16-1 - SO 01 Polní ce...</vt:lpstr>
      <vt:lpstr>495-16-2 - SO 02 Polní ce...</vt:lpstr>
      <vt:lpstr>495-16-3 - SO 03 Výsadba ...</vt:lpstr>
      <vt:lpstr>495-16-5 - SO 05 Následná...</vt:lpstr>
      <vt:lpstr>495-16-4 - SO 04 Výsadba ...</vt:lpstr>
      <vt:lpstr>495-16-6 - SO 06 Následná...</vt:lpstr>
      <vt:lpstr>Seznam figur</vt:lpstr>
      <vt:lpstr>'495-16-0 - SO 07 Společné...'!Názvy_tisku</vt:lpstr>
      <vt:lpstr>'495-16-1 - SO 01 Polní ce...'!Názvy_tisku</vt:lpstr>
      <vt:lpstr>'495-16-2 - SO 02 Polní ce...'!Názvy_tisku</vt:lpstr>
      <vt:lpstr>'495-16-3 - SO 03 Výsadba ...'!Názvy_tisku</vt:lpstr>
      <vt:lpstr>'495-16-4 - SO 04 Výsadba ...'!Názvy_tisku</vt:lpstr>
      <vt:lpstr>'495-16-5 - SO 05 Následná...'!Názvy_tisku</vt:lpstr>
      <vt:lpstr>'495-16-6 - SO 06 Následná...'!Názvy_tisku</vt:lpstr>
      <vt:lpstr>'Rekapitulace stavby'!Názvy_tisku</vt:lpstr>
      <vt:lpstr>'Seznam figur'!Názvy_tisku</vt:lpstr>
      <vt:lpstr>'495-16-0 - SO 07 Společné...'!Oblast_tisku</vt:lpstr>
      <vt:lpstr>'495-16-1 - SO 01 Polní ce...'!Oblast_tisku</vt:lpstr>
      <vt:lpstr>'495-16-2 - SO 02 Polní ce...'!Oblast_tisku</vt:lpstr>
      <vt:lpstr>'495-16-3 - SO 03 Výsadba ...'!Oblast_tisku</vt:lpstr>
      <vt:lpstr>'495-16-4 - SO 04 Výsadba ...'!Oblast_tisku</vt:lpstr>
      <vt:lpstr>'495-16-5 - SO 05 Následná...'!Oblast_tisku</vt:lpstr>
      <vt:lpstr>'495-16-6 - SO 06 Následná...'!Oblast_tisku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pavel.ibl</dc:creator>
  <cp:lastModifiedBy>Poláková Gabriela</cp:lastModifiedBy>
  <dcterms:created xsi:type="dcterms:W3CDTF">2020-07-08T08:49:16Z</dcterms:created>
  <dcterms:modified xsi:type="dcterms:W3CDTF">2020-07-08T11:35:53Z</dcterms:modified>
</cp:coreProperties>
</file>