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458-19-02-00 - Vedlejší a..." sheetId="2" r:id="rId2"/>
    <sheet name="458-19-02-02 - Polní cest..." sheetId="3" r:id="rId3"/>
    <sheet name="458-19-02-04 - Příkop SO04" sheetId="4" r:id="rId4"/>
    <sheet name="458-19-02-05 - Příkop SO05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'458-19-02-00 - Vedlejší a...'!$C$120:$K$154</definedName>
    <definedName name="_xlnm.Print_Area" localSheetId="1">'458-19-02-00 - Vedlejší a...'!$C$4:$J$76,'458-19-02-00 - Vedlejší a...'!$C$82:$J$102,'458-19-02-00 - Vedlejší a...'!$C$108:$K$154</definedName>
    <definedName name="_xlnm.Print_Titles" localSheetId="1">'458-19-02-00 - Vedlejší a...'!$120:$120</definedName>
    <definedName name="_xlnm._FilterDatabase" localSheetId="2" hidden="1">'458-19-02-02 - Polní cest...'!$C$120:$K$225</definedName>
    <definedName name="_xlnm.Print_Area" localSheetId="2">'458-19-02-02 - Polní cest...'!$C$4:$J$76,'458-19-02-02 - Polní cest...'!$C$82:$J$102,'458-19-02-02 - Polní cest...'!$C$108:$K$225</definedName>
    <definedName name="_xlnm.Print_Titles" localSheetId="2">'458-19-02-02 - Polní cest...'!$120:$120</definedName>
    <definedName name="_xlnm._FilterDatabase" localSheetId="3" hidden="1">'458-19-02-04 - Příkop SO04'!$C$123:$K$224</definedName>
    <definedName name="_xlnm.Print_Area" localSheetId="3">'458-19-02-04 - Příkop SO04'!$C$4:$J$76,'458-19-02-04 - Příkop SO04'!$C$82:$J$105,'458-19-02-04 - Příkop SO04'!$C$111:$K$224</definedName>
    <definedName name="_xlnm.Print_Titles" localSheetId="3">'458-19-02-04 - Příkop SO04'!$123:$123</definedName>
    <definedName name="_xlnm._FilterDatabase" localSheetId="4" hidden="1">'458-19-02-05 - Příkop SO05'!$C$123:$K$230</definedName>
    <definedName name="_xlnm.Print_Area" localSheetId="4">'458-19-02-05 - Příkop SO05'!$C$4:$J$76,'458-19-02-05 - Příkop SO05'!$C$82:$J$105,'458-19-02-05 - Příkop SO05'!$C$111:$K$230</definedName>
    <definedName name="_xlnm.Print_Titles" localSheetId="4">'458-19-02-05 - Příkop SO05'!$123:$123</definedName>
  </definedNames>
  <calcPr/>
</workbook>
</file>

<file path=xl/calcChain.xml><?xml version="1.0" encoding="utf-8"?>
<calcChain xmlns="http://schemas.openxmlformats.org/spreadsheetml/2006/main">
  <c i="5" r="J37"/>
  <c r="J36"/>
  <c i="1" r="AY98"/>
  <c i="5" r="J35"/>
  <c i="1" r="AX98"/>
  <c i="5" r="BI229"/>
  <c r="BH229"/>
  <c r="BG229"/>
  <c r="BF229"/>
  <c r="T229"/>
  <c r="T228"/>
  <c r="R229"/>
  <c r="R228"/>
  <c r="P229"/>
  <c r="P228"/>
  <c r="BK229"/>
  <c r="BK228"/>
  <c r="J228"/>
  <c r="J229"/>
  <c r="BE229"/>
  <c r="J104"/>
  <c r="BI224"/>
  <c r="BH224"/>
  <c r="BG224"/>
  <c r="BF224"/>
  <c r="T224"/>
  <c r="R224"/>
  <c r="P224"/>
  <c r="BK224"/>
  <c r="J224"/>
  <c r="BE224"/>
  <c r="BI222"/>
  <c r="BH222"/>
  <c r="BG222"/>
  <c r="BF222"/>
  <c r="T222"/>
  <c r="R222"/>
  <c r="P222"/>
  <c r="BK222"/>
  <c r="J222"/>
  <c r="BE222"/>
  <c r="BI220"/>
  <c r="BH220"/>
  <c r="BG220"/>
  <c r="BF220"/>
  <c r="T220"/>
  <c r="R220"/>
  <c r="P220"/>
  <c r="BK220"/>
  <c r="J220"/>
  <c r="BE220"/>
  <c r="BI218"/>
  <c r="BH218"/>
  <c r="BG218"/>
  <c r="BF218"/>
  <c r="T218"/>
  <c r="R218"/>
  <c r="P218"/>
  <c r="BK218"/>
  <c r="J218"/>
  <c r="BE218"/>
  <c r="BI216"/>
  <c r="BH216"/>
  <c r="BG216"/>
  <c r="BF216"/>
  <c r="T216"/>
  <c r="T215"/>
  <c r="R216"/>
  <c r="R215"/>
  <c r="P216"/>
  <c r="P215"/>
  <c r="BK216"/>
  <c r="BK215"/>
  <c r="J215"/>
  <c r="J216"/>
  <c r="BE216"/>
  <c r="J103"/>
  <c r="BI213"/>
  <c r="BH213"/>
  <c r="BG213"/>
  <c r="BF213"/>
  <c r="T213"/>
  <c r="R213"/>
  <c r="P213"/>
  <c r="BK213"/>
  <c r="J213"/>
  <c r="BE213"/>
  <c r="BI211"/>
  <c r="BH211"/>
  <c r="BG211"/>
  <c r="BF211"/>
  <c r="T211"/>
  <c r="T210"/>
  <c r="R211"/>
  <c r="R210"/>
  <c r="P211"/>
  <c r="P210"/>
  <c r="BK211"/>
  <c r="BK210"/>
  <c r="J210"/>
  <c r="J211"/>
  <c r="BE211"/>
  <c r="J102"/>
  <c r="BI206"/>
  <c r="BH206"/>
  <c r="BG206"/>
  <c r="BF206"/>
  <c r="T206"/>
  <c r="R206"/>
  <c r="P206"/>
  <c r="BK206"/>
  <c r="J206"/>
  <c r="BE206"/>
  <c r="BI202"/>
  <c r="BH202"/>
  <c r="BG202"/>
  <c r="BF202"/>
  <c r="T202"/>
  <c r="T201"/>
  <c r="R202"/>
  <c r="R201"/>
  <c r="P202"/>
  <c r="P201"/>
  <c r="BK202"/>
  <c r="BK201"/>
  <c r="J201"/>
  <c r="J202"/>
  <c r="BE202"/>
  <c r="J101"/>
  <c r="BI192"/>
  <c r="BH192"/>
  <c r="BG192"/>
  <c r="BF192"/>
  <c r="T192"/>
  <c r="T191"/>
  <c r="R192"/>
  <c r="R191"/>
  <c r="P192"/>
  <c r="P191"/>
  <c r="BK192"/>
  <c r="BK191"/>
  <c r="J191"/>
  <c r="J192"/>
  <c r="BE192"/>
  <c r="J100"/>
  <c r="BI186"/>
  <c r="BH186"/>
  <c r="BG186"/>
  <c r="BF186"/>
  <c r="T186"/>
  <c r="R186"/>
  <c r="P186"/>
  <c r="BK186"/>
  <c r="J186"/>
  <c r="BE186"/>
  <c r="BI182"/>
  <c r="BH182"/>
  <c r="BG182"/>
  <c r="BF182"/>
  <c r="T182"/>
  <c r="R182"/>
  <c r="P182"/>
  <c r="BK182"/>
  <c r="J182"/>
  <c r="BE182"/>
  <c r="BI177"/>
  <c r="BH177"/>
  <c r="BG177"/>
  <c r="BF177"/>
  <c r="T177"/>
  <c r="R177"/>
  <c r="P177"/>
  <c r="BK177"/>
  <c r="J177"/>
  <c r="BE177"/>
  <c r="BI173"/>
  <c r="BH173"/>
  <c r="BG173"/>
  <c r="BF173"/>
  <c r="T173"/>
  <c r="R173"/>
  <c r="P173"/>
  <c r="BK173"/>
  <c r="J173"/>
  <c r="BE173"/>
  <c r="BI171"/>
  <c r="BH171"/>
  <c r="BG171"/>
  <c r="BF171"/>
  <c r="T171"/>
  <c r="T170"/>
  <c r="R171"/>
  <c r="R170"/>
  <c r="P171"/>
  <c r="P170"/>
  <c r="BK171"/>
  <c r="BK170"/>
  <c r="J170"/>
  <c r="J171"/>
  <c r="BE171"/>
  <c r="J99"/>
  <c r="BI166"/>
  <c r="BH166"/>
  <c r="BG166"/>
  <c r="BF166"/>
  <c r="T166"/>
  <c r="R166"/>
  <c r="P166"/>
  <c r="BK166"/>
  <c r="J166"/>
  <c r="BE166"/>
  <c r="BI161"/>
  <c r="BH161"/>
  <c r="BG161"/>
  <c r="BF161"/>
  <c r="T161"/>
  <c r="R161"/>
  <c r="P161"/>
  <c r="BK161"/>
  <c r="J161"/>
  <c r="BE161"/>
  <c r="BI157"/>
  <c r="BH157"/>
  <c r="BG157"/>
  <c r="BF157"/>
  <c r="T157"/>
  <c r="R157"/>
  <c r="P157"/>
  <c r="BK157"/>
  <c r="J157"/>
  <c r="BE157"/>
  <c r="BI155"/>
  <c r="BH155"/>
  <c r="BG155"/>
  <c r="BF155"/>
  <c r="T155"/>
  <c r="R155"/>
  <c r="P155"/>
  <c r="BK155"/>
  <c r="J155"/>
  <c r="BE155"/>
  <c r="BI151"/>
  <c r="BH151"/>
  <c r="BG151"/>
  <c r="BF151"/>
  <c r="T151"/>
  <c r="R151"/>
  <c r="P151"/>
  <c r="BK151"/>
  <c r="J151"/>
  <c r="BE151"/>
  <c r="BI147"/>
  <c r="BH147"/>
  <c r="BG147"/>
  <c r="BF147"/>
  <c r="T147"/>
  <c r="R147"/>
  <c r="P147"/>
  <c r="BK147"/>
  <c r="J147"/>
  <c r="BE147"/>
  <c r="BI143"/>
  <c r="BH143"/>
  <c r="BG143"/>
  <c r="BF143"/>
  <c r="T143"/>
  <c r="R143"/>
  <c r="P143"/>
  <c r="BK143"/>
  <c r="J143"/>
  <c r="BE143"/>
  <c r="BI139"/>
  <c r="BH139"/>
  <c r="BG139"/>
  <c r="BF139"/>
  <c r="T139"/>
  <c r="R139"/>
  <c r="P139"/>
  <c r="BK139"/>
  <c r="J139"/>
  <c r="BE139"/>
  <c r="BI135"/>
  <c r="BH135"/>
  <c r="BG135"/>
  <c r="BF135"/>
  <c r="T135"/>
  <c r="R135"/>
  <c r="P135"/>
  <c r="BK135"/>
  <c r="J135"/>
  <c r="BE135"/>
  <c r="BI131"/>
  <c r="BH131"/>
  <c r="BG131"/>
  <c r="BF131"/>
  <c r="T131"/>
  <c r="R131"/>
  <c r="P131"/>
  <c r="BK131"/>
  <c r="J131"/>
  <c r="BE131"/>
  <c r="BI127"/>
  <c r="F37"/>
  <c i="1" r="BD98"/>
  <c i="5" r="BH127"/>
  <c r="F36"/>
  <c i="1" r="BC98"/>
  <c i="5" r="BG127"/>
  <c r="F35"/>
  <c i="1" r="BB98"/>
  <c i="5" r="BF127"/>
  <c r="J34"/>
  <c i="1" r="AW98"/>
  <c i="5" r="F34"/>
  <c i="1" r="BA98"/>
  <c i="5" r="T127"/>
  <c r="T126"/>
  <c r="T125"/>
  <c r="T124"/>
  <c r="R127"/>
  <c r="R126"/>
  <c r="R125"/>
  <c r="R124"/>
  <c r="P127"/>
  <c r="P126"/>
  <c r="P125"/>
  <c r="P124"/>
  <c i="1" r="AU98"/>
  <c i="5" r="BK127"/>
  <c r="BK126"/>
  <c r="J126"/>
  <c r="BK125"/>
  <c r="J125"/>
  <c r="BK124"/>
  <c r="J124"/>
  <c r="J96"/>
  <c r="J30"/>
  <c i="1" r="AG98"/>
  <c i="5" r="J127"/>
  <c r="BE127"/>
  <c r="J33"/>
  <c i="1" r="AV98"/>
  <c i="5" r="F33"/>
  <c i="1" r="AZ98"/>
  <c i="5" r="J98"/>
  <c r="J97"/>
  <c r="F118"/>
  <c r="E116"/>
  <c r="F89"/>
  <c r="E87"/>
  <c r="J39"/>
  <c r="J24"/>
  <c r="E24"/>
  <c r="J121"/>
  <c r="J92"/>
  <c r="J23"/>
  <c r="J21"/>
  <c r="E21"/>
  <c r="J120"/>
  <c r="J91"/>
  <c r="J20"/>
  <c r="J18"/>
  <c r="E18"/>
  <c r="F121"/>
  <c r="F92"/>
  <c r="J17"/>
  <c r="J15"/>
  <c r="E15"/>
  <c r="F120"/>
  <c r="F91"/>
  <c r="J14"/>
  <c r="J12"/>
  <c r="J118"/>
  <c r="J89"/>
  <c r="E7"/>
  <c r="E114"/>
  <c r="E85"/>
  <c i="4" r="J37"/>
  <c r="J36"/>
  <c i="1" r="AY97"/>
  <c i="4" r="J35"/>
  <c i="1" r="AX97"/>
  <c i="4" r="BI223"/>
  <c r="BH223"/>
  <c r="BG223"/>
  <c r="BF223"/>
  <c r="T223"/>
  <c r="T222"/>
  <c r="R223"/>
  <c r="R222"/>
  <c r="P223"/>
  <c r="P222"/>
  <c r="BK223"/>
  <c r="BK222"/>
  <c r="J222"/>
  <c r="J223"/>
  <c r="BE223"/>
  <c r="J104"/>
  <c r="BI218"/>
  <c r="BH218"/>
  <c r="BG218"/>
  <c r="BF218"/>
  <c r="T218"/>
  <c r="R218"/>
  <c r="P218"/>
  <c r="BK218"/>
  <c r="J218"/>
  <c r="BE218"/>
  <c r="BI216"/>
  <c r="BH216"/>
  <c r="BG216"/>
  <c r="BF216"/>
  <c r="T216"/>
  <c r="R216"/>
  <c r="P216"/>
  <c r="BK216"/>
  <c r="J216"/>
  <c r="BE216"/>
  <c r="BI214"/>
  <c r="BH214"/>
  <c r="BG214"/>
  <c r="BF214"/>
  <c r="T214"/>
  <c r="R214"/>
  <c r="P214"/>
  <c r="BK214"/>
  <c r="J214"/>
  <c r="BE214"/>
  <c r="BI212"/>
  <c r="BH212"/>
  <c r="BG212"/>
  <c r="BF212"/>
  <c r="T212"/>
  <c r="T211"/>
  <c r="R212"/>
  <c r="R211"/>
  <c r="P212"/>
  <c r="P211"/>
  <c r="BK212"/>
  <c r="BK211"/>
  <c r="J211"/>
  <c r="J212"/>
  <c r="BE212"/>
  <c r="J103"/>
  <c r="BI209"/>
  <c r="BH209"/>
  <c r="BG209"/>
  <c r="BF209"/>
  <c r="T209"/>
  <c r="R209"/>
  <c r="P209"/>
  <c r="BK209"/>
  <c r="J209"/>
  <c r="BE209"/>
  <c r="BI207"/>
  <c r="BH207"/>
  <c r="BG207"/>
  <c r="BF207"/>
  <c r="T207"/>
  <c r="T206"/>
  <c r="R207"/>
  <c r="R206"/>
  <c r="P207"/>
  <c r="P206"/>
  <c r="BK207"/>
  <c r="BK206"/>
  <c r="J206"/>
  <c r="J207"/>
  <c r="BE207"/>
  <c r="J102"/>
  <c r="BI202"/>
  <c r="BH202"/>
  <c r="BG202"/>
  <c r="BF202"/>
  <c r="T202"/>
  <c r="R202"/>
  <c r="P202"/>
  <c r="BK202"/>
  <c r="J202"/>
  <c r="BE202"/>
  <c r="BI198"/>
  <c r="BH198"/>
  <c r="BG198"/>
  <c r="BF198"/>
  <c r="T198"/>
  <c r="T197"/>
  <c r="R198"/>
  <c r="R197"/>
  <c r="P198"/>
  <c r="P197"/>
  <c r="BK198"/>
  <c r="BK197"/>
  <c r="J197"/>
  <c r="J198"/>
  <c r="BE198"/>
  <c r="J101"/>
  <c r="BI192"/>
  <c r="BH192"/>
  <c r="BG192"/>
  <c r="BF192"/>
  <c r="T192"/>
  <c r="T191"/>
  <c r="R192"/>
  <c r="R191"/>
  <c r="P192"/>
  <c r="P191"/>
  <c r="BK192"/>
  <c r="BK191"/>
  <c r="J191"/>
  <c r="J192"/>
  <c r="BE192"/>
  <c r="J100"/>
  <c r="BI186"/>
  <c r="BH186"/>
  <c r="BG186"/>
  <c r="BF186"/>
  <c r="T186"/>
  <c r="R186"/>
  <c r="P186"/>
  <c r="BK186"/>
  <c r="J186"/>
  <c r="BE186"/>
  <c r="BI182"/>
  <c r="BH182"/>
  <c r="BG182"/>
  <c r="BF182"/>
  <c r="T182"/>
  <c r="R182"/>
  <c r="P182"/>
  <c r="BK182"/>
  <c r="J182"/>
  <c r="BE182"/>
  <c r="BI177"/>
  <c r="BH177"/>
  <c r="BG177"/>
  <c r="BF177"/>
  <c r="T177"/>
  <c r="R177"/>
  <c r="P177"/>
  <c r="BK177"/>
  <c r="J177"/>
  <c r="BE177"/>
  <c r="BI173"/>
  <c r="BH173"/>
  <c r="BG173"/>
  <c r="BF173"/>
  <c r="T173"/>
  <c r="R173"/>
  <c r="P173"/>
  <c r="BK173"/>
  <c r="J173"/>
  <c r="BE173"/>
  <c r="BI171"/>
  <c r="BH171"/>
  <c r="BG171"/>
  <c r="BF171"/>
  <c r="T171"/>
  <c r="T170"/>
  <c r="R171"/>
  <c r="R170"/>
  <c r="P171"/>
  <c r="P170"/>
  <c r="BK171"/>
  <c r="BK170"/>
  <c r="J170"/>
  <c r="J171"/>
  <c r="BE171"/>
  <c r="J99"/>
  <c r="BI166"/>
  <c r="BH166"/>
  <c r="BG166"/>
  <c r="BF166"/>
  <c r="T166"/>
  <c r="R166"/>
  <c r="P166"/>
  <c r="BK166"/>
  <c r="J166"/>
  <c r="BE166"/>
  <c r="BI161"/>
  <c r="BH161"/>
  <c r="BG161"/>
  <c r="BF161"/>
  <c r="T161"/>
  <c r="R161"/>
  <c r="P161"/>
  <c r="BK161"/>
  <c r="J161"/>
  <c r="BE161"/>
  <c r="BI157"/>
  <c r="BH157"/>
  <c r="BG157"/>
  <c r="BF157"/>
  <c r="T157"/>
  <c r="R157"/>
  <c r="P157"/>
  <c r="BK157"/>
  <c r="J157"/>
  <c r="BE157"/>
  <c r="BI155"/>
  <c r="BH155"/>
  <c r="BG155"/>
  <c r="BF155"/>
  <c r="T155"/>
  <c r="R155"/>
  <c r="P155"/>
  <c r="BK155"/>
  <c r="J155"/>
  <c r="BE155"/>
  <c r="BI151"/>
  <c r="BH151"/>
  <c r="BG151"/>
  <c r="BF151"/>
  <c r="T151"/>
  <c r="R151"/>
  <c r="P151"/>
  <c r="BK151"/>
  <c r="J151"/>
  <c r="BE151"/>
  <c r="BI147"/>
  <c r="BH147"/>
  <c r="BG147"/>
  <c r="BF147"/>
  <c r="T147"/>
  <c r="R147"/>
  <c r="P147"/>
  <c r="BK147"/>
  <c r="J147"/>
  <c r="BE147"/>
  <c r="BI143"/>
  <c r="BH143"/>
  <c r="BG143"/>
  <c r="BF143"/>
  <c r="T143"/>
  <c r="R143"/>
  <c r="P143"/>
  <c r="BK143"/>
  <c r="J143"/>
  <c r="BE143"/>
  <c r="BI139"/>
  <c r="BH139"/>
  <c r="BG139"/>
  <c r="BF139"/>
  <c r="T139"/>
  <c r="R139"/>
  <c r="P139"/>
  <c r="BK139"/>
  <c r="J139"/>
  <c r="BE139"/>
  <c r="BI135"/>
  <c r="BH135"/>
  <c r="BG135"/>
  <c r="BF135"/>
  <c r="T135"/>
  <c r="R135"/>
  <c r="P135"/>
  <c r="BK135"/>
  <c r="J135"/>
  <c r="BE135"/>
  <c r="BI131"/>
  <c r="BH131"/>
  <c r="BG131"/>
  <c r="BF131"/>
  <c r="T131"/>
  <c r="R131"/>
  <c r="P131"/>
  <c r="BK131"/>
  <c r="J131"/>
  <c r="BE131"/>
  <c r="BI127"/>
  <c r="F37"/>
  <c i="1" r="BD97"/>
  <c i="4" r="BH127"/>
  <c r="F36"/>
  <c i="1" r="BC97"/>
  <c i="4" r="BG127"/>
  <c r="F35"/>
  <c i="1" r="BB97"/>
  <c i="4" r="BF127"/>
  <c r="J34"/>
  <c i="1" r="AW97"/>
  <c i="4" r="F34"/>
  <c i="1" r="BA97"/>
  <c i="4" r="T127"/>
  <c r="T126"/>
  <c r="T125"/>
  <c r="T124"/>
  <c r="R127"/>
  <c r="R126"/>
  <c r="R125"/>
  <c r="R124"/>
  <c r="P127"/>
  <c r="P126"/>
  <c r="P125"/>
  <c r="P124"/>
  <c i="1" r="AU97"/>
  <c i="4" r="BK127"/>
  <c r="BK126"/>
  <c r="J126"/>
  <c r="BK125"/>
  <c r="J125"/>
  <c r="BK124"/>
  <c r="J124"/>
  <c r="J96"/>
  <c r="J30"/>
  <c i="1" r="AG97"/>
  <c i="4" r="J127"/>
  <c r="BE127"/>
  <c r="J33"/>
  <c i="1" r="AV97"/>
  <c i="4" r="F33"/>
  <c i="1" r="AZ97"/>
  <c i="4" r="J98"/>
  <c r="J97"/>
  <c r="F118"/>
  <c r="E116"/>
  <c r="F89"/>
  <c r="E87"/>
  <c r="J39"/>
  <c r="J24"/>
  <c r="E24"/>
  <c r="J121"/>
  <c r="J92"/>
  <c r="J23"/>
  <c r="J21"/>
  <c r="E21"/>
  <c r="J120"/>
  <c r="J91"/>
  <c r="J20"/>
  <c r="J18"/>
  <c r="E18"/>
  <c r="F121"/>
  <c r="F92"/>
  <c r="J17"/>
  <c r="J15"/>
  <c r="E15"/>
  <c r="F120"/>
  <c r="F91"/>
  <c r="J14"/>
  <c r="J12"/>
  <c r="J118"/>
  <c r="J89"/>
  <c r="E7"/>
  <c r="E114"/>
  <c r="E85"/>
  <c i="3" r="J37"/>
  <c r="J36"/>
  <c i="1" r="AY96"/>
  <c i="3" r="J35"/>
  <c i="1" r="AX96"/>
  <c i="3" r="BI224"/>
  <c r="BH224"/>
  <c r="BG224"/>
  <c r="BF224"/>
  <c r="T224"/>
  <c r="T223"/>
  <c r="R224"/>
  <c r="R223"/>
  <c r="P224"/>
  <c r="P223"/>
  <c r="BK224"/>
  <c r="BK223"/>
  <c r="J223"/>
  <c r="J224"/>
  <c r="BE224"/>
  <c r="J101"/>
  <c r="BI221"/>
  <c r="BH221"/>
  <c r="BG221"/>
  <c r="BF221"/>
  <c r="T221"/>
  <c r="T220"/>
  <c r="R221"/>
  <c r="R220"/>
  <c r="P221"/>
  <c r="P220"/>
  <c r="BK221"/>
  <c r="BK220"/>
  <c r="J220"/>
  <c r="J221"/>
  <c r="BE221"/>
  <c r="J100"/>
  <c r="BI216"/>
  <c r="BH216"/>
  <c r="BG216"/>
  <c r="BF216"/>
  <c r="T216"/>
  <c r="R216"/>
  <c r="P216"/>
  <c r="BK216"/>
  <c r="J216"/>
  <c r="BE216"/>
  <c r="BI212"/>
  <c r="BH212"/>
  <c r="BG212"/>
  <c r="BF212"/>
  <c r="T212"/>
  <c r="R212"/>
  <c r="P212"/>
  <c r="BK212"/>
  <c r="J212"/>
  <c r="BE212"/>
  <c r="BI208"/>
  <c r="BH208"/>
  <c r="BG208"/>
  <c r="BF208"/>
  <c r="T208"/>
  <c r="R208"/>
  <c r="P208"/>
  <c r="BK208"/>
  <c r="J208"/>
  <c r="BE208"/>
  <c r="BI204"/>
  <c r="BH204"/>
  <c r="BG204"/>
  <c r="BF204"/>
  <c r="T204"/>
  <c r="R204"/>
  <c r="P204"/>
  <c r="BK204"/>
  <c r="J204"/>
  <c r="BE204"/>
  <c r="BI200"/>
  <c r="BH200"/>
  <c r="BG200"/>
  <c r="BF200"/>
  <c r="T200"/>
  <c r="R200"/>
  <c r="P200"/>
  <c r="BK200"/>
  <c r="J200"/>
  <c r="BE200"/>
  <c r="BI196"/>
  <c r="BH196"/>
  <c r="BG196"/>
  <c r="BF196"/>
  <c r="T196"/>
  <c r="R196"/>
  <c r="P196"/>
  <c r="BK196"/>
  <c r="J196"/>
  <c r="BE196"/>
  <c r="BI192"/>
  <c r="BH192"/>
  <c r="BG192"/>
  <c r="BF192"/>
  <c r="T192"/>
  <c r="R192"/>
  <c r="P192"/>
  <c r="BK192"/>
  <c r="J192"/>
  <c r="BE192"/>
  <c r="BI188"/>
  <c r="BH188"/>
  <c r="BG188"/>
  <c r="BF188"/>
  <c r="T188"/>
  <c r="R188"/>
  <c r="P188"/>
  <c r="BK188"/>
  <c r="J188"/>
  <c r="BE188"/>
  <c r="BI185"/>
  <c r="BH185"/>
  <c r="BG185"/>
  <c r="BF185"/>
  <c r="T185"/>
  <c r="R185"/>
  <c r="P185"/>
  <c r="BK185"/>
  <c r="J185"/>
  <c r="BE185"/>
  <c r="BI181"/>
  <c r="BH181"/>
  <c r="BG181"/>
  <c r="BF181"/>
  <c r="T181"/>
  <c r="T180"/>
  <c r="R181"/>
  <c r="R180"/>
  <c r="P181"/>
  <c r="P180"/>
  <c r="BK181"/>
  <c r="BK180"/>
  <c r="J180"/>
  <c r="J181"/>
  <c r="BE181"/>
  <c r="J99"/>
  <c r="BI176"/>
  <c r="BH176"/>
  <c r="BG176"/>
  <c r="BF176"/>
  <c r="T176"/>
  <c r="R176"/>
  <c r="P176"/>
  <c r="BK176"/>
  <c r="J176"/>
  <c r="BE176"/>
  <c r="BI172"/>
  <c r="BH172"/>
  <c r="BG172"/>
  <c r="BF172"/>
  <c r="T172"/>
  <c r="R172"/>
  <c r="P172"/>
  <c r="BK172"/>
  <c r="J172"/>
  <c r="BE172"/>
  <c r="BI168"/>
  <c r="BH168"/>
  <c r="BG168"/>
  <c r="BF168"/>
  <c r="T168"/>
  <c r="R168"/>
  <c r="P168"/>
  <c r="BK168"/>
  <c r="J168"/>
  <c r="BE168"/>
  <c r="BI164"/>
  <c r="BH164"/>
  <c r="BG164"/>
  <c r="BF164"/>
  <c r="T164"/>
  <c r="R164"/>
  <c r="P164"/>
  <c r="BK164"/>
  <c r="J164"/>
  <c r="BE164"/>
  <c r="BI160"/>
  <c r="BH160"/>
  <c r="BG160"/>
  <c r="BF160"/>
  <c r="T160"/>
  <c r="R160"/>
  <c r="P160"/>
  <c r="BK160"/>
  <c r="J160"/>
  <c r="BE160"/>
  <c r="BI156"/>
  <c r="BH156"/>
  <c r="BG156"/>
  <c r="BF156"/>
  <c r="T156"/>
  <c r="R156"/>
  <c r="P156"/>
  <c r="BK156"/>
  <c r="J156"/>
  <c r="BE156"/>
  <c r="BI152"/>
  <c r="BH152"/>
  <c r="BG152"/>
  <c r="BF152"/>
  <c r="T152"/>
  <c r="R152"/>
  <c r="P152"/>
  <c r="BK152"/>
  <c r="J152"/>
  <c r="BE152"/>
  <c r="BI148"/>
  <c r="BH148"/>
  <c r="BG148"/>
  <c r="BF148"/>
  <c r="T148"/>
  <c r="R148"/>
  <c r="P148"/>
  <c r="BK148"/>
  <c r="J148"/>
  <c r="BE148"/>
  <c r="BI144"/>
  <c r="BH144"/>
  <c r="BG144"/>
  <c r="BF144"/>
  <c r="T144"/>
  <c r="R144"/>
  <c r="P144"/>
  <c r="BK144"/>
  <c r="J144"/>
  <c r="BE144"/>
  <c r="BI140"/>
  <c r="BH140"/>
  <c r="BG140"/>
  <c r="BF140"/>
  <c r="T140"/>
  <c r="R140"/>
  <c r="P140"/>
  <c r="BK140"/>
  <c r="J140"/>
  <c r="BE140"/>
  <c r="BI136"/>
  <c r="BH136"/>
  <c r="BG136"/>
  <c r="BF136"/>
  <c r="T136"/>
  <c r="R136"/>
  <c r="P136"/>
  <c r="BK136"/>
  <c r="J136"/>
  <c r="BE136"/>
  <c r="BI132"/>
  <c r="BH132"/>
  <c r="BG132"/>
  <c r="BF132"/>
  <c r="T132"/>
  <c r="R132"/>
  <c r="P132"/>
  <c r="BK132"/>
  <c r="J132"/>
  <c r="BE132"/>
  <c r="BI128"/>
  <c r="BH128"/>
  <c r="BG128"/>
  <c r="BF128"/>
  <c r="T128"/>
  <c r="R128"/>
  <c r="P128"/>
  <c r="BK128"/>
  <c r="J128"/>
  <c r="BE128"/>
  <c r="BI126"/>
  <c r="BH126"/>
  <c r="BG126"/>
  <c r="BF126"/>
  <c r="T126"/>
  <c r="R126"/>
  <c r="P126"/>
  <c r="BK126"/>
  <c r="J126"/>
  <c r="BE126"/>
  <c r="BI124"/>
  <c r="F37"/>
  <c i="1" r="BD96"/>
  <c i="3" r="BH124"/>
  <c r="F36"/>
  <c i="1" r="BC96"/>
  <c i="3" r="BG124"/>
  <c r="F35"/>
  <c i="1" r="BB96"/>
  <c i="3" r="BF124"/>
  <c r="J34"/>
  <c i="1" r="AW96"/>
  <c i="3" r="F34"/>
  <c i="1" r="BA96"/>
  <c i="3" r="T124"/>
  <c r="T123"/>
  <c r="T122"/>
  <c r="T121"/>
  <c r="R124"/>
  <c r="R123"/>
  <c r="R122"/>
  <c r="R121"/>
  <c r="P124"/>
  <c r="P123"/>
  <c r="P122"/>
  <c r="P121"/>
  <c i="1" r="AU96"/>
  <c i="3" r="BK124"/>
  <c r="BK123"/>
  <c r="J123"/>
  <c r="BK122"/>
  <c r="J122"/>
  <c r="BK121"/>
  <c r="J121"/>
  <c r="J96"/>
  <c r="J30"/>
  <c i="1" r="AG96"/>
  <c i="3" r="J124"/>
  <c r="BE124"/>
  <c r="J33"/>
  <c i="1" r="AV96"/>
  <c i="3" r="F33"/>
  <c i="1" r="AZ96"/>
  <c i="3" r="J98"/>
  <c r="J97"/>
  <c r="F115"/>
  <c r="E113"/>
  <c r="F89"/>
  <c r="E87"/>
  <c r="J39"/>
  <c r="J24"/>
  <c r="E24"/>
  <c r="J118"/>
  <c r="J92"/>
  <c r="J23"/>
  <c r="J21"/>
  <c r="E21"/>
  <c r="J117"/>
  <c r="J91"/>
  <c r="J20"/>
  <c r="J18"/>
  <c r="E18"/>
  <c r="F118"/>
  <c r="F92"/>
  <c r="J17"/>
  <c r="J15"/>
  <c r="E15"/>
  <c r="F117"/>
  <c r="F91"/>
  <c r="J14"/>
  <c r="J12"/>
  <c r="J115"/>
  <c r="J89"/>
  <c r="E7"/>
  <c r="E111"/>
  <c r="E85"/>
  <c i="2" r="J37"/>
  <c r="J36"/>
  <c i="1" r="AY95"/>
  <c i="2" r="J35"/>
  <c i="1" r="AX95"/>
  <c i="2" r="BI153"/>
  <c r="BH153"/>
  <c r="BG153"/>
  <c r="BF153"/>
  <c r="T153"/>
  <c r="R153"/>
  <c r="P153"/>
  <c r="BK153"/>
  <c r="J153"/>
  <c r="BE153"/>
  <c r="BI151"/>
  <c r="BH151"/>
  <c r="BG151"/>
  <c r="BF151"/>
  <c r="T151"/>
  <c r="R151"/>
  <c r="P151"/>
  <c r="BK151"/>
  <c r="J151"/>
  <c r="BE151"/>
  <c r="BI149"/>
  <c r="BH149"/>
  <c r="BG149"/>
  <c r="BF149"/>
  <c r="T149"/>
  <c r="T148"/>
  <c r="R149"/>
  <c r="R148"/>
  <c r="P149"/>
  <c r="P148"/>
  <c r="BK149"/>
  <c r="BK148"/>
  <c r="J148"/>
  <c r="J149"/>
  <c r="BE149"/>
  <c r="J101"/>
  <c r="BI146"/>
  <c r="BH146"/>
  <c r="BG146"/>
  <c r="BF146"/>
  <c r="T146"/>
  <c r="R146"/>
  <c r="P146"/>
  <c r="BK146"/>
  <c r="J146"/>
  <c r="BE146"/>
  <c r="BI144"/>
  <c r="BH144"/>
  <c r="BG144"/>
  <c r="BF144"/>
  <c r="T144"/>
  <c r="T143"/>
  <c r="R144"/>
  <c r="R143"/>
  <c r="P144"/>
  <c r="P143"/>
  <c r="BK144"/>
  <c r="BK143"/>
  <c r="J143"/>
  <c r="J144"/>
  <c r="BE144"/>
  <c r="J100"/>
  <c r="BI141"/>
  <c r="BH141"/>
  <c r="BG141"/>
  <c r="BF141"/>
  <c r="T141"/>
  <c r="R141"/>
  <c r="P141"/>
  <c r="BK141"/>
  <c r="J141"/>
  <c r="BE141"/>
  <c r="BI139"/>
  <c r="BH139"/>
  <c r="BG139"/>
  <c r="BF139"/>
  <c r="T139"/>
  <c r="R139"/>
  <c r="P139"/>
  <c r="BK139"/>
  <c r="J139"/>
  <c r="BE139"/>
  <c r="BI137"/>
  <c r="BH137"/>
  <c r="BG137"/>
  <c r="BF137"/>
  <c r="T137"/>
  <c r="T136"/>
  <c r="R137"/>
  <c r="R136"/>
  <c r="P137"/>
  <c r="P136"/>
  <c r="BK137"/>
  <c r="BK136"/>
  <c r="J136"/>
  <c r="J137"/>
  <c r="BE137"/>
  <c r="J99"/>
  <c r="BI134"/>
  <c r="BH134"/>
  <c r="BG134"/>
  <c r="BF134"/>
  <c r="T134"/>
  <c r="R134"/>
  <c r="P134"/>
  <c r="BK134"/>
  <c r="J134"/>
  <c r="BE134"/>
  <c r="BI131"/>
  <c r="BH131"/>
  <c r="BG131"/>
  <c r="BF131"/>
  <c r="T131"/>
  <c r="R131"/>
  <c r="P131"/>
  <c r="BK131"/>
  <c r="J131"/>
  <c r="BE131"/>
  <c r="BI128"/>
  <c r="BH128"/>
  <c r="BG128"/>
  <c r="BF128"/>
  <c r="T128"/>
  <c r="R128"/>
  <c r="P128"/>
  <c r="BK128"/>
  <c r="J128"/>
  <c r="BE128"/>
  <c r="BI126"/>
  <c r="BH126"/>
  <c r="BG126"/>
  <c r="BF126"/>
  <c r="T126"/>
  <c r="R126"/>
  <c r="P126"/>
  <c r="BK126"/>
  <c r="J126"/>
  <c r="BE126"/>
  <c r="BI124"/>
  <c r="F37"/>
  <c i="1" r="BD95"/>
  <c i="2" r="BH124"/>
  <c r="F36"/>
  <c i="1" r="BC95"/>
  <c i="2" r="BG124"/>
  <c r="F35"/>
  <c i="1" r="BB95"/>
  <c i="2" r="BF124"/>
  <c r="J34"/>
  <c i="1" r="AW95"/>
  <c i="2" r="F34"/>
  <c i="1" r="BA95"/>
  <c i="2" r="T124"/>
  <c r="T123"/>
  <c r="T122"/>
  <c r="T121"/>
  <c r="R124"/>
  <c r="R123"/>
  <c r="R122"/>
  <c r="R121"/>
  <c r="P124"/>
  <c r="P123"/>
  <c r="P122"/>
  <c r="P121"/>
  <c i="1" r="AU95"/>
  <c i="2" r="BK124"/>
  <c r="BK123"/>
  <c r="J123"/>
  <c r="BK122"/>
  <c r="J122"/>
  <c r="BK121"/>
  <c r="J121"/>
  <c r="J96"/>
  <c r="J30"/>
  <c i="1" r="AG95"/>
  <c i="2" r="J124"/>
  <c r="BE124"/>
  <c r="J33"/>
  <c i="1" r="AV95"/>
  <c i="2" r="F33"/>
  <c i="1" r="AZ95"/>
  <c i="2" r="J98"/>
  <c r="J97"/>
  <c r="F115"/>
  <c r="E113"/>
  <c r="F89"/>
  <c r="E87"/>
  <c r="J39"/>
  <c r="J24"/>
  <c r="E24"/>
  <c r="J118"/>
  <c r="J92"/>
  <c r="J23"/>
  <c r="J21"/>
  <c r="E21"/>
  <c r="J117"/>
  <c r="J91"/>
  <c r="J20"/>
  <c r="J18"/>
  <c r="E18"/>
  <c r="F118"/>
  <c r="F92"/>
  <c r="J17"/>
  <c r="J15"/>
  <c r="E15"/>
  <c r="F117"/>
  <c r="F91"/>
  <c r="J14"/>
  <c r="J12"/>
  <c r="J115"/>
  <c r="J89"/>
  <c r="E7"/>
  <c r="E111"/>
  <c r="E85"/>
  <c i="1"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98"/>
  <c r="AN98"/>
  <c r="AT97"/>
  <c r="AN97"/>
  <c r="AT96"/>
  <c r="AN96"/>
  <c r="AT95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<sst xmlns="http://schemas.openxmlformats.org/spreadsheetml/2006/main">
  <si>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</si>
  <si>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</si>
  <si>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</si>
  <si>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</si>
  <si>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{ce3ce605-b814-4719-ae4b-8f2c842261a6}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</si>
  <si>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</si>
  <si>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</si>
  <si>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</si>
  <si>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</si>
  <si>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</si>
  <si>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</si>
  <si>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</si>
  <si>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</si>
  <si>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</si>
  <si>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458/19-02R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</si>
  <si>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</si>
  <si>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</si>
  <si>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Výstavba a rekonstrukce polní cesty HC3, k.ú. Přílepy a  k.ú. Kolešovice</t>
  </si>
  <si>
    <t>KSO:</t>
  </si>
  <si>
    <t>CC-CZ:</t>
  </si>
  <si>
    <t>Místo:</t>
  </si>
  <si>
    <t xml:space="preserve"> </t>
  </si>
  <si>
    <t>Datum:</t>
  </si>
  <si>
    <t>29. 5. 2019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</si>
  <si>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</si>
  <si>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</si>
  <si>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</si>
  <si>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</si>
  <si>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</si>
  <si>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</si>
  <si>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</si>
  <si>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</si>
  <si>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</si>
  <si>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</si>
  <si>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</si>
  <si>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</si>
  <si>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</si>
  <si>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</si>
  <si>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</si>
  <si>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</si>
  <si>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</si>
  <si>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</si>
  <si>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</si>
  <si>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</si>
  <si>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</si>
  <si>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</si>
  <si>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</si>
  <si>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</si>
  <si>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</si>
  <si>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</si>
  <si>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</si>
  <si>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</si>
  <si>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</si>
  <si>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</si>
  <si>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</si>
  <si>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</si>
  <si>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</si>
  <si>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</si>
  <si>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</si>
  <si>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</si>
  <si>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</si>
  <si>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</si>
  <si>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</si>
  <si>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</si>
  <si>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</si>
  <si>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</si>
  <si>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</si>
  <si>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</si>
  <si>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</si>
  <si>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</si>
  <si>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</si>
  <si>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</si>
  <si>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</si>
  <si>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</si>
  <si>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</si>
  <si>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</si>
  <si>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</si>
  <si>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</si>
  <si>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458/19-02-00</t>
  </si>
  <si>
    <t>Vedlejší a ostatní rozpočtové náklady</t>
  </si>
  <si>
    <t>STA</t>
  </si>
  <si>
    <t>1</t>
  </si>
  <si>
    <t>{2d7a8e7c-47d2-46db-8969-5fc91b8023f0}</t>
  </si>
  <si>
    <t>2</t>
  </si>
  <si>
    <t>458/19-02-02</t>
  </si>
  <si>
    <t>Polní cesta SO02</t>
  </si>
  <si>
    <t>{0a4dc01a-a5a5-48f6-9b12-c2b98fb579cb}</t>
  </si>
  <si>
    <t>458/19-02-04</t>
  </si>
  <si>
    <t>Příkop SO04</t>
  </si>
  <si>
    <t>{92f52862-ac6b-4ac5-b467-10c5f78669ce}</t>
  </si>
  <si>
    <t>458/19-02-05</t>
  </si>
  <si>
    <t>Příkop SO05</t>
  </si>
  <si>
    <t>{022d5991-01f7-4e7b-acb3-0d7763d1ba80}</t>
  </si>
  <si>
    <t>KRYCÍ LIST SOUPISU PRACÍ</t>
  </si>
  <si>
    <t>Objekt:</t>
  </si>
  <si>
    <t>458/19-02-00 - Vedlejší a ostatní rozpočtové náklady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</si>
  <si>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</si>
  <si>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</si>
  <si>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</si>
  <si>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</si>
  <si>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</si>
  <si>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</si>
  <si>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</si>
  <si>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</si>
  <si>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</si>
  <si>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</si>
  <si>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</si>
  <si>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</si>
  <si>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</si>
  <si>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</si>
  <si>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</si>
  <si>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</si>
  <si>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</si>
  <si>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</si>
  <si>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</si>
  <si>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</si>
  <si>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</si>
  <si>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</si>
  <si>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</si>
  <si>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</si>
  <si>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</si>
  <si>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</si>
  <si>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</si>
  <si>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</si>
  <si>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</si>
  <si>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</si>
  <si>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011114000</t>
  </si>
  <si>
    <t>Inženýrsko-geologický průzkum</t>
  </si>
  <si>
    <t>soubor</t>
  </si>
  <si>
    <t>CS ÚRS 2018 02</t>
  </si>
  <si>
    <t>1024</t>
  </si>
  <si>
    <t>1235991184</t>
  </si>
  <si>
    <t>PP</t>
  </si>
  <si>
    <t>Geologický průzkum během stavby včetně rozboru zemin pro stanovení dávkování pojiva pro sanace</t>
  </si>
  <si>
    <t>011314000</t>
  </si>
  <si>
    <t>Archeologický dohled</t>
  </si>
  <si>
    <t>2006933260</t>
  </si>
  <si>
    <t>3</t>
  </si>
  <si>
    <t>012002000</t>
  </si>
  <si>
    <t>Geodetické práce</t>
  </si>
  <si>
    <t>1023435402</t>
  </si>
  <si>
    <t>P</t>
  </si>
  <si>
    <t>Poznámka k položce:_x000d_
vytyčení stavby, pozemku</t>
  </si>
  <si>
    <t>4</t>
  </si>
  <si>
    <t>012303000</t>
  </si>
  <si>
    <t>Geodetické práce po výstavbě</t>
  </si>
  <si>
    <t>292089349</t>
  </si>
  <si>
    <t>Zaměření skutečného provedení</t>
  </si>
  <si>
    <t>Poznámka k položce:_x000d_
zaměření skutečného provedení stavby</t>
  </si>
  <si>
    <t>013254000</t>
  </si>
  <si>
    <t>Dokumentace skutečného provedení stavby</t>
  </si>
  <si>
    <t>paré</t>
  </si>
  <si>
    <t>-202784429</t>
  </si>
  <si>
    <t>VRN3</t>
  </si>
  <si>
    <t>Zařízení staveniště</t>
  </si>
  <si>
    <t>6</t>
  </si>
  <si>
    <t>030001000</t>
  </si>
  <si>
    <t>1181556984</t>
  </si>
  <si>
    <t>7</t>
  </si>
  <si>
    <t>R.3.</t>
  </si>
  <si>
    <t>Zhotovení a instalace prezentační tabule</t>
  </si>
  <si>
    <t>kus</t>
  </si>
  <si>
    <t>1843101281</t>
  </si>
  <si>
    <t xml:space="preserve">Nejpozději do jednoho měsíce od převeztí staveniště na místě realizace a následná instalace prezentační cedule po dokončení stavby.
</t>
  </si>
  <si>
    <t>8</t>
  </si>
  <si>
    <t>R1</t>
  </si>
  <si>
    <t>DIO</t>
  </si>
  <si>
    <t>1367216419</t>
  </si>
  <si>
    <t>VRN4</t>
  </si>
  <si>
    <t>Inženýrská činnost</t>
  </si>
  <si>
    <t>9</t>
  </si>
  <si>
    <t>043002000</t>
  </si>
  <si>
    <t>Zkoušky a ostatní měření - hutnící zkoušky</t>
  </si>
  <si>
    <t>-1348052852</t>
  </si>
  <si>
    <t>Zkoušky a ostatní měření</t>
  </si>
  <si>
    <t>10</t>
  </si>
  <si>
    <t>049002000</t>
  </si>
  <si>
    <t>Ostatní inženýrská činnost</t>
  </si>
  <si>
    <t>1105396484</t>
  </si>
  <si>
    <t>Ostatní inženýrská činnost - např. aktualizace existence sítí, jednání, ...</t>
  </si>
  <si>
    <t>VRN7</t>
  </si>
  <si>
    <t>Provozní vlivy</t>
  </si>
  <si>
    <t>11</t>
  </si>
  <si>
    <t>075103000</t>
  </si>
  <si>
    <t>Ochranná pásma elektrického vedení</t>
  </si>
  <si>
    <t>152909583</t>
  </si>
  <si>
    <t>12</t>
  </si>
  <si>
    <t>075203000</t>
  </si>
  <si>
    <t>Ochranná pásma vodárenská</t>
  </si>
  <si>
    <t>-1086643601</t>
  </si>
  <si>
    <t>13</t>
  </si>
  <si>
    <t>075603000R</t>
  </si>
  <si>
    <t>Ochranná pásma optického vedení</t>
  </si>
  <si>
    <t>338947478</t>
  </si>
  <si>
    <t>Jiná ochranná pásma</t>
  </si>
  <si>
    <t>458/19-02-02 - Polní cesta SO02</t>
  </si>
  <si>
    <t>HSV - Práce a dodávky HSV</t>
  </si>
  <si>
    <t xml:space="preserve">    1 - Zemní práce</t>
  </si>
  <si>
    <t xml:space="preserve">    5 - Komunikace</t>
  </si>
  <si>
    <t xml:space="preserve">    9 - Ostatní konstrukce a práce, bourání</t>
  </si>
  <si>
    <t xml:space="preserve">    998 - Přesun hmot</t>
  </si>
  <si>
    <t>HSV</t>
  </si>
  <si>
    <t>Práce a dodávky HSV</t>
  </si>
  <si>
    <t>Zemní práce</t>
  </si>
  <si>
    <t>111201101</t>
  </si>
  <si>
    <t>Odstranění křovin a stromů průměru kmene do 100 mm i s kořeny z celkové plochy do 1000 m2</t>
  </si>
  <si>
    <t>m2</t>
  </si>
  <si>
    <t>CS ÚRS 2019 01</t>
  </si>
  <si>
    <t>1396044241</t>
  </si>
  <si>
    <t xml:space="preserve">Odstranění křovin a stromů s odstraněním kořenů  průměru kmene do 100 mm do sklonu terénu 1 : 5, při celkové ploše do 1 000 m2</t>
  </si>
  <si>
    <t>111201401</t>
  </si>
  <si>
    <t>Spálení křovin a stromů průměru kmene do 100 mm</t>
  </si>
  <si>
    <t>-574925830</t>
  </si>
  <si>
    <t xml:space="preserve">Spálení odstraněných křovin a stromů na hromadách  průměru kmene do 100 mm pro jakoukoliv plochu</t>
  </si>
  <si>
    <t>121101101</t>
  </si>
  <si>
    <t>Sejmutí ornice s přemístěním na vzdálenost do 50 m</t>
  </si>
  <si>
    <t>m3</t>
  </si>
  <si>
    <t>-1493368203</t>
  </si>
  <si>
    <t xml:space="preserve">Sejmutí ornice nebo lesní půdy  s vodorovným přemístěním na hromady v místě upotřebení nebo na dočasné či trvalé skládky se složením, na vzdálenost do 50 m</t>
  </si>
  <si>
    <t>VV</t>
  </si>
  <si>
    <t>817,41</t>
  </si>
  <si>
    <t>změřeno v digitální formě PD</t>
  </si>
  <si>
    <t>122202203</t>
  </si>
  <si>
    <t>Odkopávky a prokopávky nezapažené pro silnice objemu do 5000 m3 v hornině tř. 3</t>
  </si>
  <si>
    <t>1605417196</t>
  </si>
  <si>
    <t xml:space="preserve">Odkopávky a prokopávky nezapažené pro silnice  s přemístěním výkopku v příčných profilech na vzdálenost do 15 m nebo s naložením na dopravní prostředek v hornině tř. 3 přes 1 000 do 5 000 m3</t>
  </si>
  <si>
    <t>299,72</t>
  </si>
  <si>
    <t>122202209</t>
  </si>
  <si>
    <t>Příplatek k odkopávkám a prokopávkám pro silnice v hornině tř. 3 za lepivost</t>
  </si>
  <si>
    <t>-1705432112</t>
  </si>
  <si>
    <t xml:space="preserve">Odkopávky a prokopávky nezapažené pro silnice  s přemístěním výkopku v příčných profilech na vzdálenost do 15 m nebo s naložením na dopravní prostředek v hornině tř. 3 Příplatek k cenám za lepivost horniny tř. 3</t>
  </si>
  <si>
    <t>299,72/3</t>
  </si>
  <si>
    <t>odkopávky/3</t>
  </si>
  <si>
    <t>162701105</t>
  </si>
  <si>
    <t>Vodorovné přemístění do 10000 m výkopku/sypaniny z horniny tř. 1 až 4</t>
  </si>
  <si>
    <t>36716669</t>
  </si>
  <si>
    <t xml:space="preserve">Vodorovné přemístění výkopku nebo sypaniny po suchu  na obvyklém dopravním prostředku, bez naložení výkopku, avšak se složením bez rozhrnutí z horniny tř. 1 až 4 na vzdálenost přes 9 000 do 10 000 m</t>
  </si>
  <si>
    <t>(817,41-24,8)+299,72</t>
  </si>
  <si>
    <t>(ornice-rozprostření)+odkopávky</t>
  </si>
  <si>
    <t>167101101</t>
  </si>
  <si>
    <t>Nakládání výkopku z hornin tř. 1 až 4 do 100 m3</t>
  </si>
  <si>
    <t>771595498</t>
  </si>
  <si>
    <t xml:space="preserve">Nakládání, skládání a překládání neulehlého výkopku nebo sypaniny  nakládání, množství do 100 m3, z hornin tř. 1 až 4</t>
  </si>
  <si>
    <t>171102111</t>
  </si>
  <si>
    <t>Uložení sypaniny z hornin nesoudržných a sypkých do násypů zhutněných v aktivní zóně</t>
  </si>
  <si>
    <t>-1010012758</t>
  </si>
  <si>
    <t xml:space="preserve">Uložení sypaniny do zhutněných násypů pro dálnice a letiště  s rozprostřením sypaniny ve vrstvách, s hrubým urovnáním a uzavřením povrchu násypu z hornin nesoudržných sypkých v aktivní zóně</t>
  </si>
  <si>
    <t>195</t>
  </si>
  <si>
    <t>171201201</t>
  </si>
  <si>
    <t>Uložení sypaniny na skládky</t>
  </si>
  <si>
    <t>1925053197</t>
  </si>
  <si>
    <t xml:space="preserve">Uložení sypaniny  na skládky</t>
  </si>
  <si>
    <t>171201211</t>
  </si>
  <si>
    <t>Poplatek za uložení stavebního odpadu - zeminy a kameniva na skládce</t>
  </si>
  <si>
    <t>t</t>
  </si>
  <si>
    <t>-2045098855</t>
  </si>
  <si>
    <t>Poplatek za uložení stavebního odpadu na skládce (skládkovné) zeminy a kameniva zatříděného do Katalogu odpadů pod kódem 170 504</t>
  </si>
  <si>
    <t>299,72*2</t>
  </si>
  <si>
    <t>odkopávky*přepočet m3 na hmotnost</t>
  </si>
  <si>
    <t>181151331</t>
  </si>
  <si>
    <t>Plošná úprava terénu přes 500 m2 zemina tř 1 až 4 nerovnosti do 200 mm v rovinně a svahu do 1:5</t>
  </si>
  <si>
    <t>209972514</t>
  </si>
  <si>
    <t>Plošná úprava terénu v zemině tř. 1 až 4 s urovnáním povrchu bez doplnění ornice souvislé plochy přes 500 m2 při nerovnostech terénu přes 150 do 200 mm v rovině nebo na svahu do 1:5</t>
  </si>
  <si>
    <t>173,3</t>
  </si>
  <si>
    <t>181451122</t>
  </si>
  <si>
    <t>Založení lučního trávníku výsevem plochy přes 1000 m2 ve svahu do 1:2</t>
  </si>
  <si>
    <t>-1190800423</t>
  </si>
  <si>
    <t>Založení trávníku na půdě předem připravené plochy přes 1000 m2 výsevem včetně utažení lučního na svahu přes 1:5 do 1:2</t>
  </si>
  <si>
    <t>M</t>
  </si>
  <si>
    <t>00572470</t>
  </si>
  <si>
    <t>osivo směs travní univerzál</t>
  </si>
  <si>
    <t>kg</t>
  </si>
  <si>
    <t>-1672796974</t>
  </si>
  <si>
    <t>173,3*0,03</t>
  </si>
  <si>
    <t>plocha zatravnění * množství osiva na m2</t>
  </si>
  <si>
    <t>14</t>
  </si>
  <si>
    <t>181951102</t>
  </si>
  <si>
    <t>Úprava pláně v hornině tř. 1 až 4 se zhutněním</t>
  </si>
  <si>
    <t>-191651220</t>
  </si>
  <si>
    <t xml:space="preserve">Úprava pláně vyrovnáním výškových rozdílů  v hornině tř. 1 až 4 se zhutněním</t>
  </si>
  <si>
    <t>2724,7</t>
  </si>
  <si>
    <t>182301122</t>
  </si>
  <si>
    <t>Rozprostření ornice pl do 500 m2 ve svahu přes 1:5 tl vrstvy do 150 mm</t>
  </si>
  <si>
    <t>1064710564</t>
  </si>
  <si>
    <t>Rozprostření a urovnání ornice ve svahu sklonu přes 1:5 při souvislé ploše do 500 m2, tl. vrstvy přes 100 do 150 mm</t>
  </si>
  <si>
    <t>Komunikace</t>
  </si>
  <si>
    <t>16</t>
  </si>
  <si>
    <t>561081121</t>
  </si>
  <si>
    <t>Zřízení podkladu ze zeminy upravené vápnem, cementem, směsnými pojivy tl 500 mm plochy do 5000 m2</t>
  </si>
  <si>
    <t>-705458853</t>
  </si>
  <si>
    <t>Zřízení podkladu ze zeminy upravené hydraulickými pojivy vápnem, cementem nebo směsnými pojivy (materiál ve specifikaci) s rozprostřením, promísením, vlhčením, zhutněním a ošetřením vodou plochy přes 1 000 do 5 000 m2, tloušťka po zhutnění přes 450 do 500 mm</t>
  </si>
  <si>
    <t>17</t>
  </si>
  <si>
    <t>58530159</t>
  </si>
  <si>
    <t>vápno nehašené vzdušné CL 90 jemně mleté</t>
  </si>
  <si>
    <t>-9529418</t>
  </si>
  <si>
    <t>2724,7*(40/1000)</t>
  </si>
  <si>
    <t>18</t>
  </si>
  <si>
    <t>564851111</t>
  </si>
  <si>
    <t>Podklad ze štěrkodrtě ŠD tl 150 mm</t>
  </si>
  <si>
    <t>1324998337</t>
  </si>
  <si>
    <t xml:space="preserve">Podklad ze štěrkodrti ŠD  s rozprostřením a zhutněním, po zhutnění tl. 150 mm</t>
  </si>
  <si>
    <t>1600+501+(0,15*495)+(0,27*495)</t>
  </si>
  <si>
    <t>asfaltobeton+krajnice+rozšíření vrstvy</t>
  </si>
  <si>
    <t>19</t>
  </si>
  <si>
    <t>564851111-1</t>
  </si>
  <si>
    <t>Podklad ze štěrkodrtě ŠD tl 150 mm 0-63</t>
  </si>
  <si>
    <t>-1464047553</t>
  </si>
  <si>
    <t>2308,9+(0,29*495)+(0,55*495)</t>
  </si>
  <si>
    <t>štěrkodrť 0-32 + rozšíření vrstvy</t>
  </si>
  <si>
    <t>20</t>
  </si>
  <si>
    <t>565155121</t>
  </si>
  <si>
    <t>Asfaltový beton vrstva podkladní ACP 16 (obalované kamenivo OKS) tl 70 mm š přes 3 m</t>
  </si>
  <si>
    <t>901187793</t>
  </si>
  <si>
    <t xml:space="preserve">Asfaltový beton vrstva podkladní ACP 16 (obalované kamenivo střednězrnné - OKS)  s rozprostřením a zhutněním v pruhu šířky přes 3 m, po zhutnění tl. 70 mm</t>
  </si>
  <si>
    <t>1600</t>
  </si>
  <si>
    <t>569831112</t>
  </si>
  <si>
    <t>Zpevnění krajnic štěrkodrtí tl 110 mm</t>
  </si>
  <si>
    <t>-1079065471</t>
  </si>
  <si>
    <t xml:space="preserve">Zpevnění krajnic nebo komunikací pro pěší  s rozprostřením a zhutněním, po zhutnění štěrkodrtí tl. 110 mm</t>
  </si>
  <si>
    <t>501</t>
  </si>
  <si>
    <t>22</t>
  </si>
  <si>
    <t>573111111-1</t>
  </si>
  <si>
    <t>Postřik živičný infiltrační bez posypu z asfaltu množství 0,60 kg/m2</t>
  </si>
  <si>
    <t>72553730</t>
  </si>
  <si>
    <t>Postřik infiltrační PI z asfaltu silničního bez posypu kamenivem, v množství 0,60 kg/m2</t>
  </si>
  <si>
    <t>23</t>
  </si>
  <si>
    <t>573211107-1</t>
  </si>
  <si>
    <t>Postřik živičný spojovací z asfaltu v množství 0,25 kg/m2</t>
  </si>
  <si>
    <t>-178176914</t>
  </si>
  <si>
    <t>Postřik spojovací PS bez posypu kamenivem z asfaltu silničního, v množství 0,25 kg/m2</t>
  </si>
  <si>
    <t>24</t>
  </si>
  <si>
    <t>577134121</t>
  </si>
  <si>
    <t>Asfaltový beton vrstva obrusná ACO 11 (ABS) tř. I tl 40 mm š přes 3 m z nemodifikovaného asfaltu</t>
  </si>
  <si>
    <t>623601785</t>
  </si>
  <si>
    <t xml:space="preserve">Asfaltový beton vrstva obrusná ACO 11 (ABS)  s rozprostřením a se zhutněním z nemodifikovaného asfaltu v pruhu šířky přes 3 m tř. I, po zhutnění tl. 40 mm</t>
  </si>
  <si>
    <t>25</t>
  </si>
  <si>
    <t>58344229</t>
  </si>
  <si>
    <t>štěrkodrť frakce 0-125</t>
  </si>
  <si>
    <t>882001390</t>
  </si>
  <si>
    <t>195*2,6</t>
  </si>
  <si>
    <t>násep * přepočet m3 na t</t>
  </si>
  <si>
    <t>Ostatní konstrukce a práce, bourání</t>
  </si>
  <si>
    <t>26</t>
  </si>
  <si>
    <t>938909311</t>
  </si>
  <si>
    <t>Čištění vozovek metením strojně podkladu nebo krytu betonového nebo živičného</t>
  </si>
  <si>
    <t>1721464493</t>
  </si>
  <si>
    <t>Čištění vozovek metením bláta, prachu nebo hlinitého nánosu s odklizením na hromady na vzdálenost do 20 m nebo naložením na dopravní prostředek strojně povrchu podkladu nebo krytu betonového nebo živičného</t>
  </si>
  <si>
    <t>998</t>
  </si>
  <si>
    <t>Přesun hmot</t>
  </si>
  <si>
    <t>27</t>
  </si>
  <si>
    <t>998225111</t>
  </si>
  <si>
    <t>Přesun hmot pro pozemní komunikace s krytem z kamene, monolitickým betonovým nebo živičným</t>
  </si>
  <si>
    <t>-792166259</t>
  </si>
  <si>
    <t xml:space="preserve">Přesun hmot pro komunikace s krytem z kameniva, monolitickým betonovým nebo živičným  dopravní vzdálenost do 200 m jakékoliv délky objektu</t>
  </si>
  <si>
    <t>458/19-02-04 - Příkop SO04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</si>
  <si>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</si>
  <si>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</si>
  <si>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</si>
  <si>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</si>
  <si>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>2093848244</t>
  </si>
  <si>
    <t>86</t>
  </si>
  <si>
    <t>132201202</t>
  </si>
  <si>
    <t>Hloubení rýh š do 2000 mm v hornině tř. 3 objemu do 1000 m3</t>
  </si>
  <si>
    <t>-313621236</t>
  </si>
  <si>
    <t xml:space="preserve">Hloubení zapažených i nezapažených rýh šířky přes 600 do 2 000 mm  s urovnáním dna do předepsaného profilu a spádu v hornině tř. 3 přes 100 do 1 000 m3</t>
  </si>
  <si>
    <t>113</t>
  </si>
  <si>
    <t>132201209</t>
  </si>
  <si>
    <t>Příplatek za lepivost k hloubení rýh š do 2000 mm v hornině tř. 3</t>
  </si>
  <si>
    <t>1660118284</t>
  </si>
  <si>
    <t xml:space="preserve">Hloubení zapažených i nezapažených rýh šířky přes 600 do 2 000 mm  s urovnáním dna do předepsaného profilu a spádu v hornině tř. 3 Příplatek k cenám za lepivost horniny tř. 3</t>
  </si>
  <si>
    <t>113/3</t>
  </si>
  <si>
    <t>162601102</t>
  </si>
  <si>
    <t>Vodorovné přemístění do 5000 m výkopku/sypaniny z horniny tř. 1 až 4</t>
  </si>
  <si>
    <t>-386457105</t>
  </si>
  <si>
    <t xml:space="preserve">Vodorovné přemístění výkopku nebo sypaniny po suchu  na obvyklém dopravním prostředku, bez naložení výkopku, avšak se složením bez rozhrnutí z horniny tř. 1 až 4 na vzdálenost přes 4 000 do 5 000 m</t>
  </si>
  <si>
    <t>(86-49,5)+113</t>
  </si>
  <si>
    <t>167101102</t>
  </si>
  <si>
    <t>Nakládání výkopku z hornin tř. 1 až 4 přes 100 m3</t>
  </si>
  <si>
    <t>971501849</t>
  </si>
  <si>
    <t xml:space="preserve">Nakládání, skládání a překládání neulehlého výkopku nebo sypaniny  nakládání, množství přes 100 m3, z hornin tř. 1 až 4</t>
  </si>
  <si>
    <t>2048791100</t>
  </si>
  <si>
    <t>-429071815</t>
  </si>
  <si>
    <t>113*2</t>
  </si>
  <si>
    <t>174101101</t>
  </si>
  <si>
    <t>Zásyp jam, šachet rýh nebo kolem objektů sypaninou se zhutněním</t>
  </si>
  <si>
    <t>-2130038412</t>
  </si>
  <si>
    <t xml:space="preserve">Zásyp sypaninou z jakékoliv horniny  s uložením výkopku ve vrstvách se zhutněním jam, šachet, rýh nebo kolem objektů v těchto vykopávkách</t>
  </si>
  <si>
    <t>181411122</t>
  </si>
  <si>
    <t>Založení lučního trávníku výsevem plochy do 1000 m2 ve svahu do 1:2</t>
  </si>
  <si>
    <t>1789241762</t>
  </si>
  <si>
    <t>Založení trávníku na půdě předem připravené plochy do 1000 m2 výsevem včetně utažení lučního na svahu přes 1:5 do 1:2</t>
  </si>
  <si>
    <t>445,5</t>
  </si>
  <si>
    <t>550992896</t>
  </si>
  <si>
    <t>445,5*0,03</t>
  </si>
  <si>
    <t>plocha zatravnění*množství osiva na m2</t>
  </si>
  <si>
    <t>13,365*0,015 'Přepočtené koeficientem množství</t>
  </si>
  <si>
    <t>182301132</t>
  </si>
  <si>
    <t>Rozprostření ornice pl přes 500 m2 ve svahu přes 1:5 tl vrstvy do 150 mm</t>
  </si>
  <si>
    <t>1850395994</t>
  </si>
  <si>
    <t>Rozprostření a urovnání ornice ve svahu sklonu přes 1:5 při souvislé ploše přes 500 m2, tl. vrstvy přes 100 do 150 mm</t>
  </si>
  <si>
    <t>495</t>
  </si>
  <si>
    <t>Zakládání</t>
  </si>
  <si>
    <t>273351122</t>
  </si>
  <si>
    <t>Odstranění bednění základových desek</t>
  </si>
  <si>
    <t>-989662294</t>
  </si>
  <si>
    <t>Bednění základů desek odstranění</t>
  </si>
  <si>
    <t>273362021</t>
  </si>
  <si>
    <t>Výztuž základových desek svařovanými sítěmi Kari</t>
  </si>
  <si>
    <t>1027295196</t>
  </si>
  <si>
    <t>Výztuž základů desek ze svařovaných sítí z drátů typu KARI</t>
  </si>
  <si>
    <t>3*27*0,0075</t>
  </si>
  <si>
    <t>délka výztuže v řezu*délka*hmotnost m2</t>
  </si>
  <si>
    <t>274322511</t>
  </si>
  <si>
    <t>Základové pasy ze ŽB se zvýšenými nároky na prostředí tř. C 25/30</t>
  </si>
  <si>
    <t>2080330579</t>
  </si>
  <si>
    <t>Základy z betonu železového (bez výztuže) pasy z betonu se zvýšenými nároky na prostředí tř. C 25/30</t>
  </si>
  <si>
    <t>2*2*0,8*0,5</t>
  </si>
  <si>
    <t>počet*délka*hloubka*šířka</t>
  </si>
  <si>
    <t>základy propustku</t>
  </si>
  <si>
    <t>274351111</t>
  </si>
  <si>
    <t>Bednění základových pasů tradiční oboustranné</t>
  </si>
  <si>
    <t>1439671335</t>
  </si>
  <si>
    <t>Bednění základových konstrukcí pasů tradiční oboustranné</t>
  </si>
  <si>
    <t>2*5,6*1,1</t>
  </si>
  <si>
    <t>počet*plocha základu*10%</t>
  </si>
  <si>
    <t>274362021</t>
  </si>
  <si>
    <t>Výztuž základových pásů svařovanými sítěmi Kari</t>
  </si>
  <si>
    <t>-2144475873</t>
  </si>
  <si>
    <t>Výztuž základů pasů ze svařovaných sítí z drátů typu KARI</t>
  </si>
  <si>
    <t>2*4,62*0,0075</t>
  </si>
  <si>
    <t>počet*plocha výztuže*hmotnost m2</t>
  </si>
  <si>
    <t>výztuž základů propustku</t>
  </si>
  <si>
    <t>Svislé a kompletní konstrukce</t>
  </si>
  <si>
    <t>327361040</t>
  </si>
  <si>
    <t>Výztuž opěrných zdí a valů ze svařovaných sítí</t>
  </si>
  <si>
    <t>230004452</t>
  </si>
  <si>
    <t xml:space="preserve">Výztuž opěrných zdí a valů  ze sítí svařovaných</t>
  </si>
  <si>
    <t>2*1,3*0,0075</t>
  </si>
  <si>
    <t>výztuž čel</t>
  </si>
  <si>
    <t>Vodorovné konstrukce</t>
  </si>
  <si>
    <t>451319777</t>
  </si>
  <si>
    <t>Příplatek ZKD 10 mm tl přes 100 mm u podkladu nebo lože pod dlažbu z betonu</t>
  </si>
  <si>
    <t>-816475090</t>
  </si>
  <si>
    <t xml:space="preserve">Podklad nebo lože pod dlažbu (přídlažbu)  Příplatek k cenám za každých dalších i započatých 10 mm tloušťky podkladu nebo lože přes 100 mm z betonu prostého</t>
  </si>
  <si>
    <t>6*5</t>
  </si>
  <si>
    <t>plocha dlažby propustku nátok a výtok*navýšení o 50 mm</t>
  </si>
  <si>
    <t>452318510</t>
  </si>
  <si>
    <t>Zajišťovací práh z betonu prostého se zvýšenými nároky na prostředí</t>
  </si>
  <si>
    <t>-1414356294</t>
  </si>
  <si>
    <t>Zajišťovací práh z betonu prostého se zvýšenými nároky na prostředí na dně a ve svahu melioračních kanálů s patkami nebo bez patek</t>
  </si>
  <si>
    <t>5*0,5*0,4</t>
  </si>
  <si>
    <t>délka prahu*hloubka*šířka</t>
  </si>
  <si>
    <t>Komunikace pozemní</t>
  </si>
  <si>
    <t>594511111</t>
  </si>
  <si>
    <t>Dlažba z lomového kamene s provedením lože z betonu</t>
  </si>
  <si>
    <t>-1068225540</t>
  </si>
  <si>
    <t xml:space="preserve">Dlažba nebo přídlažba z lomového kamene lomařsky upraveného rigolového  v ploše vodorovné nebo ve sklonu tl. do 250 mm, bez vyplnění spár, s provedením lože tl. 50 mm z betonu</t>
  </si>
  <si>
    <t>599632111</t>
  </si>
  <si>
    <t>Vyplnění spár dlažby z lomového kamene MC se zatřením</t>
  </si>
  <si>
    <t>-1152117851</t>
  </si>
  <si>
    <t xml:space="preserve">Vyplnění spár dlažby (přídlažby) z lomového kamene  v jakémkoliv sklonu plochy a jakékoliv tloušťky cementovou maltou se zatřením</t>
  </si>
  <si>
    <t>919441221</t>
  </si>
  <si>
    <t>Čelo propustku z lomového kamene pro propustek z trub DN 600 až 800</t>
  </si>
  <si>
    <t>-708520840</t>
  </si>
  <si>
    <t xml:space="preserve">Čelo propustku  včetně římsy ze zdiva z lomového kamene, pro propustek z trub DN 600 až 800 mm</t>
  </si>
  <si>
    <t>919521140</t>
  </si>
  <si>
    <t>Zřízení silničního propustku z trub betonových nebo ŽB DN 600</t>
  </si>
  <si>
    <t>m</t>
  </si>
  <si>
    <t>311088408</t>
  </si>
  <si>
    <t xml:space="preserve">Zřízení silničního propustku z trub betonových nebo železobetonových  DN 600 mm</t>
  </si>
  <si>
    <t>59222001</t>
  </si>
  <si>
    <t xml:space="preserve">trouba hrdlová přímá železobetonová s integrovaným těsněním  60 x 250 x 10 cm</t>
  </si>
  <si>
    <t>1656057731</t>
  </si>
  <si>
    <t>919535555R</t>
  </si>
  <si>
    <t>Obetonování trubního propustku betonem prostým tř. C 12/15 vyztuženým kari sítí</t>
  </si>
  <si>
    <t>-1560822881</t>
  </si>
  <si>
    <t xml:space="preserve">Obetonování trubního propustku  betonem prostým bez zvýšených nároků na prostředí tř. C 12/15 vyztuženým kari sítí</t>
  </si>
  <si>
    <t>0,45*27</t>
  </si>
  <si>
    <t>plocha v řezu*délka</t>
  </si>
  <si>
    <t>238902916</t>
  </si>
  <si>
    <t>458/19-02-05 - Příkop SO05</t>
  </si>
  <si>
    <t>502762684</t>
  </si>
  <si>
    <t>172</t>
  </si>
  <si>
    <t>1782740856</t>
  </si>
  <si>
    <t>225</t>
  </si>
  <si>
    <t>1301520123</t>
  </si>
  <si>
    <t>225/3</t>
  </si>
  <si>
    <t>373534025</t>
  </si>
  <si>
    <t>(172-99)+225</t>
  </si>
  <si>
    <t>328081584</t>
  </si>
  <si>
    <t>1681543715</t>
  </si>
  <si>
    <t>-1583186666</t>
  </si>
  <si>
    <t>225*2</t>
  </si>
  <si>
    <t>1850498557</t>
  </si>
  <si>
    <t>-1010559800</t>
  </si>
  <si>
    <t>891</t>
  </si>
  <si>
    <t>-1248095591</t>
  </si>
  <si>
    <t>891*0,03</t>
  </si>
  <si>
    <t>26,73*0,015 'Přepočtené koeficientem množství</t>
  </si>
  <si>
    <t>1149550386</t>
  </si>
  <si>
    <t>990</t>
  </si>
  <si>
    <t>-183930460</t>
  </si>
  <si>
    <t>-2005168717</t>
  </si>
  <si>
    <t>3*45*0,0075</t>
  </si>
  <si>
    <t>1540538011</t>
  </si>
  <si>
    <t>10*2*0,8*0,5</t>
  </si>
  <si>
    <t>990046886</t>
  </si>
  <si>
    <t>10*5,6*1,1</t>
  </si>
  <si>
    <t>-885222660</t>
  </si>
  <si>
    <t>10*4,62*0,0075</t>
  </si>
  <si>
    <t>764767384</t>
  </si>
  <si>
    <t>6*1,3*0,0075</t>
  </si>
  <si>
    <t>výztuž čel mimo propustek 2xDN600</t>
  </si>
  <si>
    <t>2*2,3*0,0075</t>
  </si>
  <si>
    <t>výztuž čela propustku 2xDN600</t>
  </si>
  <si>
    <t>Součet</t>
  </si>
  <si>
    <t>-352979486</t>
  </si>
  <si>
    <t>30*5</t>
  </si>
  <si>
    <t>1670757508</t>
  </si>
  <si>
    <t>25*0,5*0,4</t>
  </si>
  <si>
    <t>-919492664</t>
  </si>
  <si>
    <t>-1442980063</t>
  </si>
  <si>
    <t>-1317399125</t>
  </si>
  <si>
    <t>919441221R</t>
  </si>
  <si>
    <t>Čelo propustku z lomového kamene pro propustek z trub DN 2x600</t>
  </si>
  <si>
    <t>1472420774</t>
  </si>
  <si>
    <t>1617941316</t>
  </si>
  <si>
    <t>369537638</t>
  </si>
  <si>
    <t>-1627148401</t>
  </si>
  <si>
    <t>0,45*45</t>
  </si>
  <si>
    <t>2085318697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</si>
</sst>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3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7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2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 applyProtection="1">
      <alignment horizontal="center" vertical="center" wrapText="1"/>
      <protection locked="0"/>
    </xf>
    <xf numFmtId="0" fontId="22" fillId="5" borderId="18" xfId="0" applyFont="1" applyFill="1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 wrapText="1"/>
    </xf>
    <xf numFmtId="0" fontId="0" fillId="0" borderId="14" xfId="0" applyFont="1" applyBorder="1" applyAlignment="1">
      <alignment vertical="center"/>
    </xf>
    <xf numFmtId="0" fontId="36" fillId="0" borderId="0" xfId="0" applyFont="1" applyAlignment="1">
      <alignment vertical="center" wrapText="1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7" fillId="0" borderId="22" xfId="0" applyFont="1" applyBorder="1" applyAlignment="1" applyProtection="1">
      <alignment horizontal="center" vertical="center"/>
      <protection locked="0"/>
    </xf>
    <xf numFmtId="49" fontId="37" fillId="0" borderId="22" xfId="0" applyNumberFormat="1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center" vertical="center" wrapText="1"/>
      <protection locked="0"/>
    </xf>
    <xf numFmtId="167" fontId="37" fillId="0" borderId="22" xfId="0" applyNumberFormat="1" applyFont="1" applyBorder="1" applyAlignment="1" applyProtection="1">
      <alignment vertical="center"/>
      <protection locked="0"/>
    </xf>
    <xf numFmtId="4" fontId="37" fillId="3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  <protection locked="0"/>
    </xf>
    <xf numFmtId="0" fontId="38" fillId="0" borderId="3" xfId="0" applyFont="1" applyBorder="1" applyAlignment="1">
      <alignment vertical="center"/>
    </xf>
    <xf numFmtId="0" fontId="37" fillId="3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ht="36.96" customHeight="1">
      <c r="AR2" s="16" t="s">
        <v>5</v>
      </c>
      <c r="BS2" s="17" t="s">
        <v>6</v>
      </c>
      <c r="BT2" s="17" t="s">
        <v>7</v>
      </c>
    </row>
    <row r="3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ht="24.96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ht="12" customHeight="1">
      <c r="B5" s="20"/>
      <c r="D5" s="24" t="s">
        <v>13</v>
      </c>
      <c r="K5" s="25" t="s">
        <v>14</v>
      </c>
      <c r="AR5" s="20"/>
      <c r="BE5" s="26" t="s">
        <v>15</v>
      </c>
      <c r="BS5" s="17" t="s">
        <v>6</v>
      </c>
    </row>
    <row r="6" ht="36.96" customHeight="1">
      <c r="B6" s="20"/>
      <c r="D6" s="27" t="s">
        <v>16</v>
      </c>
      <c r="K6" s="28" t="s">
        <v>17</v>
      </c>
      <c r="AR6" s="20"/>
      <c r="BE6" s="29"/>
      <c r="BS6" s="17" t="s">
        <v>6</v>
      </c>
    </row>
    <row r="7" ht="12" customHeight="1">
      <c r="B7" s="20"/>
      <c r="D7" s="30" t="s">
        <v>18</v>
      </c>
      <c r="K7" s="25" t="s">
        <v>1</v>
      </c>
      <c r="AK7" s="30" t="s">
        <v>19</v>
      </c>
      <c r="AN7" s="25" t="s">
        <v>1</v>
      </c>
      <c r="AR7" s="20"/>
      <c r="BE7" s="29"/>
      <c r="BS7" s="17" t="s">
        <v>6</v>
      </c>
    </row>
    <row r="8" ht="12" customHeight="1">
      <c r="B8" s="20"/>
      <c r="D8" s="30" t="s">
        <v>20</v>
      </c>
      <c r="K8" s="25" t="s">
        <v>21</v>
      </c>
      <c r="AK8" s="30" t="s">
        <v>22</v>
      </c>
      <c r="AN8" s="31" t="s">
        <v>23</v>
      </c>
      <c r="AR8" s="20"/>
      <c r="BE8" s="29"/>
      <c r="BS8" s="17" t="s">
        <v>6</v>
      </c>
    </row>
    <row r="9" ht="14.4" customHeight="1">
      <c r="B9" s="20"/>
      <c r="AR9" s="20"/>
      <c r="BE9" s="29"/>
      <c r="BS9" s="17" t="s">
        <v>6</v>
      </c>
    </row>
    <row r="10" ht="12" customHeight="1">
      <c r="B10" s="20"/>
      <c r="D10" s="30" t="s">
        <v>24</v>
      </c>
      <c r="AK10" s="30" t="s">
        <v>25</v>
      </c>
      <c r="AN10" s="25" t="s">
        <v>1</v>
      </c>
      <c r="AR10" s="20"/>
      <c r="BE10" s="29"/>
      <c r="BS10" s="17" t="s">
        <v>6</v>
      </c>
    </row>
    <row r="11" ht="18.48" customHeight="1">
      <c r="B11" s="20"/>
      <c r="E11" s="25" t="s">
        <v>21</v>
      </c>
      <c r="AK11" s="30" t="s">
        <v>26</v>
      </c>
      <c r="AN11" s="25" t="s">
        <v>1</v>
      </c>
      <c r="AR11" s="20"/>
      <c r="BE11" s="29"/>
      <c r="BS11" s="17" t="s">
        <v>6</v>
      </c>
    </row>
    <row r="12" ht="6.96" customHeight="1">
      <c r="B12" s="20"/>
      <c r="AR12" s="20"/>
      <c r="BE12" s="29"/>
      <c r="BS12" s="17" t="s">
        <v>6</v>
      </c>
    </row>
    <row r="13" ht="12" customHeight="1">
      <c r="B13" s="20"/>
      <c r="D13" s="30" t="s">
        <v>27</v>
      </c>
      <c r="AK13" s="30" t="s">
        <v>25</v>
      </c>
      <c r="AN13" s="32" t="s">
        <v>28</v>
      </c>
      <c r="AR13" s="20"/>
      <c r="BE13" s="29"/>
      <c r="BS13" s="17" t="s">
        <v>6</v>
      </c>
    </row>
    <row r="14">
      <c r="B14" s="20"/>
      <c r="E14" s="32" t="s">
        <v>28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26</v>
      </c>
      <c r="AN14" s="32" t="s">
        <v>28</v>
      </c>
      <c r="AR14" s="20"/>
      <c r="BE14" s="29"/>
      <c r="BS14" s="17" t="s">
        <v>6</v>
      </c>
    </row>
    <row r="15" ht="6.96" customHeight="1">
      <c r="B15" s="20"/>
      <c r="AR15" s="20"/>
      <c r="BE15" s="29"/>
      <c r="BS15" s="17" t="s">
        <v>3</v>
      </c>
    </row>
    <row r="16" ht="12" customHeight="1">
      <c r="B16" s="20"/>
      <c r="D16" s="30" t="s">
        <v>29</v>
      </c>
      <c r="AK16" s="30" t="s">
        <v>25</v>
      </c>
      <c r="AN16" s="25" t="s">
        <v>1</v>
      </c>
      <c r="AR16" s="20"/>
      <c r="BE16" s="29"/>
      <c r="BS16" s="17" t="s">
        <v>3</v>
      </c>
    </row>
    <row r="17" ht="18.48" customHeight="1">
      <c r="B17" s="20"/>
      <c r="E17" s="25" t="s">
        <v>21</v>
      </c>
      <c r="AK17" s="30" t="s">
        <v>26</v>
      </c>
      <c r="AN17" s="25" t="s">
        <v>1</v>
      </c>
      <c r="AR17" s="20"/>
      <c r="BE17" s="29"/>
      <c r="BS17" s="17" t="s">
        <v>30</v>
      </c>
    </row>
    <row r="18" ht="6.96" customHeight="1">
      <c r="B18" s="20"/>
      <c r="AR18" s="20"/>
      <c r="BE18" s="29"/>
      <c r="BS18" s="17" t="s">
        <v>6</v>
      </c>
    </row>
    <row r="19" ht="12" customHeight="1">
      <c r="B19" s="20"/>
      <c r="D19" s="30" t="s">
        <v>31</v>
      </c>
      <c r="AK19" s="30" t="s">
        <v>25</v>
      </c>
      <c r="AN19" s="25" t="s">
        <v>1</v>
      </c>
      <c r="AR19" s="20"/>
      <c r="BE19" s="29"/>
      <c r="BS19" s="17" t="s">
        <v>6</v>
      </c>
    </row>
    <row r="20" ht="18.48" customHeight="1">
      <c r="B20" s="20"/>
      <c r="E20" s="25" t="s">
        <v>21</v>
      </c>
      <c r="AK20" s="30" t="s">
        <v>26</v>
      </c>
      <c r="AN20" s="25" t="s">
        <v>1</v>
      </c>
      <c r="AR20" s="20"/>
      <c r="BE20" s="29"/>
      <c r="BS20" s="17" t="s">
        <v>30</v>
      </c>
    </row>
    <row r="21" ht="6.96" customHeight="1">
      <c r="B21" s="20"/>
      <c r="AR21" s="20"/>
      <c r="BE21" s="29"/>
    </row>
    <row r="22" ht="12" customHeight="1">
      <c r="B22" s="20"/>
      <c r="D22" s="30" t="s">
        <v>32</v>
      </c>
      <c r="AR22" s="20"/>
      <c r="BE22" s="29"/>
    </row>
    <row r="23" ht="16.5" customHeight="1">
      <c r="B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R23" s="20"/>
      <c r="BE23" s="29"/>
    </row>
    <row r="24" ht="6.96" customHeight="1">
      <c r="B24" s="20"/>
      <c r="AR24" s="20"/>
      <c r="BE24" s="29"/>
    </row>
    <row r="25" ht="6.96" customHeight="1">
      <c r="B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R25" s="20"/>
      <c r="BE25" s="29"/>
    </row>
    <row r="26" s="1" customFormat="1" ht="25.92" customHeight="1">
      <c r="B26" s="36"/>
      <c r="D26" s="37" t="s">
        <v>33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R26" s="36"/>
      <c r="BE26" s="29"/>
    </row>
    <row r="27" s="1" customFormat="1" ht="6.96" customHeight="1">
      <c r="B27" s="36"/>
      <c r="AR27" s="36"/>
      <c r="BE27" s="29"/>
    </row>
    <row r="28" s="1" customFormat="1">
      <c r="B28" s="36"/>
      <c r="L28" s="40" t="s">
        <v>34</v>
      </c>
      <c r="M28" s="40"/>
      <c r="N28" s="40"/>
      <c r="O28" s="40"/>
      <c r="P28" s="40"/>
      <c r="W28" s="40" t="s">
        <v>35</v>
      </c>
      <c r="X28" s="40"/>
      <c r="Y28" s="40"/>
      <c r="Z28" s="40"/>
      <c r="AA28" s="40"/>
      <c r="AB28" s="40"/>
      <c r="AC28" s="40"/>
      <c r="AD28" s="40"/>
      <c r="AE28" s="40"/>
      <c r="AK28" s="40" t="s">
        <v>36</v>
      </c>
      <c r="AL28" s="40"/>
      <c r="AM28" s="40"/>
      <c r="AN28" s="40"/>
      <c r="AO28" s="40"/>
      <c r="AR28" s="36"/>
      <c r="BE28" s="29"/>
    </row>
    <row r="29" s="2" customFormat="1" ht="14.4" customHeight="1">
      <c r="B29" s="41"/>
      <c r="D29" s="30" t="s">
        <v>37</v>
      </c>
      <c r="F29" s="30" t="s">
        <v>38</v>
      </c>
      <c r="L29" s="42">
        <v>0.20999999999999999</v>
      </c>
      <c r="M29" s="2"/>
      <c r="N29" s="2"/>
      <c r="O29" s="2"/>
      <c r="P29" s="2"/>
      <c r="W29" s="43">
        <f>ROUND(AZ94, 2)</f>
        <v>0</v>
      </c>
      <c r="X29" s="2"/>
      <c r="Y29" s="2"/>
      <c r="Z29" s="2"/>
      <c r="AA29" s="2"/>
      <c r="AB29" s="2"/>
      <c r="AC29" s="2"/>
      <c r="AD29" s="2"/>
      <c r="AE29" s="2"/>
      <c r="AK29" s="43">
        <f>ROUND(AV94, 2)</f>
        <v>0</v>
      </c>
      <c r="AL29" s="2"/>
      <c r="AM29" s="2"/>
      <c r="AN29" s="2"/>
      <c r="AO29" s="2"/>
      <c r="AR29" s="41"/>
      <c r="BE29" s="44"/>
    </row>
    <row r="30" s="2" customFormat="1" ht="14.4" customHeight="1">
      <c r="B30" s="41"/>
      <c r="F30" s="30" t="s">
        <v>39</v>
      </c>
      <c r="L30" s="42">
        <v>0.14999999999999999</v>
      </c>
      <c r="M30" s="2"/>
      <c r="N30" s="2"/>
      <c r="O30" s="2"/>
      <c r="P30" s="2"/>
      <c r="W30" s="43">
        <f>ROUND(BA94, 2)</f>
        <v>0</v>
      </c>
      <c r="X30" s="2"/>
      <c r="Y30" s="2"/>
      <c r="Z30" s="2"/>
      <c r="AA30" s="2"/>
      <c r="AB30" s="2"/>
      <c r="AC30" s="2"/>
      <c r="AD30" s="2"/>
      <c r="AE30" s="2"/>
      <c r="AK30" s="43">
        <f>ROUND(AW94, 2)</f>
        <v>0</v>
      </c>
      <c r="AL30" s="2"/>
      <c r="AM30" s="2"/>
      <c r="AN30" s="2"/>
      <c r="AO30" s="2"/>
      <c r="AR30" s="41"/>
      <c r="BE30" s="44"/>
    </row>
    <row r="31" hidden="1" s="2" customFormat="1" ht="14.4" customHeight="1">
      <c r="B31" s="41"/>
      <c r="F31" s="30" t="s">
        <v>40</v>
      </c>
      <c r="L31" s="42">
        <v>0.20999999999999999</v>
      </c>
      <c r="M31" s="2"/>
      <c r="N31" s="2"/>
      <c r="O31" s="2"/>
      <c r="P31" s="2"/>
      <c r="W31" s="43">
        <f>ROUND(BB94, 2)</f>
        <v>0</v>
      </c>
      <c r="X31" s="2"/>
      <c r="Y31" s="2"/>
      <c r="Z31" s="2"/>
      <c r="AA31" s="2"/>
      <c r="AB31" s="2"/>
      <c r="AC31" s="2"/>
      <c r="AD31" s="2"/>
      <c r="AE31" s="2"/>
      <c r="AK31" s="43">
        <v>0</v>
      </c>
      <c r="AL31" s="2"/>
      <c r="AM31" s="2"/>
      <c r="AN31" s="2"/>
      <c r="AO31" s="2"/>
      <c r="AR31" s="41"/>
      <c r="BE31" s="44"/>
    </row>
    <row r="32" hidden="1" s="2" customFormat="1" ht="14.4" customHeight="1">
      <c r="B32" s="41"/>
      <c r="F32" s="30" t="s">
        <v>41</v>
      </c>
      <c r="L32" s="42">
        <v>0.14999999999999999</v>
      </c>
      <c r="M32" s="2"/>
      <c r="N32" s="2"/>
      <c r="O32" s="2"/>
      <c r="P32" s="2"/>
      <c r="W32" s="43">
        <f>ROUND(BC94, 2)</f>
        <v>0</v>
      </c>
      <c r="X32" s="2"/>
      <c r="Y32" s="2"/>
      <c r="Z32" s="2"/>
      <c r="AA32" s="2"/>
      <c r="AB32" s="2"/>
      <c r="AC32" s="2"/>
      <c r="AD32" s="2"/>
      <c r="AE32" s="2"/>
      <c r="AK32" s="43">
        <v>0</v>
      </c>
      <c r="AL32" s="2"/>
      <c r="AM32" s="2"/>
      <c r="AN32" s="2"/>
      <c r="AO32" s="2"/>
      <c r="AR32" s="41"/>
      <c r="BE32" s="44"/>
    </row>
    <row r="33" hidden="1" s="2" customFormat="1" ht="14.4" customHeight="1">
      <c r="B33" s="41"/>
      <c r="F33" s="30" t="s">
        <v>42</v>
      </c>
      <c r="L33" s="42">
        <v>0</v>
      </c>
      <c r="M33" s="2"/>
      <c r="N33" s="2"/>
      <c r="O33" s="2"/>
      <c r="P33" s="2"/>
      <c r="W33" s="43">
        <f>ROUND(BD94, 2)</f>
        <v>0</v>
      </c>
      <c r="X33" s="2"/>
      <c r="Y33" s="2"/>
      <c r="Z33" s="2"/>
      <c r="AA33" s="2"/>
      <c r="AB33" s="2"/>
      <c r="AC33" s="2"/>
      <c r="AD33" s="2"/>
      <c r="AE33" s="2"/>
      <c r="AK33" s="43">
        <v>0</v>
      </c>
      <c r="AL33" s="2"/>
      <c r="AM33" s="2"/>
      <c r="AN33" s="2"/>
      <c r="AO33" s="2"/>
      <c r="AR33" s="41"/>
      <c r="BE33" s="44"/>
    </row>
    <row r="34" s="1" customFormat="1" ht="6.96" customHeight="1">
      <c r="B34" s="36"/>
      <c r="AR34" s="36"/>
      <c r="BE34" s="29"/>
    </row>
    <row r="35" s="1" customFormat="1" ht="25.92" customHeight="1">
      <c r="B35" s="36"/>
      <c r="C35" s="45"/>
      <c r="D35" s="46" t="s">
        <v>43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44</v>
      </c>
      <c r="U35" s="47"/>
      <c r="V35" s="47"/>
      <c r="W35" s="47"/>
      <c r="X35" s="49" t="s">
        <v>45</v>
      </c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50">
        <f>SUM(AK26:AK33)</f>
        <v>0</v>
      </c>
      <c r="AL35" s="47"/>
      <c r="AM35" s="47"/>
      <c r="AN35" s="47"/>
      <c r="AO35" s="51"/>
      <c r="AP35" s="45"/>
      <c r="AQ35" s="45"/>
      <c r="AR35" s="36"/>
    </row>
    <row r="36" s="1" customFormat="1" ht="6.96" customHeight="1">
      <c r="B36" s="36"/>
      <c r="AR36" s="36"/>
    </row>
    <row r="37" s="1" customFormat="1" ht="14.4" customHeight="1">
      <c r="B37" s="36"/>
      <c r="AR37" s="36"/>
    </row>
    <row r="38" ht="14.4" customHeight="1">
      <c r="B38" s="20"/>
      <c r="AR38" s="20"/>
    </row>
    <row r="39" ht="14.4" customHeight="1">
      <c r="B39" s="20"/>
      <c r="AR39" s="20"/>
    </row>
    <row r="40" ht="14.4" customHeight="1">
      <c r="B40" s="20"/>
      <c r="AR40" s="20"/>
    </row>
    <row r="41" ht="14.4" customHeight="1">
      <c r="B41" s="20"/>
      <c r="AR41" s="20"/>
    </row>
    <row r="42" ht="14.4" customHeight="1">
      <c r="B42" s="20"/>
      <c r="AR42" s="20"/>
    </row>
    <row r="43" ht="14.4" customHeight="1">
      <c r="B43" s="20"/>
      <c r="AR43" s="20"/>
    </row>
    <row r="44" ht="14.4" customHeight="1">
      <c r="B44" s="20"/>
      <c r="AR44" s="20"/>
    </row>
    <row r="45" ht="14.4" customHeight="1">
      <c r="B45" s="20"/>
      <c r="AR45" s="20"/>
    </row>
    <row r="46" ht="14.4" customHeight="1">
      <c r="B46" s="20"/>
      <c r="AR46" s="20"/>
    </row>
    <row r="47" ht="14.4" customHeight="1">
      <c r="B47" s="20"/>
      <c r="AR47" s="20"/>
    </row>
    <row r="48" ht="14.4" customHeight="1">
      <c r="B48" s="20"/>
      <c r="AR48" s="20"/>
    </row>
    <row r="49" s="1" customFormat="1" ht="14.4" customHeight="1">
      <c r="B49" s="36"/>
      <c r="D49" s="52" t="s">
        <v>46</v>
      </c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53"/>
      <c r="AG49" s="53"/>
      <c r="AH49" s="52" t="s">
        <v>47</v>
      </c>
      <c r="AI49" s="53"/>
      <c r="AJ49" s="53"/>
      <c r="AK49" s="53"/>
      <c r="AL49" s="53"/>
      <c r="AM49" s="53"/>
      <c r="AN49" s="53"/>
      <c r="AO49" s="53"/>
      <c r="AR49" s="36"/>
    </row>
    <row r="50">
      <c r="B50" s="20"/>
      <c r="AR50" s="20"/>
    </row>
    <row r="51">
      <c r="B51" s="20"/>
      <c r="AR51" s="20"/>
    </row>
    <row r="52">
      <c r="B52" s="20"/>
      <c r="AR52" s="20"/>
    </row>
    <row r="53">
      <c r="B53" s="20"/>
      <c r="AR53" s="20"/>
    </row>
    <row r="54">
      <c r="B54" s="20"/>
      <c r="AR54" s="20"/>
    </row>
    <row r="55">
      <c r="B55" s="20"/>
      <c r="AR55" s="20"/>
    </row>
    <row r="56">
      <c r="B56" s="20"/>
      <c r="AR56" s="20"/>
    </row>
    <row r="57">
      <c r="B57" s="20"/>
      <c r="AR57" s="20"/>
    </row>
    <row r="58">
      <c r="B58" s="20"/>
      <c r="AR58" s="20"/>
    </row>
    <row r="59">
      <c r="B59" s="20"/>
      <c r="AR59" s="20"/>
    </row>
    <row r="60" s="1" customFormat="1">
      <c r="B60" s="36"/>
      <c r="D60" s="54" t="s">
        <v>48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4" t="s">
        <v>49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4" t="s">
        <v>48</v>
      </c>
      <c r="AI60" s="38"/>
      <c r="AJ60" s="38"/>
      <c r="AK60" s="38"/>
      <c r="AL60" s="38"/>
      <c r="AM60" s="54" t="s">
        <v>49</v>
      </c>
      <c r="AN60" s="38"/>
      <c r="AO60" s="38"/>
      <c r="AR60" s="36"/>
    </row>
    <row r="61">
      <c r="B61" s="20"/>
      <c r="AR61" s="20"/>
    </row>
    <row r="62">
      <c r="B62" s="20"/>
      <c r="AR62" s="20"/>
    </row>
    <row r="63">
      <c r="B63" s="20"/>
      <c r="AR63" s="20"/>
    </row>
    <row r="64" s="1" customFormat="1">
      <c r="B64" s="36"/>
      <c r="D64" s="52" t="s">
        <v>50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52" t="s">
        <v>51</v>
      </c>
      <c r="AI64" s="53"/>
      <c r="AJ64" s="53"/>
      <c r="AK64" s="53"/>
      <c r="AL64" s="53"/>
      <c r="AM64" s="53"/>
      <c r="AN64" s="53"/>
      <c r="AO64" s="53"/>
      <c r="AR64" s="36"/>
    </row>
    <row r="65">
      <c r="B65" s="20"/>
      <c r="AR65" s="20"/>
    </row>
    <row r="66">
      <c r="B66" s="20"/>
      <c r="AR66" s="20"/>
    </row>
    <row r="67">
      <c r="B67" s="20"/>
      <c r="AR67" s="20"/>
    </row>
    <row r="68">
      <c r="B68" s="20"/>
      <c r="AR68" s="20"/>
    </row>
    <row r="69">
      <c r="B69" s="20"/>
      <c r="AR69" s="20"/>
    </row>
    <row r="70">
      <c r="B70" s="20"/>
      <c r="AR70" s="20"/>
    </row>
    <row r="71">
      <c r="B71" s="20"/>
      <c r="AR71" s="20"/>
    </row>
    <row r="72">
      <c r="B72" s="20"/>
      <c r="AR72" s="20"/>
    </row>
    <row r="73">
      <c r="B73" s="20"/>
      <c r="AR73" s="20"/>
    </row>
    <row r="74">
      <c r="B74" s="20"/>
      <c r="AR74" s="20"/>
    </row>
    <row r="75" s="1" customFormat="1">
      <c r="B75" s="36"/>
      <c r="D75" s="54" t="s">
        <v>48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4" t="s">
        <v>49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4" t="s">
        <v>48</v>
      </c>
      <c r="AI75" s="38"/>
      <c r="AJ75" s="38"/>
      <c r="AK75" s="38"/>
      <c r="AL75" s="38"/>
      <c r="AM75" s="54" t="s">
        <v>49</v>
      </c>
      <c r="AN75" s="38"/>
      <c r="AO75" s="38"/>
      <c r="AR75" s="36"/>
    </row>
    <row r="76" s="1" customFormat="1">
      <c r="B76" s="36"/>
      <c r="AR76" s="36"/>
    </row>
    <row r="77" s="1" customFormat="1" ht="6.96" customHeight="1"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36"/>
    </row>
    <row r="81" s="1" customFormat="1" ht="6.96" customHeight="1">
      <c r="B81" s="57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36"/>
    </row>
    <row r="82" s="1" customFormat="1" ht="24.96" customHeight="1">
      <c r="B82" s="36"/>
      <c r="C82" s="21" t="s">
        <v>52</v>
      </c>
      <c r="AR82" s="36"/>
    </row>
    <row r="83" s="1" customFormat="1" ht="6.96" customHeight="1">
      <c r="B83" s="36"/>
      <c r="AR83" s="36"/>
    </row>
    <row r="84" s="3" customFormat="1" ht="12" customHeight="1">
      <c r="B84" s="59"/>
      <c r="C84" s="30" t="s">
        <v>13</v>
      </c>
      <c r="L84" s="3" t="str">
        <f>K5</f>
        <v>458/19-02R</v>
      </c>
      <c r="AR84" s="59"/>
    </row>
    <row r="85" s="4" customFormat="1" ht="36.96" customHeight="1">
      <c r="B85" s="60"/>
      <c r="C85" s="61" t="s">
        <v>16</v>
      </c>
      <c r="L85" s="62" t="str">
        <f>K6</f>
        <v xml:space="preserve">Výstavba a rekonstrukce polní cesty HC3, k.ú. Přílepy a  k.ú. Kolešovice</v>
      </c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R85" s="60"/>
    </row>
    <row r="86" s="1" customFormat="1" ht="6.96" customHeight="1">
      <c r="B86" s="36"/>
      <c r="AR86" s="36"/>
    </row>
    <row r="87" s="1" customFormat="1" ht="12" customHeight="1">
      <c r="B87" s="36"/>
      <c r="C87" s="30" t="s">
        <v>20</v>
      </c>
      <c r="L87" s="63" t="str">
        <f>IF(K8="","",K8)</f>
        <v xml:space="preserve"> </v>
      </c>
      <c r="AI87" s="30" t="s">
        <v>22</v>
      </c>
      <c r="AM87" s="64" t="str">
        <f>IF(AN8= "","",AN8)</f>
        <v>29. 5. 2019</v>
      </c>
      <c r="AN87" s="64"/>
      <c r="AR87" s="36"/>
    </row>
    <row r="88" s="1" customFormat="1" ht="6.96" customHeight="1">
      <c r="B88" s="36"/>
      <c r="AR88" s="36"/>
    </row>
    <row r="89" s="1" customFormat="1" ht="15.15" customHeight="1">
      <c r="B89" s="36"/>
      <c r="C89" s="30" t="s">
        <v>24</v>
      </c>
      <c r="L89" s="3" t="str">
        <f>IF(E11= "","",E11)</f>
        <v xml:space="preserve"> </v>
      </c>
      <c r="AI89" s="30" t="s">
        <v>29</v>
      </c>
      <c r="AM89" s="65" t="str">
        <f>IF(E17="","",E17)</f>
        <v xml:space="preserve"> </v>
      </c>
      <c r="AN89" s="3"/>
      <c r="AO89" s="3"/>
      <c r="AP89" s="3"/>
      <c r="AR89" s="36"/>
      <c r="AS89" s="66" t="s">
        <v>53</v>
      </c>
      <c r="AT89" s="67"/>
      <c r="AU89" s="68"/>
      <c r="AV89" s="68"/>
      <c r="AW89" s="68"/>
      <c r="AX89" s="68"/>
      <c r="AY89" s="68"/>
      <c r="AZ89" s="68"/>
      <c r="BA89" s="68"/>
      <c r="BB89" s="68"/>
      <c r="BC89" s="68"/>
      <c r="BD89" s="69"/>
    </row>
    <row r="90" s="1" customFormat="1" ht="15.15" customHeight="1">
      <c r="B90" s="36"/>
      <c r="C90" s="30" t="s">
        <v>27</v>
      </c>
      <c r="L90" s="3" t="str">
        <f>IF(E14= "Vyplň údaj","",E14)</f>
        <v/>
      </c>
      <c r="AI90" s="30" t="s">
        <v>31</v>
      </c>
      <c r="AM90" s="65" t="str">
        <f>IF(E20="","",E20)</f>
        <v xml:space="preserve"> </v>
      </c>
      <c r="AN90" s="3"/>
      <c r="AO90" s="3"/>
      <c r="AP90" s="3"/>
      <c r="AR90" s="36"/>
      <c r="AS90" s="70"/>
      <c r="AT90" s="71"/>
      <c r="AU90" s="72"/>
      <c r="AV90" s="72"/>
      <c r="AW90" s="72"/>
      <c r="AX90" s="72"/>
      <c r="AY90" s="72"/>
      <c r="AZ90" s="72"/>
      <c r="BA90" s="72"/>
      <c r="BB90" s="72"/>
      <c r="BC90" s="72"/>
      <c r="BD90" s="73"/>
    </row>
    <row r="91" s="1" customFormat="1" ht="10.8" customHeight="1">
      <c r="B91" s="36"/>
      <c r="AR91" s="36"/>
      <c r="AS91" s="70"/>
      <c r="AT91" s="71"/>
      <c r="AU91" s="72"/>
      <c r="AV91" s="72"/>
      <c r="AW91" s="72"/>
      <c r="AX91" s="72"/>
      <c r="AY91" s="72"/>
      <c r="AZ91" s="72"/>
      <c r="BA91" s="72"/>
      <c r="BB91" s="72"/>
      <c r="BC91" s="72"/>
      <c r="BD91" s="73"/>
    </row>
    <row r="92" s="1" customFormat="1" ht="29.28" customHeight="1">
      <c r="B92" s="36"/>
      <c r="C92" s="74" t="s">
        <v>54</v>
      </c>
      <c r="D92" s="75"/>
      <c r="E92" s="75"/>
      <c r="F92" s="75"/>
      <c r="G92" s="75"/>
      <c r="H92" s="76"/>
      <c r="I92" s="77" t="s">
        <v>55</v>
      </c>
      <c r="J92" s="75"/>
      <c r="K92" s="75"/>
      <c r="L92" s="75"/>
      <c r="M92" s="75"/>
      <c r="N92" s="75"/>
      <c r="O92" s="75"/>
      <c r="P92" s="75"/>
      <c r="Q92" s="75"/>
      <c r="R92" s="75"/>
      <c r="S92" s="75"/>
      <c r="T92" s="75"/>
      <c r="U92" s="75"/>
      <c r="V92" s="75"/>
      <c r="W92" s="75"/>
      <c r="X92" s="75"/>
      <c r="Y92" s="75"/>
      <c r="Z92" s="75"/>
      <c r="AA92" s="75"/>
      <c r="AB92" s="75"/>
      <c r="AC92" s="75"/>
      <c r="AD92" s="75"/>
      <c r="AE92" s="75"/>
      <c r="AF92" s="75"/>
      <c r="AG92" s="78" t="s">
        <v>56</v>
      </c>
      <c r="AH92" s="75"/>
      <c r="AI92" s="75"/>
      <c r="AJ92" s="75"/>
      <c r="AK92" s="75"/>
      <c r="AL92" s="75"/>
      <c r="AM92" s="75"/>
      <c r="AN92" s="77" t="s">
        <v>57</v>
      </c>
      <c r="AO92" s="75"/>
      <c r="AP92" s="79"/>
      <c r="AQ92" s="80" t="s">
        <v>58</v>
      </c>
      <c r="AR92" s="36"/>
      <c r="AS92" s="81" t="s">
        <v>59</v>
      </c>
      <c r="AT92" s="82" t="s">
        <v>60</v>
      </c>
      <c r="AU92" s="82" t="s">
        <v>61</v>
      </c>
      <c r="AV92" s="82" t="s">
        <v>62</v>
      </c>
      <c r="AW92" s="82" t="s">
        <v>63</v>
      </c>
      <c r="AX92" s="82" t="s">
        <v>64</v>
      </c>
      <c r="AY92" s="82" t="s">
        <v>65</v>
      </c>
      <c r="AZ92" s="82" t="s">
        <v>66</v>
      </c>
      <c r="BA92" s="82" t="s">
        <v>67</v>
      </c>
      <c r="BB92" s="82" t="s">
        <v>68</v>
      </c>
      <c r="BC92" s="82" t="s">
        <v>69</v>
      </c>
      <c r="BD92" s="83" t="s">
        <v>70</v>
      </c>
    </row>
    <row r="93" s="1" customFormat="1" ht="10.8" customHeight="1">
      <c r="B93" s="36"/>
      <c r="AR93" s="36"/>
      <c r="AS93" s="84"/>
      <c r="AT93" s="68"/>
      <c r="AU93" s="68"/>
      <c r="AV93" s="68"/>
      <c r="AW93" s="68"/>
      <c r="AX93" s="68"/>
      <c r="AY93" s="68"/>
      <c r="AZ93" s="68"/>
      <c r="BA93" s="68"/>
      <c r="BB93" s="68"/>
      <c r="BC93" s="68"/>
      <c r="BD93" s="69"/>
    </row>
    <row r="94" s="5" customFormat="1" ht="32.4" customHeight="1">
      <c r="B94" s="85"/>
      <c r="C94" s="86" t="s">
        <v>71</v>
      </c>
      <c r="D94" s="87"/>
      <c r="E94" s="87"/>
      <c r="F94" s="87"/>
      <c r="G94" s="87"/>
      <c r="H94" s="87"/>
      <c r="I94" s="87"/>
      <c r="J94" s="87"/>
      <c r="K94" s="87"/>
      <c r="L94" s="87"/>
      <c r="M94" s="87"/>
      <c r="N94" s="87"/>
      <c r="O94" s="87"/>
      <c r="P94" s="87"/>
      <c r="Q94" s="87"/>
      <c r="R94" s="87"/>
      <c r="S94" s="87"/>
      <c r="T94" s="87"/>
      <c r="U94" s="87"/>
      <c r="V94" s="87"/>
      <c r="W94" s="87"/>
      <c r="X94" s="87"/>
      <c r="Y94" s="87"/>
      <c r="Z94" s="87"/>
      <c r="AA94" s="87"/>
      <c r="AB94" s="87"/>
      <c r="AC94" s="87"/>
      <c r="AD94" s="87"/>
      <c r="AE94" s="87"/>
      <c r="AF94" s="87"/>
      <c r="AG94" s="88">
        <f>ROUND(SUM(AG95:AG98),2)</f>
        <v>0</v>
      </c>
      <c r="AH94" s="88"/>
      <c r="AI94" s="88"/>
      <c r="AJ94" s="88"/>
      <c r="AK94" s="88"/>
      <c r="AL94" s="88"/>
      <c r="AM94" s="88"/>
      <c r="AN94" s="89">
        <f>SUM(AG94,AT94)</f>
        <v>0</v>
      </c>
      <c r="AO94" s="89"/>
      <c r="AP94" s="89"/>
      <c r="AQ94" s="90" t="s">
        <v>1</v>
      </c>
      <c r="AR94" s="85"/>
      <c r="AS94" s="91">
        <f>ROUND(SUM(AS95:AS98),2)</f>
        <v>0</v>
      </c>
      <c r="AT94" s="92">
        <f>ROUND(SUM(AV94:AW94),2)</f>
        <v>0</v>
      </c>
      <c r="AU94" s="93">
        <f>ROUND(SUM(AU95:AU98),5)</f>
        <v>0</v>
      </c>
      <c r="AV94" s="92">
        <f>ROUND(AZ94*L29,2)</f>
        <v>0</v>
      </c>
      <c r="AW94" s="92">
        <f>ROUND(BA94*L30,2)</f>
        <v>0</v>
      </c>
      <c r="AX94" s="92">
        <f>ROUND(BB94*L29,2)</f>
        <v>0</v>
      </c>
      <c r="AY94" s="92">
        <f>ROUND(BC94*L30,2)</f>
        <v>0</v>
      </c>
      <c r="AZ94" s="92">
        <f>ROUND(SUM(AZ95:AZ98),2)</f>
        <v>0</v>
      </c>
      <c r="BA94" s="92">
        <f>ROUND(SUM(BA95:BA98),2)</f>
        <v>0</v>
      </c>
      <c r="BB94" s="92">
        <f>ROUND(SUM(BB95:BB98),2)</f>
        <v>0</v>
      </c>
      <c r="BC94" s="92">
        <f>ROUND(SUM(BC95:BC98),2)</f>
        <v>0</v>
      </c>
      <c r="BD94" s="94">
        <f>ROUND(SUM(BD95:BD98),2)</f>
        <v>0</v>
      </c>
      <c r="BS94" s="95" t="s">
        <v>72</v>
      </c>
      <c r="BT94" s="95" t="s">
        <v>73</v>
      </c>
      <c r="BU94" s="96" t="s">
        <v>74</v>
      </c>
      <c r="BV94" s="95" t="s">
        <v>75</v>
      </c>
      <c r="BW94" s="95" t="s">
        <v>4</v>
      </c>
      <c r="BX94" s="95" t="s">
        <v>76</v>
      </c>
      <c r="CL94" s="95" t="s">
        <v>1</v>
      </c>
    </row>
    <row r="95" s="6" customFormat="1" ht="27" customHeight="1">
      <c r="A95" s="97" t="s">
        <v>77</v>
      </c>
      <c r="B95" s="98"/>
      <c r="C95" s="99"/>
      <c r="D95" s="100" t="s">
        <v>78</v>
      </c>
      <c r="E95" s="100"/>
      <c r="F95" s="100"/>
      <c r="G95" s="100"/>
      <c r="H95" s="100"/>
      <c r="I95" s="101"/>
      <c r="J95" s="100" t="s">
        <v>79</v>
      </c>
      <c r="K95" s="100"/>
      <c r="L95" s="100"/>
      <c r="M95" s="100"/>
      <c r="N95" s="100"/>
      <c r="O95" s="100"/>
      <c r="P95" s="100"/>
      <c r="Q95" s="100"/>
      <c r="R95" s="100"/>
      <c r="S95" s="100"/>
      <c r="T95" s="100"/>
      <c r="U95" s="100"/>
      <c r="V95" s="100"/>
      <c r="W95" s="100"/>
      <c r="X95" s="100"/>
      <c r="Y95" s="100"/>
      <c r="Z95" s="100"/>
      <c r="AA95" s="100"/>
      <c r="AB95" s="100"/>
      <c r="AC95" s="100"/>
      <c r="AD95" s="100"/>
      <c r="AE95" s="100"/>
      <c r="AF95" s="100"/>
      <c r="AG95" s="102">
        <f>'458-19-02-00 - Vedlejší a...'!J30</f>
        <v>0</v>
      </c>
      <c r="AH95" s="101"/>
      <c r="AI95" s="101"/>
      <c r="AJ95" s="101"/>
      <c r="AK95" s="101"/>
      <c r="AL95" s="101"/>
      <c r="AM95" s="101"/>
      <c r="AN95" s="102">
        <f>SUM(AG95,AT95)</f>
        <v>0</v>
      </c>
      <c r="AO95" s="101"/>
      <c r="AP95" s="101"/>
      <c r="AQ95" s="103" t="s">
        <v>80</v>
      </c>
      <c r="AR95" s="98"/>
      <c r="AS95" s="104">
        <v>0</v>
      </c>
      <c r="AT95" s="105">
        <f>ROUND(SUM(AV95:AW95),2)</f>
        <v>0</v>
      </c>
      <c r="AU95" s="106">
        <f>'458-19-02-00 - Vedlejší a...'!P121</f>
        <v>0</v>
      </c>
      <c r="AV95" s="105">
        <f>'458-19-02-00 - Vedlejší a...'!J33</f>
        <v>0</v>
      </c>
      <c r="AW95" s="105">
        <f>'458-19-02-00 - Vedlejší a...'!J34</f>
        <v>0</v>
      </c>
      <c r="AX95" s="105">
        <f>'458-19-02-00 - Vedlejší a...'!J35</f>
        <v>0</v>
      </c>
      <c r="AY95" s="105">
        <f>'458-19-02-00 - Vedlejší a...'!J36</f>
        <v>0</v>
      </c>
      <c r="AZ95" s="105">
        <f>'458-19-02-00 - Vedlejší a...'!F33</f>
        <v>0</v>
      </c>
      <c r="BA95" s="105">
        <f>'458-19-02-00 - Vedlejší a...'!F34</f>
        <v>0</v>
      </c>
      <c r="BB95" s="105">
        <f>'458-19-02-00 - Vedlejší a...'!F35</f>
        <v>0</v>
      </c>
      <c r="BC95" s="105">
        <f>'458-19-02-00 - Vedlejší a...'!F36</f>
        <v>0</v>
      </c>
      <c r="BD95" s="107">
        <f>'458-19-02-00 - Vedlejší a...'!F37</f>
        <v>0</v>
      </c>
      <c r="BT95" s="108" t="s">
        <v>81</v>
      </c>
      <c r="BV95" s="108" t="s">
        <v>75</v>
      </c>
      <c r="BW95" s="108" t="s">
        <v>82</v>
      </c>
      <c r="BX95" s="108" t="s">
        <v>4</v>
      </c>
      <c r="CL95" s="108" t="s">
        <v>1</v>
      </c>
      <c r="CM95" s="108" t="s">
        <v>83</v>
      </c>
    </row>
    <row r="96" s="6" customFormat="1" ht="27" customHeight="1">
      <c r="A96" s="97" t="s">
        <v>77</v>
      </c>
      <c r="B96" s="98"/>
      <c r="C96" s="99"/>
      <c r="D96" s="100" t="s">
        <v>84</v>
      </c>
      <c r="E96" s="100"/>
      <c r="F96" s="100"/>
      <c r="G96" s="100"/>
      <c r="H96" s="100"/>
      <c r="I96" s="101"/>
      <c r="J96" s="100" t="s">
        <v>85</v>
      </c>
      <c r="K96" s="100"/>
      <c r="L96" s="100"/>
      <c r="M96" s="100"/>
      <c r="N96" s="100"/>
      <c r="O96" s="100"/>
      <c r="P96" s="100"/>
      <c r="Q96" s="100"/>
      <c r="R96" s="100"/>
      <c r="S96" s="100"/>
      <c r="T96" s="100"/>
      <c r="U96" s="100"/>
      <c r="V96" s="100"/>
      <c r="W96" s="100"/>
      <c r="X96" s="100"/>
      <c r="Y96" s="100"/>
      <c r="Z96" s="100"/>
      <c r="AA96" s="100"/>
      <c r="AB96" s="100"/>
      <c r="AC96" s="100"/>
      <c r="AD96" s="100"/>
      <c r="AE96" s="100"/>
      <c r="AF96" s="100"/>
      <c r="AG96" s="102">
        <f>'458-19-02-02 - Polní cest...'!J30</f>
        <v>0</v>
      </c>
      <c r="AH96" s="101"/>
      <c r="AI96" s="101"/>
      <c r="AJ96" s="101"/>
      <c r="AK96" s="101"/>
      <c r="AL96" s="101"/>
      <c r="AM96" s="101"/>
      <c r="AN96" s="102">
        <f>SUM(AG96,AT96)</f>
        <v>0</v>
      </c>
      <c r="AO96" s="101"/>
      <c r="AP96" s="101"/>
      <c r="AQ96" s="103" t="s">
        <v>80</v>
      </c>
      <c r="AR96" s="98"/>
      <c r="AS96" s="104">
        <v>0</v>
      </c>
      <c r="AT96" s="105">
        <f>ROUND(SUM(AV96:AW96),2)</f>
        <v>0</v>
      </c>
      <c r="AU96" s="106">
        <f>'458-19-02-02 - Polní cest...'!P121</f>
        <v>0</v>
      </c>
      <c r="AV96" s="105">
        <f>'458-19-02-02 - Polní cest...'!J33</f>
        <v>0</v>
      </c>
      <c r="AW96" s="105">
        <f>'458-19-02-02 - Polní cest...'!J34</f>
        <v>0</v>
      </c>
      <c r="AX96" s="105">
        <f>'458-19-02-02 - Polní cest...'!J35</f>
        <v>0</v>
      </c>
      <c r="AY96" s="105">
        <f>'458-19-02-02 - Polní cest...'!J36</f>
        <v>0</v>
      </c>
      <c r="AZ96" s="105">
        <f>'458-19-02-02 - Polní cest...'!F33</f>
        <v>0</v>
      </c>
      <c r="BA96" s="105">
        <f>'458-19-02-02 - Polní cest...'!F34</f>
        <v>0</v>
      </c>
      <c r="BB96" s="105">
        <f>'458-19-02-02 - Polní cest...'!F35</f>
        <v>0</v>
      </c>
      <c r="BC96" s="105">
        <f>'458-19-02-02 - Polní cest...'!F36</f>
        <v>0</v>
      </c>
      <c r="BD96" s="107">
        <f>'458-19-02-02 - Polní cest...'!F37</f>
        <v>0</v>
      </c>
      <c r="BT96" s="108" t="s">
        <v>81</v>
      </c>
      <c r="BV96" s="108" t="s">
        <v>75</v>
      </c>
      <c r="BW96" s="108" t="s">
        <v>86</v>
      </c>
      <c r="BX96" s="108" t="s">
        <v>4</v>
      </c>
      <c r="CL96" s="108" t="s">
        <v>1</v>
      </c>
      <c r="CM96" s="108" t="s">
        <v>83</v>
      </c>
    </row>
    <row r="97" s="6" customFormat="1" ht="27" customHeight="1">
      <c r="A97" s="97" t="s">
        <v>77</v>
      </c>
      <c r="B97" s="98"/>
      <c r="C97" s="99"/>
      <c r="D97" s="100" t="s">
        <v>87</v>
      </c>
      <c r="E97" s="100"/>
      <c r="F97" s="100"/>
      <c r="G97" s="100"/>
      <c r="H97" s="100"/>
      <c r="I97" s="101"/>
      <c r="J97" s="100" t="s">
        <v>88</v>
      </c>
      <c r="K97" s="100"/>
      <c r="L97" s="100"/>
      <c r="M97" s="100"/>
      <c r="N97" s="100"/>
      <c r="O97" s="100"/>
      <c r="P97" s="100"/>
      <c r="Q97" s="100"/>
      <c r="R97" s="100"/>
      <c r="S97" s="100"/>
      <c r="T97" s="100"/>
      <c r="U97" s="100"/>
      <c r="V97" s="100"/>
      <c r="W97" s="100"/>
      <c r="X97" s="100"/>
      <c r="Y97" s="100"/>
      <c r="Z97" s="100"/>
      <c r="AA97" s="100"/>
      <c r="AB97" s="100"/>
      <c r="AC97" s="100"/>
      <c r="AD97" s="100"/>
      <c r="AE97" s="100"/>
      <c r="AF97" s="100"/>
      <c r="AG97" s="102">
        <f>'458-19-02-04 - Příkop SO04'!J30</f>
        <v>0</v>
      </c>
      <c r="AH97" s="101"/>
      <c r="AI97" s="101"/>
      <c r="AJ97" s="101"/>
      <c r="AK97" s="101"/>
      <c r="AL97" s="101"/>
      <c r="AM97" s="101"/>
      <c r="AN97" s="102">
        <f>SUM(AG97,AT97)</f>
        <v>0</v>
      </c>
      <c r="AO97" s="101"/>
      <c r="AP97" s="101"/>
      <c r="AQ97" s="103" t="s">
        <v>80</v>
      </c>
      <c r="AR97" s="98"/>
      <c r="AS97" s="104">
        <v>0</v>
      </c>
      <c r="AT97" s="105">
        <f>ROUND(SUM(AV97:AW97),2)</f>
        <v>0</v>
      </c>
      <c r="AU97" s="106">
        <f>'458-19-02-04 - Příkop SO04'!P124</f>
        <v>0</v>
      </c>
      <c r="AV97" s="105">
        <f>'458-19-02-04 - Příkop SO04'!J33</f>
        <v>0</v>
      </c>
      <c r="AW97" s="105">
        <f>'458-19-02-04 - Příkop SO04'!J34</f>
        <v>0</v>
      </c>
      <c r="AX97" s="105">
        <f>'458-19-02-04 - Příkop SO04'!J35</f>
        <v>0</v>
      </c>
      <c r="AY97" s="105">
        <f>'458-19-02-04 - Příkop SO04'!J36</f>
        <v>0</v>
      </c>
      <c r="AZ97" s="105">
        <f>'458-19-02-04 - Příkop SO04'!F33</f>
        <v>0</v>
      </c>
      <c r="BA97" s="105">
        <f>'458-19-02-04 - Příkop SO04'!F34</f>
        <v>0</v>
      </c>
      <c r="BB97" s="105">
        <f>'458-19-02-04 - Příkop SO04'!F35</f>
        <v>0</v>
      </c>
      <c r="BC97" s="105">
        <f>'458-19-02-04 - Příkop SO04'!F36</f>
        <v>0</v>
      </c>
      <c r="BD97" s="107">
        <f>'458-19-02-04 - Příkop SO04'!F37</f>
        <v>0</v>
      </c>
      <c r="BT97" s="108" t="s">
        <v>81</v>
      </c>
      <c r="BV97" s="108" t="s">
        <v>75</v>
      </c>
      <c r="BW97" s="108" t="s">
        <v>89</v>
      </c>
      <c r="BX97" s="108" t="s">
        <v>4</v>
      </c>
      <c r="CL97" s="108" t="s">
        <v>1</v>
      </c>
      <c r="CM97" s="108" t="s">
        <v>83</v>
      </c>
    </row>
    <row r="98" s="6" customFormat="1" ht="27" customHeight="1">
      <c r="A98" s="97" t="s">
        <v>77</v>
      </c>
      <c r="B98" s="98"/>
      <c r="C98" s="99"/>
      <c r="D98" s="100" t="s">
        <v>90</v>
      </c>
      <c r="E98" s="100"/>
      <c r="F98" s="100"/>
      <c r="G98" s="100"/>
      <c r="H98" s="100"/>
      <c r="I98" s="101"/>
      <c r="J98" s="100" t="s">
        <v>91</v>
      </c>
      <c r="K98" s="100"/>
      <c r="L98" s="100"/>
      <c r="M98" s="100"/>
      <c r="N98" s="100"/>
      <c r="O98" s="100"/>
      <c r="P98" s="100"/>
      <c r="Q98" s="100"/>
      <c r="R98" s="100"/>
      <c r="S98" s="100"/>
      <c r="T98" s="100"/>
      <c r="U98" s="100"/>
      <c r="V98" s="100"/>
      <c r="W98" s="100"/>
      <c r="X98" s="100"/>
      <c r="Y98" s="100"/>
      <c r="Z98" s="100"/>
      <c r="AA98" s="100"/>
      <c r="AB98" s="100"/>
      <c r="AC98" s="100"/>
      <c r="AD98" s="100"/>
      <c r="AE98" s="100"/>
      <c r="AF98" s="100"/>
      <c r="AG98" s="102">
        <f>'458-19-02-05 - Příkop SO05'!J30</f>
        <v>0</v>
      </c>
      <c r="AH98" s="101"/>
      <c r="AI98" s="101"/>
      <c r="AJ98" s="101"/>
      <c r="AK98" s="101"/>
      <c r="AL98" s="101"/>
      <c r="AM98" s="101"/>
      <c r="AN98" s="102">
        <f>SUM(AG98,AT98)</f>
        <v>0</v>
      </c>
      <c r="AO98" s="101"/>
      <c r="AP98" s="101"/>
      <c r="AQ98" s="103" t="s">
        <v>80</v>
      </c>
      <c r="AR98" s="98"/>
      <c r="AS98" s="109">
        <v>0</v>
      </c>
      <c r="AT98" s="110">
        <f>ROUND(SUM(AV98:AW98),2)</f>
        <v>0</v>
      </c>
      <c r="AU98" s="111">
        <f>'458-19-02-05 - Příkop SO05'!P124</f>
        <v>0</v>
      </c>
      <c r="AV98" s="110">
        <f>'458-19-02-05 - Příkop SO05'!J33</f>
        <v>0</v>
      </c>
      <c r="AW98" s="110">
        <f>'458-19-02-05 - Příkop SO05'!J34</f>
        <v>0</v>
      </c>
      <c r="AX98" s="110">
        <f>'458-19-02-05 - Příkop SO05'!J35</f>
        <v>0</v>
      </c>
      <c r="AY98" s="110">
        <f>'458-19-02-05 - Příkop SO05'!J36</f>
        <v>0</v>
      </c>
      <c r="AZ98" s="110">
        <f>'458-19-02-05 - Příkop SO05'!F33</f>
        <v>0</v>
      </c>
      <c r="BA98" s="110">
        <f>'458-19-02-05 - Příkop SO05'!F34</f>
        <v>0</v>
      </c>
      <c r="BB98" s="110">
        <f>'458-19-02-05 - Příkop SO05'!F35</f>
        <v>0</v>
      </c>
      <c r="BC98" s="110">
        <f>'458-19-02-05 - Příkop SO05'!F36</f>
        <v>0</v>
      </c>
      <c r="BD98" s="112">
        <f>'458-19-02-05 - Příkop SO05'!F37</f>
        <v>0</v>
      </c>
      <c r="BT98" s="108" t="s">
        <v>81</v>
      </c>
      <c r="BV98" s="108" t="s">
        <v>75</v>
      </c>
      <c r="BW98" s="108" t="s">
        <v>92</v>
      </c>
      <c r="BX98" s="108" t="s">
        <v>4</v>
      </c>
      <c r="CL98" s="108" t="s">
        <v>1</v>
      </c>
      <c r="CM98" s="108" t="s">
        <v>83</v>
      </c>
    </row>
    <row r="99" s="1" customFormat="1" ht="30" customHeight="1">
      <c r="B99" s="36"/>
      <c r="AR99" s="36"/>
    </row>
    <row r="100" s="1" customFormat="1" ht="6.96" customHeight="1">
      <c r="B100" s="55"/>
      <c r="C100" s="56"/>
      <c r="D100" s="56"/>
      <c r="E100" s="56"/>
      <c r="F100" s="56"/>
      <c r="G100" s="56"/>
      <c r="H100" s="56"/>
      <c r="I100" s="56"/>
      <c r="J100" s="56"/>
      <c r="K100" s="56"/>
      <c r="L100" s="56"/>
      <c r="M100" s="56"/>
      <c r="N100" s="56"/>
      <c r="O100" s="56"/>
      <c r="P100" s="56"/>
      <c r="Q100" s="56"/>
      <c r="R100" s="56"/>
      <c r="S100" s="56"/>
      <c r="T100" s="56"/>
      <c r="U100" s="56"/>
      <c r="V100" s="56"/>
      <c r="W100" s="56"/>
      <c r="X100" s="56"/>
      <c r="Y100" s="56"/>
      <c r="Z100" s="56"/>
      <c r="AA100" s="56"/>
      <c r="AB100" s="56"/>
      <c r="AC100" s="56"/>
      <c r="AD100" s="56"/>
      <c r="AE100" s="56"/>
      <c r="AF100" s="56"/>
      <c r="AG100" s="56"/>
      <c r="AH100" s="56"/>
      <c r="AI100" s="56"/>
      <c r="AJ100" s="56"/>
      <c r="AK100" s="56"/>
      <c r="AL100" s="56"/>
      <c r="AM100" s="56"/>
      <c r="AN100" s="56"/>
      <c r="AO100" s="56"/>
      <c r="AP100" s="56"/>
      <c r="AQ100" s="56"/>
      <c r="AR100" s="36"/>
    </row>
  </sheetData>
  <mergeCells count="54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92:AP92"/>
    <mergeCell ref="AG92:AM92"/>
    <mergeCell ref="AN95:AP95"/>
    <mergeCell ref="AG95:AM95"/>
    <mergeCell ref="AN96:AP96"/>
    <mergeCell ref="AG96:AM96"/>
    <mergeCell ref="AN97:AP97"/>
    <mergeCell ref="AG97:AM97"/>
    <mergeCell ref="AN98:AP98"/>
    <mergeCell ref="AG98:AM98"/>
    <mergeCell ref="AG94:AM94"/>
    <mergeCell ref="AN94:AP94"/>
    <mergeCell ref="C92:G92"/>
    <mergeCell ref="I92:AF92"/>
    <mergeCell ref="D95:H95"/>
    <mergeCell ref="J95:AF95"/>
    <mergeCell ref="D96:H96"/>
    <mergeCell ref="J96:AF96"/>
    <mergeCell ref="D97:H97"/>
    <mergeCell ref="J97:AF97"/>
    <mergeCell ref="D98:H98"/>
    <mergeCell ref="J98:AF98"/>
  </mergeCells>
  <hyperlinks>
    <hyperlink ref="A95" location="'458-19-02-00 - Vedlejší a...'!C2" display="/"/>
    <hyperlink ref="A96" location="'458-19-02-02 - Polní cest...'!C2" display="/"/>
    <hyperlink ref="A97" location="'458-19-02-04 - Příkop SO04'!C2" display="/"/>
    <hyperlink ref="A98" location="'458-19-02-05 - Příkop SO05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13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 s="16" t="s">
        <v>5</v>
      </c>
      <c r="AT2" s="17" t="s">
        <v>82</v>
      </c>
    </row>
    <row r="3" ht="6.96" customHeight="1">
      <c r="B3" s="18"/>
      <c r="C3" s="19"/>
      <c r="D3" s="19"/>
      <c r="E3" s="19"/>
      <c r="F3" s="19"/>
      <c r="G3" s="19"/>
      <c r="H3" s="19"/>
      <c r="I3" s="114"/>
      <c r="J3" s="19"/>
      <c r="K3" s="19"/>
      <c r="L3" s="20"/>
      <c r="AT3" s="17" t="s">
        <v>83</v>
      </c>
    </row>
    <row r="4" ht="24.96" customHeight="1">
      <c r="B4" s="20"/>
      <c r="D4" s="21" t="s">
        <v>93</v>
      </c>
      <c r="L4" s="20"/>
      <c r="M4" s="115" t="s">
        <v>10</v>
      </c>
      <c r="AT4" s="17" t="s">
        <v>3</v>
      </c>
    </row>
    <row r="5" ht="6.96" customHeight="1">
      <c r="B5" s="20"/>
      <c r="L5" s="20"/>
    </row>
    <row r="6" ht="12" customHeight="1">
      <c r="B6" s="20"/>
      <c r="D6" s="30" t="s">
        <v>16</v>
      </c>
      <c r="L6" s="20"/>
    </row>
    <row r="7" ht="16.5" customHeight="1">
      <c r="B7" s="20"/>
      <c r="E7" s="116" t="str">
        <f>'Rekapitulace stavby'!K6</f>
        <v xml:space="preserve">Výstavba a rekonstrukce polní cesty HC3, k.ú. Přílepy a  k.ú. Kolešovice</v>
      </c>
      <c r="F7" s="30"/>
      <c r="G7" s="30"/>
      <c r="H7" s="30"/>
      <c r="L7" s="20"/>
    </row>
    <row r="8" s="1" customFormat="1" ht="12" customHeight="1">
      <c r="B8" s="36"/>
      <c r="D8" s="30" t="s">
        <v>94</v>
      </c>
      <c r="I8" s="117"/>
      <c r="L8" s="36"/>
    </row>
    <row r="9" s="1" customFormat="1" ht="36.96" customHeight="1">
      <c r="B9" s="36"/>
      <c r="E9" s="62" t="s">
        <v>95</v>
      </c>
      <c r="F9" s="1"/>
      <c r="G9" s="1"/>
      <c r="H9" s="1"/>
      <c r="I9" s="117"/>
      <c r="L9" s="36"/>
    </row>
    <row r="10" s="1" customFormat="1">
      <c r="B10" s="36"/>
      <c r="I10" s="117"/>
      <c r="L10" s="36"/>
    </row>
    <row r="11" s="1" customFormat="1" ht="12" customHeight="1">
      <c r="B11" s="36"/>
      <c r="D11" s="30" t="s">
        <v>18</v>
      </c>
      <c r="F11" s="25" t="s">
        <v>1</v>
      </c>
      <c r="I11" s="118" t="s">
        <v>19</v>
      </c>
      <c r="J11" s="25" t="s">
        <v>1</v>
      </c>
      <c r="L11" s="36"/>
    </row>
    <row r="12" s="1" customFormat="1" ht="12" customHeight="1">
      <c r="B12" s="36"/>
      <c r="D12" s="30" t="s">
        <v>20</v>
      </c>
      <c r="F12" s="25" t="s">
        <v>21</v>
      </c>
      <c r="I12" s="118" t="s">
        <v>22</v>
      </c>
      <c r="J12" s="64" t="str">
        <f>'Rekapitulace stavby'!AN8</f>
        <v>29. 5. 2019</v>
      </c>
      <c r="L12" s="36"/>
    </row>
    <row r="13" s="1" customFormat="1" ht="10.8" customHeight="1">
      <c r="B13" s="36"/>
      <c r="I13" s="117"/>
      <c r="L13" s="36"/>
    </row>
    <row r="14" s="1" customFormat="1" ht="12" customHeight="1">
      <c r="B14" s="36"/>
      <c r="D14" s="30" t="s">
        <v>24</v>
      </c>
      <c r="I14" s="118" t="s">
        <v>25</v>
      </c>
      <c r="J14" s="25" t="str">
        <f>IF('Rekapitulace stavby'!AN10="","",'Rekapitulace stavby'!AN10)</f>
        <v/>
      </c>
      <c r="L14" s="36"/>
    </row>
    <row r="15" s="1" customFormat="1" ht="18" customHeight="1">
      <c r="B15" s="36"/>
      <c r="E15" s="25" t="str">
        <f>IF('Rekapitulace stavby'!E11="","",'Rekapitulace stavby'!E11)</f>
        <v xml:space="preserve"> </v>
      </c>
      <c r="I15" s="118" t="s">
        <v>26</v>
      </c>
      <c r="J15" s="25" t="str">
        <f>IF('Rekapitulace stavby'!AN11="","",'Rekapitulace stavby'!AN11)</f>
        <v/>
      </c>
      <c r="L15" s="36"/>
    </row>
    <row r="16" s="1" customFormat="1" ht="6.96" customHeight="1">
      <c r="B16" s="36"/>
      <c r="I16" s="117"/>
      <c r="L16" s="36"/>
    </row>
    <row r="17" s="1" customFormat="1" ht="12" customHeight="1">
      <c r="B17" s="36"/>
      <c r="D17" s="30" t="s">
        <v>27</v>
      </c>
      <c r="I17" s="118" t="s">
        <v>25</v>
      </c>
      <c r="J17" s="31" t="str">
        <f>'Rekapitulace stavby'!AN13</f>
        <v>Vyplň údaj</v>
      </c>
      <c r="L17" s="36"/>
    </row>
    <row r="18" s="1" customFormat="1" ht="18" customHeight="1">
      <c r="B18" s="36"/>
      <c r="E18" s="31" t="str">
        <f>'Rekapitulace stavby'!E14</f>
        <v>Vyplň údaj</v>
      </c>
      <c r="F18" s="25"/>
      <c r="G18" s="25"/>
      <c r="H18" s="25"/>
      <c r="I18" s="118" t="s">
        <v>26</v>
      </c>
      <c r="J18" s="31" t="str">
        <f>'Rekapitulace stavby'!AN14</f>
        <v>Vyplň údaj</v>
      </c>
      <c r="L18" s="36"/>
    </row>
    <row r="19" s="1" customFormat="1" ht="6.96" customHeight="1">
      <c r="B19" s="36"/>
      <c r="I19" s="117"/>
      <c r="L19" s="36"/>
    </row>
    <row r="20" s="1" customFormat="1" ht="12" customHeight="1">
      <c r="B20" s="36"/>
      <c r="D20" s="30" t="s">
        <v>29</v>
      </c>
      <c r="I20" s="118" t="s">
        <v>25</v>
      </c>
      <c r="J20" s="25" t="str">
        <f>IF('Rekapitulace stavby'!AN16="","",'Rekapitulace stavby'!AN16)</f>
        <v/>
      </c>
      <c r="L20" s="36"/>
    </row>
    <row r="21" s="1" customFormat="1" ht="18" customHeight="1">
      <c r="B21" s="36"/>
      <c r="E21" s="25" t="str">
        <f>IF('Rekapitulace stavby'!E17="","",'Rekapitulace stavby'!E17)</f>
        <v xml:space="preserve"> </v>
      </c>
      <c r="I21" s="118" t="s">
        <v>26</v>
      </c>
      <c r="J21" s="25" t="str">
        <f>IF('Rekapitulace stavby'!AN17="","",'Rekapitulace stavby'!AN17)</f>
        <v/>
      </c>
      <c r="L21" s="36"/>
    </row>
    <row r="22" s="1" customFormat="1" ht="6.96" customHeight="1">
      <c r="B22" s="36"/>
      <c r="I22" s="117"/>
      <c r="L22" s="36"/>
    </row>
    <row r="23" s="1" customFormat="1" ht="12" customHeight="1">
      <c r="B23" s="36"/>
      <c r="D23" s="30" t="s">
        <v>31</v>
      </c>
      <c r="I23" s="118" t="s">
        <v>25</v>
      </c>
      <c r="J23" s="25" t="str">
        <f>IF('Rekapitulace stavby'!AN19="","",'Rekapitulace stavby'!AN19)</f>
        <v/>
      </c>
      <c r="L23" s="36"/>
    </row>
    <row r="24" s="1" customFormat="1" ht="18" customHeight="1">
      <c r="B24" s="36"/>
      <c r="E24" s="25" t="str">
        <f>IF('Rekapitulace stavby'!E20="","",'Rekapitulace stavby'!E20)</f>
        <v xml:space="preserve"> </v>
      </c>
      <c r="I24" s="118" t="s">
        <v>26</v>
      </c>
      <c r="J24" s="25" t="str">
        <f>IF('Rekapitulace stavby'!AN20="","",'Rekapitulace stavby'!AN20)</f>
        <v/>
      </c>
      <c r="L24" s="36"/>
    </row>
    <row r="25" s="1" customFormat="1" ht="6.96" customHeight="1">
      <c r="B25" s="36"/>
      <c r="I25" s="117"/>
      <c r="L25" s="36"/>
    </row>
    <row r="26" s="1" customFormat="1" ht="12" customHeight="1">
      <c r="B26" s="36"/>
      <c r="D26" s="30" t="s">
        <v>32</v>
      </c>
      <c r="I26" s="117"/>
      <c r="L26" s="36"/>
    </row>
    <row r="27" s="7" customFormat="1" ht="16.5" customHeight="1">
      <c r="B27" s="119"/>
      <c r="E27" s="34" t="s">
        <v>1</v>
      </c>
      <c r="F27" s="34"/>
      <c r="G27" s="34"/>
      <c r="H27" s="34"/>
      <c r="I27" s="120"/>
      <c r="L27" s="119"/>
    </row>
    <row r="28" s="1" customFormat="1" ht="6.96" customHeight="1">
      <c r="B28" s="36"/>
      <c r="I28" s="117"/>
      <c r="L28" s="36"/>
    </row>
    <row r="29" s="1" customFormat="1" ht="6.96" customHeight="1">
      <c r="B29" s="36"/>
      <c r="D29" s="68"/>
      <c r="E29" s="68"/>
      <c r="F29" s="68"/>
      <c r="G29" s="68"/>
      <c r="H29" s="68"/>
      <c r="I29" s="121"/>
      <c r="J29" s="68"/>
      <c r="K29" s="68"/>
      <c r="L29" s="36"/>
    </row>
    <row r="30" s="1" customFormat="1" ht="25.44" customHeight="1">
      <c r="B30" s="36"/>
      <c r="D30" s="122" t="s">
        <v>33</v>
      </c>
      <c r="I30" s="117"/>
      <c r="J30" s="89">
        <f>ROUND(J121, 2)</f>
        <v>0</v>
      </c>
      <c r="L30" s="36"/>
    </row>
    <row r="31" s="1" customFormat="1" ht="6.96" customHeight="1">
      <c r="B31" s="36"/>
      <c r="D31" s="68"/>
      <c r="E31" s="68"/>
      <c r="F31" s="68"/>
      <c r="G31" s="68"/>
      <c r="H31" s="68"/>
      <c r="I31" s="121"/>
      <c r="J31" s="68"/>
      <c r="K31" s="68"/>
      <c r="L31" s="36"/>
    </row>
    <row r="32" s="1" customFormat="1" ht="14.4" customHeight="1">
      <c r="B32" s="36"/>
      <c r="F32" s="40" t="s">
        <v>35</v>
      </c>
      <c r="I32" s="123" t="s">
        <v>34</v>
      </c>
      <c r="J32" s="40" t="s">
        <v>36</v>
      </c>
      <c r="L32" s="36"/>
    </row>
    <row r="33" s="1" customFormat="1" ht="14.4" customHeight="1">
      <c r="B33" s="36"/>
      <c r="D33" s="124" t="s">
        <v>37</v>
      </c>
      <c r="E33" s="30" t="s">
        <v>38</v>
      </c>
      <c r="F33" s="125">
        <f>ROUND((SUM(BE121:BE154)),  2)</f>
        <v>0</v>
      </c>
      <c r="I33" s="126">
        <v>0.20999999999999999</v>
      </c>
      <c r="J33" s="125">
        <f>ROUND(((SUM(BE121:BE154))*I33),  2)</f>
        <v>0</v>
      </c>
      <c r="L33" s="36"/>
    </row>
    <row r="34" s="1" customFormat="1" ht="14.4" customHeight="1">
      <c r="B34" s="36"/>
      <c r="E34" s="30" t="s">
        <v>39</v>
      </c>
      <c r="F34" s="125">
        <f>ROUND((SUM(BF121:BF154)),  2)</f>
        <v>0</v>
      </c>
      <c r="I34" s="126">
        <v>0.14999999999999999</v>
      </c>
      <c r="J34" s="125">
        <f>ROUND(((SUM(BF121:BF154))*I34),  2)</f>
        <v>0</v>
      </c>
      <c r="L34" s="36"/>
    </row>
    <row r="35" hidden="1" s="1" customFormat="1" ht="14.4" customHeight="1">
      <c r="B35" s="36"/>
      <c r="E35" s="30" t="s">
        <v>40</v>
      </c>
      <c r="F35" s="125">
        <f>ROUND((SUM(BG121:BG154)),  2)</f>
        <v>0</v>
      </c>
      <c r="I35" s="126">
        <v>0.20999999999999999</v>
      </c>
      <c r="J35" s="125">
        <f>0</f>
        <v>0</v>
      </c>
      <c r="L35" s="36"/>
    </row>
    <row r="36" hidden="1" s="1" customFormat="1" ht="14.4" customHeight="1">
      <c r="B36" s="36"/>
      <c r="E36" s="30" t="s">
        <v>41</v>
      </c>
      <c r="F36" s="125">
        <f>ROUND((SUM(BH121:BH154)),  2)</f>
        <v>0</v>
      </c>
      <c r="I36" s="126">
        <v>0.14999999999999999</v>
      </c>
      <c r="J36" s="125">
        <f>0</f>
        <v>0</v>
      </c>
      <c r="L36" s="36"/>
    </row>
    <row r="37" hidden="1" s="1" customFormat="1" ht="14.4" customHeight="1">
      <c r="B37" s="36"/>
      <c r="E37" s="30" t="s">
        <v>42</v>
      </c>
      <c r="F37" s="125">
        <f>ROUND((SUM(BI121:BI154)),  2)</f>
        <v>0</v>
      </c>
      <c r="I37" s="126">
        <v>0</v>
      </c>
      <c r="J37" s="125">
        <f>0</f>
        <v>0</v>
      </c>
      <c r="L37" s="36"/>
    </row>
    <row r="38" s="1" customFormat="1" ht="6.96" customHeight="1">
      <c r="B38" s="36"/>
      <c r="I38" s="117"/>
      <c r="L38" s="36"/>
    </row>
    <row r="39" s="1" customFormat="1" ht="25.44" customHeight="1">
      <c r="B39" s="36"/>
      <c r="C39" s="127"/>
      <c r="D39" s="128" t="s">
        <v>43</v>
      </c>
      <c r="E39" s="76"/>
      <c r="F39" s="76"/>
      <c r="G39" s="129" t="s">
        <v>44</v>
      </c>
      <c r="H39" s="130" t="s">
        <v>45</v>
      </c>
      <c r="I39" s="131"/>
      <c r="J39" s="132">
        <f>SUM(J30:J37)</f>
        <v>0</v>
      </c>
      <c r="K39" s="133"/>
      <c r="L39" s="36"/>
    </row>
    <row r="40" s="1" customFormat="1" ht="14.4" customHeight="1">
      <c r="B40" s="36"/>
      <c r="I40" s="117"/>
      <c r="L40" s="36"/>
    </row>
    <row r="41" ht="14.4" customHeight="1">
      <c r="B41" s="20"/>
      <c r="L41" s="20"/>
    </row>
    <row r="42" ht="14.4" customHeight="1">
      <c r="B42" s="20"/>
      <c r="L42" s="20"/>
    </row>
    <row r="43" ht="14.4" customHeight="1">
      <c r="B43" s="20"/>
      <c r="L43" s="20"/>
    </row>
    <row r="44" ht="14.4" customHeight="1">
      <c r="B44" s="20"/>
      <c r="L44" s="20"/>
    </row>
    <row r="45" ht="14.4" customHeight="1">
      <c r="B45" s="20"/>
      <c r="L45" s="20"/>
    </row>
    <row r="46" ht="14.4" customHeight="1">
      <c r="B46" s="20"/>
      <c r="L46" s="20"/>
    </row>
    <row r="47" ht="14.4" customHeight="1">
      <c r="B47" s="20"/>
      <c r="L47" s="20"/>
    </row>
    <row r="48" ht="14.4" customHeight="1">
      <c r="B48" s="20"/>
      <c r="L48" s="20"/>
    </row>
    <row r="49" ht="14.4" customHeight="1">
      <c r="B49" s="20"/>
      <c r="L49" s="20"/>
    </row>
    <row r="50" s="1" customFormat="1" ht="14.4" customHeight="1">
      <c r="B50" s="36"/>
      <c r="D50" s="52" t="s">
        <v>46</v>
      </c>
      <c r="E50" s="53"/>
      <c r="F50" s="53"/>
      <c r="G50" s="52" t="s">
        <v>47</v>
      </c>
      <c r="H50" s="53"/>
      <c r="I50" s="134"/>
      <c r="J50" s="53"/>
      <c r="K50" s="53"/>
      <c r="L50" s="36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1" customFormat="1">
      <c r="B61" s="36"/>
      <c r="D61" s="54" t="s">
        <v>48</v>
      </c>
      <c r="E61" s="38"/>
      <c r="F61" s="135" t="s">
        <v>49</v>
      </c>
      <c r="G61" s="54" t="s">
        <v>48</v>
      </c>
      <c r="H61" s="38"/>
      <c r="I61" s="136"/>
      <c r="J61" s="137" t="s">
        <v>49</v>
      </c>
      <c r="K61" s="38"/>
      <c r="L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1" customFormat="1">
      <c r="B65" s="36"/>
      <c r="D65" s="52" t="s">
        <v>50</v>
      </c>
      <c r="E65" s="53"/>
      <c r="F65" s="53"/>
      <c r="G65" s="52" t="s">
        <v>51</v>
      </c>
      <c r="H65" s="53"/>
      <c r="I65" s="134"/>
      <c r="J65" s="53"/>
      <c r="K65" s="53"/>
      <c r="L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1" customFormat="1">
      <c r="B76" s="36"/>
      <c r="D76" s="54" t="s">
        <v>48</v>
      </c>
      <c r="E76" s="38"/>
      <c r="F76" s="135" t="s">
        <v>49</v>
      </c>
      <c r="G76" s="54" t="s">
        <v>48</v>
      </c>
      <c r="H76" s="38"/>
      <c r="I76" s="136"/>
      <c r="J76" s="137" t="s">
        <v>49</v>
      </c>
      <c r="K76" s="38"/>
      <c r="L76" s="36"/>
    </row>
    <row r="77" s="1" customFormat="1" ht="14.4" customHeight="1">
      <c r="B77" s="55"/>
      <c r="C77" s="56"/>
      <c r="D77" s="56"/>
      <c r="E77" s="56"/>
      <c r="F77" s="56"/>
      <c r="G77" s="56"/>
      <c r="H77" s="56"/>
      <c r="I77" s="138"/>
      <c r="J77" s="56"/>
      <c r="K77" s="56"/>
      <c r="L77" s="36"/>
    </row>
    <row r="81" s="1" customFormat="1" ht="6.96" customHeight="1">
      <c r="B81" s="57"/>
      <c r="C81" s="58"/>
      <c r="D81" s="58"/>
      <c r="E81" s="58"/>
      <c r="F81" s="58"/>
      <c r="G81" s="58"/>
      <c r="H81" s="58"/>
      <c r="I81" s="139"/>
      <c r="J81" s="58"/>
      <c r="K81" s="58"/>
      <c r="L81" s="36"/>
    </row>
    <row r="82" s="1" customFormat="1" ht="24.96" customHeight="1">
      <c r="B82" s="36"/>
      <c r="C82" s="21" t="s">
        <v>96</v>
      </c>
      <c r="I82" s="117"/>
      <c r="L82" s="36"/>
    </row>
    <row r="83" s="1" customFormat="1" ht="6.96" customHeight="1">
      <c r="B83" s="36"/>
      <c r="I83" s="117"/>
      <c r="L83" s="36"/>
    </row>
    <row r="84" s="1" customFormat="1" ht="12" customHeight="1">
      <c r="B84" s="36"/>
      <c r="C84" s="30" t="s">
        <v>16</v>
      </c>
      <c r="I84" s="117"/>
      <c r="L84" s="36"/>
    </row>
    <row r="85" s="1" customFormat="1" ht="16.5" customHeight="1">
      <c r="B85" s="36"/>
      <c r="E85" s="116" t="str">
        <f>E7</f>
        <v xml:space="preserve">Výstavba a rekonstrukce polní cesty HC3, k.ú. Přílepy a  k.ú. Kolešovice</v>
      </c>
      <c r="F85" s="30"/>
      <c r="G85" s="30"/>
      <c r="H85" s="30"/>
      <c r="I85" s="117"/>
      <c r="L85" s="36"/>
    </row>
    <row r="86" s="1" customFormat="1" ht="12" customHeight="1">
      <c r="B86" s="36"/>
      <c r="C86" s="30" t="s">
        <v>94</v>
      </c>
      <c r="I86" s="117"/>
      <c r="L86" s="36"/>
    </row>
    <row r="87" s="1" customFormat="1" ht="16.5" customHeight="1">
      <c r="B87" s="36"/>
      <c r="E87" s="62" t="str">
        <f>E9</f>
        <v>458/19-02-00 - Vedlejší a ostatní rozpočtové náklady</v>
      </c>
      <c r="F87" s="1"/>
      <c r="G87" s="1"/>
      <c r="H87" s="1"/>
      <c r="I87" s="117"/>
      <c r="L87" s="36"/>
    </row>
    <row r="88" s="1" customFormat="1" ht="6.96" customHeight="1">
      <c r="B88" s="36"/>
      <c r="I88" s="117"/>
      <c r="L88" s="36"/>
    </row>
    <row r="89" s="1" customFormat="1" ht="12" customHeight="1">
      <c r="B89" s="36"/>
      <c r="C89" s="30" t="s">
        <v>20</v>
      </c>
      <c r="F89" s="25" t="str">
        <f>F12</f>
        <v xml:space="preserve"> </v>
      </c>
      <c r="I89" s="118" t="s">
        <v>22</v>
      </c>
      <c r="J89" s="64" t="str">
        <f>IF(J12="","",J12)</f>
        <v>29. 5. 2019</v>
      </c>
      <c r="L89" s="36"/>
    </row>
    <row r="90" s="1" customFormat="1" ht="6.96" customHeight="1">
      <c r="B90" s="36"/>
      <c r="I90" s="117"/>
      <c r="L90" s="36"/>
    </row>
    <row r="91" s="1" customFormat="1" ht="15.15" customHeight="1">
      <c r="B91" s="36"/>
      <c r="C91" s="30" t="s">
        <v>24</v>
      </c>
      <c r="F91" s="25" t="str">
        <f>E15</f>
        <v xml:space="preserve"> </v>
      </c>
      <c r="I91" s="118" t="s">
        <v>29</v>
      </c>
      <c r="J91" s="34" t="str">
        <f>E21</f>
        <v xml:space="preserve"> </v>
      </c>
      <c r="L91" s="36"/>
    </row>
    <row r="92" s="1" customFormat="1" ht="15.15" customHeight="1">
      <c r="B92" s="36"/>
      <c r="C92" s="30" t="s">
        <v>27</v>
      </c>
      <c r="F92" s="25" t="str">
        <f>IF(E18="","",E18)</f>
        <v>Vyplň údaj</v>
      </c>
      <c r="I92" s="118" t="s">
        <v>31</v>
      </c>
      <c r="J92" s="34" t="str">
        <f>E24</f>
        <v xml:space="preserve"> </v>
      </c>
      <c r="L92" s="36"/>
    </row>
    <row r="93" s="1" customFormat="1" ht="10.32" customHeight="1">
      <c r="B93" s="36"/>
      <c r="I93" s="117"/>
      <c r="L93" s="36"/>
    </row>
    <row r="94" s="1" customFormat="1" ht="29.28" customHeight="1">
      <c r="B94" s="36"/>
      <c r="C94" s="140" t="s">
        <v>97</v>
      </c>
      <c r="D94" s="127"/>
      <c r="E94" s="127"/>
      <c r="F94" s="127"/>
      <c r="G94" s="127"/>
      <c r="H94" s="127"/>
      <c r="I94" s="141"/>
      <c r="J94" s="142" t="s">
        <v>98</v>
      </c>
      <c r="K94" s="127"/>
      <c r="L94" s="36"/>
    </row>
    <row r="95" s="1" customFormat="1" ht="10.32" customHeight="1">
      <c r="B95" s="36"/>
      <c r="I95" s="117"/>
      <c r="L95" s="36"/>
    </row>
    <row r="96" s="1" customFormat="1" ht="22.8" customHeight="1">
      <c r="B96" s="36"/>
      <c r="C96" s="143" t="s">
        <v>99</v>
      </c>
      <c r="I96" s="117"/>
      <c r="J96" s="89">
        <f>J121</f>
        <v>0</v>
      </c>
      <c r="L96" s="36"/>
      <c r="AU96" s="17" t="s">
        <v>100</v>
      </c>
    </row>
    <row r="97" s="8" customFormat="1" ht="24.96" customHeight="1">
      <c r="B97" s="144"/>
      <c r="D97" s="145" t="s">
        <v>101</v>
      </c>
      <c r="E97" s="146"/>
      <c r="F97" s="146"/>
      <c r="G97" s="146"/>
      <c r="H97" s="146"/>
      <c r="I97" s="147"/>
      <c r="J97" s="148">
        <f>J122</f>
        <v>0</v>
      </c>
      <c r="L97" s="144"/>
    </row>
    <row r="98" s="9" customFormat="1" ht="19.92" customHeight="1">
      <c r="B98" s="149"/>
      <c r="D98" s="150" t="s">
        <v>102</v>
      </c>
      <c r="E98" s="151"/>
      <c r="F98" s="151"/>
      <c r="G98" s="151"/>
      <c r="H98" s="151"/>
      <c r="I98" s="152"/>
      <c r="J98" s="153">
        <f>J123</f>
        <v>0</v>
      </c>
      <c r="L98" s="149"/>
    </row>
    <row r="99" s="9" customFormat="1" ht="19.92" customHeight="1">
      <c r="B99" s="149"/>
      <c r="D99" s="150" t="s">
        <v>103</v>
      </c>
      <c r="E99" s="151"/>
      <c r="F99" s="151"/>
      <c r="G99" s="151"/>
      <c r="H99" s="151"/>
      <c r="I99" s="152"/>
      <c r="J99" s="153">
        <f>J136</f>
        <v>0</v>
      </c>
      <c r="L99" s="149"/>
    </row>
    <row r="100" s="9" customFormat="1" ht="19.92" customHeight="1">
      <c r="B100" s="149"/>
      <c r="D100" s="150" t="s">
        <v>104</v>
      </c>
      <c r="E100" s="151"/>
      <c r="F100" s="151"/>
      <c r="G100" s="151"/>
      <c r="H100" s="151"/>
      <c r="I100" s="152"/>
      <c r="J100" s="153">
        <f>J143</f>
        <v>0</v>
      </c>
      <c r="L100" s="149"/>
    </row>
    <row r="101" s="9" customFormat="1" ht="19.92" customHeight="1">
      <c r="B101" s="149"/>
      <c r="D101" s="150" t="s">
        <v>105</v>
      </c>
      <c r="E101" s="151"/>
      <c r="F101" s="151"/>
      <c r="G101" s="151"/>
      <c r="H101" s="151"/>
      <c r="I101" s="152"/>
      <c r="J101" s="153">
        <f>J148</f>
        <v>0</v>
      </c>
      <c r="L101" s="149"/>
    </row>
    <row r="102" s="1" customFormat="1" ht="21.84" customHeight="1">
      <c r="B102" s="36"/>
      <c r="I102" s="117"/>
      <c r="L102" s="36"/>
    </row>
    <row r="103" s="1" customFormat="1" ht="6.96" customHeight="1">
      <c r="B103" s="55"/>
      <c r="C103" s="56"/>
      <c r="D103" s="56"/>
      <c r="E103" s="56"/>
      <c r="F103" s="56"/>
      <c r="G103" s="56"/>
      <c r="H103" s="56"/>
      <c r="I103" s="138"/>
      <c r="J103" s="56"/>
      <c r="K103" s="56"/>
      <c r="L103" s="36"/>
    </row>
    <row r="107" s="1" customFormat="1" ht="6.96" customHeight="1">
      <c r="B107" s="57"/>
      <c r="C107" s="58"/>
      <c r="D107" s="58"/>
      <c r="E107" s="58"/>
      <c r="F107" s="58"/>
      <c r="G107" s="58"/>
      <c r="H107" s="58"/>
      <c r="I107" s="139"/>
      <c r="J107" s="58"/>
      <c r="K107" s="58"/>
      <c r="L107" s="36"/>
    </row>
    <row r="108" s="1" customFormat="1" ht="24.96" customHeight="1">
      <c r="B108" s="36"/>
      <c r="C108" s="21" t="s">
        <v>106</v>
      </c>
      <c r="I108" s="117"/>
      <c r="L108" s="36"/>
    </row>
    <row r="109" s="1" customFormat="1" ht="6.96" customHeight="1">
      <c r="B109" s="36"/>
      <c r="I109" s="117"/>
      <c r="L109" s="36"/>
    </row>
    <row r="110" s="1" customFormat="1" ht="12" customHeight="1">
      <c r="B110" s="36"/>
      <c r="C110" s="30" t="s">
        <v>16</v>
      </c>
      <c r="I110" s="117"/>
      <c r="L110" s="36"/>
    </row>
    <row r="111" s="1" customFormat="1" ht="16.5" customHeight="1">
      <c r="B111" s="36"/>
      <c r="E111" s="116" t="str">
        <f>E7</f>
        <v xml:space="preserve">Výstavba a rekonstrukce polní cesty HC3, k.ú. Přílepy a  k.ú. Kolešovice</v>
      </c>
      <c r="F111" s="30"/>
      <c r="G111" s="30"/>
      <c r="H111" s="30"/>
      <c r="I111" s="117"/>
      <c r="L111" s="36"/>
    </row>
    <row r="112" s="1" customFormat="1" ht="12" customHeight="1">
      <c r="B112" s="36"/>
      <c r="C112" s="30" t="s">
        <v>94</v>
      </c>
      <c r="I112" s="117"/>
      <c r="L112" s="36"/>
    </row>
    <row r="113" s="1" customFormat="1" ht="16.5" customHeight="1">
      <c r="B113" s="36"/>
      <c r="E113" s="62" t="str">
        <f>E9</f>
        <v>458/19-02-00 - Vedlejší a ostatní rozpočtové náklady</v>
      </c>
      <c r="F113" s="1"/>
      <c r="G113" s="1"/>
      <c r="H113" s="1"/>
      <c r="I113" s="117"/>
      <c r="L113" s="36"/>
    </row>
    <row r="114" s="1" customFormat="1" ht="6.96" customHeight="1">
      <c r="B114" s="36"/>
      <c r="I114" s="117"/>
      <c r="L114" s="36"/>
    </row>
    <row r="115" s="1" customFormat="1" ht="12" customHeight="1">
      <c r="B115" s="36"/>
      <c r="C115" s="30" t="s">
        <v>20</v>
      </c>
      <c r="F115" s="25" t="str">
        <f>F12</f>
        <v xml:space="preserve"> </v>
      </c>
      <c r="I115" s="118" t="s">
        <v>22</v>
      </c>
      <c r="J115" s="64" t="str">
        <f>IF(J12="","",J12)</f>
        <v>29. 5. 2019</v>
      </c>
      <c r="L115" s="36"/>
    </row>
    <row r="116" s="1" customFormat="1" ht="6.96" customHeight="1">
      <c r="B116" s="36"/>
      <c r="I116" s="117"/>
      <c r="L116" s="36"/>
    </row>
    <row r="117" s="1" customFormat="1" ht="15.15" customHeight="1">
      <c r="B117" s="36"/>
      <c r="C117" s="30" t="s">
        <v>24</v>
      </c>
      <c r="F117" s="25" t="str">
        <f>E15</f>
        <v xml:space="preserve"> </v>
      </c>
      <c r="I117" s="118" t="s">
        <v>29</v>
      </c>
      <c r="J117" s="34" t="str">
        <f>E21</f>
        <v xml:space="preserve"> </v>
      </c>
      <c r="L117" s="36"/>
    </row>
    <row r="118" s="1" customFormat="1" ht="15.15" customHeight="1">
      <c r="B118" s="36"/>
      <c r="C118" s="30" t="s">
        <v>27</v>
      </c>
      <c r="F118" s="25" t="str">
        <f>IF(E18="","",E18)</f>
        <v>Vyplň údaj</v>
      </c>
      <c r="I118" s="118" t="s">
        <v>31</v>
      </c>
      <c r="J118" s="34" t="str">
        <f>E24</f>
        <v xml:space="preserve"> </v>
      </c>
      <c r="L118" s="36"/>
    </row>
    <row r="119" s="1" customFormat="1" ht="10.32" customHeight="1">
      <c r="B119" s="36"/>
      <c r="I119" s="117"/>
      <c r="L119" s="36"/>
    </row>
    <row r="120" s="10" customFormat="1" ht="29.28" customHeight="1">
      <c r="B120" s="154"/>
      <c r="C120" s="155" t="s">
        <v>107</v>
      </c>
      <c r="D120" s="156" t="s">
        <v>58</v>
      </c>
      <c r="E120" s="156" t="s">
        <v>54</v>
      </c>
      <c r="F120" s="156" t="s">
        <v>55</v>
      </c>
      <c r="G120" s="156" t="s">
        <v>108</v>
      </c>
      <c r="H120" s="156" t="s">
        <v>109</v>
      </c>
      <c r="I120" s="157" t="s">
        <v>110</v>
      </c>
      <c r="J120" s="156" t="s">
        <v>98</v>
      </c>
      <c r="K120" s="158" t="s">
        <v>111</v>
      </c>
      <c r="L120" s="154"/>
      <c r="M120" s="81" t="s">
        <v>1</v>
      </c>
      <c r="N120" s="82" t="s">
        <v>37</v>
      </c>
      <c r="O120" s="82" t="s">
        <v>112</v>
      </c>
      <c r="P120" s="82" t="s">
        <v>113</v>
      </c>
      <c r="Q120" s="82" t="s">
        <v>114</v>
      </c>
      <c r="R120" s="82" t="s">
        <v>115</v>
      </c>
      <c r="S120" s="82" t="s">
        <v>116</v>
      </c>
      <c r="T120" s="83" t="s">
        <v>117</v>
      </c>
    </row>
    <row r="121" s="1" customFormat="1" ht="22.8" customHeight="1">
      <c r="B121" s="36"/>
      <c r="C121" s="86" t="s">
        <v>118</v>
      </c>
      <c r="I121" s="117"/>
      <c r="J121" s="159">
        <f>BK121</f>
        <v>0</v>
      </c>
      <c r="L121" s="36"/>
      <c r="M121" s="84"/>
      <c r="N121" s="68"/>
      <c r="O121" s="68"/>
      <c r="P121" s="160">
        <f>P122</f>
        <v>0</v>
      </c>
      <c r="Q121" s="68"/>
      <c r="R121" s="160">
        <f>R122</f>
        <v>0</v>
      </c>
      <c r="S121" s="68"/>
      <c r="T121" s="161">
        <f>T122</f>
        <v>0</v>
      </c>
      <c r="AT121" s="17" t="s">
        <v>72</v>
      </c>
      <c r="AU121" s="17" t="s">
        <v>100</v>
      </c>
      <c r="BK121" s="162">
        <f>BK122</f>
        <v>0</v>
      </c>
    </row>
    <row r="122" s="11" customFormat="1" ht="25.92" customHeight="1">
      <c r="B122" s="163"/>
      <c r="D122" s="164" t="s">
        <v>72</v>
      </c>
      <c r="E122" s="165" t="s">
        <v>119</v>
      </c>
      <c r="F122" s="165" t="s">
        <v>120</v>
      </c>
      <c r="I122" s="166"/>
      <c r="J122" s="167">
        <f>BK122</f>
        <v>0</v>
      </c>
      <c r="L122" s="163"/>
      <c r="M122" s="168"/>
      <c r="N122" s="169"/>
      <c r="O122" s="169"/>
      <c r="P122" s="170">
        <f>P123+P136+P143+P148</f>
        <v>0</v>
      </c>
      <c r="Q122" s="169"/>
      <c r="R122" s="170">
        <f>R123+R136+R143+R148</f>
        <v>0</v>
      </c>
      <c r="S122" s="169"/>
      <c r="T122" s="171">
        <f>T123+T136+T143+T148</f>
        <v>0</v>
      </c>
      <c r="AR122" s="164" t="s">
        <v>121</v>
      </c>
      <c r="AT122" s="172" t="s">
        <v>72</v>
      </c>
      <c r="AU122" s="172" t="s">
        <v>73</v>
      </c>
      <c r="AY122" s="164" t="s">
        <v>122</v>
      </c>
      <c r="BK122" s="173">
        <f>BK123+BK136+BK143+BK148</f>
        <v>0</v>
      </c>
    </row>
    <row r="123" s="11" customFormat="1" ht="22.8" customHeight="1">
      <c r="B123" s="163"/>
      <c r="D123" s="164" t="s">
        <v>72</v>
      </c>
      <c r="E123" s="174" t="s">
        <v>123</v>
      </c>
      <c r="F123" s="174" t="s">
        <v>124</v>
      </c>
      <c r="I123" s="166"/>
      <c r="J123" s="175">
        <f>BK123</f>
        <v>0</v>
      </c>
      <c r="L123" s="163"/>
      <c r="M123" s="168"/>
      <c r="N123" s="169"/>
      <c r="O123" s="169"/>
      <c r="P123" s="170">
        <f>SUM(P124:P135)</f>
        <v>0</v>
      </c>
      <c r="Q123" s="169"/>
      <c r="R123" s="170">
        <f>SUM(R124:R135)</f>
        <v>0</v>
      </c>
      <c r="S123" s="169"/>
      <c r="T123" s="171">
        <f>SUM(T124:T135)</f>
        <v>0</v>
      </c>
      <c r="AR123" s="164" t="s">
        <v>121</v>
      </c>
      <c r="AT123" s="172" t="s">
        <v>72</v>
      </c>
      <c r="AU123" s="172" t="s">
        <v>81</v>
      </c>
      <c r="AY123" s="164" t="s">
        <v>122</v>
      </c>
      <c r="BK123" s="173">
        <f>SUM(BK124:BK135)</f>
        <v>0</v>
      </c>
    </row>
    <row r="124" s="1" customFormat="1" ht="16.5" customHeight="1">
      <c r="B124" s="176"/>
      <c r="C124" s="177" t="s">
        <v>81</v>
      </c>
      <c r="D124" s="177" t="s">
        <v>125</v>
      </c>
      <c r="E124" s="178" t="s">
        <v>126</v>
      </c>
      <c r="F124" s="179" t="s">
        <v>127</v>
      </c>
      <c r="G124" s="180" t="s">
        <v>128</v>
      </c>
      <c r="H124" s="181">
        <v>1</v>
      </c>
      <c r="I124" s="182"/>
      <c r="J124" s="183">
        <f>ROUND(I124*H124,2)</f>
        <v>0</v>
      </c>
      <c r="K124" s="179" t="s">
        <v>129</v>
      </c>
      <c r="L124" s="36"/>
      <c r="M124" s="184" t="s">
        <v>1</v>
      </c>
      <c r="N124" s="185" t="s">
        <v>38</v>
      </c>
      <c r="O124" s="72"/>
      <c r="P124" s="186">
        <f>O124*H124</f>
        <v>0</v>
      </c>
      <c r="Q124" s="186">
        <v>0</v>
      </c>
      <c r="R124" s="186">
        <f>Q124*H124</f>
        <v>0</v>
      </c>
      <c r="S124" s="186">
        <v>0</v>
      </c>
      <c r="T124" s="187">
        <f>S124*H124</f>
        <v>0</v>
      </c>
      <c r="AR124" s="188" t="s">
        <v>130</v>
      </c>
      <c r="AT124" s="188" t="s">
        <v>125</v>
      </c>
      <c r="AU124" s="188" t="s">
        <v>83</v>
      </c>
      <c r="AY124" s="17" t="s">
        <v>122</v>
      </c>
      <c r="BE124" s="189">
        <f>IF(N124="základní",J124,0)</f>
        <v>0</v>
      </c>
      <c r="BF124" s="189">
        <f>IF(N124="snížená",J124,0)</f>
        <v>0</v>
      </c>
      <c r="BG124" s="189">
        <f>IF(N124="zákl. přenesená",J124,0)</f>
        <v>0</v>
      </c>
      <c r="BH124" s="189">
        <f>IF(N124="sníž. přenesená",J124,0)</f>
        <v>0</v>
      </c>
      <c r="BI124" s="189">
        <f>IF(N124="nulová",J124,0)</f>
        <v>0</v>
      </c>
      <c r="BJ124" s="17" t="s">
        <v>81</v>
      </c>
      <c r="BK124" s="189">
        <f>ROUND(I124*H124,2)</f>
        <v>0</v>
      </c>
      <c r="BL124" s="17" t="s">
        <v>130</v>
      </c>
      <c r="BM124" s="188" t="s">
        <v>131</v>
      </c>
    </row>
    <row r="125" s="1" customFormat="1">
      <c r="B125" s="36"/>
      <c r="D125" s="190" t="s">
        <v>132</v>
      </c>
      <c r="F125" s="191" t="s">
        <v>133</v>
      </c>
      <c r="I125" s="117"/>
      <c r="L125" s="36"/>
      <c r="M125" s="192"/>
      <c r="N125" s="72"/>
      <c r="O125" s="72"/>
      <c r="P125" s="72"/>
      <c r="Q125" s="72"/>
      <c r="R125" s="72"/>
      <c r="S125" s="72"/>
      <c r="T125" s="73"/>
      <c r="AT125" s="17" t="s">
        <v>132</v>
      </c>
      <c r="AU125" s="17" t="s">
        <v>83</v>
      </c>
    </row>
    <row r="126" s="1" customFormat="1" ht="16.5" customHeight="1">
      <c r="B126" s="176"/>
      <c r="C126" s="177" t="s">
        <v>83</v>
      </c>
      <c r="D126" s="177" t="s">
        <v>125</v>
      </c>
      <c r="E126" s="178" t="s">
        <v>134</v>
      </c>
      <c r="F126" s="179" t="s">
        <v>135</v>
      </c>
      <c r="G126" s="180" t="s">
        <v>128</v>
      </c>
      <c r="H126" s="181">
        <v>1</v>
      </c>
      <c r="I126" s="182"/>
      <c r="J126" s="183">
        <f>ROUND(I126*H126,2)</f>
        <v>0</v>
      </c>
      <c r="K126" s="179" t="s">
        <v>129</v>
      </c>
      <c r="L126" s="36"/>
      <c r="M126" s="184" t="s">
        <v>1</v>
      </c>
      <c r="N126" s="185" t="s">
        <v>38</v>
      </c>
      <c r="O126" s="72"/>
      <c r="P126" s="186">
        <f>O126*H126</f>
        <v>0</v>
      </c>
      <c r="Q126" s="186">
        <v>0</v>
      </c>
      <c r="R126" s="186">
        <f>Q126*H126</f>
        <v>0</v>
      </c>
      <c r="S126" s="186">
        <v>0</v>
      </c>
      <c r="T126" s="187">
        <f>S126*H126</f>
        <v>0</v>
      </c>
      <c r="AR126" s="188" t="s">
        <v>130</v>
      </c>
      <c r="AT126" s="188" t="s">
        <v>125</v>
      </c>
      <c r="AU126" s="188" t="s">
        <v>83</v>
      </c>
      <c r="AY126" s="17" t="s">
        <v>122</v>
      </c>
      <c r="BE126" s="189">
        <f>IF(N126="základní",J126,0)</f>
        <v>0</v>
      </c>
      <c r="BF126" s="189">
        <f>IF(N126="snížená",J126,0)</f>
        <v>0</v>
      </c>
      <c r="BG126" s="189">
        <f>IF(N126="zákl. přenesená",J126,0)</f>
        <v>0</v>
      </c>
      <c r="BH126" s="189">
        <f>IF(N126="sníž. přenesená",J126,0)</f>
        <v>0</v>
      </c>
      <c r="BI126" s="189">
        <f>IF(N126="nulová",J126,0)</f>
        <v>0</v>
      </c>
      <c r="BJ126" s="17" t="s">
        <v>81</v>
      </c>
      <c r="BK126" s="189">
        <f>ROUND(I126*H126,2)</f>
        <v>0</v>
      </c>
      <c r="BL126" s="17" t="s">
        <v>130</v>
      </c>
      <c r="BM126" s="188" t="s">
        <v>136</v>
      </c>
    </row>
    <row r="127" s="1" customFormat="1">
      <c r="B127" s="36"/>
      <c r="D127" s="190" t="s">
        <v>132</v>
      </c>
      <c r="F127" s="191" t="s">
        <v>135</v>
      </c>
      <c r="I127" s="117"/>
      <c r="L127" s="36"/>
      <c r="M127" s="192"/>
      <c r="N127" s="72"/>
      <c r="O127" s="72"/>
      <c r="P127" s="72"/>
      <c r="Q127" s="72"/>
      <c r="R127" s="72"/>
      <c r="S127" s="72"/>
      <c r="T127" s="73"/>
      <c r="AT127" s="17" t="s">
        <v>132</v>
      </c>
      <c r="AU127" s="17" t="s">
        <v>83</v>
      </c>
    </row>
    <row r="128" s="1" customFormat="1" ht="16.5" customHeight="1">
      <c r="B128" s="176"/>
      <c r="C128" s="177" t="s">
        <v>137</v>
      </c>
      <c r="D128" s="177" t="s">
        <v>125</v>
      </c>
      <c r="E128" s="178" t="s">
        <v>138</v>
      </c>
      <c r="F128" s="179" t="s">
        <v>139</v>
      </c>
      <c r="G128" s="180" t="s">
        <v>128</v>
      </c>
      <c r="H128" s="181">
        <v>1</v>
      </c>
      <c r="I128" s="182"/>
      <c r="J128" s="183">
        <f>ROUND(I128*H128,2)</f>
        <v>0</v>
      </c>
      <c r="K128" s="179" t="s">
        <v>129</v>
      </c>
      <c r="L128" s="36"/>
      <c r="M128" s="184" t="s">
        <v>1</v>
      </c>
      <c r="N128" s="185" t="s">
        <v>38</v>
      </c>
      <c r="O128" s="72"/>
      <c r="P128" s="186">
        <f>O128*H128</f>
        <v>0</v>
      </c>
      <c r="Q128" s="186">
        <v>0</v>
      </c>
      <c r="R128" s="186">
        <f>Q128*H128</f>
        <v>0</v>
      </c>
      <c r="S128" s="186">
        <v>0</v>
      </c>
      <c r="T128" s="187">
        <f>S128*H128</f>
        <v>0</v>
      </c>
      <c r="AR128" s="188" t="s">
        <v>130</v>
      </c>
      <c r="AT128" s="188" t="s">
        <v>125</v>
      </c>
      <c r="AU128" s="188" t="s">
        <v>83</v>
      </c>
      <c r="AY128" s="17" t="s">
        <v>122</v>
      </c>
      <c r="BE128" s="189">
        <f>IF(N128="základní",J128,0)</f>
        <v>0</v>
      </c>
      <c r="BF128" s="189">
        <f>IF(N128="snížená",J128,0)</f>
        <v>0</v>
      </c>
      <c r="BG128" s="189">
        <f>IF(N128="zákl. přenesená",J128,0)</f>
        <v>0</v>
      </c>
      <c r="BH128" s="189">
        <f>IF(N128="sníž. přenesená",J128,0)</f>
        <v>0</v>
      </c>
      <c r="BI128" s="189">
        <f>IF(N128="nulová",J128,0)</f>
        <v>0</v>
      </c>
      <c r="BJ128" s="17" t="s">
        <v>81</v>
      </c>
      <c r="BK128" s="189">
        <f>ROUND(I128*H128,2)</f>
        <v>0</v>
      </c>
      <c r="BL128" s="17" t="s">
        <v>130</v>
      </c>
      <c r="BM128" s="188" t="s">
        <v>140</v>
      </c>
    </row>
    <row r="129" s="1" customFormat="1">
      <c r="B129" s="36"/>
      <c r="D129" s="190" t="s">
        <v>132</v>
      </c>
      <c r="F129" s="191" t="s">
        <v>139</v>
      </c>
      <c r="I129" s="117"/>
      <c r="L129" s="36"/>
      <c r="M129" s="192"/>
      <c r="N129" s="72"/>
      <c r="O129" s="72"/>
      <c r="P129" s="72"/>
      <c r="Q129" s="72"/>
      <c r="R129" s="72"/>
      <c r="S129" s="72"/>
      <c r="T129" s="73"/>
      <c r="AT129" s="17" t="s">
        <v>132</v>
      </c>
      <c r="AU129" s="17" t="s">
        <v>83</v>
      </c>
    </row>
    <row r="130" s="1" customFormat="1">
      <c r="B130" s="36"/>
      <c r="D130" s="190" t="s">
        <v>141</v>
      </c>
      <c r="F130" s="193" t="s">
        <v>142</v>
      </c>
      <c r="I130" s="117"/>
      <c r="L130" s="36"/>
      <c r="M130" s="192"/>
      <c r="N130" s="72"/>
      <c r="O130" s="72"/>
      <c r="P130" s="72"/>
      <c r="Q130" s="72"/>
      <c r="R130" s="72"/>
      <c r="S130" s="72"/>
      <c r="T130" s="73"/>
      <c r="AT130" s="17" t="s">
        <v>141</v>
      </c>
      <c r="AU130" s="17" t="s">
        <v>83</v>
      </c>
    </row>
    <row r="131" s="1" customFormat="1" ht="16.5" customHeight="1">
      <c r="B131" s="176"/>
      <c r="C131" s="177" t="s">
        <v>143</v>
      </c>
      <c r="D131" s="177" t="s">
        <v>125</v>
      </c>
      <c r="E131" s="178" t="s">
        <v>144</v>
      </c>
      <c r="F131" s="179" t="s">
        <v>145</v>
      </c>
      <c r="G131" s="180" t="s">
        <v>128</v>
      </c>
      <c r="H131" s="181">
        <v>1</v>
      </c>
      <c r="I131" s="182"/>
      <c r="J131" s="183">
        <f>ROUND(I131*H131,2)</f>
        <v>0</v>
      </c>
      <c r="K131" s="179" t="s">
        <v>129</v>
      </c>
      <c r="L131" s="36"/>
      <c r="M131" s="184" t="s">
        <v>1</v>
      </c>
      <c r="N131" s="185" t="s">
        <v>38</v>
      </c>
      <c r="O131" s="72"/>
      <c r="P131" s="186">
        <f>O131*H131</f>
        <v>0</v>
      </c>
      <c r="Q131" s="186">
        <v>0</v>
      </c>
      <c r="R131" s="186">
        <f>Q131*H131</f>
        <v>0</v>
      </c>
      <c r="S131" s="186">
        <v>0</v>
      </c>
      <c r="T131" s="187">
        <f>S131*H131</f>
        <v>0</v>
      </c>
      <c r="AR131" s="188" t="s">
        <v>130</v>
      </c>
      <c r="AT131" s="188" t="s">
        <v>125</v>
      </c>
      <c r="AU131" s="188" t="s">
        <v>83</v>
      </c>
      <c r="AY131" s="17" t="s">
        <v>122</v>
      </c>
      <c r="BE131" s="189">
        <f>IF(N131="základní",J131,0)</f>
        <v>0</v>
      </c>
      <c r="BF131" s="189">
        <f>IF(N131="snížená",J131,0)</f>
        <v>0</v>
      </c>
      <c r="BG131" s="189">
        <f>IF(N131="zákl. přenesená",J131,0)</f>
        <v>0</v>
      </c>
      <c r="BH131" s="189">
        <f>IF(N131="sníž. přenesená",J131,0)</f>
        <v>0</v>
      </c>
      <c r="BI131" s="189">
        <f>IF(N131="nulová",J131,0)</f>
        <v>0</v>
      </c>
      <c r="BJ131" s="17" t="s">
        <v>81</v>
      </c>
      <c r="BK131" s="189">
        <f>ROUND(I131*H131,2)</f>
        <v>0</v>
      </c>
      <c r="BL131" s="17" t="s">
        <v>130</v>
      </c>
      <c r="BM131" s="188" t="s">
        <v>146</v>
      </c>
    </row>
    <row r="132" s="1" customFormat="1">
      <c r="B132" s="36"/>
      <c r="D132" s="190" t="s">
        <v>132</v>
      </c>
      <c r="F132" s="191" t="s">
        <v>147</v>
      </c>
      <c r="I132" s="117"/>
      <c r="L132" s="36"/>
      <c r="M132" s="192"/>
      <c r="N132" s="72"/>
      <c r="O132" s="72"/>
      <c r="P132" s="72"/>
      <c r="Q132" s="72"/>
      <c r="R132" s="72"/>
      <c r="S132" s="72"/>
      <c r="T132" s="73"/>
      <c r="AT132" s="17" t="s">
        <v>132</v>
      </c>
      <c r="AU132" s="17" t="s">
        <v>83</v>
      </c>
    </row>
    <row r="133" s="1" customFormat="1">
      <c r="B133" s="36"/>
      <c r="D133" s="190" t="s">
        <v>141</v>
      </c>
      <c r="F133" s="193" t="s">
        <v>148</v>
      </c>
      <c r="I133" s="117"/>
      <c r="L133" s="36"/>
      <c r="M133" s="192"/>
      <c r="N133" s="72"/>
      <c r="O133" s="72"/>
      <c r="P133" s="72"/>
      <c r="Q133" s="72"/>
      <c r="R133" s="72"/>
      <c r="S133" s="72"/>
      <c r="T133" s="73"/>
      <c r="AT133" s="17" t="s">
        <v>141</v>
      </c>
      <c r="AU133" s="17" t="s">
        <v>83</v>
      </c>
    </row>
    <row r="134" s="1" customFormat="1" ht="16.5" customHeight="1">
      <c r="B134" s="176"/>
      <c r="C134" s="177" t="s">
        <v>121</v>
      </c>
      <c r="D134" s="177" t="s">
        <v>125</v>
      </c>
      <c r="E134" s="178" t="s">
        <v>149</v>
      </c>
      <c r="F134" s="179" t="s">
        <v>150</v>
      </c>
      <c r="G134" s="180" t="s">
        <v>151</v>
      </c>
      <c r="H134" s="181">
        <v>4</v>
      </c>
      <c r="I134" s="182"/>
      <c r="J134" s="183">
        <f>ROUND(I134*H134,2)</f>
        <v>0</v>
      </c>
      <c r="K134" s="179" t="s">
        <v>129</v>
      </c>
      <c r="L134" s="36"/>
      <c r="M134" s="184" t="s">
        <v>1</v>
      </c>
      <c r="N134" s="185" t="s">
        <v>38</v>
      </c>
      <c r="O134" s="72"/>
      <c r="P134" s="186">
        <f>O134*H134</f>
        <v>0</v>
      </c>
      <c r="Q134" s="186">
        <v>0</v>
      </c>
      <c r="R134" s="186">
        <f>Q134*H134</f>
        <v>0</v>
      </c>
      <c r="S134" s="186">
        <v>0</v>
      </c>
      <c r="T134" s="187">
        <f>S134*H134</f>
        <v>0</v>
      </c>
      <c r="AR134" s="188" t="s">
        <v>130</v>
      </c>
      <c r="AT134" s="188" t="s">
        <v>125</v>
      </c>
      <c r="AU134" s="188" t="s">
        <v>83</v>
      </c>
      <c r="AY134" s="17" t="s">
        <v>122</v>
      </c>
      <c r="BE134" s="189">
        <f>IF(N134="základní",J134,0)</f>
        <v>0</v>
      </c>
      <c r="BF134" s="189">
        <f>IF(N134="snížená",J134,0)</f>
        <v>0</v>
      </c>
      <c r="BG134" s="189">
        <f>IF(N134="zákl. přenesená",J134,0)</f>
        <v>0</v>
      </c>
      <c r="BH134" s="189">
        <f>IF(N134="sníž. přenesená",J134,0)</f>
        <v>0</v>
      </c>
      <c r="BI134" s="189">
        <f>IF(N134="nulová",J134,0)</f>
        <v>0</v>
      </c>
      <c r="BJ134" s="17" t="s">
        <v>81</v>
      </c>
      <c r="BK134" s="189">
        <f>ROUND(I134*H134,2)</f>
        <v>0</v>
      </c>
      <c r="BL134" s="17" t="s">
        <v>130</v>
      </c>
      <c r="BM134" s="188" t="s">
        <v>152</v>
      </c>
    </row>
    <row r="135" s="1" customFormat="1">
      <c r="B135" s="36"/>
      <c r="D135" s="190" t="s">
        <v>132</v>
      </c>
      <c r="F135" s="191" t="s">
        <v>150</v>
      </c>
      <c r="I135" s="117"/>
      <c r="L135" s="36"/>
      <c r="M135" s="192"/>
      <c r="N135" s="72"/>
      <c r="O135" s="72"/>
      <c r="P135" s="72"/>
      <c r="Q135" s="72"/>
      <c r="R135" s="72"/>
      <c r="S135" s="72"/>
      <c r="T135" s="73"/>
      <c r="AT135" s="17" t="s">
        <v>132</v>
      </c>
      <c r="AU135" s="17" t="s">
        <v>83</v>
      </c>
    </row>
    <row r="136" s="11" customFormat="1" ht="22.8" customHeight="1">
      <c r="B136" s="163"/>
      <c r="D136" s="164" t="s">
        <v>72</v>
      </c>
      <c r="E136" s="174" t="s">
        <v>153</v>
      </c>
      <c r="F136" s="174" t="s">
        <v>154</v>
      </c>
      <c r="I136" s="166"/>
      <c r="J136" s="175">
        <f>BK136</f>
        <v>0</v>
      </c>
      <c r="L136" s="163"/>
      <c r="M136" s="168"/>
      <c r="N136" s="169"/>
      <c r="O136" s="169"/>
      <c r="P136" s="170">
        <f>SUM(P137:P142)</f>
        <v>0</v>
      </c>
      <c r="Q136" s="169"/>
      <c r="R136" s="170">
        <f>SUM(R137:R142)</f>
        <v>0</v>
      </c>
      <c r="S136" s="169"/>
      <c r="T136" s="171">
        <f>SUM(T137:T142)</f>
        <v>0</v>
      </c>
      <c r="AR136" s="164" t="s">
        <v>121</v>
      </c>
      <c r="AT136" s="172" t="s">
        <v>72</v>
      </c>
      <c r="AU136" s="172" t="s">
        <v>81</v>
      </c>
      <c r="AY136" s="164" t="s">
        <v>122</v>
      </c>
      <c r="BK136" s="173">
        <f>SUM(BK137:BK142)</f>
        <v>0</v>
      </c>
    </row>
    <row r="137" s="1" customFormat="1" ht="16.5" customHeight="1">
      <c r="B137" s="176"/>
      <c r="C137" s="177" t="s">
        <v>155</v>
      </c>
      <c r="D137" s="177" t="s">
        <v>125</v>
      </c>
      <c r="E137" s="178" t="s">
        <v>156</v>
      </c>
      <c r="F137" s="179" t="s">
        <v>154</v>
      </c>
      <c r="G137" s="180" t="s">
        <v>128</v>
      </c>
      <c r="H137" s="181">
        <v>1</v>
      </c>
      <c r="I137" s="182"/>
      <c r="J137" s="183">
        <f>ROUND(I137*H137,2)</f>
        <v>0</v>
      </c>
      <c r="K137" s="179" t="s">
        <v>129</v>
      </c>
      <c r="L137" s="36"/>
      <c r="M137" s="184" t="s">
        <v>1</v>
      </c>
      <c r="N137" s="185" t="s">
        <v>38</v>
      </c>
      <c r="O137" s="72"/>
      <c r="P137" s="186">
        <f>O137*H137</f>
        <v>0</v>
      </c>
      <c r="Q137" s="186">
        <v>0</v>
      </c>
      <c r="R137" s="186">
        <f>Q137*H137</f>
        <v>0</v>
      </c>
      <c r="S137" s="186">
        <v>0</v>
      </c>
      <c r="T137" s="187">
        <f>S137*H137</f>
        <v>0</v>
      </c>
      <c r="AR137" s="188" t="s">
        <v>130</v>
      </c>
      <c r="AT137" s="188" t="s">
        <v>125</v>
      </c>
      <c r="AU137" s="188" t="s">
        <v>83</v>
      </c>
      <c r="AY137" s="17" t="s">
        <v>122</v>
      </c>
      <c r="BE137" s="189">
        <f>IF(N137="základní",J137,0)</f>
        <v>0</v>
      </c>
      <c r="BF137" s="189">
        <f>IF(N137="snížená",J137,0)</f>
        <v>0</v>
      </c>
      <c r="BG137" s="189">
        <f>IF(N137="zákl. přenesená",J137,0)</f>
        <v>0</v>
      </c>
      <c r="BH137" s="189">
        <f>IF(N137="sníž. přenesená",J137,0)</f>
        <v>0</v>
      </c>
      <c r="BI137" s="189">
        <f>IF(N137="nulová",J137,0)</f>
        <v>0</v>
      </c>
      <c r="BJ137" s="17" t="s">
        <v>81</v>
      </c>
      <c r="BK137" s="189">
        <f>ROUND(I137*H137,2)</f>
        <v>0</v>
      </c>
      <c r="BL137" s="17" t="s">
        <v>130</v>
      </c>
      <c r="BM137" s="188" t="s">
        <v>157</v>
      </c>
    </row>
    <row r="138" s="1" customFormat="1">
      <c r="B138" s="36"/>
      <c r="D138" s="190" t="s">
        <v>132</v>
      </c>
      <c r="F138" s="191" t="s">
        <v>154</v>
      </c>
      <c r="I138" s="117"/>
      <c r="L138" s="36"/>
      <c r="M138" s="192"/>
      <c r="N138" s="72"/>
      <c r="O138" s="72"/>
      <c r="P138" s="72"/>
      <c r="Q138" s="72"/>
      <c r="R138" s="72"/>
      <c r="S138" s="72"/>
      <c r="T138" s="73"/>
      <c r="AT138" s="17" t="s">
        <v>132</v>
      </c>
      <c r="AU138" s="17" t="s">
        <v>83</v>
      </c>
    </row>
    <row r="139" s="1" customFormat="1" ht="16.5" customHeight="1">
      <c r="B139" s="176"/>
      <c r="C139" s="177" t="s">
        <v>158</v>
      </c>
      <c r="D139" s="177" t="s">
        <v>125</v>
      </c>
      <c r="E139" s="178" t="s">
        <v>159</v>
      </c>
      <c r="F139" s="179" t="s">
        <v>160</v>
      </c>
      <c r="G139" s="180" t="s">
        <v>161</v>
      </c>
      <c r="H139" s="181">
        <v>2</v>
      </c>
      <c r="I139" s="182"/>
      <c r="J139" s="183">
        <f>ROUND(I139*H139,2)</f>
        <v>0</v>
      </c>
      <c r="K139" s="179" t="s">
        <v>1</v>
      </c>
      <c r="L139" s="36"/>
      <c r="M139" s="184" t="s">
        <v>1</v>
      </c>
      <c r="N139" s="185" t="s">
        <v>38</v>
      </c>
      <c r="O139" s="72"/>
      <c r="P139" s="186">
        <f>O139*H139</f>
        <v>0</v>
      </c>
      <c r="Q139" s="186">
        <v>0</v>
      </c>
      <c r="R139" s="186">
        <f>Q139*H139</f>
        <v>0</v>
      </c>
      <c r="S139" s="186">
        <v>0</v>
      </c>
      <c r="T139" s="187">
        <f>S139*H139</f>
        <v>0</v>
      </c>
      <c r="AR139" s="188" t="s">
        <v>130</v>
      </c>
      <c r="AT139" s="188" t="s">
        <v>125</v>
      </c>
      <c r="AU139" s="188" t="s">
        <v>83</v>
      </c>
      <c r="AY139" s="17" t="s">
        <v>122</v>
      </c>
      <c r="BE139" s="189">
        <f>IF(N139="základní",J139,0)</f>
        <v>0</v>
      </c>
      <c r="BF139" s="189">
        <f>IF(N139="snížená",J139,0)</f>
        <v>0</v>
      </c>
      <c r="BG139" s="189">
        <f>IF(N139="zákl. přenesená",J139,0)</f>
        <v>0</v>
      </c>
      <c r="BH139" s="189">
        <f>IF(N139="sníž. přenesená",J139,0)</f>
        <v>0</v>
      </c>
      <c r="BI139" s="189">
        <f>IF(N139="nulová",J139,0)</f>
        <v>0</v>
      </c>
      <c r="BJ139" s="17" t="s">
        <v>81</v>
      </c>
      <c r="BK139" s="189">
        <f>ROUND(I139*H139,2)</f>
        <v>0</v>
      </c>
      <c r="BL139" s="17" t="s">
        <v>130</v>
      </c>
      <c r="BM139" s="188" t="s">
        <v>162</v>
      </c>
    </row>
    <row r="140" s="1" customFormat="1">
      <c r="B140" s="36"/>
      <c r="D140" s="190" t="s">
        <v>132</v>
      </c>
      <c r="F140" s="191" t="s">
        <v>163</v>
      </c>
      <c r="I140" s="117"/>
      <c r="L140" s="36"/>
      <c r="M140" s="192"/>
      <c r="N140" s="72"/>
      <c r="O140" s="72"/>
      <c r="P140" s="72"/>
      <c r="Q140" s="72"/>
      <c r="R140" s="72"/>
      <c r="S140" s="72"/>
      <c r="T140" s="73"/>
      <c r="AT140" s="17" t="s">
        <v>132</v>
      </c>
      <c r="AU140" s="17" t="s">
        <v>83</v>
      </c>
    </row>
    <row r="141" s="1" customFormat="1" ht="16.5" customHeight="1">
      <c r="B141" s="176"/>
      <c r="C141" s="177" t="s">
        <v>164</v>
      </c>
      <c r="D141" s="177" t="s">
        <v>125</v>
      </c>
      <c r="E141" s="178" t="s">
        <v>165</v>
      </c>
      <c r="F141" s="179" t="s">
        <v>166</v>
      </c>
      <c r="G141" s="180" t="s">
        <v>128</v>
      </c>
      <c r="H141" s="181">
        <v>1</v>
      </c>
      <c r="I141" s="182"/>
      <c r="J141" s="183">
        <f>ROUND(I141*H141,2)</f>
        <v>0</v>
      </c>
      <c r="K141" s="179" t="s">
        <v>1</v>
      </c>
      <c r="L141" s="36"/>
      <c r="M141" s="184" t="s">
        <v>1</v>
      </c>
      <c r="N141" s="185" t="s">
        <v>38</v>
      </c>
      <c r="O141" s="72"/>
      <c r="P141" s="186">
        <f>O141*H141</f>
        <v>0</v>
      </c>
      <c r="Q141" s="186">
        <v>0</v>
      </c>
      <c r="R141" s="186">
        <f>Q141*H141</f>
        <v>0</v>
      </c>
      <c r="S141" s="186">
        <v>0</v>
      </c>
      <c r="T141" s="187">
        <f>S141*H141</f>
        <v>0</v>
      </c>
      <c r="AR141" s="188" t="s">
        <v>130</v>
      </c>
      <c r="AT141" s="188" t="s">
        <v>125</v>
      </c>
      <c r="AU141" s="188" t="s">
        <v>83</v>
      </c>
      <c r="AY141" s="17" t="s">
        <v>122</v>
      </c>
      <c r="BE141" s="189">
        <f>IF(N141="základní",J141,0)</f>
        <v>0</v>
      </c>
      <c r="BF141" s="189">
        <f>IF(N141="snížená",J141,0)</f>
        <v>0</v>
      </c>
      <c r="BG141" s="189">
        <f>IF(N141="zákl. přenesená",J141,0)</f>
        <v>0</v>
      </c>
      <c r="BH141" s="189">
        <f>IF(N141="sníž. přenesená",J141,0)</f>
        <v>0</v>
      </c>
      <c r="BI141" s="189">
        <f>IF(N141="nulová",J141,0)</f>
        <v>0</v>
      </c>
      <c r="BJ141" s="17" t="s">
        <v>81</v>
      </c>
      <c r="BK141" s="189">
        <f>ROUND(I141*H141,2)</f>
        <v>0</v>
      </c>
      <c r="BL141" s="17" t="s">
        <v>130</v>
      </c>
      <c r="BM141" s="188" t="s">
        <v>167</v>
      </c>
    </row>
    <row r="142" s="1" customFormat="1">
      <c r="B142" s="36"/>
      <c r="D142" s="190" t="s">
        <v>132</v>
      </c>
      <c r="F142" s="191" t="s">
        <v>166</v>
      </c>
      <c r="I142" s="117"/>
      <c r="L142" s="36"/>
      <c r="M142" s="192"/>
      <c r="N142" s="72"/>
      <c r="O142" s="72"/>
      <c r="P142" s="72"/>
      <c r="Q142" s="72"/>
      <c r="R142" s="72"/>
      <c r="S142" s="72"/>
      <c r="T142" s="73"/>
      <c r="AT142" s="17" t="s">
        <v>132</v>
      </c>
      <c r="AU142" s="17" t="s">
        <v>83</v>
      </c>
    </row>
    <row r="143" s="11" customFormat="1" ht="22.8" customHeight="1">
      <c r="B143" s="163"/>
      <c r="D143" s="164" t="s">
        <v>72</v>
      </c>
      <c r="E143" s="174" t="s">
        <v>168</v>
      </c>
      <c r="F143" s="174" t="s">
        <v>169</v>
      </c>
      <c r="I143" s="166"/>
      <c r="J143" s="175">
        <f>BK143</f>
        <v>0</v>
      </c>
      <c r="L143" s="163"/>
      <c r="M143" s="168"/>
      <c r="N143" s="169"/>
      <c r="O143" s="169"/>
      <c r="P143" s="170">
        <f>SUM(P144:P147)</f>
        <v>0</v>
      </c>
      <c r="Q143" s="169"/>
      <c r="R143" s="170">
        <f>SUM(R144:R147)</f>
        <v>0</v>
      </c>
      <c r="S143" s="169"/>
      <c r="T143" s="171">
        <f>SUM(T144:T147)</f>
        <v>0</v>
      </c>
      <c r="AR143" s="164" t="s">
        <v>121</v>
      </c>
      <c r="AT143" s="172" t="s">
        <v>72</v>
      </c>
      <c r="AU143" s="172" t="s">
        <v>81</v>
      </c>
      <c r="AY143" s="164" t="s">
        <v>122</v>
      </c>
      <c r="BK143" s="173">
        <f>SUM(BK144:BK147)</f>
        <v>0</v>
      </c>
    </row>
    <row r="144" s="1" customFormat="1" ht="16.5" customHeight="1">
      <c r="B144" s="176"/>
      <c r="C144" s="177" t="s">
        <v>170</v>
      </c>
      <c r="D144" s="177" t="s">
        <v>125</v>
      </c>
      <c r="E144" s="178" t="s">
        <v>171</v>
      </c>
      <c r="F144" s="179" t="s">
        <v>172</v>
      </c>
      <c r="G144" s="180" t="s">
        <v>128</v>
      </c>
      <c r="H144" s="181">
        <v>1</v>
      </c>
      <c r="I144" s="182"/>
      <c r="J144" s="183">
        <f>ROUND(I144*H144,2)</f>
        <v>0</v>
      </c>
      <c r="K144" s="179" t="s">
        <v>129</v>
      </c>
      <c r="L144" s="36"/>
      <c r="M144" s="184" t="s">
        <v>1</v>
      </c>
      <c r="N144" s="185" t="s">
        <v>38</v>
      </c>
      <c r="O144" s="72"/>
      <c r="P144" s="186">
        <f>O144*H144</f>
        <v>0</v>
      </c>
      <c r="Q144" s="186">
        <v>0</v>
      </c>
      <c r="R144" s="186">
        <f>Q144*H144</f>
        <v>0</v>
      </c>
      <c r="S144" s="186">
        <v>0</v>
      </c>
      <c r="T144" s="187">
        <f>S144*H144</f>
        <v>0</v>
      </c>
      <c r="AR144" s="188" t="s">
        <v>130</v>
      </c>
      <c r="AT144" s="188" t="s">
        <v>125</v>
      </c>
      <c r="AU144" s="188" t="s">
        <v>83</v>
      </c>
      <c r="AY144" s="17" t="s">
        <v>122</v>
      </c>
      <c r="BE144" s="189">
        <f>IF(N144="základní",J144,0)</f>
        <v>0</v>
      </c>
      <c r="BF144" s="189">
        <f>IF(N144="snížená",J144,0)</f>
        <v>0</v>
      </c>
      <c r="BG144" s="189">
        <f>IF(N144="zákl. přenesená",J144,0)</f>
        <v>0</v>
      </c>
      <c r="BH144" s="189">
        <f>IF(N144="sníž. přenesená",J144,0)</f>
        <v>0</v>
      </c>
      <c r="BI144" s="189">
        <f>IF(N144="nulová",J144,0)</f>
        <v>0</v>
      </c>
      <c r="BJ144" s="17" t="s">
        <v>81</v>
      </c>
      <c r="BK144" s="189">
        <f>ROUND(I144*H144,2)</f>
        <v>0</v>
      </c>
      <c r="BL144" s="17" t="s">
        <v>130</v>
      </c>
      <c r="BM144" s="188" t="s">
        <v>173</v>
      </c>
    </row>
    <row r="145" s="1" customFormat="1">
      <c r="B145" s="36"/>
      <c r="D145" s="190" t="s">
        <v>132</v>
      </c>
      <c r="F145" s="191" t="s">
        <v>174</v>
      </c>
      <c r="I145" s="117"/>
      <c r="L145" s="36"/>
      <c r="M145" s="192"/>
      <c r="N145" s="72"/>
      <c r="O145" s="72"/>
      <c r="P145" s="72"/>
      <c r="Q145" s="72"/>
      <c r="R145" s="72"/>
      <c r="S145" s="72"/>
      <c r="T145" s="73"/>
      <c r="AT145" s="17" t="s">
        <v>132</v>
      </c>
      <c r="AU145" s="17" t="s">
        <v>83</v>
      </c>
    </row>
    <row r="146" s="1" customFormat="1" ht="16.5" customHeight="1">
      <c r="B146" s="176"/>
      <c r="C146" s="177" t="s">
        <v>175</v>
      </c>
      <c r="D146" s="177" t="s">
        <v>125</v>
      </c>
      <c r="E146" s="178" t="s">
        <v>176</v>
      </c>
      <c r="F146" s="179" t="s">
        <v>177</v>
      </c>
      <c r="G146" s="180" t="s">
        <v>128</v>
      </c>
      <c r="H146" s="181">
        <v>1</v>
      </c>
      <c r="I146" s="182"/>
      <c r="J146" s="183">
        <f>ROUND(I146*H146,2)</f>
        <v>0</v>
      </c>
      <c r="K146" s="179" t="s">
        <v>129</v>
      </c>
      <c r="L146" s="36"/>
      <c r="M146" s="184" t="s">
        <v>1</v>
      </c>
      <c r="N146" s="185" t="s">
        <v>38</v>
      </c>
      <c r="O146" s="72"/>
      <c r="P146" s="186">
        <f>O146*H146</f>
        <v>0</v>
      </c>
      <c r="Q146" s="186">
        <v>0</v>
      </c>
      <c r="R146" s="186">
        <f>Q146*H146</f>
        <v>0</v>
      </c>
      <c r="S146" s="186">
        <v>0</v>
      </c>
      <c r="T146" s="187">
        <f>S146*H146</f>
        <v>0</v>
      </c>
      <c r="AR146" s="188" t="s">
        <v>130</v>
      </c>
      <c r="AT146" s="188" t="s">
        <v>125</v>
      </c>
      <c r="AU146" s="188" t="s">
        <v>83</v>
      </c>
      <c r="AY146" s="17" t="s">
        <v>122</v>
      </c>
      <c r="BE146" s="189">
        <f>IF(N146="základní",J146,0)</f>
        <v>0</v>
      </c>
      <c r="BF146" s="189">
        <f>IF(N146="snížená",J146,0)</f>
        <v>0</v>
      </c>
      <c r="BG146" s="189">
        <f>IF(N146="zákl. přenesená",J146,0)</f>
        <v>0</v>
      </c>
      <c r="BH146" s="189">
        <f>IF(N146="sníž. přenesená",J146,0)</f>
        <v>0</v>
      </c>
      <c r="BI146" s="189">
        <f>IF(N146="nulová",J146,0)</f>
        <v>0</v>
      </c>
      <c r="BJ146" s="17" t="s">
        <v>81</v>
      </c>
      <c r="BK146" s="189">
        <f>ROUND(I146*H146,2)</f>
        <v>0</v>
      </c>
      <c r="BL146" s="17" t="s">
        <v>130</v>
      </c>
      <c r="BM146" s="188" t="s">
        <v>178</v>
      </c>
    </row>
    <row r="147" s="1" customFormat="1">
      <c r="B147" s="36"/>
      <c r="D147" s="190" t="s">
        <v>132</v>
      </c>
      <c r="F147" s="191" t="s">
        <v>179</v>
      </c>
      <c r="I147" s="117"/>
      <c r="L147" s="36"/>
      <c r="M147" s="192"/>
      <c r="N147" s="72"/>
      <c r="O147" s="72"/>
      <c r="P147" s="72"/>
      <c r="Q147" s="72"/>
      <c r="R147" s="72"/>
      <c r="S147" s="72"/>
      <c r="T147" s="73"/>
      <c r="AT147" s="17" t="s">
        <v>132</v>
      </c>
      <c r="AU147" s="17" t="s">
        <v>83</v>
      </c>
    </row>
    <row r="148" s="11" customFormat="1" ht="22.8" customHeight="1">
      <c r="B148" s="163"/>
      <c r="D148" s="164" t="s">
        <v>72</v>
      </c>
      <c r="E148" s="174" t="s">
        <v>180</v>
      </c>
      <c r="F148" s="174" t="s">
        <v>181</v>
      </c>
      <c r="I148" s="166"/>
      <c r="J148" s="175">
        <f>BK148</f>
        <v>0</v>
      </c>
      <c r="L148" s="163"/>
      <c r="M148" s="168"/>
      <c r="N148" s="169"/>
      <c r="O148" s="169"/>
      <c r="P148" s="170">
        <f>SUM(P149:P154)</f>
        <v>0</v>
      </c>
      <c r="Q148" s="169"/>
      <c r="R148" s="170">
        <f>SUM(R149:R154)</f>
        <v>0</v>
      </c>
      <c r="S148" s="169"/>
      <c r="T148" s="171">
        <f>SUM(T149:T154)</f>
        <v>0</v>
      </c>
      <c r="AR148" s="164" t="s">
        <v>121</v>
      </c>
      <c r="AT148" s="172" t="s">
        <v>72</v>
      </c>
      <c r="AU148" s="172" t="s">
        <v>81</v>
      </c>
      <c r="AY148" s="164" t="s">
        <v>122</v>
      </c>
      <c r="BK148" s="173">
        <f>SUM(BK149:BK154)</f>
        <v>0</v>
      </c>
    </row>
    <row r="149" s="1" customFormat="1" ht="16.5" customHeight="1">
      <c r="B149" s="176"/>
      <c r="C149" s="177" t="s">
        <v>182</v>
      </c>
      <c r="D149" s="177" t="s">
        <v>125</v>
      </c>
      <c r="E149" s="178" t="s">
        <v>183</v>
      </c>
      <c r="F149" s="179" t="s">
        <v>184</v>
      </c>
      <c r="G149" s="180" t="s">
        <v>128</v>
      </c>
      <c r="H149" s="181">
        <v>2</v>
      </c>
      <c r="I149" s="182"/>
      <c r="J149" s="183">
        <f>ROUND(I149*H149,2)</f>
        <v>0</v>
      </c>
      <c r="K149" s="179" t="s">
        <v>129</v>
      </c>
      <c r="L149" s="36"/>
      <c r="M149" s="184" t="s">
        <v>1</v>
      </c>
      <c r="N149" s="185" t="s">
        <v>38</v>
      </c>
      <c r="O149" s="72"/>
      <c r="P149" s="186">
        <f>O149*H149</f>
        <v>0</v>
      </c>
      <c r="Q149" s="186">
        <v>0</v>
      </c>
      <c r="R149" s="186">
        <f>Q149*H149</f>
        <v>0</v>
      </c>
      <c r="S149" s="186">
        <v>0</v>
      </c>
      <c r="T149" s="187">
        <f>S149*H149</f>
        <v>0</v>
      </c>
      <c r="AR149" s="188" t="s">
        <v>130</v>
      </c>
      <c r="AT149" s="188" t="s">
        <v>125</v>
      </c>
      <c r="AU149" s="188" t="s">
        <v>83</v>
      </c>
      <c r="AY149" s="17" t="s">
        <v>122</v>
      </c>
      <c r="BE149" s="189">
        <f>IF(N149="základní",J149,0)</f>
        <v>0</v>
      </c>
      <c r="BF149" s="189">
        <f>IF(N149="snížená",J149,0)</f>
        <v>0</v>
      </c>
      <c r="BG149" s="189">
        <f>IF(N149="zákl. přenesená",J149,0)</f>
        <v>0</v>
      </c>
      <c r="BH149" s="189">
        <f>IF(N149="sníž. přenesená",J149,0)</f>
        <v>0</v>
      </c>
      <c r="BI149" s="189">
        <f>IF(N149="nulová",J149,0)</f>
        <v>0</v>
      </c>
      <c r="BJ149" s="17" t="s">
        <v>81</v>
      </c>
      <c r="BK149" s="189">
        <f>ROUND(I149*H149,2)</f>
        <v>0</v>
      </c>
      <c r="BL149" s="17" t="s">
        <v>130</v>
      </c>
      <c r="BM149" s="188" t="s">
        <v>185</v>
      </c>
    </row>
    <row r="150" s="1" customFormat="1">
      <c r="B150" s="36"/>
      <c r="D150" s="190" t="s">
        <v>132</v>
      </c>
      <c r="F150" s="191" t="s">
        <v>184</v>
      </c>
      <c r="I150" s="117"/>
      <c r="L150" s="36"/>
      <c r="M150" s="192"/>
      <c r="N150" s="72"/>
      <c r="O150" s="72"/>
      <c r="P150" s="72"/>
      <c r="Q150" s="72"/>
      <c r="R150" s="72"/>
      <c r="S150" s="72"/>
      <c r="T150" s="73"/>
      <c r="AT150" s="17" t="s">
        <v>132</v>
      </c>
      <c r="AU150" s="17" t="s">
        <v>83</v>
      </c>
    </row>
    <row r="151" s="1" customFormat="1" ht="16.5" customHeight="1">
      <c r="B151" s="176"/>
      <c r="C151" s="177" t="s">
        <v>186</v>
      </c>
      <c r="D151" s="177" t="s">
        <v>125</v>
      </c>
      <c r="E151" s="178" t="s">
        <v>187</v>
      </c>
      <c r="F151" s="179" t="s">
        <v>188</v>
      </c>
      <c r="G151" s="180" t="s">
        <v>128</v>
      </c>
      <c r="H151" s="181">
        <v>2</v>
      </c>
      <c r="I151" s="182"/>
      <c r="J151" s="183">
        <f>ROUND(I151*H151,2)</f>
        <v>0</v>
      </c>
      <c r="K151" s="179" t="s">
        <v>129</v>
      </c>
      <c r="L151" s="36"/>
      <c r="M151" s="184" t="s">
        <v>1</v>
      </c>
      <c r="N151" s="185" t="s">
        <v>38</v>
      </c>
      <c r="O151" s="72"/>
      <c r="P151" s="186">
        <f>O151*H151</f>
        <v>0</v>
      </c>
      <c r="Q151" s="186">
        <v>0</v>
      </c>
      <c r="R151" s="186">
        <f>Q151*H151</f>
        <v>0</v>
      </c>
      <c r="S151" s="186">
        <v>0</v>
      </c>
      <c r="T151" s="187">
        <f>S151*H151</f>
        <v>0</v>
      </c>
      <c r="AR151" s="188" t="s">
        <v>130</v>
      </c>
      <c r="AT151" s="188" t="s">
        <v>125</v>
      </c>
      <c r="AU151" s="188" t="s">
        <v>83</v>
      </c>
      <c r="AY151" s="17" t="s">
        <v>122</v>
      </c>
      <c r="BE151" s="189">
        <f>IF(N151="základní",J151,0)</f>
        <v>0</v>
      </c>
      <c r="BF151" s="189">
        <f>IF(N151="snížená",J151,0)</f>
        <v>0</v>
      </c>
      <c r="BG151" s="189">
        <f>IF(N151="zákl. přenesená",J151,0)</f>
        <v>0</v>
      </c>
      <c r="BH151" s="189">
        <f>IF(N151="sníž. přenesená",J151,0)</f>
        <v>0</v>
      </c>
      <c r="BI151" s="189">
        <f>IF(N151="nulová",J151,0)</f>
        <v>0</v>
      </c>
      <c r="BJ151" s="17" t="s">
        <v>81</v>
      </c>
      <c r="BK151" s="189">
        <f>ROUND(I151*H151,2)</f>
        <v>0</v>
      </c>
      <c r="BL151" s="17" t="s">
        <v>130</v>
      </c>
      <c r="BM151" s="188" t="s">
        <v>189</v>
      </c>
    </row>
    <row r="152" s="1" customFormat="1">
      <c r="B152" s="36"/>
      <c r="D152" s="190" t="s">
        <v>132</v>
      </c>
      <c r="F152" s="191" t="s">
        <v>188</v>
      </c>
      <c r="I152" s="117"/>
      <c r="L152" s="36"/>
      <c r="M152" s="192"/>
      <c r="N152" s="72"/>
      <c r="O152" s="72"/>
      <c r="P152" s="72"/>
      <c r="Q152" s="72"/>
      <c r="R152" s="72"/>
      <c r="S152" s="72"/>
      <c r="T152" s="73"/>
      <c r="AT152" s="17" t="s">
        <v>132</v>
      </c>
      <c r="AU152" s="17" t="s">
        <v>83</v>
      </c>
    </row>
    <row r="153" s="1" customFormat="1" ht="16.5" customHeight="1">
      <c r="B153" s="176"/>
      <c r="C153" s="177" t="s">
        <v>190</v>
      </c>
      <c r="D153" s="177" t="s">
        <v>125</v>
      </c>
      <c r="E153" s="178" t="s">
        <v>191</v>
      </c>
      <c r="F153" s="179" t="s">
        <v>192</v>
      </c>
      <c r="G153" s="180" t="s">
        <v>128</v>
      </c>
      <c r="H153" s="181">
        <v>1</v>
      </c>
      <c r="I153" s="182"/>
      <c r="J153" s="183">
        <f>ROUND(I153*H153,2)</f>
        <v>0</v>
      </c>
      <c r="K153" s="179" t="s">
        <v>1</v>
      </c>
      <c r="L153" s="36"/>
      <c r="M153" s="184" t="s">
        <v>1</v>
      </c>
      <c r="N153" s="185" t="s">
        <v>38</v>
      </c>
      <c r="O153" s="72"/>
      <c r="P153" s="186">
        <f>O153*H153</f>
        <v>0</v>
      </c>
      <c r="Q153" s="186">
        <v>0</v>
      </c>
      <c r="R153" s="186">
        <f>Q153*H153</f>
        <v>0</v>
      </c>
      <c r="S153" s="186">
        <v>0</v>
      </c>
      <c r="T153" s="187">
        <f>S153*H153</f>
        <v>0</v>
      </c>
      <c r="AR153" s="188" t="s">
        <v>130</v>
      </c>
      <c r="AT153" s="188" t="s">
        <v>125</v>
      </c>
      <c r="AU153" s="188" t="s">
        <v>83</v>
      </c>
      <c r="AY153" s="17" t="s">
        <v>122</v>
      </c>
      <c r="BE153" s="189">
        <f>IF(N153="základní",J153,0)</f>
        <v>0</v>
      </c>
      <c r="BF153" s="189">
        <f>IF(N153="snížená",J153,0)</f>
        <v>0</v>
      </c>
      <c r="BG153" s="189">
        <f>IF(N153="zákl. přenesená",J153,0)</f>
        <v>0</v>
      </c>
      <c r="BH153" s="189">
        <f>IF(N153="sníž. přenesená",J153,0)</f>
        <v>0</v>
      </c>
      <c r="BI153" s="189">
        <f>IF(N153="nulová",J153,0)</f>
        <v>0</v>
      </c>
      <c r="BJ153" s="17" t="s">
        <v>81</v>
      </c>
      <c r="BK153" s="189">
        <f>ROUND(I153*H153,2)</f>
        <v>0</v>
      </c>
      <c r="BL153" s="17" t="s">
        <v>130</v>
      </c>
      <c r="BM153" s="188" t="s">
        <v>193</v>
      </c>
    </row>
    <row r="154" s="1" customFormat="1">
      <c r="B154" s="36"/>
      <c r="D154" s="190" t="s">
        <v>132</v>
      </c>
      <c r="F154" s="191" t="s">
        <v>194</v>
      </c>
      <c r="I154" s="117"/>
      <c r="L154" s="36"/>
      <c r="M154" s="194"/>
      <c r="N154" s="195"/>
      <c r="O154" s="195"/>
      <c r="P154" s="195"/>
      <c r="Q154" s="195"/>
      <c r="R154" s="195"/>
      <c r="S154" s="195"/>
      <c r="T154" s="196"/>
      <c r="AT154" s="17" t="s">
        <v>132</v>
      </c>
      <c r="AU154" s="17" t="s">
        <v>83</v>
      </c>
    </row>
    <row r="155" s="1" customFormat="1" ht="6.96" customHeight="1">
      <c r="B155" s="55"/>
      <c r="C155" s="56"/>
      <c r="D155" s="56"/>
      <c r="E155" s="56"/>
      <c r="F155" s="56"/>
      <c r="G155" s="56"/>
      <c r="H155" s="56"/>
      <c r="I155" s="138"/>
      <c r="J155" s="56"/>
      <c r="K155" s="56"/>
      <c r="L155" s="36"/>
    </row>
  </sheetData>
  <autoFilter ref="C120:K154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13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 s="16" t="s">
        <v>5</v>
      </c>
      <c r="AT2" s="17" t="s">
        <v>86</v>
      </c>
    </row>
    <row r="3" ht="6.96" customHeight="1">
      <c r="B3" s="18"/>
      <c r="C3" s="19"/>
      <c r="D3" s="19"/>
      <c r="E3" s="19"/>
      <c r="F3" s="19"/>
      <c r="G3" s="19"/>
      <c r="H3" s="19"/>
      <c r="I3" s="114"/>
      <c r="J3" s="19"/>
      <c r="K3" s="19"/>
      <c r="L3" s="20"/>
      <c r="AT3" s="17" t="s">
        <v>83</v>
      </c>
    </row>
    <row r="4" ht="24.96" customHeight="1">
      <c r="B4" s="20"/>
      <c r="D4" s="21" t="s">
        <v>93</v>
      </c>
      <c r="L4" s="20"/>
      <c r="M4" s="115" t="s">
        <v>10</v>
      </c>
      <c r="AT4" s="17" t="s">
        <v>3</v>
      </c>
    </row>
    <row r="5" ht="6.96" customHeight="1">
      <c r="B5" s="20"/>
      <c r="L5" s="20"/>
    </row>
    <row r="6" ht="12" customHeight="1">
      <c r="B6" s="20"/>
      <c r="D6" s="30" t="s">
        <v>16</v>
      </c>
      <c r="L6" s="20"/>
    </row>
    <row r="7" ht="16.5" customHeight="1">
      <c r="B7" s="20"/>
      <c r="E7" s="116" t="str">
        <f>'Rekapitulace stavby'!K6</f>
        <v xml:space="preserve">Výstavba a rekonstrukce polní cesty HC3, k.ú. Přílepy a  k.ú. Kolešovice</v>
      </c>
      <c r="F7" s="30"/>
      <c r="G7" s="30"/>
      <c r="H7" s="30"/>
      <c r="L7" s="20"/>
    </row>
    <row r="8" s="1" customFormat="1" ht="12" customHeight="1">
      <c r="B8" s="36"/>
      <c r="D8" s="30" t="s">
        <v>94</v>
      </c>
      <c r="I8" s="117"/>
      <c r="L8" s="36"/>
    </row>
    <row r="9" s="1" customFormat="1" ht="36.96" customHeight="1">
      <c r="B9" s="36"/>
      <c r="E9" s="62" t="s">
        <v>195</v>
      </c>
      <c r="F9" s="1"/>
      <c r="G9" s="1"/>
      <c r="H9" s="1"/>
      <c r="I9" s="117"/>
      <c r="L9" s="36"/>
    </row>
    <row r="10" s="1" customFormat="1">
      <c r="B10" s="36"/>
      <c r="I10" s="117"/>
      <c r="L10" s="36"/>
    </row>
    <row r="11" s="1" customFormat="1" ht="12" customHeight="1">
      <c r="B11" s="36"/>
      <c r="D11" s="30" t="s">
        <v>18</v>
      </c>
      <c r="F11" s="25" t="s">
        <v>1</v>
      </c>
      <c r="I11" s="118" t="s">
        <v>19</v>
      </c>
      <c r="J11" s="25" t="s">
        <v>1</v>
      </c>
      <c r="L11" s="36"/>
    </row>
    <row r="12" s="1" customFormat="1" ht="12" customHeight="1">
      <c r="B12" s="36"/>
      <c r="D12" s="30" t="s">
        <v>20</v>
      </c>
      <c r="F12" s="25" t="s">
        <v>21</v>
      </c>
      <c r="I12" s="118" t="s">
        <v>22</v>
      </c>
      <c r="J12" s="64" t="str">
        <f>'Rekapitulace stavby'!AN8</f>
        <v>29. 5. 2019</v>
      </c>
      <c r="L12" s="36"/>
    </row>
    <row r="13" s="1" customFormat="1" ht="10.8" customHeight="1">
      <c r="B13" s="36"/>
      <c r="I13" s="117"/>
      <c r="L13" s="36"/>
    </row>
    <row r="14" s="1" customFormat="1" ht="12" customHeight="1">
      <c r="B14" s="36"/>
      <c r="D14" s="30" t="s">
        <v>24</v>
      </c>
      <c r="I14" s="118" t="s">
        <v>25</v>
      </c>
      <c r="J14" s="25" t="str">
        <f>IF('Rekapitulace stavby'!AN10="","",'Rekapitulace stavby'!AN10)</f>
        <v/>
      </c>
      <c r="L14" s="36"/>
    </row>
    <row r="15" s="1" customFormat="1" ht="18" customHeight="1">
      <c r="B15" s="36"/>
      <c r="E15" s="25" t="str">
        <f>IF('Rekapitulace stavby'!E11="","",'Rekapitulace stavby'!E11)</f>
        <v xml:space="preserve"> </v>
      </c>
      <c r="I15" s="118" t="s">
        <v>26</v>
      </c>
      <c r="J15" s="25" t="str">
        <f>IF('Rekapitulace stavby'!AN11="","",'Rekapitulace stavby'!AN11)</f>
        <v/>
      </c>
      <c r="L15" s="36"/>
    </row>
    <row r="16" s="1" customFormat="1" ht="6.96" customHeight="1">
      <c r="B16" s="36"/>
      <c r="I16" s="117"/>
      <c r="L16" s="36"/>
    </row>
    <row r="17" s="1" customFormat="1" ht="12" customHeight="1">
      <c r="B17" s="36"/>
      <c r="D17" s="30" t="s">
        <v>27</v>
      </c>
      <c r="I17" s="118" t="s">
        <v>25</v>
      </c>
      <c r="J17" s="31" t="str">
        <f>'Rekapitulace stavby'!AN13</f>
        <v>Vyplň údaj</v>
      </c>
      <c r="L17" s="36"/>
    </row>
    <row r="18" s="1" customFormat="1" ht="18" customHeight="1">
      <c r="B18" s="36"/>
      <c r="E18" s="31" t="str">
        <f>'Rekapitulace stavby'!E14</f>
        <v>Vyplň údaj</v>
      </c>
      <c r="F18" s="25"/>
      <c r="G18" s="25"/>
      <c r="H18" s="25"/>
      <c r="I18" s="118" t="s">
        <v>26</v>
      </c>
      <c r="J18" s="31" t="str">
        <f>'Rekapitulace stavby'!AN14</f>
        <v>Vyplň údaj</v>
      </c>
      <c r="L18" s="36"/>
    </row>
    <row r="19" s="1" customFormat="1" ht="6.96" customHeight="1">
      <c r="B19" s="36"/>
      <c r="I19" s="117"/>
      <c r="L19" s="36"/>
    </row>
    <row r="20" s="1" customFormat="1" ht="12" customHeight="1">
      <c r="B20" s="36"/>
      <c r="D20" s="30" t="s">
        <v>29</v>
      </c>
      <c r="I20" s="118" t="s">
        <v>25</v>
      </c>
      <c r="J20" s="25" t="str">
        <f>IF('Rekapitulace stavby'!AN16="","",'Rekapitulace stavby'!AN16)</f>
        <v/>
      </c>
      <c r="L20" s="36"/>
    </row>
    <row r="21" s="1" customFormat="1" ht="18" customHeight="1">
      <c r="B21" s="36"/>
      <c r="E21" s="25" t="str">
        <f>IF('Rekapitulace stavby'!E17="","",'Rekapitulace stavby'!E17)</f>
        <v xml:space="preserve"> </v>
      </c>
      <c r="I21" s="118" t="s">
        <v>26</v>
      </c>
      <c r="J21" s="25" t="str">
        <f>IF('Rekapitulace stavby'!AN17="","",'Rekapitulace stavby'!AN17)</f>
        <v/>
      </c>
      <c r="L21" s="36"/>
    </row>
    <row r="22" s="1" customFormat="1" ht="6.96" customHeight="1">
      <c r="B22" s="36"/>
      <c r="I22" s="117"/>
      <c r="L22" s="36"/>
    </row>
    <row r="23" s="1" customFormat="1" ht="12" customHeight="1">
      <c r="B23" s="36"/>
      <c r="D23" s="30" t="s">
        <v>31</v>
      </c>
      <c r="I23" s="118" t="s">
        <v>25</v>
      </c>
      <c r="J23" s="25" t="str">
        <f>IF('Rekapitulace stavby'!AN19="","",'Rekapitulace stavby'!AN19)</f>
        <v/>
      </c>
      <c r="L23" s="36"/>
    </row>
    <row r="24" s="1" customFormat="1" ht="18" customHeight="1">
      <c r="B24" s="36"/>
      <c r="E24" s="25" t="str">
        <f>IF('Rekapitulace stavby'!E20="","",'Rekapitulace stavby'!E20)</f>
        <v xml:space="preserve"> </v>
      </c>
      <c r="I24" s="118" t="s">
        <v>26</v>
      </c>
      <c r="J24" s="25" t="str">
        <f>IF('Rekapitulace stavby'!AN20="","",'Rekapitulace stavby'!AN20)</f>
        <v/>
      </c>
      <c r="L24" s="36"/>
    </row>
    <row r="25" s="1" customFormat="1" ht="6.96" customHeight="1">
      <c r="B25" s="36"/>
      <c r="I25" s="117"/>
      <c r="L25" s="36"/>
    </row>
    <row r="26" s="1" customFormat="1" ht="12" customHeight="1">
      <c r="B26" s="36"/>
      <c r="D26" s="30" t="s">
        <v>32</v>
      </c>
      <c r="I26" s="117"/>
      <c r="L26" s="36"/>
    </row>
    <row r="27" s="7" customFormat="1" ht="16.5" customHeight="1">
      <c r="B27" s="119"/>
      <c r="E27" s="34" t="s">
        <v>1</v>
      </c>
      <c r="F27" s="34"/>
      <c r="G27" s="34"/>
      <c r="H27" s="34"/>
      <c r="I27" s="120"/>
      <c r="L27" s="119"/>
    </row>
    <row r="28" s="1" customFormat="1" ht="6.96" customHeight="1">
      <c r="B28" s="36"/>
      <c r="I28" s="117"/>
      <c r="L28" s="36"/>
    </row>
    <row r="29" s="1" customFormat="1" ht="6.96" customHeight="1">
      <c r="B29" s="36"/>
      <c r="D29" s="68"/>
      <c r="E29" s="68"/>
      <c r="F29" s="68"/>
      <c r="G29" s="68"/>
      <c r="H29" s="68"/>
      <c r="I29" s="121"/>
      <c r="J29" s="68"/>
      <c r="K29" s="68"/>
      <c r="L29" s="36"/>
    </row>
    <row r="30" s="1" customFormat="1" ht="25.44" customHeight="1">
      <c r="B30" s="36"/>
      <c r="D30" s="122" t="s">
        <v>33</v>
      </c>
      <c r="I30" s="117"/>
      <c r="J30" s="89">
        <f>ROUND(J121, 2)</f>
        <v>0</v>
      </c>
      <c r="L30" s="36"/>
    </row>
    <row r="31" s="1" customFormat="1" ht="6.96" customHeight="1">
      <c r="B31" s="36"/>
      <c r="D31" s="68"/>
      <c r="E31" s="68"/>
      <c r="F31" s="68"/>
      <c r="G31" s="68"/>
      <c r="H31" s="68"/>
      <c r="I31" s="121"/>
      <c r="J31" s="68"/>
      <c r="K31" s="68"/>
      <c r="L31" s="36"/>
    </row>
    <row r="32" s="1" customFormat="1" ht="14.4" customHeight="1">
      <c r="B32" s="36"/>
      <c r="F32" s="40" t="s">
        <v>35</v>
      </c>
      <c r="I32" s="123" t="s">
        <v>34</v>
      </c>
      <c r="J32" s="40" t="s">
        <v>36</v>
      </c>
      <c r="L32" s="36"/>
    </row>
    <row r="33" s="1" customFormat="1" ht="14.4" customHeight="1">
      <c r="B33" s="36"/>
      <c r="D33" s="124" t="s">
        <v>37</v>
      </c>
      <c r="E33" s="30" t="s">
        <v>38</v>
      </c>
      <c r="F33" s="125">
        <f>ROUND((SUM(BE121:BE225)),  2)</f>
        <v>0</v>
      </c>
      <c r="I33" s="126">
        <v>0.20999999999999999</v>
      </c>
      <c r="J33" s="125">
        <f>ROUND(((SUM(BE121:BE225))*I33),  2)</f>
        <v>0</v>
      </c>
      <c r="L33" s="36"/>
    </row>
    <row r="34" s="1" customFormat="1" ht="14.4" customHeight="1">
      <c r="B34" s="36"/>
      <c r="E34" s="30" t="s">
        <v>39</v>
      </c>
      <c r="F34" s="125">
        <f>ROUND((SUM(BF121:BF225)),  2)</f>
        <v>0</v>
      </c>
      <c r="I34" s="126">
        <v>0.14999999999999999</v>
      </c>
      <c r="J34" s="125">
        <f>ROUND(((SUM(BF121:BF225))*I34),  2)</f>
        <v>0</v>
      </c>
      <c r="L34" s="36"/>
    </row>
    <row r="35" hidden="1" s="1" customFormat="1" ht="14.4" customHeight="1">
      <c r="B35" s="36"/>
      <c r="E35" s="30" t="s">
        <v>40</v>
      </c>
      <c r="F35" s="125">
        <f>ROUND((SUM(BG121:BG225)),  2)</f>
        <v>0</v>
      </c>
      <c r="I35" s="126">
        <v>0.20999999999999999</v>
      </c>
      <c r="J35" s="125">
        <f>0</f>
        <v>0</v>
      </c>
      <c r="L35" s="36"/>
    </row>
    <row r="36" hidden="1" s="1" customFormat="1" ht="14.4" customHeight="1">
      <c r="B36" s="36"/>
      <c r="E36" s="30" t="s">
        <v>41</v>
      </c>
      <c r="F36" s="125">
        <f>ROUND((SUM(BH121:BH225)),  2)</f>
        <v>0</v>
      </c>
      <c r="I36" s="126">
        <v>0.14999999999999999</v>
      </c>
      <c r="J36" s="125">
        <f>0</f>
        <v>0</v>
      </c>
      <c r="L36" s="36"/>
    </row>
    <row r="37" hidden="1" s="1" customFormat="1" ht="14.4" customHeight="1">
      <c r="B37" s="36"/>
      <c r="E37" s="30" t="s">
        <v>42</v>
      </c>
      <c r="F37" s="125">
        <f>ROUND((SUM(BI121:BI225)),  2)</f>
        <v>0</v>
      </c>
      <c r="I37" s="126">
        <v>0</v>
      </c>
      <c r="J37" s="125">
        <f>0</f>
        <v>0</v>
      </c>
      <c r="L37" s="36"/>
    </row>
    <row r="38" s="1" customFormat="1" ht="6.96" customHeight="1">
      <c r="B38" s="36"/>
      <c r="I38" s="117"/>
      <c r="L38" s="36"/>
    </row>
    <row r="39" s="1" customFormat="1" ht="25.44" customHeight="1">
      <c r="B39" s="36"/>
      <c r="C39" s="127"/>
      <c r="D39" s="128" t="s">
        <v>43</v>
      </c>
      <c r="E39" s="76"/>
      <c r="F39" s="76"/>
      <c r="G39" s="129" t="s">
        <v>44</v>
      </c>
      <c r="H39" s="130" t="s">
        <v>45</v>
      </c>
      <c r="I39" s="131"/>
      <c r="J39" s="132">
        <f>SUM(J30:J37)</f>
        <v>0</v>
      </c>
      <c r="K39" s="133"/>
      <c r="L39" s="36"/>
    </row>
    <row r="40" s="1" customFormat="1" ht="14.4" customHeight="1">
      <c r="B40" s="36"/>
      <c r="I40" s="117"/>
      <c r="L40" s="36"/>
    </row>
    <row r="41" ht="14.4" customHeight="1">
      <c r="B41" s="20"/>
      <c r="L41" s="20"/>
    </row>
    <row r="42" ht="14.4" customHeight="1">
      <c r="B42" s="20"/>
      <c r="L42" s="20"/>
    </row>
    <row r="43" ht="14.4" customHeight="1">
      <c r="B43" s="20"/>
      <c r="L43" s="20"/>
    </row>
    <row r="44" ht="14.4" customHeight="1">
      <c r="B44" s="20"/>
      <c r="L44" s="20"/>
    </row>
    <row r="45" ht="14.4" customHeight="1">
      <c r="B45" s="20"/>
      <c r="L45" s="20"/>
    </row>
    <row r="46" ht="14.4" customHeight="1">
      <c r="B46" s="20"/>
      <c r="L46" s="20"/>
    </row>
    <row r="47" ht="14.4" customHeight="1">
      <c r="B47" s="20"/>
      <c r="L47" s="20"/>
    </row>
    <row r="48" ht="14.4" customHeight="1">
      <c r="B48" s="20"/>
      <c r="L48" s="20"/>
    </row>
    <row r="49" ht="14.4" customHeight="1">
      <c r="B49" s="20"/>
      <c r="L49" s="20"/>
    </row>
    <row r="50" s="1" customFormat="1" ht="14.4" customHeight="1">
      <c r="B50" s="36"/>
      <c r="D50" s="52" t="s">
        <v>46</v>
      </c>
      <c r="E50" s="53"/>
      <c r="F50" s="53"/>
      <c r="G50" s="52" t="s">
        <v>47</v>
      </c>
      <c r="H50" s="53"/>
      <c r="I50" s="134"/>
      <c r="J50" s="53"/>
      <c r="K50" s="53"/>
      <c r="L50" s="36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1" customFormat="1">
      <c r="B61" s="36"/>
      <c r="D61" s="54" t="s">
        <v>48</v>
      </c>
      <c r="E61" s="38"/>
      <c r="F61" s="135" t="s">
        <v>49</v>
      </c>
      <c r="G61" s="54" t="s">
        <v>48</v>
      </c>
      <c r="H61" s="38"/>
      <c r="I61" s="136"/>
      <c r="J61" s="137" t="s">
        <v>49</v>
      </c>
      <c r="K61" s="38"/>
      <c r="L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1" customFormat="1">
      <c r="B65" s="36"/>
      <c r="D65" s="52" t="s">
        <v>50</v>
      </c>
      <c r="E65" s="53"/>
      <c r="F65" s="53"/>
      <c r="G65" s="52" t="s">
        <v>51</v>
      </c>
      <c r="H65" s="53"/>
      <c r="I65" s="134"/>
      <c r="J65" s="53"/>
      <c r="K65" s="53"/>
      <c r="L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1" customFormat="1">
      <c r="B76" s="36"/>
      <c r="D76" s="54" t="s">
        <v>48</v>
      </c>
      <c r="E76" s="38"/>
      <c r="F76" s="135" t="s">
        <v>49</v>
      </c>
      <c r="G76" s="54" t="s">
        <v>48</v>
      </c>
      <c r="H76" s="38"/>
      <c r="I76" s="136"/>
      <c r="J76" s="137" t="s">
        <v>49</v>
      </c>
      <c r="K76" s="38"/>
      <c r="L76" s="36"/>
    </row>
    <row r="77" s="1" customFormat="1" ht="14.4" customHeight="1">
      <c r="B77" s="55"/>
      <c r="C77" s="56"/>
      <c r="D77" s="56"/>
      <c r="E77" s="56"/>
      <c r="F77" s="56"/>
      <c r="G77" s="56"/>
      <c r="H77" s="56"/>
      <c r="I77" s="138"/>
      <c r="J77" s="56"/>
      <c r="K77" s="56"/>
      <c r="L77" s="36"/>
    </row>
    <row r="81" s="1" customFormat="1" ht="6.96" customHeight="1">
      <c r="B81" s="57"/>
      <c r="C81" s="58"/>
      <c r="D81" s="58"/>
      <c r="E81" s="58"/>
      <c r="F81" s="58"/>
      <c r="G81" s="58"/>
      <c r="H81" s="58"/>
      <c r="I81" s="139"/>
      <c r="J81" s="58"/>
      <c r="K81" s="58"/>
      <c r="L81" s="36"/>
    </row>
    <row r="82" s="1" customFormat="1" ht="24.96" customHeight="1">
      <c r="B82" s="36"/>
      <c r="C82" s="21" t="s">
        <v>96</v>
      </c>
      <c r="I82" s="117"/>
      <c r="L82" s="36"/>
    </row>
    <row r="83" s="1" customFormat="1" ht="6.96" customHeight="1">
      <c r="B83" s="36"/>
      <c r="I83" s="117"/>
      <c r="L83" s="36"/>
    </row>
    <row r="84" s="1" customFormat="1" ht="12" customHeight="1">
      <c r="B84" s="36"/>
      <c r="C84" s="30" t="s">
        <v>16</v>
      </c>
      <c r="I84" s="117"/>
      <c r="L84" s="36"/>
    </row>
    <row r="85" s="1" customFormat="1" ht="16.5" customHeight="1">
      <c r="B85" s="36"/>
      <c r="E85" s="116" t="str">
        <f>E7</f>
        <v xml:space="preserve">Výstavba a rekonstrukce polní cesty HC3, k.ú. Přílepy a  k.ú. Kolešovice</v>
      </c>
      <c r="F85" s="30"/>
      <c r="G85" s="30"/>
      <c r="H85" s="30"/>
      <c r="I85" s="117"/>
      <c r="L85" s="36"/>
    </row>
    <row r="86" s="1" customFormat="1" ht="12" customHeight="1">
      <c r="B86" s="36"/>
      <c r="C86" s="30" t="s">
        <v>94</v>
      </c>
      <c r="I86" s="117"/>
      <c r="L86" s="36"/>
    </row>
    <row r="87" s="1" customFormat="1" ht="16.5" customHeight="1">
      <c r="B87" s="36"/>
      <c r="E87" s="62" t="str">
        <f>E9</f>
        <v>458/19-02-02 - Polní cesta SO02</v>
      </c>
      <c r="F87" s="1"/>
      <c r="G87" s="1"/>
      <c r="H87" s="1"/>
      <c r="I87" s="117"/>
      <c r="L87" s="36"/>
    </row>
    <row r="88" s="1" customFormat="1" ht="6.96" customHeight="1">
      <c r="B88" s="36"/>
      <c r="I88" s="117"/>
      <c r="L88" s="36"/>
    </row>
    <row r="89" s="1" customFormat="1" ht="12" customHeight="1">
      <c r="B89" s="36"/>
      <c r="C89" s="30" t="s">
        <v>20</v>
      </c>
      <c r="F89" s="25" t="str">
        <f>F12</f>
        <v xml:space="preserve"> </v>
      </c>
      <c r="I89" s="118" t="s">
        <v>22</v>
      </c>
      <c r="J89" s="64" t="str">
        <f>IF(J12="","",J12)</f>
        <v>29. 5. 2019</v>
      </c>
      <c r="L89" s="36"/>
    </row>
    <row r="90" s="1" customFormat="1" ht="6.96" customHeight="1">
      <c r="B90" s="36"/>
      <c r="I90" s="117"/>
      <c r="L90" s="36"/>
    </row>
    <row r="91" s="1" customFormat="1" ht="15.15" customHeight="1">
      <c r="B91" s="36"/>
      <c r="C91" s="30" t="s">
        <v>24</v>
      </c>
      <c r="F91" s="25" t="str">
        <f>E15</f>
        <v xml:space="preserve"> </v>
      </c>
      <c r="I91" s="118" t="s">
        <v>29</v>
      </c>
      <c r="J91" s="34" t="str">
        <f>E21</f>
        <v xml:space="preserve"> </v>
      </c>
      <c r="L91" s="36"/>
    </row>
    <row r="92" s="1" customFormat="1" ht="15.15" customHeight="1">
      <c r="B92" s="36"/>
      <c r="C92" s="30" t="s">
        <v>27</v>
      </c>
      <c r="F92" s="25" t="str">
        <f>IF(E18="","",E18)</f>
        <v>Vyplň údaj</v>
      </c>
      <c r="I92" s="118" t="s">
        <v>31</v>
      </c>
      <c r="J92" s="34" t="str">
        <f>E24</f>
        <v xml:space="preserve"> </v>
      </c>
      <c r="L92" s="36"/>
    </row>
    <row r="93" s="1" customFormat="1" ht="10.32" customHeight="1">
      <c r="B93" s="36"/>
      <c r="I93" s="117"/>
      <c r="L93" s="36"/>
    </row>
    <row r="94" s="1" customFormat="1" ht="29.28" customHeight="1">
      <c r="B94" s="36"/>
      <c r="C94" s="140" t="s">
        <v>97</v>
      </c>
      <c r="D94" s="127"/>
      <c r="E94" s="127"/>
      <c r="F94" s="127"/>
      <c r="G94" s="127"/>
      <c r="H94" s="127"/>
      <c r="I94" s="141"/>
      <c r="J94" s="142" t="s">
        <v>98</v>
      </c>
      <c r="K94" s="127"/>
      <c r="L94" s="36"/>
    </row>
    <row r="95" s="1" customFormat="1" ht="10.32" customHeight="1">
      <c r="B95" s="36"/>
      <c r="I95" s="117"/>
      <c r="L95" s="36"/>
    </row>
    <row r="96" s="1" customFormat="1" ht="22.8" customHeight="1">
      <c r="B96" s="36"/>
      <c r="C96" s="143" t="s">
        <v>99</v>
      </c>
      <c r="I96" s="117"/>
      <c r="J96" s="89">
        <f>J121</f>
        <v>0</v>
      </c>
      <c r="L96" s="36"/>
      <c r="AU96" s="17" t="s">
        <v>100</v>
      </c>
    </row>
    <row r="97" s="8" customFormat="1" ht="24.96" customHeight="1">
      <c r="B97" s="144"/>
      <c r="D97" s="145" t="s">
        <v>196</v>
      </c>
      <c r="E97" s="146"/>
      <c r="F97" s="146"/>
      <c r="G97" s="146"/>
      <c r="H97" s="146"/>
      <c r="I97" s="147"/>
      <c r="J97" s="148">
        <f>J122</f>
        <v>0</v>
      </c>
      <c r="L97" s="144"/>
    </row>
    <row r="98" s="9" customFormat="1" ht="19.92" customHeight="1">
      <c r="B98" s="149"/>
      <c r="D98" s="150" t="s">
        <v>197</v>
      </c>
      <c r="E98" s="151"/>
      <c r="F98" s="151"/>
      <c r="G98" s="151"/>
      <c r="H98" s="151"/>
      <c r="I98" s="152"/>
      <c r="J98" s="153">
        <f>J123</f>
        <v>0</v>
      </c>
      <c r="L98" s="149"/>
    </row>
    <row r="99" s="9" customFormat="1" ht="19.92" customHeight="1">
      <c r="B99" s="149"/>
      <c r="D99" s="150" t="s">
        <v>198</v>
      </c>
      <c r="E99" s="151"/>
      <c r="F99" s="151"/>
      <c r="G99" s="151"/>
      <c r="H99" s="151"/>
      <c r="I99" s="152"/>
      <c r="J99" s="153">
        <f>J180</f>
        <v>0</v>
      </c>
      <c r="L99" s="149"/>
    </row>
    <row r="100" s="9" customFormat="1" ht="19.92" customHeight="1">
      <c r="B100" s="149"/>
      <c r="D100" s="150" t="s">
        <v>199</v>
      </c>
      <c r="E100" s="151"/>
      <c r="F100" s="151"/>
      <c r="G100" s="151"/>
      <c r="H100" s="151"/>
      <c r="I100" s="152"/>
      <c r="J100" s="153">
        <f>J220</f>
        <v>0</v>
      </c>
      <c r="L100" s="149"/>
    </row>
    <row r="101" s="9" customFormat="1" ht="19.92" customHeight="1">
      <c r="B101" s="149"/>
      <c r="D101" s="150" t="s">
        <v>200</v>
      </c>
      <c r="E101" s="151"/>
      <c r="F101" s="151"/>
      <c r="G101" s="151"/>
      <c r="H101" s="151"/>
      <c r="I101" s="152"/>
      <c r="J101" s="153">
        <f>J223</f>
        <v>0</v>
      </c>
      <c r="L101" s="149"/>
    </row>
    <row r="102" s="1" customFormat="1" ht="21.84" customHeight="1">
      <c r="B102" s="36"/>
      <c r="I102" s="117"/>
      <c r="L102" s="36"/>
    </row>
    <row r="103" s="1" customFormat="1" ht="6.96" customHeight="1">
      <c r="B103" s="55"/>
      <c r="C103" s="56"/>
      <c r="D103" s="56"/>
      <c r="E103" s="56"/>
      <c r="F103" s="56"/>
      <c r="G103" s="56"/>
      <c r="H103" s="56"/>
      <c r="I103" s="138"/>
      <c r="J103" s="56"/>
      <c r="K103" s="56"/>
      <c r="L103" s="36"/>
    </row>
    <row r="107" s="1" customFormat="1" ht="6.96" customHeight="1">
      <c r="B107" s="57"/>
      <c r="C107" s="58"/>
      <c r="D107" s="58"/>
      <c r="E107" s="58"/>
      <c r="F107" s="58"/>
      <c r="G107" s="58"/>
      <c r="H107" s="58"/>
      <c r="I107" s="139"/>
      <c r="J107" s="58"/>
      <c r="K107" s="58"/>
      <c r="L107" s="36"/>
    </row>
    <row r="108" s="1" customFormat="1" ht="24.96" customHeight="1">
      <c r="B108" s="36"/>
      <c r="C108" s="21" t="s">
        <v>106</v>
      </c>
      <c r="I108" s="117"/>
      <c r="L108" s="36"/>
    </row>
    <row r="109" s="1" customFormat="1" ht="6.96" customHeight="1">
      <c r="B109" s="36"/>
      <c r="I109" s="117"/>
      <c r="L109" s="36"/>
    </row>
    <row r="110" s="1" customFormat="1" ht="12" customHeight="1">
      <c r="B110" s="36"/>
      <c r="C110" s="30" t="s">
        <v>16</v>
      </c>
      <c r="I110" s="117"/>
      <c r="L110" s="36"/>
    </row>
    <row r="111" s="1" customFormat="1" ht="16.5" customHeight="1">
      <c r="B111" s="36"/>
      <c r="E111" s="116" t="str">
        <f>E7</f>
        <v xml:space="preserve">Výstavba a rekonstrukce polní cesty HC3, k.ú. Přílepy a  k.ú. Kolešovice</v>
      </c>
      <c r="F111" s="30"/>
      <c r="G111" s="30"/>
      <c r="H111" s="30"/>
      <c r="I111" s="117"/>
      <c r="L111" s="36"/>
    </row>
    <row r="112" s="1" customFormat="1" ht="12" customHeight="1">
      <c r="B112" s="36"/>
      <c r="C112" s="30" t="s">
        <v>94</v>
      </c>
      <c r="I112" s="117"/>
      <c r="L112" s="36"/>
    </row>
    <row r="113" s="1" customFormat="1" ht="16.5" customHeight="1">
      <c r="B113" s="36"/>
      <c r="E113" s="62" t="str">
        <f>E9</f>
        <v>458/19-02-02 - Polní cesta SO02</v>
      </c>
      <c r="F113" s="1"/>
      <c r="G113" s="1"/>
      <c r="H113" s="1"/>
      <c r="I113" s="117"/>
      <c r="L113" s="36"/>
    </row>
    <row r="114" s="1" customFormat="1" ht="6.96" customHeight="1">
      <c r="B114" s="36"/>
      <c r="I114" s="117"/>
      <c r="L114" s="36"/>
    </row>
    <row r="115" s="1" customFormat="1" ht="12" customHeight="1">
      <c r="B115" s="36"/>
      <c r="C115" s="30" t="s">
        <v>20</v>
      </c>
      <c r="F115" s="25" t="str">
        <f>F12</f>
        <v xml:space="preserve"> </v>
      </c>
      <c r="I115" s="118" t="s">
        <v>22</v>
      </c>
      <c r="J115" s="64" t="str">
        <f>IF(J12="","",J12)</f>
        <v>29. 5. 2019</v>
      </c>
      <c r="L115" s="36"/>
    </row>
    <row r="116" s="1" customFormat="1" ht="6.96" customHeight="1">
      <c r="B116" s="36"/>
      <c r="I116" s="117"/>
      <c r="L116" s="36"/>
    </row>
    <row r="117" s="1" customFormat="1" ht="15.15" customHeight="1">
      <c r="B117" s="36"/>
      <c r="C117" s="30" t="s">
        <v>24</v>
      </c>
      <c r="F117" s="25" t="str">
        <f>E15</f>
        <v xml:space="preserve"> </v>
      </c>
      <c r="I117" s="118" t="s">
        <v>29</v>
      </c>
      <c r="J117" s="34" t="str">
        <f>E21</f>
        <v xml:space="preserve"> </v>
      </c>
      <c r="L117" s="36"/>
    </row>
    <row r="118" s="1" customFormat="1" ht="15.15" customHeight="1">
      <c r="B118" s="36"/>
      <c r="C118" s="30" t="s">
        <v>27</v>
      </c>
      <c r="F118" s="25" t="str">
        <f>IF(E18="","",E18)</f>
        <v>Vyplň údaj</v>
      </c>
      <c r="I118" s="118" t="s">
        <v>31</v>
      </c>
      <c r="J118" s="34" t="str">
        <f>E24</f>
        <v xml:space="preserve"> </v>
      </c>
      <c r="L118" s="36"/>
    </row>
    <row r="119" s="1" customFormat="1" ht="10.32" customHeight="1">
      <c r="B119" s="36"/>
      <c r="I119" s="117"/>
      <c r="L119" s="36"/>
    </row>
    <row r="120" s="10" customFormat="1" ht="29.28" customHeight="1">
      <c r="B120" s="154"/>
      <c r="C120" s="155" t="s">
        <v>107</v>
      </c>
      <c r="D120" s="156" t="s">
        <v>58</v>
      </c>
      <c r="E120" s="156" t="s">
        <v>54</v>
      </c>
      <c r="F120" s="156" t="s">
        <v>55</v>
      </c>
      <c r="G120" s="156" t="s">
        <v>108</v>
      </c>
      <c r="H120" s="156" t="s">
        <v>109</v>
      </c>
      <c r="I120" s="157" t="s">
        <v>110</v>
      </c>
      <c r="J120" s="156" t="s">
        <v>98</v>
      </c>
      <c r="K120" s="158" t="s">
        <v>111</v>
      </c>
      <c r="L120" s="154"/>
      <c r="M120" s="81" t="s">
        <v>1</v>
      </c>
      <c r="N120" s="82" t="s">
        <v>37</v>
      </c>
      <c r="O120" s="82" t="s">
        <v>112</v>
      </c>
      <c r="P120" s="82" t="s">
        <v>113</v>
      </c>
      <c r="Q120" s="82" t="s">
        <v>114</v>
      </c>
      <c r="R120" s="82" t="s">
        <v>115</v>
      </c>
      <c r="S120" s="82" t="s">
        <v>116</v>
      </c>
      <c r="T120" s="83" t="s">
        <v>117</v>
      </c>
    </row>
    <row r="121" s="1" customFormat="1" ht="22.8" customHeight="1">
      <c r="B121" s="36"/>
      <c r="C121" s="86" t="s">
        <v>118</v>
      </c>
      <c r="I121" s="117"/>
      <c r="J121" s="159">
        <f>BK121</f>
        <v>0</v>
      </c>
      <c r="L121" s="36"/>
      <c r="M121" s="84"/>
      <c r="N121" s="68"/>
      <c r="O121" s="68"/>
      <c r="P121" s="160">
        <f>P122</f>
        <v>0</v>
      </c>
      <c r="Q121" s="68"/>
      <c r="R121" s="160">
        <f>R122</f>
        <v>2128.2517830000002</v>
      </c>
      <c r="S121" s="68"/>
      <c r="T121" s="161">
        <f>T122</f>
        <v>120</v>
      </c>
      <c r="AT121" s="17" t="s">
        <v>72</v>
      </c>
      <c r="AU121" s="17" t="s">
        <v>100</v>
      </c>
      <c r="BK121" s="162">
        <f>BK122</f>
        <v>0</v>
      </c>
    </row>
    <row r="122" s="11" customFormat="1" ht="25.92" customHeight="1">
      <c r="B122" s="163"/>
      <c r="D122" s="164" t="s">
        <v>72</v>
      </c>
      <c r="E122" s="165" t="s">
        <v>201</v>
      </c>
      <c r="F122" s="165" t="s">
        <v>202</v>
      </c>
      <c r="I122" s="166"/>
      <c r="J122" s="167">
        <f>BK122</f>
        <v>0</v>
      </c>
      <c r="L122" s="163"/>
      <c r="M122" s="168"/>
      <c r="N122" s="169"/>
      <c r="O122" s="169"/>
      <c r="P122" s="170">
        <f>P123+P180+P220+P223</f>
        <v>0</v>
      </c>
      <c r="Q122" s="169"/>
      <c r="R122" s="170">
        <f>R123+R180+R220+R223</f>
        <v>2128.2517830000002</v>
      </c>
      <c r="S122" s="169"/>
      <c r="T122" s="171">
        <f>T123+T180+T220+T223</f>
        <v>120</v>
      </c>
      <c r="AR122" s="164" t="s">
        <v>81</v>
      </c>
      <c r="AT122" s="172" t="s">
        <v>72</v>
      </c>
      <c r="AU122" s="172" t="s">
        <v>73</v>
      </c>
      <c r="AY122" s="164" t="s">
        <v>122</v>
      </c>
      <c r="BK122" s="173">
        <f>BK123+BK180+BK220+BK223</f>
        <v>0</v>
      </c>
    </row>
    <row r="123" s="11" customFormat="1" ht="22.8" customHeight="1">
      <c r="B123" s="163"/>
      <c r="D123" s="164" t="s">
        <v>72</v>
      </c>
      <c r="E123" s="174" t="s">
        <v>81</v>
      </c>
      <c r="F123" s="174" t="s">
        <v>203</v>
      </c>
      <c r="I123" s="166"/>
      <c r="J123" s="175">
        <f>BK123</f>
        <v>0</v>
      </c>
      <c r="L123" s="163"/>
      <c r="M123" s="168"/>
      <c r="N123" s="169"/>
      <c r="O123" s="169"/>
      <c r="P123" s="170">
        <f>SUM(P124:P179)</f>
        <v>0</v>
      </c>
      <c r="Q123" s="169"/>
      <c r="R123" s="170">
        <f>SUM(R124:R179)</f>
        <v>0.051999000000000004</v>
      </c>
      <c r="S123" s="169"/>
      <c r="T123" s="171">
        <f>SUM(T124:T179)</f>
        <v>0</v>
      </c>
      <c r="AR123" s="164" t="s">
        <v>81</v>
      </c>
      <c r="AT123" s="172" t="s">
        <v>72</v>
      </c>
      <c r="AU123" s="172" t="s">
        <v>81</v>
      </c>
      <c r="AY123" s="164" t="s">
        <v>122</v>
      </c>
      <c r="BK123" s="173">
        <f>SUM(BK124:BK179)</f>
        <v>0</v>
      </c>
    </row>
    <row r="124" s="1" customFormat="1" ht="24" customHeight="1">
      <c r="B124" s="176"/>
      <c r="C124" s="177" t="s">
        <v>81</v>
      </c>
      <c r="D124" s="177" t="s">
        <v>125</v>
      </c>
      <c r="E124" s="178" t="s">
        <v>204</v>
      </c>
      <c r="F124" s="179" t="s">
        <v>205</v>
      </c>
      <c r="G124" s="180" t="s">
        <v>206</v>
      </c>
      <c r="H124" s="181">
        <v>260</v>
      </c>
      <c r="I124" s="182"/>
      <c r="J124" s="183">
        <f>ROUND(I124*H124,2)</f>
        <v>0</v>
      </c>
      <c r="K124" s="179" t="s">
        <v>207</v>
      </c>
      <c r="L124" s="36"/>
      <c r="M124" s="184" t="s">
        <v>1</v>
      </c>
      <c r="N124" s="185" t="s">
        <v>38</v>
      </c>
      <c r="O124" s="72"/>
      <c r="P124" s="186">
        <f>O124*H124</f>
        <v>0</v>
      </c>
      <c r="Q124" s="186">
        <v>0</v>
      </c>
      <c r="R124" s="186">
        <f>Q124*H124</f>
        <v>0</v>
      </c>
      <c r="S124" s="186">
        <v>0</v>
      </c>
      <c r="T124" s="187">
        <f>S124*H124</f>
        <v>0</v>
      </c>
      <c r="AR124" s="188" t="s">
        <v>143</v>
      </c>
      <c r="AT124" s="188" t="s">
        <v>125</v>
      </c>
      <c r="AU124" s="188" t="s">
        <v>83</v>
      </c>
      <c r="AY124" s="17" t="s">
        <v>122</v>
      </c>
      <c r="BE124" s="189">
        <f>IF(N124="základní",J124,0)</f>
        <v>0</v>
      </c>
      <c r="BF124" s="189">
        <f>IF(N124="snížená",J124,0)</f>
        <v>0</v>
      </c>
      <c r="BG124" s="189">
        <f>IF(N124="zákl. přenesená",J124,0)</f>
        <v>0</v>
      </c>
      <c r="BH124" s="189">
        <f>IF(N124="sníž. přenesená",J124,0)</f>
        <v>0</v>
      </c>
      <c r="BI124" s="189">
        <f>IF(N124="nulová",J124,0)</f>
        <v>0</v>
      </c>
      <c r="BJ124" s="17" t="s">
        <v>81</v>
      </c>
      <c r="BK124" s="189">
        <f>ROUND(I124*H124,2)</f>
        <v>0</v>
      </c>
      <c r="BL124" s="17" t="s">
        <v>143</v>
      </c>
      <c r="BM124" s="188" t="s">
        <v>208</v>
      </c>
    </row>
    <row r="125" s="1" customFormat="1">
      <c r="B125" s="36"/>
      <c r="D125" s="190" t="s">
        <v>132</v>
      </c>
      <c r="F125" s="191" t="s">
        <v>209</v>
      </c>
      <c r="I125" s="117"/>
      <c r="L125" s="36"/>
      <c r="M125" s="192"/>
      <c r="N125" s="72"/>
      <c r="O125" s="72"/>
      <c r="P125" s="72"/>
      <c r="Q125" s="72"/>
      <c r="R125" s="72"/>
      <c r="S125" s="72"/>
      <c r="T125" s="73"/>
      <c r="AT125" s="17" t="s">
        <v>132</v>
      </c>
      <c r="AU125" s="17" t="s">
        <v>83</v>
      </c>
    </row>
    <row r="126" s="1" customFormat="1" ht="16.5" customHeight="1">
      <c r="B126" s="176"/>
      <c r="C126" s="177" t="s">
        <v>83</v>
      </c>
      <c r="D126" s="177" t="s">
        <v>125</v>
      </c>
      <c r="E126" s="178" t="s">
        <v>210</v>
      </c>
      <c r="F126" s="179" t="s">
        <v>211</v>
      </c>
      <c r="G126" s="180" t="s">
        <v>206</v>
      </c>
      <c r="H126" s="181">
        <v>260</v>
      </c>
      <c r="I126" s="182"/>
      <c r="J126" s="183">
        <f>ROUND(I126*H126,2)</f>
        <v>0</v>
      </c>
      <c r="K126" s="179" t="s">
        <v>207</v>
      </c>
      <c r="L126" s="36"/>
      <c r="M126" s="184" t="s">
        <v>1</v>
      </c>
      <c r="N126" s="185" t="s">
        <v>38</v>
      </c>
      <c r="O126" s="72"/>
      <c r="P126" s="186">
        <f>O126*H126</f>
        <v>0</v>
      </c>
      <c r="Q126" s="186">
        <v>0.00018000000000000001</v>
      </c>
      <c r="R126" s="186">
        <f>Q126*H126</f>
        <v>0.046800000000000001</v>
      </c>
      <c r="S126" s="186">
        <v>0</v>
      </c>
      <c r="T126" s="187">
        <f>S126*H126</f>
        <v>0</v>
      </c>
      <c r="AR126" s="188" t="s">
        <v>143</v>
      </c>
      <c r="AT126" s="188" t="s">
        <v>125</v>
      </c>
      <c r="AU126" s="188" t="s">
        <v>83</v>
      </c>
      <c r="AY126" s="17" t="s">
        <v>122</v>
      </c>
      <c r="BE126" s="189">
        <f>IF(N126="základní",J126,0)</f>
        <v>0</v>
      </c>
      <c r="BF126" s="189">
        <f>IF(N126="snížená",J126,0)</f>
        <v>0</v>
      </c>
      <c r="BG126" s="189">
        <f>IF(N126="zákl. přenesená",J126,0)</f>
        <v>0</v>
      </c>
      <c r="BH126" s="189">
        <f>IF(N126="sníž. přenesená",J126,0)</f>
        <v>0</v>
      </c>
      <c r="BI126" s="189">
        <f>IF(N126="nulová",J126,0)</f>
        <v>0</v>
      </c>
      <c r="BJ126" s="17" t="s">
        <v>81</v>
      </c>
      <c r="BK126" s="189">
        <f>ROUND(I126*H126,2)</f>
        <v>0</v>
      </c>
      <c r="BL126" s="17" t="s">
        <v>143</v>
      </c>
      <c r="BM126" s="188" t="s">
        <v>212</v>
      </c>
    </row>
    <row r="127" s="1" customFormat="1">
      <c r="B127" s="36"/>
      <c r="D127" s="190" t="s">
        <v>132</v>
      </c>
      <c r="F127" s="191" t="s">
        <v>213</v>
      </c>
      <c r="I127" s="117"/>
      <c r="L127" s="36"/>
      <c r="M127" s="192"/>
      <c r="N127" s="72"/>
      <c r="O127" s="72"/>
      <c r="P127" s="72"/>
      <c r="Q127" s="72"/>
      <c r="R127" s="72"/>
      <c r="S127" s="72"/>
      <c r="T127" s="73"/>
      <c r="AT127" s="17" t="s">
        <v>132</v>
      </c>
      <c r="AU127" s="17" t="s">
        <v>83</v>
      </c>
    </row>
    <row r="128" s="1" customFormat="1" ht="16.5" customHeight="1">
      <c r="B128" s="176"/>
      <c r="C128" s="177" t="s">
        <v>137</v>
      </c>
      <c r="D128" s="177" t="s">
        <v>125</v>
      </c>
      <c r="E128" s="178" t="s">
        <v>214</v>
      </c>
      <c r="F128" s="179" t="s">
        <v>215</v>
      </c>
      <c r="G128" s="180" t="s">
        <v>216</v>
      </c>
      <c r="H128" s="181">
        <v>817.40999999999997</v>
      </c>
      <c r="I128" s="182"/>
      <c r="J128" s="183">
        <f>ROUND(I128*H128,2)</f>
        <v>0</v>
      </c>
      <c r="K128" s="179" t="s">
        <v>207</v>
      </c>
      <c r="L128" s="36"/>
      <c r="M128" s="184" t="s">
        <v>1</v>
      </c>
      <c r="N128" s="185" t="s">
        <v>38</v>
      </c>
      <c r="O128" s="72"/>
      <c r="P128" s="186">
        <f>O128*H128</f>
        <v>0</v>
      </c>
      <c r="Q128" s="186">
        <v>0</v>
      </c>
      <c r="R128" s="186">
        <f>Q128*H128</f>
        <v>0</v>
      </c>
      <c r="S128" s="186">
        <v>0</v>
      </c>
      <c r="T128" s="187">
        <f>S128*H128</f>
        <v>0</v>
      </c>
      <c r="AR128" s="188" t="s">
        <v>143</v>
      </c>
      <c r="AT128" s="188" t="s">
        <v>125</v>
      </c>
      <c r="AU128" s="188" t="s">
        <v>83</v>
      </c>
      <c r="AY128" s="17" t="s">
        <v>122</v>
      </c>
      <c r="BE128" s="189">
        <f>IF(N128="základní",J128,0)</f>
        <v>0</v>
      </c>
      <c r="BF128" s="189">
        <f>IF(N128="snížená",J128,0)</f>
        <v>0</v>
      </c>
      <c r="BG128" s="189">
        <f>IF(N128="zákl. přenesená",J128,0)</f>
        <v>0</v>
      </c>
      <c r="BH128" s="189">
        <f>IF(N128="sníž. přenesená",J128,0)</f>
        <v>0</v>
      </c>
      <c r="BI128" s="189">
        <f>IF(N128="nulová",J128,0)</f>
        <v>0</v>
      </c>
      <c r="BJ128" s="17" t="s">
        <v>81</v>
      </c>
      <c r="BK128" s="189">
        <f>ROUND(I128*H128,2)</f>
        <v>0</v>
      </c>
      <c r="BL128" s="17" t="s">
        <v>143</v>
      </c>
      <c r="BM128" s="188" t="s">
        <v>217</v>
      </c>
    </row>
    <row r="129" s="1" customFormat="1">
      <c r="B129" s="36"/>
      <c r="D129" s="190" t="s">
        <v>132</v>
      </c>
      <c r="F129" s="191" t="s">
        <v>218</v>
      </c>
      <c r="I129" s="117"/>
      <c r="L129" s="36"/>
      <c r="M129" s="192"/>
      <c r="N129" s="72"/>
      <c r="O129" s="72"/>
      <c r="P129" s="72"/>
      <c r="Q129" s="72"/>
      <c r="R129" s="72"/>
      <c r="S129" s="72"/>
      <c r="T129" s="73"/>
      <c r="AT129" s="17" t="s">
        <v>132</v>
      </c>
      <c r="AU129" s="17" t="s">
        <v>83</v>
      </c>
    </row>
    <row r="130" s="12" customFormat="1">
      <c r="B130" s="197"/>
      <c r="D130" s="190" t="s">
        <v>219</v>
      </c>
      <c r="E130" s="198" t="s">
        <v>1</v>
      </c>
      <c r="F130" s="199" t="s">
        <v>220</v>
      </c>
      <c r="H130" s="200">
        <v>817.40999999999997</v>
      </c>
      <c r="I130" s="201"/>
      <c r="L130" s="197"/>
      <c r="M130" s="202"/>
      <c r="N130" s="203"/>
      <c r="O130" s="203"/>
      <c r="P130" s="203"/>
      <c r="Q130" s="203"/>
      <c r="R130" s="203"/>
      <c r="S130" s="203"/>
      <c r="T130" s="204"/>
      <c r="AT130" s="198" t="s">
        <v>219</v>
      </c>
      <c r="AU130" s="198" t="s">
        <v>83</v>
      </c>
      <c r="AV130" s="12" t="s">
        <v>83</v>
      </c>
      <c r="AW130" s="12" t="s">
        <v>30</v>
      </c>
      <c r="AX130" s="12" t="s">
        <v>81</v>
      </c>
      <c r="AY130" s="198" t="s">
        <v>122</v>
      </c>
    </row>
    <row r="131" s="13" customFormat="1">
      <c r="B131" s="205"/>
      <c r="D131" s="190" t="s">
        <v>219</v>
      </c>
      <c r="E131" s="206" t="s">
        <v>1</v>
      </c>
      <c r="F131" s="207" t="s">
        <v>221</v>
      </c>
      <c r="H131" s="206" t="s">
        <v>1</v>
      </c>
      <c r="I131" s="208"/>
      <c r="L131" s="205"/>
      <c r="M131" s="209"/>
      <c r="N131" s="210"/>
      <c r="O131" s="210"/>
      <c r="P131" s="210"/>
      <c r="Q131" s="210"/>
      <c r="R131" s="210"/>
      <c r="S131" s="210"/>
      <c r="T131" s="211"/>
      <c r="AT131" s="206" t="s">
        <v>219</v>
      </c>
      <c r="AU131" s="206" t="s">
        <v>83</v>
      </c>
      <c r="AV131" s="13" t="s">
        <v>81</v>
      </c>
      <c r="AW131" s="13" t="s">
        <v>30</v>
      </c>
      <c r="AX131" s="13" t="s">
        <v>73</v>
      </c>
      <c r="AY131" s="206" t="s">
        <v>122</v>
      </c>
    </row>
    <row r="132" s="1" customFormat="1" ht="24" customHeight="1">
      <c r="B132" s="176"/>
      <c r="C132" s="177" t="s">
        <v>143</v>
      </c>
      <c r="D132" s="177" t="s">
        <v>125</v>
      </c>
      <c r="E132" s="178" t="s">
        <v>222</v>
      </c>
      <c r="F132" s="179" t="s">
        <v>223</v>
      </c>
      <c r="G132" s="180" t="s">
        <v>216</v>
      </c>
      <c r="H132" s="181">
        <v>299.72000000000003</v>
      </c>
      <c r="I132" s="182"/>
      <c r="J132" s="183">
        <f>ROUND(I132*H132,2)</f>
        <v>0</v>
      </c>
      <c r="K132" s="179" t="s">
        <v>207</v>
      </c>
      <c r="L132" s="36"/>
      <c r="M132" s="184" t="s">
        <v>1</v>
      </c>
      <c r="N132" s="185" t="s">
        <v>38</v>
      </c>
      <c r="O132" s="72"/>
      <c r="P132" s="186">
        <f>O132*H132</f>
        <v>0</v>
      </c>
      <c r="Q132" s="186">
        <v>0</v>
      </c>
      <c r="R132" s="186">
        <f>Q132*H132</f>
        <v>0</v>
      </c>
      <c r="S132" s="186">
        <v>0</v>
      </c>
      <c r="T132" s="187">
        <f>S132*H132</f>
        <v>0</v>
      </c>
      <c r="AR132" s="188" t="s">
        <v>143</v>
      </c>
      <c r="AT132" s="188" t="s">
        <v>125</v>
      </c>
      <c r="AU132" s="188" t="s">
        <v>83</v>
      </c>
      <c r="AY132" s="17" t="s">
        <v>122</v>
      </c>
      <c r="BE132" s="189">
        <f>IF(N132="základní",J132,0)</f>
        <v>0</v>
      </c>
      <c r="BF132" s="189">
        <f>IF(N132="snížená",J132,0)</f>
        <v>0</v>
      </c>
      <c r="BG132" s="189">
        <f>IF(N132="zákl. přenesená",J132,0)</f>
        <v>0</v>
      </c>
      <c r="BH132" s="189">
        <f>IF(N132="sníž. přenesená",J132,0)</f>
        <v>0</v>
      </c>
      <c r="BI132" s="189">
        <f>IF(N132="nulová",J132,0)</f>
        <v>0</v>
      </c>
      <c r="BJ132" s="17" t="s">
        <v>81</v>
      </c>
      <c r="BK132" s="189">
        <f>ROUND(I132*H132,2)</f>
        <v>0</v>
      </c>
      <c r="BL132" s="17" t="s">
        <v>143</v>
      </c>
      <c r="BM132" s="188" t="s">
        <v>224</v>
      </c>
    </row>
    <row r="133" s="1" customFormat="1">
      <c r="B133" s="36"/>
      <c r="D133" s="190" t="s">
        <v>132</v>
      </c>
      <c r="F133" s="191" t="s">
        <v>225</v>
      </c>
      <c r="I133" s="117"/>
      <c r="L133" s="36"/>
      <c r="M133" s="192"/>
      <c r="N133" s="72"/>
      <c r="O133" s="72"/>
      <c r="P133" s="72"/>
      <c r="Q133" s="72"/>
      <c r="R133" s="72"/>
      <c r="S133" s="72"/>
      <c r="T133" s="73"/>
      <c r="AT133" s="17" t="s">
        <v>132</v>
      </c>
      <c r="AU133" s="17" t="s">
        <v>83</v>
      </c>
    </row>
    <row r="134" s="12" customFormat="1">
      <c r="B134" s="197"/>
      <c r="D134" s="190" t="s">
        <v>219</v>
      </c>
      <c r="E134" s="198" t="s">
        <v>1</v>
      </c>
      <c r="F134" s="199" t="s">
        <v>226</v>
      </c>
      <c r="H134" s="200">
        <v>299.72000000000003</v>
      </c>
      <c r="I134" s="201"/>
      <c r="L134" s="197"/>
      <c r="M134" s="202"/>
      <c r="N134" s="203"/>
      <c r="O134" s="203"/>
      <c r="P134" s="203"/>
      <c r="Q134" s="203"/>
      <c r="R134" s="203"/>
      <c r="S134" s="203"/>
      <c r="T134" s="204"/>
      <c r="AT134" s="198" t="s">
        <v>219</v>
      </c>
      <c r="AU134" s="198" t="s">
        <v>83</v>
      </c>
      <c r="AV134" s="12" t="s">
        <v>83</v>
      </c>
      <c r="AW134" s="12" t="s">
        <v>30</v>
      </c>
      <c r="AX134" s="12" t="s">
        <v>81</v>
      </c>
      <c r="AY134" s="198" t="s">
        <v>122</v>
      </c>
    </row>
    <row r="135" s="13" customFormat="1">
      <c r="B135" s="205"/>
      <c r="D135" s="190" t="s">
        <v>219</v>
      </c>
      <c r="E135" s="206" t="s">
        <v>1</v>
      </c>
      <c r="F135" s="207" t="s">
        <v>221</v>
      </c>
      <c r="H135" s="206" t="s">
        <v>1</v>
      </c>
      <c r="I135" s="208"/>
      <c r="L135" s="205"/>
      <c r="M135" s="209"/>
      <c r="N135" s="210"/>
      <c r="O135" s="210"/>
      <c r="P135" s="210"/>
      <c r="Q135" s="210"/>
      <c r="R135" s="210"/>
      <c r="S135" s="210"/>
      <c r="T135" s="211"/>
      <c r="AT135" s="206" t="s">
        <v>219</v>
      </c>
      <c r="AU135" s="206" t="s">
        <v>83</v>
      </c>
      <c r="AV135" s="13" t="s">
        <v>81</v>
      </c>
      <c r="AW135" s="13" t="s">
        <v>30</v>
      </c>
      <c r="AX135" s="13" t="s">
        <v>73</v>
      </c>
      <c r="AY135" s="206" t="s">
        <v>122</v>
      </c>
    </row>
    <row r="136" s="1" customFormat="1" ht="24" customHeight="1">
      <c r="B136" s="176"/>
      <c r="C136" s="177" t="s">
        <v>121</v>
      </c>
      <c r="D136" s="177" t="s">
        <v>125</v>
      </c>
      <c r="E136" s="178" t="s">
        <v>227</v>
      </c>
      <c r="F136" s="179" t="s">
        <v>228</v>
      </c>
      <c r="G136" s="180" t="s">
        <v>216</v>
      </c>
      <c r="H136" s="181">
        <v>99.906999999999996</v>
      </c>
      <c r="I136" s="182"/>
      <c r="J136" s="183">
        <f>ROUND(I136*H136,2)</f>
        <v>0</v>
      </c>
      <c r="K136" s="179" t="s">
        <v>207</v>
      </c>
      <c r="L136" s="36"/>
      <c r="M136" s="184" t="s">
        <v>1</v>
      </c>
      <c r="N136" s="185" t="s">
        <v>38</v>
      </c>
      <c r="O136" s="72"/>
      <c r="P136" s="186">
        <f>O136*H136</f>
        <v>0</v>
      </c>
      <c r="Q136" s="186">
        <v>0</v>
      </c>
      <c r="R136" s="186">
        <f>Q136*H136</f>
        <v>0</v>
      </c>
      <c r="S136" s="186">
        <v>0</v>
      </c>
      <c r="T136" s="187">
        <f>S136*H136</f>
        <v>0</v>
      </c>
      <c r="AR136" s="188" t="s">
        <v>143</v>
      </c>
      <c r="AT136" s="188" t="s">
        <v>125</v>
      </c>
      <c r="AU136" s="188" t="s">
        <v>83</v>
      </c>
      <c r="AY136" s="17" t="s">
        <v>122</v>
      </c>
      <c r="BE136" s="189">
        <f>IF(N136="základní",J136,0)</f>
        <v>0</v>
      </c>
      <c r="BF136" s="189">
        <f>IF(N136="snížená",J136,0)</f>
        <v>0</v>
      </c>
      <c r="BG136" s="189">
        <f>IF(N136="zákl. přenesená",J136,0)</f>
        <v>0</v>
      </c>
      <c r="BH136" s="189">
        <f>IF(N136="sníž. přenesená",J136,0)</f>
        <v>0</v>
      </c>
      <c r="BI136" s="189">
        <f>IF(N136="nulová",J136,0)</f>
        <v>0</v>
      </c>
      <c r="BJ136" s="17" t="s">
        <v>81</v>
      </c>
      <c r="BK136" s="189">
        <f>ROUND(I136*H136,2)</f>
        <v>0</v>
      </c>
      <c r="BL136" s="17" t="s">
        <v>143</v>
      </c>
      <c r="BM136" s="188" t="s">
        <v>229</v>
      </c>
    </row>
    <row r="137" s="1" customFormat="1">
      <c r="B137" s="36"/>
      <c r="D137" s="190" t="s">
        <v>132</v>
      </c>
      <c r="F137" s="191" t="s">
        <v>230</v>
      </c>
      <c r="I137" s="117"/>
      <c r="L137" s="36"/>
      <c r="M137" s="192"/>
      <c r="N137" s="72"/>
      <c r="O137" s="72"/>
      <c r="P137" s="72"/>
      <c r="Q137" s="72"/>
      <c r="R137" s="72"/>
      <c r="S137" s="72"/>
      <c r="T137" s="73"/>
      <c r="AT137" s="17" t="s">
        <v>132</v>
      </c>
      <c r="AU137" s="17" t="s">
        <v>83</v>
      </c>
    </row>
    <row r="138" s="12" customFormat="1">
      <c r="B138" s="197"/>
      <c r="D138" s="190" t="s">
        <v>219</v>
      </c>
      <c r="E138" s="198" t="s">
        <v>1</v>
      </c>
      <c r="F138" s="199" t="s">
        <v>231</v>
      </c>
      <c r="H138" s="200">
        <v>99.906999999999996</v>
      </c>
      <c r="I138" s="201"/>
      <c r="L138" s="197"/>
      <c r="M138" s="202"/>
      <c r="N138" s="203"/>
      <c r="O138" s="203"/>
      <c r="P138" s="203"/>
      <c r="Q138" s="203"/>
      <c r="R138" s="203"/>
      <c r="S138" s="203"/>
      <c r="T138" s="204"/>
      <c r="AT138" s="198" t="s">
        <v>219</v>
      </c>
      <c r="AU138" s="198" t="s">
        <v>83</v>
      </c>
      <c r="AV138" s="12" t="s">
        <v>83</v>
      </c>
      <c r="AW138" s="12" t="s">
        <v>30</v>
      </c>
      <c r="AX138" s="12" t="s">
        <v>81</v>
      </c>
      <c r="AY138" s="198" t="s">
        <v>122</v>
      </c>
    </row>
    <row r="139" s="13" customFormat="1">
      <c r="B139" s="205"/>
      <c r="D139" s="190" t="s">
        <v>219</v>
      </c>
      <c r="E139" s="206" t="s">
        <v>1</v>
      </c>
      <c r="F139" s="207" t="s">
        <v>232</v>
      </c>
      <c r="H139" s="206" t="s">
        <v>1</v>
      </c>
      <c r="I139" s="208"/>
      <c r="L139" s="205"/>
      <c r="M139" s="209"/>
      <c r="N139" s="210"/>
      <c r="O139" s="210"/>
      <c r="P139" s="210"/>
      <c r="Q139" s="210"/>
      <c r="R139" s="210"/>
      <c r="S139" s="210"/>
      <c r="T139" s="211"/>
      <c r="AT139" s="206" t="s">
        <v>219</v>
      </c>
      <c r="AU139" s="206" t="s">
        <v>83</v>
      </c>
      <c r="AV139" s="13" t="s">
        <v>81</v>
      </c>
      <c r="AW139" s="13" t="s">
        <v>30</v>
      </c>
      <c r="AX139" s="13" t="s">
        <v>73</v>
      </c>
      <c r="AY139" s="206" t="s">
        <v>122</v>
      </c>
    </row>
    <row r="140" s="1" customFormat="1" ht="24" customHeight="1">
      <c r="B140" s="176"/>
      <c r="C140" s="177" t="s">
        <v>155</v>
      </c>
      <c r="D140" s="177" t="s">
        <v>125</v>
      </c>
      <c r="E140" s="178" t="s">
        <v>233</v>
      </c>
      <c r="F140" s="179" t="s">
        <v>234</v>
      </c>
      <c r="G140" s="180" t="s">
        <v>216</v>
      </c>
      <c r="H140" s="181">
        <v>1092.3299999999999</v>
      </c>
      <c r="I140" s="182"/>
      <c r="J140" s="183">
        <f>ROUND(I140*H140,2)</f>
        <v>0</v>
      </c>
      <c r="K140" s="179" t="s">
        <v>207</v>
      </c>
      <c r="L140" s="36"/>
      <c r="M140" s="184" t="s">
        <v>1</v>
      </c>
      <c r="N140" s="185" t="s">
        <v>38</v>
      </c>
      <c r="O140" s="72"/>
      <c r="P140" s="186">
        <f>O140*H140</f>
        <v>0</v>
      </c>
      <c r="Q140" s="186">
        <v>0</v>
      </c>
      <c r="R140" s="186">
        <f>Q140*H140</f>
        <v>0</v>
      </c>
      <c r="S140" s="186">
        <v>0</v>
      </c>
      <c r="T140" s="187">
        <f>S140*H140</f>
        <v>0</v>
      </c>
      <c r="AR140" s="188" t="s">
        <v>143</v>
      </c>
      <c r="AT140" s="188" t="s">
        <v>125</v>
      </c>
      <c r="AU140" s="188" t="s">
        <v>83</v>
      </c>
      <c r="AY140" s="17" t="s">
        <v>122</v>
      </c>
      <c r="BE140" s="189">
        <f>IF(N140="základní",J140,0)</f>
        <v>0</v>
      </c>
      <c r="BF140" s="189">
        <f>IF(N140="snížená",J140,0)</f>
        <v>0</v>
      </c>
      <c r="BG140" s="189">
        <f>IF(N140="zákl. přenesená",J140,0)</f>
        <v>0</v>
      </c>
      <c r="BH140" s="189">
        <f>IF(N140="sníž. přenesená",J140,0)</f>
        <v>0</v>
      </c>
      <c r="BI140" s="189">
        <f>IF(N140="nulová",J140,0)</f>
        <v>0</v>
      </c>
      <c r="BJ140" s="17" t="s">
        <v>81</v>
      </c>
      <c r="BK140" s="189">
        <f>ROUND(I140*H140,2)</f>
        <v>0</v>
      </c>
      <c r="BL140" s="17" t="s">
        <v>143</v>
      </c>
      <c r="BM140" s="188" t="s">
        <v>235</v>
      </c>
    </row>
    <row r="141" s="1" customFormat="1">
      <c r="B141" s="36"/>
      <c r="D141" s="190" t="s">
        <v>132</v>
      </c>
      <c r="F141" s="191" t="s">
        <v>236</v>
      </c>
      <c r="I141" s="117"/>
      <c r="L141" s="36"/>
      <c r="M141" s="192"/>
      <c r="N141" s="72"/>
      <c r="O141" s="72"/>
      <c r="P141" s="72"/>
      <c r="Q141" s="72"/>
      <c r="R141" s="72"/>
      <c r="S141" s="72"/>
      <c r="T141" s="73"/>
      <c r="AT141" s="17" t="s">
        <v>132</v>
      </c>
      <c r="AU141" s="17" t="s">
        <v>83</v>
      </c>
    </row>
    <row r="142" s="12" customFormat="1">
      <c r="B142" s="197"/>
      <c r="D142" s="190" t="s">
        <v>219</v>
      </c>
      <c r="E142" s="198" t="s">
        <v>1</v>
      </c>
      <c r="F142" s="199" t="s">
        <v>237</v>
      </c>
      <c r="H142" s="200">
        <v>1092.3299999999999</v>
      </c>
      <c r="I142" s="201"/>
      <c r="L142" s="197"/>
      <c r="M142" s="202"/>
      <c r="N142" s="203"/>
      <c r="O142" s="203"/>
      <c r="P142" s="203"/>
      <c r="Q142" s="203"/>
      <c r="R142" s="203"/>
      <c r="S142" s="203"/>
      <c r="T142" s="204"/>
      <c r="AT142" s="198" t="s">
        <v>219</v>
      </c>
      <c r="AU142" s="198" t="s">
        <v>83</v>
      </c>
      <c r="AV142" s="12" t="s">
        <v>83</v>
      </c>
      <c r="AW142" s="12" t="s">
        <v>30</v>
      </c>
      <c r="AX142" s="12" t="s">
        <v>81</v>
      </c>
      <c r="AY142" s="198" t="s">
        <v>122</v>
      </c>
    </row>
    <row r="143" s="13" customFormat="1">
      <c r="B143" s="205"/>
      <c r="D143" s="190" t="s">
        <v>219</v>
      </c>
      <c r="E143" s="206" t="s">
        <v>1</v>
      </c>
      <c r="F143" s="207" t="s">
        <v>238</v>
      </c>
      <c r="H143" s="206" t="s">
        <v>1</v>
      </c>
      <c r="I143" s="208"/>
      <c r="L143" s="205"/>
      <c r="M143" s="209"/>
      <c r="N143" s="210"/>
      <c r="O143" s="210"/>
      <c r="P143" s="210"/>
      <c r="Q143" s="210"/>
      <c r="R143" s="210"/>
      <c r="S143" s="210"/>
      <c r="T143" s="211"/>
      <c r="AT143" s="206" t="s">
        <v>219</v>
      </c>
      <c r="AU143" s="206" t="s">
        <v>83</v>
      </c>
      <c r="AV143" s="13" t="s">
        <v>81</v>
      </c>
      <c r="AW143" s="13" t="s">
        <v>30</v>
      </c>
      <c r="AX143" s="13" t="s">
        <v>73</v>
      </c>
      <c r="AY143" s="206" t="s">
        <v>122</v>
      </c>
    </row>
    <row r="144" s="1" customFormat="1" ht="16.5" customHeight="1">
      <c r="B144" s="176"/>
      <c r="C144" s="177" t="s">
        <v>158</v>
      </c>
      <c r="D144" s="177" t="s">
        <v>125</v>
      </c>
      <c r="E144" s="178" t="s">
        <v>239</v>
      </c>
      <c r="F144" s="179" t="s">
        <v>240</v>
      </c>
      <c r="G144" s="180" t="s">
        <v>216</v>
      </c>
      <c r="H144" s="181">
        <v>1092.3299999999999</v>
      </c>
      <c r="I144" s="182"/>
      <c r="J144" s="183">
        <f>ROUND(I144*H144,2)</f>
        <v>0</v>
      </c>
      <c r="K144" s="179" t="s">
        <v>207</v>
      </c>
      <c r="L144" s="36"/>
      <c r="M144" s="184" t="s">
        <v>1</v>
      </c>
      <c r="N144" s="185" t="s">
        <v>38</v>
      </c>
      <c r="O144" s="72"/>
      <c r="P144" s="186">
        <f>O144*H144</f>
        <v>0</v>
      </c>
      <c r="Q144" s="186">
        <v>0</v>
      </c>
      <c r="R144" s="186">
        <f>Q144*H144</f>
        <v>0</v>
      </c>
      <c r="S144" s="186">
        <v>0</v>
      </c>
      <c r="T144" s="187">
        <f>S144*H144</f>
        <v>0</v>
      </c>
      <c r="AR144" s="188" t="s">
        <v>143</v>
      </c>
      <c r="AT144" s="188" t="s">
        <v>125</v>
      </c>
      <c r="AU144" s="188" t="s">
        <v>83</v>
      </c>
      <c r="AY144" s="17" t="s">
        <v>122</v>
      </c>
      <c r="BE144" s="189">
        <f>IF(N144="základní",J144,0)</f>
        <v>0</v>
      </c>
      <c r="BF144" s="189">
        <f>IF(N144="snížená",J144,0)</f>
        <v>0</v>
      </c>
      <c r="BG144" s="189">
        <f>IF(N144="zákl. přenesená",J144,0)</f>
        <v>0</v>
      </c>
      <c r="BH144" s="189">
        <f>IF(N144="sníž. přenesená",J144,0)</f>
        <v>0</v>
      </c>
      <c r="BI144" s="189">
        <f>IF(N144="nulová",J144,0)</f>
        <v>0</v>
      </c>
      <c r="BJ144" s="17" t="s">
        <v>81</v>
      </c>
      <c r="BK144" s="189">
        <f>ROUND(I144*H144,2)</f>
        <v>0</v>
      </c>
      <c r="BL144" s="17" t="s">
        <v>143</v>
      </c>
      <c r="BM144" s="188" t="s">
        <v>241</v>
      </c>
    </row>
    <row r="145" s="1" customFormat="1">
      <c r="B145" s="36"/>
      <c r="D145" s="190" t="s">
        <v>132</v>
      </c>
      <c r="F145" s="191" t="s">
        <v>242</v>
      </c>
      <c r="I145" s="117"/>
      <c r="L145" s="36"/>
      <c r="M145" s="192"/>
      <c r="N145" s="72"/>
      <c r="O145" s="72"/>
      <c r="P145" s="72"/>
      <c r="Q145" s="72"/>
      <c r="R145" s="72"/>
      <c r="S145" s="72"/>
      <c r="T145" s="73"/>
      <c r="AT145" s="17" t="s">
        <v>132</v>
      </c>
      <c r="AU145" s="17" t="s">
        <v>83</v>
      </c>
    </row>
    <row r="146" s="12" customFormat="1">
      <c r="B146" s="197"/>
      <c r="D146" s="190" t="s">
        <v>219</v>
      </c>
      <c r="E146" s="198" t="s">
        <v>1</v>
      </c>
      <c r="F146" s="199" t="s">
        <v>237</v>
      </c>
      <c r="H146" s="200">
        <v>1092.3299999999999</v>
      </c>
      <c r="I146" s="201"/>
      <c r="L146" s="197"/>
      <c r="M146" s="202"/>
      <c r="N146" s="203"/>
      <c r="O146" s="203"/>
      <c r="P146" s="203"/>
      <c r="Q146" s="203"/>
      <c r="R146" s="203"/>
      <c r="S146" s="203"/>
      <c r="T146" s="204"/>
      <c r="AT146" s="198" t="s">
        <v>219</v>
      </c>
      <c r="AU146" s="198" t="s">
        <v>83</v>
      </c>
      <c r="AV146" s="12" t="s">
        <v>83</v>
      </c>
      <c r="AW146" s="12" t="s">
        <v>30</v>
      </c>
      <c r="AX146" s="12" t="s">
        <v>81</v>
      </c>
      <c r="AY146" s="198" t="s">
        <v>122</v>
      </c>
    </row>
    <row r="147" s="13" customFormat="1">
      <c r="B147" s="205"/>
      <c r="D147" s="190" t="s">
        <v>219</v>
      </c>
      <c r="E147" s="206" t="s">
        <v>1</v>
      </c>
      <c r="F147" s="207" t="s">
        <v>238</v>
      </c>
      <c r="H147" s="206" t="s">
        <v>1</v>
      </c>
      <c r="I147" s="208"/>
      <c r="L147" s="205"/>
      <c r="M147" s="209"/>
      <c r="N147" s="210"/>
      <c r="O147" s="210"/>
      <c r="P147" s="210"/>
      <c r="Q147" s="210"/>
      <c r="R147" s="210"/>
      <c r="S147" s="210"/>
      <c r="T147" s="211"/>
      <c r="AT147" s="206" t="s">
        <v>219</v>
      </c>
      <c r="AU147" s="206" t="s">
        <v>83</v>
      </c>
      <c r="AV147" s="13" t="s">
        <v>81</v>
      </c>
      <c r="AW147" s="13" t="s">
        <v>30</v>
      </c>
      <c r="AX147" s="13" t="s">
        <v>73</v>
      </c>
      <c r="AY147" s="206" t="s">
        <v>122</v>
      </c>
    </row>
    <row r="148" s="1" customFormat="1" ht="24" customHeight="1">
      <c r="B148" s="176"/>
      <c r="C148" s="177" t="s">
        <v>164</v>
      </c>
      <c r="D148" s="177" t="s">
        <v>125</v>
      </c>
      <c r="E148" s="178" t="s">
        <v>243</v>
      </c>
      <c r="F148" s="179" t="s">
        <v>244</v>
      </c>
      <c r="G148" s="180" t="s">
        <v>216</v>
      </c>
      <c r="H148" s="181">
        <v>195</v>
      </c>
      <c r="I148" s="182"/>
      <c r="J148" s="183">
        <f>ROUND(I148*H148,2)</f>
        <v>0</v>
      </c>
      <c r="K148" s="179" t="s">
        <v>207</v>
      </c>
      <c r="L148" s="36"/>
      <c r="M148" s="184" t="s">
        <v>1</v>
      </c>
      <c r="N148" s="185" t="s">
        <v>38</v>
      </c>
      <c r="O148" s="72"/>
      <c r="P148" s="186">
        <f>O148*H148</f>
        <v>0</v>
      </c>
      <c r="Q148" s="186">
        <v>0</v>
      </c>
      <c r="R148" s="186">
        <f>Q148*H148</f>
        <v>0</v>
      </c>
      <c r="S148" s="186">
        <v>0</v>
      </c>
      <c r="T148" s="187">
        <f>S148*H148</f>
        <v>0</v>
      </c>
      <c r="AR148" s="188" t="s">
        <v>143</v>
      </c>
      <c r="AT148" s="188" t="s">
        <v>125</v>
      </c>
      <c r="AU148" s="188" t="s">
        <v>83</v>
      </c>
      <c r="AY148" s="17" t="s">
        <v>122</v>
      </c>
      <c r="BE148" s="189">
        <f>IF(N148="základní",J148,0)</f>
        <v>0</v>
      </c>
      <c r="BF148" s="189">
        <f>IF(N148="snížená",J148,0)</f>
        <v>0</v>
      </c>
      <c r="BG148" s="189">
        <f>IF(N148="zákl. přenesená",J148,0)</f>
        <v>0</v>
      </c>
      <c r="BH148" s="189">
        <f>IF(N148="sníž. přenesená",J148,0)</f>
        <v>0</v>
      </c>
      <c r="BI148" s="189">
        <f>IF(N148="nulová",J148,0)</f>
        <v>0</v>
      </c>
      <c r="BJ148" s="17" t="s">
        <v>81</v>
      </c>
      <c r="BK148" s="189">
        <f>ROUND(I148*H148,2)</f>
        <v>0</v>
      </c>
      <c r="BL148" s="17" t="s">
        <v>143</v>
      </c>
      <c r="BM148" s="188" t="s">
        <v>245</v>
      </c>
    </row>
    <row r="149" s="1" customFormat="1">
      <c r="B149" s="36"/>
      <c r="D149" s="190" t="s">
        <v>132</v>
      </c>
      <c r="F149" s="191" t="s">
        <v>246</v>
      </c>
      <c r="I149" s="117"/>
      <c r="L149" s="36"/>
      <c r="M149" s="192"/>
      <c r="N149" s="72"/>
      <c r="O149" s="72"/>
      <c r="P149" s="72"/>
      <c r="Q149" s="72"/>
      <c r="R149" s="72"/>
      <c r="S149" s="72"/>
      <c r="T149" s="73"/>
      <c r="AT149" s="17" t="s">
        <v>132</v>
      </c>
      <c r="AU149" s="17" t="s">
        <v>83</v>
      </c>
    </row>
    <row r="150" s="12" customFormat="1">
      <c r="B150" s="197"/>
      <c r="D150" s="190" t="s">
        <v>219</v>
      </c>
      <c r="E150" s="198" t="s">
        <v>1</v>
      </c>
      <c r="F150" s="199" t="s">
        <v>247</v>
      </c>
      <c r="H150" s="200">
        <v>195</v>
      </c>
      <c r="I150" s="201"/>
      <c r="L150" s="197"/>
      <c r="M150" s="202"/>
      <c r="N150" s="203"/>
      <c r="O150" s="203"/>
      <c r="P150" s="203"/>
      <c r="Q150" s="203"/>
      <c r="R150" s="203"/>
      <c r="S150" s="203"/>
      <c r="T150" s="204"/>
      <c r="AT150" s="198" t="s">
        <v>219</v>
      </c>
      <c r="AU150" s="198" t="s">
        <v>83</v>
      </c>
      <c r="AV150" s="12" t="s">
        <v>83</v>
      </c>
      <c r="AW150" s="12" t="s">
        <v>30</v>
      </c>
      <c r="AX150" s="12" t="s">
        <v>81</v>
      </c>
      <c r="AY150" s="198" t="s">
        <v>122</v>
      </c>
    </row>
    <row r="151" s="13" customFormat="1">
      <c r="B151" s="205"/>
      <c r="D151" s="190" t="s">
        <v>219</v>
      </c>
      <c r="E151" s="206" t="s">
        <v>1</v>
      </c>
      <c r="F151" s="207" t="s">
        <v>221</v>
      </c>
      <c r="H151" s="206" t="s">
        <v>1</v>
      </c>
      <c r="I151" s="208"/>
      <c r="L151" s="205"/>
      <c r="M151" s="209"/>
      <c r="N151" s="210"/>
      <c r="O151" s="210"/>
      <c r="P151" s="210"/>
      <c r="Q151" s="210"/>
      <c r="R151" s="210"/>
      <c r="S151" s="210"/>
      <c r="T151" s="211"/>
      <c r="AT151" s="206" t="s">
        <v>219</v>
      </c>
      <c r="AU151" s="206" t="s">
        <v>83</v>
      </c>
      <c r="AV151" s="13" t="s">
        <v>81</v>
      </c>
      <c r="AW151" s="13" t="s">
        <v>30</v>
      </c>
      <c r="AX151" s="13" t="s">
        <v>73</v>
      </c>
      <c r="AY151" s="206" t="s">
        <v>122</v>
      </c>
    </row>
    <row r="152" s="1" customFormat="1" ht="16.5" customHeight="1">
      <c r="B152" s="176"/>
      <c r="C152" s="177" t="s">
        <v>170</v>
      </c>
      <c r="D152" s="177" t="s">
        <v>125</v>
      </c>
      <c r="E152" s="178" t="s">
        <v>248</v>
      </c>
      <c r="F152" s="179" t="s">
        <v>249</v>
      </c>
      <c r="G152" s="180" t="s">
        <v>216</v>
      </c>
      <c r="H152" s="181">
        <v>1092.3299999999999</v>
      </c>
      <c r="I152" s="182"/>
      <c r="J152" s="183">
        <f>ROUND(I152*H152,2)</f>
        <v>0</v>
      </c>
      <c r="K152" s="179" t="s">
        <v>207</v>
      </c>
      <c r="L152" s="36"/>
      <c r="M152" s="184" t="s">
        <v>1</v>
      </c>
      <c r="N152" s="185" t="s">
        <v>38</v>
      </c>
      <c r="O152" s="72"/>
      <c r="P152" s="186">
        <f>O152*H152</f>
        <v>0</v>
      </c>
      <c r="Q152" s="186">
        <v>0</v>
      </c>
      <c r="R152" s="186">
        <f>Q152*H152</f>
        <v>0</v>
      </c>
      <c r="S152" s="186">
        <v>0</v>
      </c>
      <c r="T152" s="187">
        <f>S152*H152</f>
        <v>0</v>
      </c>
      <c r="AR152" s="188" t="s">
        <v>143</v>
      </c>
      <c r="AT152" s="188" t="s">
        <v>125</v>
      </c>
      <c r="AU152" s="188" t="s">
        <v>83</v>
      </c>
      <c r="AY152" s="17" t="s">
        <v>122</v>
      </c>
      <c r="BE152" s="189">
        <f>IF(N152="základní",J152,0)</f>
        <v>0</v>
      </c>
      <c r="BF152" s="189">
        <f>IF(N152="snížená",J152,0)</f>
        <v>0</v>
      </c>
      <c r="BG152" s="189">
        <f>IF(N152="zákl. přenesená",J152,0)</f>
        <v>0</v>
      </c>
      <c r="BH152" s="189">
        <f>IF(N152="sníž. přenesená",J152,0)</f>
        <v>0</v>
      </c>
      <c r="BI152" s="189">
        <f>IF(N152="nulová",J152,0)</f>
        <v>0</v>
      </c>
      <c r="BJ152" s="17" t="s">
        <v>81</v>
      </c>
      <c r="BK152" s="189">
        <f>ROUND(I152*H152,2)</f>
        <v>0</v>
      </c>
      <c r="BL152" s="17" t="s">
        <v>143</v>
      </c>
      <c r="BM152" s="188" t="s">
        <v>250</v>
      </c>
    </row>
    <row r="153" s="1" customFormat="1">
      <c r="B153" s="36"/>
      <c r="D153" s="190" t="s">
        <v>132</v>
      </c>
      <c r="F153" s="191" t="s">
        <v>251</v>
      </c>
      <c r="I153" s="117"/>
      <c r="L153" s="36"/>
      <c r="M153" s="192"/>
      <c r="N153" s="72"/>
      <c r="O153" s="72"/>
      <c r="P153" s="72"/>
      <c r="Q153" s="72"/>
      <c r="R153" s="72"/>
      <c r="S153" s="72"/>
      <c r="T153" s="73"/>
      <c r="AT153" s="17" t="s">
        <v>132</v>
      </c>
      <c r="AU153" s="17" t="s">
        <v>83</v>
      </c>
    </row>
    <row r="154" s="12" customFormat="1">
      <c r="B154" s="197"/>
      <c r="D154" s="190" t="s">
        <v>219</v>
      </c>
      <c r="E154" s="198" t="s">
        <v>1</v>
      </c>
      <c r="F154" s="199" t="s">
        <v>237</v>
      </c>
      <c r="H154" s="200">
        <v>1092.3299999999999</v>
      </c>
      <c r="I154" s="201"/>
      <c r="L154" s="197"/>
      <c r="M154" s="202"/>
      <c r="N154" s="203"/>
      <c r="O154" s="203"/>
      <c r="P154" s="203"/>
      <c r="Q154" s="203"/>
      <c r="R154" s="203"/>
      <c r="S154" s="203"/>
      <c r="T154" s="204"/>
      <c r="AT154" s="198" t="s">
        <v>219</v>
      </c>
      <c r="AU154" s="198" t="s">
        <v>83</v>
      </c>
      <c r="AV154" s="12" t="s">
        <v>83</v>
      </c>
      <c r="AW154" s="12" t="s">
        <v>30</v>
      </c>
      <c r="AX154" s="12" t="s">
        <v>81</v>
      </c>
      <c r="AY154" s="198" t="s">
        <v>122</v>
      </c>
    </row>
    <row r="155" s="13" customFormat="1">
      <c r="B155" s="205"/>
      <c r="D155" s="190" t="s">
        <v>219</v>
      </c>
      <c r="E155" s="206" t="s">
        <v>1</v>
      </c>
      <c r="F155" s="207" t="s">
        <v>238</v>
      </c>
      <c r="H155" s="206" t="s">
        <v>1</v>
      </c>
      <c r="I155" s="208"/>
      <c r="L155" s="205"/>
      <c r="M155" s="209"/>
      <c r="N155" s="210"/>
      <c r="O155" s="210"/>
      <c r="P155" s="210"/>
      <c r="Q155" s="210"/>
      <c r="R155" s="210"/>
      <c r="S155" s="210"/>
      <c r="T155" s="211"/>
      <c r="AT155" s="206" t="s">
        <v>219</v>
      </c>
      <c r="AU155" s="206" t="s">
        <v>83</v>
      </c>
      <c r="AV155" s="13" t="s">
        <v>81</v>
      </c>
      <c r="AW155" s="13" t="s">
        <v>30</v>
      </c>
      <c r="AX155" s="13" t="s">
        <v>73</v>
      </c>
      <c r="AY155" s="206" t="s">
        <v>122</v>
      </c>
    </row>
    <row r="156" s="1" customFormat="1" ht="24" customHeight="1">
      <c r="B156" s="176"/>
      <c r="C156" s="177" t="s">
        <v>175</v>
      </c>
      <c r="D156" s="177" t="s">
        <v>125</v>
      </c>
      <c r="E156" s="178" t="s">
        <v>252</v>
      </c>
      <c r="F156" s="179" t="s">
        <v>253</v>
      </c>
      <c r="G156" s="180" t="s">
        <v>254</v>
      </c>
      <c r="H156" s="181">
        <v>599.44000000000005</v>
      </c>
      <c r="I156" s="182"/>
      <c r="J156" s="183">
        <f>ROUND(I156*H156,2)</f>
        <v>0</v>
      </c>
      <c r="K156" s="179" t="s">
        <v>207</v>
      </c>
      <c r="L156" s="36"/>
      <c r="M156" s="184" t="s">
        <v>1</v>
      </c>
      <c r="N156" s="185" t="s">
        <v>38</v>
      </c>
      <c r="O156" s="72"/>
      <c r="P156" s="186">
        <f>O156*H156</f>
        <v>0</v>
      </c>
      <c r="Q156" s="186">
        <v>0</v>
      </c>
      <c r="R156" s="186">
        <f>Q156*H156</f>
        <v>0</v>
      </c>
      <c r="S156" s="186">
        <v>0</v>
      </c>
      <c r="T156" s="187">
        <f>S156*H156</f>
        <v>0</v>
      </c>
      <c r="AR156" s="188" t="s">
        <v>143</v>
      </c>
      <c r="AT156" s="188" t="s">
        <v>125</v>
      </c>
      <c r="AU156" s="188" t="s">
        <v>83</v>
      </c>
      <c r="AY156" s="17" t="s">
        <v>122</v>
      </c>
      <c r="BE156" s="189">
        <f>IF(N156="základní",J156,0)</f>
        <v>0</v>
      </c>
      <c r="BF156" s="189">
        <f>IF(N156="snížená",J156,0)</f>
        <v>0</v>
      </c>
      <c r="BG156" s="189">
        <f>IF(N156="zákl. přenesená",J156,0)</f>
        <v>0</v>
      </c>
      <c r="BH156" s="189">
        <f>IF(N156="sníž. přenesená",J156,0)</f>
        <v>0</v>
      </c>
      <c r="BI156" s="189">
        <f>IF(N156="nulová",J156,0)</f>
        <v>0</v>
      </c>
      <c r="BJ156" s="17" t="s">
        <v>81</v>
      </c>
      <c r="BK156" s="189">
        <f>ROUND(I156*H156,2)</f>
        <v>0</v>
      </c>
      <c r="BL156" s="17" t="s">
        <v>143</v>
      </c>
      <c r="BM156" s="188" t="s">
        <v>255</v>
      </c>
    </row>
    <row r="157" s="1" customFormat="1">
      <c r="B157" s="36"/>
      <c r="D157" s="190" t="s">
        <v>132</v>
      </c>
      <c r="F157" s="191" t="s">
        <v>256</v>
      </c>
      <c r="I157" s="117"/>
      <c r="L157" s="36"/>
      <c r="M157" s="192"/>
      <c r="N157" s="72"/>
      <c r="O157" s="72"/>
      <c r="P157" s="72"/>
      <c r="Q157" s="72"/>
      <c r="R157" s="72"/>
      <c r="S157" s="72"/>
      <c r="T157" s="73"/>
      <c r="AT157" s="17" t="s">
        <v>132</v>
      </c>
      <c r="AU157" s="17" t="s">
        <v>83</v>
      </c>
    </row>
    <row r="158" s="12" customFormat="1">
      <c r="B158" s="197"/>
      <c r="D158" s="190" t="s">
        <v>219</v>
      </c>
      <c r="E158" s="198" t="s">
        <v>1</v>
      </c>
      <c r="F158" s="199" t="s">
        <v>257</v>
      </c>
      <c r="H158" s="200">
        <v>599.44000000000005</v>
      </c>
      <c r="I158" s="201"/>
      <c r="L158" s="197"/>
      <c r="M158" s="202"/>
      <c r="N158" s="203"/>
      <c r="O158" s="203"/>
      <c r="P158" s="203"/>
      <c r="Q158" s="203"/>
      <c r="R158" s="203"/>
      <c r="S158" s="203"/>
      <c r="T158" s="204"/>
      <c r="AT158" s="198" t="s">
        <v>219</v>
      </c>
      <c r="AU158" s="198" t="s">
        <v>83</v>
      </c>
      <c r="AV158" s="12" t="s">
        <v>83</v>
      </c>
      <c r="AW158" s="12" t="s">
        <v>30</v>
      </c>
      <c r="AX158" s="12" t="s">
        <v>81</v>
      </c>
      <c r="AY158" s="198" t="s">
        <v>122</v>
      </c>
    </row>
    <row r="159" s="13" customFormat="1">
      <c r="B159" s="205"/>
      <c r="D159" s="190" t="s">
        <v>219</v>
      </c>
      <c r="E159" s="206" t="s">
        <v>1</v>
      </c>
      <c r="F159" s="207" t="s">
        <v>258</v>
      </c>
      <c r="H159" s="206" t="s">
        <v>1</v>
      </c>
      <c r="I159" s="208"/>
      <c r="L159" s="205"/>
      <c r="M159" s="209"/>
      <c r="N159" s="210"/>
      <c r="O159" s="210"/>
      <c r="P159" s="210"/>
      <c r="Q159" s="210"/>
      <c r="R159" s="210"/>
      <c r="S159" s="210"/>
      <c r="T159" s="211"/>
      <c r="AT159" s="206" t="s">
        <v>219</v>
      </c>
      <c r="AU159" s="206" t="s">
        <v>83</v>
      </c>
      <c r="AV159" s="13" t="s">
        <v>81</v>
      </c>
      <c r="AW159" s="13" t="s">
        <v>30</v>
      </c>
      <c r="AX159" s="13" t="s">
        <v>73</v>
      </c>
      <c r="AY159" s="206" t="s">
        <v>122</v>
      </c>
    </row>
    <row r="160" s="1" customFormat="1" ht="24" customHeight="1">
      <c r="B160" s="176"/>
      <c r="C160" s="177" t="s">
        <v>182</v>
      </c>
      <c r="D160" s="177" t="s">
        <v>125</v>
      </c>
      <c r="E160" s="178" t="s">
        <v>259</v>
      </c>
      <c r="F160" s="179" t="s">
        <v>260</v>
      </c>
      <c r="G160" s="180" t="s">
        <v>206</v>
      </c>
      <c r="H160" s="181">
        <v>173.30000000000001</v>
      </c>
      <c r="I160" s="182"/>
      <c r="J160" s="183">
        <f>ROUND(I160*H160,2)</f>
        <v>0</v>
      </c>
      <c r="K160" s="179" t="s">
        <v>207</v>
      </c>
      <c r="L160" s="36"/>
      <c r="M160" s="184" t="s">
        <v>1</v>
      </c>
      <c r="N160" s="185" t="s">
        <v>38</v>
      </c>
      <c r="O160" s="72"/>
      <c r="P160" s="186">
        <f>O160*H160</f>
        <v>0</v>
      </c>
      <c r="Q160" s="186">
        <v>0</v>
      </c>
      <c r="R160" s="186">
        <f>Q160*H160</f>
        <v>0</v>
      </c>
      <c r="S160" s="186">
        <v>0</v>
      </c>
      <c r="T160" s="187">
        <f>S160*H160</f>
        <v>0</v>
      </c>
      <c r="AR160" s="188" t="s">
        <v>143</v>
      </c>
      <c r="AT160" s="188" t="s">
        <v>125</v>
      </c>
      <c r="AU160" s="188" t="s">
        <v>83</v>
      </c>
      <c r="AY160" s="17" t="s">
        <v>122</v>
      </c>
      <c r="BE160" s="189">
        <f>IF(N160="základní",J160,0)</f>
        <v>0</v>
      </c>
      <c r="BF160" s="189">
        <f>IF(N160="snížená",J160,0)</f>
        <v>0</v>
      </c>
      <c r="BG160" s="189">
        <f>IF(N160="zákl. přenesená",J160,0)</f>
        <v>0</v>
      </c>
      <c r="BH160" s="189">
        <f>IF(N160="sníž. přenesená",J160,0)</f>
        <v>0</v>
      </c>
      <c r="BI160" s="189">
        <f>IF(N160="nulová",J160,0)</f>
        <v>0</v>
      </c>
      <c r="BJ160" s="17" t="s">
        <v>81</v>
      </c>
      <c r="BK160" s="189">
        <f>ROUND(I160*H160,2)</f>
        <v>0</v>
      </c>
      <c r="BL160" s="17" t="s">
        <v>143</v>
      </c>
      <c r="BM160" s="188" t="s">
        <v>261</v>
      </c>
    </row>
    <row r="161" s="1" customFormat="1">
      <c r="B161" s="36"/>
      <c r="D161" s="190" t="s">
        <v>132</v>
      </c>
      <c r="F161" s="191" t="s">
        <v>262</v>
      </c>
      <c r="I161" s="117"/>
      <c r="L161" s="36"/>
      <c r="M161" s="192"/>
      <c r="N161" s="72"/>
      <c r="O161" s="72"/>
      <c r="P161" s="72"/>
      <c r="Q161" s="72"/>
      <c r="R161" s="72"/>
      <c r="S161" s="72"/>
      <c r="T161" s="73"/>
      <c r="AT161" s="17" t="s">
        <v>132</v>
      </c>
      <c r="AU161" s="17" t="s">
        <v>83</v>
      </c>
    </row>
    <row r="162" s="12" customFormat="1">
      <c r="B162" s="197"/>
      <c r="D162" s="190" t="s">
        <v>219</v>
      </c>
      <c r="E162" s="198" t="s">
        <v>1</v>
      </c>
      <c r="F162" s="199" t="s">
        <v>263</v>
      </c>
      <c r="H162" s="200">
        <v>173.30000000000001</v>
      </c>
      <c r="I162" s="201"/>
      <c r="L162" s="197"/>
      <c r="M162" s="202"/>
      <c r="N162" s="203"/>
      <c r="O162" s="203"/>
      <c r="P162" s="203"/>
      <c r="Q162" s="203"/>
      <c r="R162" s="203"/>
      <c r="S162" s="203"/>
      <c r="T162" s="204"/>
      <c r="AT162" s="198" t="s">
        <v>219</v>
      </c>
      <c r="AU162" s="198" t="s">
        <v>83</v>
      </c>
      <c r="AV162" s="12" t="s">
        <v>83</v>
      </c>
      <c r="AW162" s="12" t="s">
        <v>30</v>
      </c>
      <c r="AX162" s="12" t="s">
        <v>81</v>
      </c>
      <c r="AY162" s="198" t="s">
        <v>122</v>
      </c>
    </row>
    <row r="163" s="13" customFormat="1">
      <c r="B163" s="205"/>
      <c r="D163" s="190" t="s">
        <v>219</v>
      </c>
      <c r="E163" s="206" t="s">
        <v>1</v>
      </c>
      <c r="F163" s="207" t="s">
        <v>221</v>
      </c>
      <c r="H163" s="206" t="s">
        <v>1</v>
      </c>
      <c r="I163" s="208"/>
      <c r="L163" s="205"/>
      <c r="M163" s="209"/>
      <c r="N163" s="210"/>
      <c r="O163" s="210"/>
      <c r="P163" s="210"/>
      <c r="Q163" s="210"/>
      <c r="R163" s="210"/>
      <c r="S163" s="210"/>
      <c r="T163" s="211"/>
      <c r="AT163" s="206" t="s">
        <v>219</v>
      </c>
      <c r="AU163" s="206" t="s">
        <v>83</v>
      </c>
      <c r="AV163" s="13" t="s">
        <v>81</v>
      </c>
      <c r="AW163" s="13" t="s">
        <v>30</v>
      </c>
      <c r="AX163" s="13" t="s">
        <v>73</v>
      </c>
      <c r="AY163" s="206" t="s">
        <v>122</v>
      </c>
    </row>
    <row r="164" s="1" customFormat="1" ht="24" customHeight="1">
      <c r="B164" s="176"/>
      <c r="C164" s="177" t="s">
        <v>186</v>
      </c>
      <c r="D164" s="177" t="s">
        <v>125</v>
      </c>
      <c r="E164" s="178" t="s">
        <v>264</v>
      </c>
      <c r="F164" s="179" t="s">
        <v>265</v>
      </c>
      <c r="G164" s="180" t="s">
        <v>206</v>
      </c>
      <c r="H164" s="181">
        <v>173.30000000000001</v>
      </c>
      <c r="I164" s="182"/>
      <c r="J164" s="183">
        <f>ROUND(I164*H164,2)</f>
        <v>0</v>
      </c>
      <c r="K164" s="179" t="s">
        <v>207</v>
      </c>
      <c r="L164" s="36"/>
      <c r="M164" s="184" t="s">
        <v>1</v>
      </c>
      <c r="N164" s="185" t="s">
        <v>38</v>
      </c>
      <c r="O164" s="72"/>
      <c r="P164" s="186">
        <f>O164*H164</f>
        <v>0</v>
      </c>
      <c r="Q164" s="186">
        <v>0</v>
      </c>
      <c r="R164" s="186">
        <f>Q164*H164</f>
        <v>0</v>
      </c>
      <c r="S164" s="186">
        <v>0</v>
      </c>
      <c r="T164" s="187">
        <f>S164*H164</f>
        <v>0</v>
      </c>
      <c r="AR164" s="188" t="s">
        <v>143</v>
      </c>
      <c r="AT164" s="188" t="s">
        <v>125</v>
      </c>
      <c r="AU164" s="188" t="s">
        <v>83</v>
      </c>
      <c r="AY164" s="17" t="s">
        <v>122</v>
      </c>
      <c r="BE164" s="189">
        <f>IF(N164="základní",J164,0)</f>
        <v>0</v>
      </c>
      <c r="BF164" s="189">
        <f>IF(N164="snížená",J164,0)</f>
        <v>0</v>
      </c>
      <c r="BG164" s="189">
        <f>IF(N164="zákl. přenesená",J164,0)</f>
        <v>0</v>
      </c>
      <c r="BH164" s="189">
        <f>IF(N164="sníž. přenesená",J164,0)</f>
        <v>0</v>
      </c>
      <c r="BI164" s="189">
        <f>IF(N164="nulová",J164,0)</f>
        <v>0</v>
      </c>
      <c r="BJ164" s="17" t="s">
        <v>81</v>
      </c>
      <c r="BK164" s="189">
        <f>ROUND(I164*H164,2)</f>
        <v>0</v>
      </c>
      <c r="BL164" s="17" t="s">
        <v>143</v>
      </c>
      <c r="BM164" s="188" t="s">
        <v>266</v>
      </c>
    </row>
    <row r="165" s="1" customFormat="1">
      <c r="B165" s="36"/>
      <c r="D165" s="190" t="s">
        <v>132</v>
      </c>
      <c r="F165" s="191" t="s">
        <v>267</v>
      </c>
      <c r="I165" s="117"/>
      <c r="L165" s="36"/>
      <c r="M165" s="192"/>
      <c r="N165" s="72"/>
      <c r="O165" s="72"/>
      <c r="P165" s="72"/>
      <c r="Q165" s="72"/>
      <c r="R165" s="72"/>
      <c r="S165" s="72"/>
      <c r="T165" s="73"/>
      <c r="AT165" s="17" t="s">
        <v>132</v>
      </c>
      <c r="AU165" s="17" t="s">
        <v>83</v>
      </c>
    </row>
    <row r="166" s="12" customFormat="1">
      <c r="B166" s="197"/>
      <c r="D166" s="190" t="s">
        <v>219</v>
      </c>
      <c r="E166" s="198" t="s">
        <v>1</v>
      </c>
      <c r="F166" s="199" t="s">
        <v>263</v>
      </c>
      <c r="H166" s="200">
        <v>173.30000000000001</v>
      </c>
      <c r="I166" s="201"/>
      <c r="L166" s="197"/>
      <c r="M166" s="202"/>
      <c r="N166" s="203"/>
      <c r="O166" s="203"/>
      <c r="P166" s="203"/>
      <c r="Q166" s="203"/>
      <c r="R166" s="203"/>
      <c r="S166" s="203"/>
      <c r="T166" s="204"/>
      <c r="AT166" s="198" t="s">
        <v>219</v>
      </c>
      <c r="AU166" s="198" t="s">
        <v>83</v>
      </c>
      <c r="AV166" s="12" t="s">
        <v>83</v>
      </c>
      <c r="AW166" s="12" t="s">
        <v>30</v>
      </c>
      <c r="AX166" s="12" t="s">
        <v>81</v>
      </c>
      <c r="AY166" s="198" t="s">
        <v>122</v>
      </c>
    </row>
    <row r="167" s="13" customFormat="1">
      <c r="B167" s="205"/>
      <c r="D167" s="190" t="s">
        <v>219</v>
      </c>
      <c r="E167" s="206" t="s">
        <v>1</v>
      </c>
      <c r="F167" s="207" t="s">
        <v>221</v>
      </c>
      <c r="H167" s="206" t="s">
        <v>1</v>
      </c>
      <c r="I167" s="208"/>
      <c r="L167" s="205"/>
      <c r="M167" s="209"/>
      <c r="N167" s="210"/>
      <c r="O167" s="210"/>
      <c r="P167" s="210"/>
      <c r="Q167" s="210"/>
      <c r="R167" s="210"/>
      <c r="S167" s="210"/>
      <c r="T167" s="211"/>
      <c r="AT167" s="206" t="s">
        <v>219</v>
      </c>
      <c r="AU167" s="206" t="s">
        <v>83</v>
      </c>
      <c r="AV167" s="13" t="s">
        <v>81</v>
      </c>
      <c r="AW167" s="13" t="s">
        <v>30</v>
      </c>
      <c r="AX167" s="13" t="s">
        <v>73</v>
      </c>
      <c r="AY167" s="206" t="s">
        <v>122</v>
      </c>
    </row>
    <row r="168" s="1" customFormat="1" ht="16.5" customHeight="1">
      <c r="B168" s="176"/>
      <c r="C168" s="212" t="s">
        <v>190</v>
      </c>
      <c r="D168" s="212" t="s">
        <v>268</v>
      </c>
      <c r="E168" s="213" t="s">
        <v>269</v>
      </c>
      <c r="F168" s="214" t="s">
        <v>270</v>
      </c>
      <c r="G168" s="215" t="s">
        <v>271</v>
      </c>
      <c r="H168" s="216">
        <v>5.1989999999999998</v>
      </c>
      <c r="I168" s="217"/>
      <c r="J168" s="218">
        <f>ROUND(I168*H168,2)</f>
        <v>0</v>
      </c>
      <c r="K168" s="214" t="s">
        <v>207</v>
      </c>
      <c r="L168" s="219"/>
      <c r="M168" s="220" t="s">
        <v>1</v>
      </c>
      <c r="N168" s="221" t="s">
        <v>38</v>
      </c>
      <c r="O168" s="72"/>
      <c r="P168" s="186">
        <f>O168*H168</f>
        <v>0</v>
      </c>
      <c r="Q168" s="186">
        <v>0.001</v>
      </c>
      <c r="R168" s="186">
        <f>Q168*H168</f>
        <v>0.0051989999999999996</v>
      </c>
      <c r="S168" s="186">
        <v>0</v>
      </c>
      <c r="T168" s="187">
        <f>S168*H168</f>
        <v>0</v>
      </c>
      <c r="AR168" s="188" t="s">
        <v>164</v>
      </c>
      <c r="AT168" s="188" t="s">
        <v>268</v>
      </c>
      <c r="AU168" s="188" t="s">
        <v>83</v>
      </c>
      <c r="AY168" s="17" t="s">
        <v>122</v>
      </c>
      <c r="BE168" s="189">
        <f>IF(N168="základní",J168,0)</f>
        <v>0</v>
      </c>
      <c r="BF168" s="189">
        <f>IF(N168="snížená",J168,0)</f>
        <v>0</v>
      </c>
      <c r="BG168" s="189">
        <f>IF(N168="zákl. přenesená",J168,0)</f>
        <v>0</v>
      </c>
      <c r="BH168" s="189">
        <f>IF(N168="sníž. přenesená",J168,0)</f>
        <v>0</v>
      </c>
      <c r="BI168" s="189">
        <f>IF(N168="nulová",J168,0)</f>
        <v>0</v>
      </c>
      <c r="BJ168" s="17" t="s">
        <v>81</v>
      </c>
      <c r="BK168" s="189">
        <f>ROUND(I168*H168,2)</f>
        <v>0</v>
      </c>
      <c r="BL168" s="17" t="s">
        <v>143</v>
      </c>
      <c r="BM168" s="188" t="s">
        <v>272</v>
      </c>
    </row>
    <row r="169" s="1" customFormat="1">
      <c r="B169" s="36"/>
      <c r="D169" s="190" t="s">
        <v>132</v>
      </c>
      <c r="F169" s="191" t="s">
        <v>270</v>
      </c>
      <c r="I169" s="117"/>
      <c r="L169" s="36"/>
      <c r="M169" s="192"/>
      <c r="N169" s="72"/>
      <c r="O169" s="72"/>
      <c r="P169" s="72"/>
      <c r="Q169" s="72"/>
      <c r="R169" s="72"/>
      <c r="S169" s="72"/>
      <c r="T169" s="73"/>
      <c r="AT169" s="17" t="s">
        <v>132</v>
      </c>
      <c r="AU169" s="17" t="s">
        <v>83</v>
      </c>
    </row>
    <row r="170" s="12" customFormat="1">
      <c r="B170" s="197"/>
      <c r="D170" s="190" t="s">
        <v>219</v>
      </c>
      <c r="E170" s="198" t="s">
        <v>1</v>
      </c>
      <c r="F170" s="199" t="s">
        <v>273</v>
      </c>
      <c r="H170" s="200">
        <v>5.1989999999999998</v>
      </c>
      <c r="I170" s="201"/>
      <c r="L170" s="197"/>
      <c r="M170" s="202"/>
      <c r="N170" s="203"/>
      <c r="O170" s="203"/>
      <c r="P170" s="203"/>
      <c r="Q170" s="203"/>
      <c r="R170" s="203"/>
      <c r="S170" s="203"/>
      <c r="T170" s="204"/>
      <c r="AT170" s="198" t="s">
        <v>219</v>
      </c>
      <c r="AU170" s="198" t="s">
        <v>83</v>
      </c>
      <c r="AV170" s="12" t="s">
        <v>83</v>
      </c>
      <c r="AW170" s="12" t="s">
        <v>30</v>
      </c>
      <c r="AX170" s="12" t="s">
        <v>81</v>
      </c>
      <c r="AY170" s="198" t="s">
        <v>122</v>
      </c>
    </row>
    <row r="171" s="13" customFormat="1">
      <c r="B171" s="205"/>
      <c r="D171" s="190" t="s">
        <v>219</v>
      </c>
      <c r="E171" s="206" t="s">
        <v>1</v>
      </c>
      <c r="F171" s="207" t="s">
        <v>274</v>
      </c>
      <c r="H171" s="206" t="s">
        <v>1</v>
      </c>
      <c r="I171" s="208"/>
      <c r="L171" s="205"/>
      <c r="M171" s="209"/>
      <c r="N171" s="210"/>
      <c r="O171" s="210"/>
      <c r="P171" s="210"/>
      <c r="Q171" s="210"/>
      <c r="R171" s="210"/>
      <c r="S171" s="210"/>
      <c r="T171" s="211"/>
      <c r="AT171" s="206" t="s">
        <v>219</v>
      </c>
      <c r="AU171" s="206" t="s">
        <v>83</v>
      </c>
      <c r="AV171" s="13" t="s">
        <v>81</v>
      </c>
      <c r="AW171" s="13" t="s">
        <v>30</v>
      </c>
      <c r="AX171" s="13" t="s">
        <v>73</v>
      </c>
      <c r="AY171" s="206" t="s">
        <v>122</v>
      </c>
    </row>
    <row r="172" s="1" customFormat="1" ht="16.5" customHeight="1">
      <c r="B172" s="176"/>
      <c r="C172" s="177" t="s">
        <v>275</v>
      </c>
      <c r="D172" s="177" t="s">
        <v>125</v>
      </c>
      <c r="E172" s="178" t="s">
        <v>276</v>
      </c>
      <c r="F172" s="179" t="s">
        <v>277</v>
      </c>
      <c r="G172" s="180" t="s">
        <v>206</v>
      </c>
      <c r="H172" s="181">
        <v>2724.6999999999998</v>
      </c>
      <c r="I172" s="182"/>
      <c r="J172" s="183">
        <f>ROUND(I172*H172,2)</f>
        <v>0</v>
      </c>
      <c r="K172" s="179" t="s">
        <v>207</v>
      </c>
      <c r="L172" s="36"/>
      <c r="M172" s="184" t="s">
        <v>1</v>
      </c>
      <c r="N172" s="185" t="s">
        <v>38</v>
      </c>
      <c r="O172" s="72"/>
      <c r="P172" s="186">
        <f>O172*H172</f>
        <v>0</v>
      </c>
      <c r="Q172" s="186">
        <v>0</v>
      </c>
      <c r="R172" s="186">
        <f>Q172*H172</f>
        <v>0</v>
      </c>
      <c r="S172" s="186">
        <v>0</v>
      </c>
      <c r="T172" s="187">
        <f>S172*H172</f>
        <v>0</v>
      </c>
      <c r="AR172" s="188" t="s">
        <v>143</v>
      </c>
      <c r="AT172" s="188" t="s">
        <v>125</v>
      </c>
      <c r="AU172" s="188" t="s">
        <v>83</v>
      </c>
      <c r="AY172" s="17" t="s">
        <v>122</v>
      </c>
      <c r="BE172" s="189">
        <f>IF(N172="základní",J172,0)</f>
        <v>0</v>
      </c>
      <c r="BF172" s="189">
        <f>IF(N172="snížená",J172,0)</f>
        <v>0</v>
      </c>
      <c r="BG172" s="189">
        <f>IF(N172="zákl. přenesená",J172,0)</f>
        <v>0</v>
      </c>
      <c r="BH172" s="189">
        <f>IF(N172="sníž. přenesená",J172,0)</f>
        <v>0</v>
      </c>
      <c r="BI172" s="189">
        <f>IF(N172="nulová",J172,0)</f>
        <v>0</v>
      </c>
      <c r="BJ172" s="17" t="s">
        <v>81</v>
      </c>
      <c r="BK172" s="189">
        <f>ROUND(I172*H172,2)</f>
        <v>0</v>
      </c>
      <c r="BL172" s="17" t="s">
        <v>143</v>
      </c>
      <c r="BM172" s="188" t="s">
        <v>278</v>
      </c>
    </row>
    <row r="173" s="1" customFormat="1">
      <c r="B173" s="36"/>
      <c r="D173" s="190" t="s">
        <v>132</v>
      </c>
      <c r="F173" s="191" t="s">
        <v>279</v>
      </c>
      <c r="I173" s="117"/>
      <c r="L173" s="36"/>
      <c r="M173" s="192"/>
      <c r="N173" s="72"/>
      <c r="O173" s="72"/>
      <c r="P173" s="72"/>
      <c r="Q173" s="72"/>
      <c r="R173" s="72"/>
      <c r="S173" s="72"/>
      <c r="T173" s="73"/>
      <c r="AT173" s="17" t="s">
        <v>132</v>
      </c>
      <c r="AU173" s="17" t="s">
        <v>83</v>
      </c>
    </row>
    <row r="174" s="12" customFormat="1">
      <c r="B174" s="197"/>
      <c r="D174" s="190" t="s">
        <v>219</v>
      </c>
      <c r="E174" s="198" t="s">
        <v>1</v>
      </c>
      <c r="F174" s="199" t="s">
        <v>280</v>
      </c>
      <c r="H174" s="200">
        <v>2724.6999999999998</v>
      </c>
      <c r="I174" s="201"/>
      <c r="L174" s="197"/>
      <c r="M174" s="202"/>
      <c r="N174" s="203"/>
      <c r="O174" s="203"/>
      <c r="P174" s="203"/>
      <c r="Q174" s="203"/>
      <c r="R174" s="203"/>
      <c r="S174" s="203"/>
      <c r="T174" s="204"/>
      <c r="AT174" s="198" t="s">
        <v>219</v>
      </c>
      <c r="AU174" s="198" t="s">
        <v>83</v>
      </c>
      <c r="AV174" s="12" t="s">
        <v>83</v>
      </c>
      <c r="AW174" s="12" t="s">
        <v>30</v>
      </c>
      <c r="AX174" s="12" t="s">
        <v>81</v>
      </c>
      <c r="AY174" s="198" t="s">
        <v>122</v>
      </c>
    </row>
    <row r="175" s="13" customFormat="1">
      <c r="B175" s="205"/>
      <c r="D175" s="190" t="s">
        <v>219</v>
      </c>
      <c r="E175" s="206" t="s">
        <v>1</v>
      </c>
      <c r="F175" s="207" t="s">
        <v>221</v>
      </c>
      <c r="H175" s="206" t="s">
        <v>1</v>
      </c>
      <c r="I175" s="208"/>
      <c r="L175" s="205"/>
      <c r="M175" s="209"/>
      <c r="N175" s="210"/>
      <c r="O175" s="210"/>
      <c r="P175" s="210"/>
      <c r="Q175" s="210"/>
      <c r="R175" s="210"/>
      <c r="S175" s="210"/>
      <c r="T175" s="211"/>
      <c r="AT175" s="206" t="s">
        <v>219</v>
      </c>
      <c r="AU175" s="206" t="s">
        <v>83</v>
      </c>
      <c r="AV175" s="13" t="s">
        <v>81</v>
      </c>
      <c r="AW175" s="13" t="s">
        <v>30</v>
      </c>
      <c r="AX175" s="13" t="s">
        <v>73</v>
      </c>
      <c r="AY175" s="206" t="s">
        <v>122</v>
      </c>
    </row>
    <row r="176" s="1" customFormat="1" ht="24" customHeight="1">
      <c r="B176" s="176"/>
      <c r="C176" s="177" t="s">
        <v>8</v>
      </c>
      <c r="D176" s="177" t="s">
        <v>125</v>
      </c>
      <c r="E176" s="178" t="s">
        <v>281</v>
      </c>
      <c r="F176" s="179" t="s">
        <v>282</v>
      </c>
      <c r="G176" s="180" t="s">
        <v>206</v>
      </c>
      <c r="H176" s="181">
        <v>173.30000000000001</v>
      </c>
      <c r="I176" s="182"/>
      <c r="J176" s="183">
        <f>ROUND(I176*H176,2)</f>
        <v>0</v>
      </c>
      <c r="K176" s="179" t="s">
        <v>207</v>
      </c>
      <c r="L176" s="36"/>
      <c r="M176" s="184" t="s">
        <v>1</v>
      </c>
      <c r="N176" s="185" t="s">
        <v>38</v>
      </c>
      <c r="O176" s="72"/>
      <c r="P176" s="186">
        <f>O176*H176</f>
        <v>0</v>
      </c>
      <c r="Q176" s="186">
        <v>0</v>
      </c>
      <c r="R176" s="186">
        <f>Q176*H176</f>
        <v>0</v>
      </c>
      <c r="S176" s="186">
        <v>0</v>
      </c>
      <c r="T176" s="187">
        <f>S176*H176</f>
        <v>0</v>
      </c>
      <c r="AR176" s="188" t="s">
        <v>143</v>
      </c>
      <c r="AT176" s="188" t="s">
        <v>125</v>
      </c>
      <c r="AU176" s="188" t="s">
        <v>83</v>
      </c>
      <c r="AY176" s="17" t="s">
        <v>122</v>
      </c>
      <c r="BE176" s="189">
        <f>IF(N176="základní",J176,0)</f>
        <v>0</v>
      </c>
      <c r="BF176" s="189">
        <f>IF(N176="snížená",J176,0)</f>
        <v>0</v>
      </c>
      <c r="BG176" s="189">
        <f>IF(N176="zákl. přenesená",J176,0)</f>
        <v>0</v>
      </c>
      <c r="BH176" s="189">
        <f>IF(N176="sníž. přenesená",J176,0)</f>
        <v>0</v>
      </c>
      <c r="BI176" s="189">
        <f>IF(N176="nulová",J176,0)</f>
        <v>0</v>
      </c>
      <c r="BJ176" s="17" t="s">
        <v>81</v>
      </c>
      <c r="BK176" s="189">
        <f>ROUND(I176*H176,2)</f>
        <v>0</v>
      </c>
      <c r="BL176" s="17" t="s">
        <v>143</v>
      </c>
      <c r="BM176" s="188" t="s">
        <v>283</v>
      </c>
    </row>
    <row r="177" s="1" customFormat="1">
      <c r="B177" s="36"/>
      <c r="D177" s="190" t="s">
        <v>132</v>
      </c>
      <c r="F177" s="191" t="s">
        <v>284</v>
      </c>
      <c r="I177" s="117"/>
      <c r="L177" s="36"/>
      <c r="M177" s="192"/>
      <c r="N177" s="72"/>
      <c r="O177" s="72"/>
      <c r="P177" s="72"/>
      <c r="Q177" s="72"/>
      <c r="R177" s="72"/>
      <c r="S177" s="72"/>
      <c r="T177" s="73"/>
      <c r="AT177" s="17" t="s">
        <v>132</v>
      </c>
      <c r="AU177" s="17" t="s">
        <v>83</v>
      </c>
    </row>
    <row r="178" s="12" customFormat="1">
      <c r="B178" s="197"/>
      <c r="D178" s="190" t="s">
        <v>219</v>
      </c>
      <c r="E178" s="198" t="s">
        <v>1</v>
      </c>
      <c r="F178" s="199" t="s">
        <v>263</v>
      </c>
      <c r="H178" s="200">
        <v>173.30000000000001</v>
      </c>
      <c r="I178" s="201"/>
      <c r="L178" s="197"/>
      <c r="M178" s="202"/>
      <c r="N178" s="203"/>
      <c r="O178" s="203"/>
      <c r="P178" s="203"/>
      <c r="Q178" s="203"/>
      <c r="R178" s="203"/>
      <c r="S178" s="203"/>
      <c r="T178" s="204"/>
      <c r="AT178" s="198" t="s">
        <v>219</v>
      </c>
      <c r="AU178" s="198" t="s">
        <v>83</v>
      </c>
      <c r="AV178" s="12" t="s">
        <v>83</v>
      </c>
      <c r="AW178" s="12" t="s">
        <v>30</v>
      </c>
      <c r="AX178" s="12" t="s">
        <v>81</v>
      </c>
      <c r="AY178" s="198" t="s">
        <v>122</v>
      </c>
    </row>
    <row r="179" s="13" customFormat="1">
      <c r="B179" s="205"/>
      <c r="D179" s="190" t="s">
        <v>219</v>
      </c>
      <c r="E179" s="206" t="s">
        <v>1</v>
      </c>
      <c r="F179" s="207" t="s">
        <v>221</v>
      </c>
      <c r="H179" s="206" t="s">
        <v>1</v>
      </c>
      <c r="I179" s="208"/>
      <c r="L179" s="205"/>
      <c r="M179" s="209"/>
      <c r="N179" s="210"/>
      <c r="O179" s="210"/>
      <c r="P179" s="210"/>
      <c r="Q179" s="210"/>
      <c r="R179" s="210"/>
      <c r="S179" s="210"/>
      <c r="T179" s="211"/>
      <c r="AT179" s="206" t="s">
        <v>219</v>
      </c>
      <c r="AU179" s="206" t="s">
        <v>83</v>
      </c>
      <c r="AV179" s="13" t="s">
        <v>81</v>
      </c>
      <c r="AW179" s="13" t="s">
        <v>30</v>
      </c>
      <c r="AX179" s="13" t="s">
        <v>73</v>
      </c>
      <c r="AY179" s="206" t="s">
        <v>122</v>
      </c>
    </row>
    <row r="180" s="11" customFormat="1" ht="22.8" customHeight="1">
      <c r="B180" s="163"/>
      <c r="D180" s="164" t="s">
        <v>72</v>
      </c>
      <c r="E180" s="174" t="s">
        <v>121</v>
      </c>
      <c r="F180" s="174" t="s">
        <v>285</v>
      </c>
      <c r="I180" s="166"/>
      <c r="J180" s="175">
        <f>BK180</f>
        <v>0</v>
      </c>
      <c r="L180" s="163"/>
      <c r="M180" s="168"/>
      <c r="N180" s="169"/>
      <c r="O180" s="169"/>
      <c r="P180" s="170">
        <f>SUM(P181:P219)</f>
        <v>0</v>
      </c>
      <c r="Q180" s="169"/>
      <c r="R180" s="170">
        <f>SUM(R181:R219)</f>
        <v>2128.1997840000004</v>
      </c>
      <c r="S180" s="169"/>
      <c r="T180" s="171">
        <f>SUM(T181:T219)</f>
        <v>0</v>
      </c>
      <c r="AR180" s="164" t="s">
        <v>81</v>
      </c>
      <c r="AT180" s="172" t="s">
        <v>72</v>
      </c>
      <c r="AU180" s="172" t="s">
        <v>81</v>
      </c>
      <c r="AY180" s="164" t="s">
        <v>122</v>
      </c>
      <c r="BK180" s="173">
        <f>SUM(BK181:BK219)</f>
        <v>0</v>
      </c>
    </row>
    <row r="181" s="1" customFormat="1" ht="36" customHeight="1">
      <c r="B181" s="176"/>
      <c r="C181" s="177" t="s">
        <v>286</v>
      </c>
      <c r="D181" s="177" t="s">
        <v>125</v>
      </c>
      <c r="E181" s="178" t="s">
        <v>287</v>
      </c>
      <c r="F181" s="179" t="s">
        <v>288</v>
      </c>
      <c r="G181" s="180" t="s">
        <v>206</v>
      </c>
      <c r="H181" s="181">
        <v>2724.6999999999998</v>
      </c>
      <c r="I181" s="182"/>
      <c r="J181" s="183">
        <f>ROUND(I181*H181,2)</f>
        <v>0</v>
      </c>
      <c r="K181" s="179" t="s">
        <v>207</v>
      </c>
      <c r="L181" s="36"/>
      <c r="M181" s="184" t="s">
        <v>1</v>
      </c>
      <c r="N181" s="185" t="s">
        <v>38</v>
      </c>
      <c r="O181" s="72"/>
      <c r="P181" s="186">
        <f>O181*H181</f>
        <v>0</v>
      </c>
      <c r="Q181" s="186">
        <v>0</v>
      </c>
      <c r="R181" s="186">
        <f>Q181*H181</f>
        <v>0</v>
      </c>
      <c r="S181" s="186">
        <v>0</v>
      </c>
      <c r="T181" s="187">
        <f>S181*H181</f>
        <v>0</v>
      </c>
      <c r="AR181" s="188" t="s">
        <v>143</v>
      </c>
      <c r="AT181" s="188" t="s">
        <v>125</v>
      </c>
      <c r="AU181" s="188" t="s">
        <v>83</v>
      </c>
      <c r="AY181" s="17" t="s">
        <v>122</v>
      </c>
      <c r="BE181" s="189">
        <f>IF(N181="základní",J181,0)</f>
        <v>0</v>
      </c>
      <c r="BF181" s="189">
        <f>IF(N181="snížená",J181,0)</f>
        <v>0</v>
      </c>
      <c r="BG181" s="189">
        <f>IF(N181="zákl. přenesená",J181,0)</f>
        <v>0</v>
      </c>
      <c r="BH181" s="189">
        <f>IF(N181="sníž. přenesená",J181,0)</f>
        <v>0</v>
      </c>
      <c r="BI181" s="189">
        <f>IF(N181="nulová",J181,0)</f>
        <v>0</v>
      </c>
      <c r="BJ181" s="17" t="s">
        <v>81</v>
      </c>
      <c r="BK181" s="189">
        <f>ROUND(I181*H181,2)</f>
        <v>0</v>
      </c>
      <c r="BL181" s="17" t="s">
        <v>143</v>
      </c>
      <c r="BM181" s="188" t="s">
        <v>289</v>
      </c>
    </row>
    <row r="182" s="1" customFormat="1">
      <c r="B182" s="36"/>
      <c r="D182" s="190" t="s">
        <v>132</v>
      </c>
      <c r="F182" s="191" t="s">
        <v>290</v>
      </c>
      <c r="I182" s="117"/>
      <c r="L182" s="36"/>
      <c r="M182" s="192"/>
      <c r="N182" s="72"/>
      <c r="O182" s="72"/>
      <c r="P182" s="72"/>
      <c r="Q182" s="72"/>
      <c r="R182" s="72"/>
      <c r="S182" s="72"/>
      <c r="T182" s="73"/>
      <c r="AT182" s="17" t="s">
        <v>132</v>
      </c>
      <c r="AU182" s="17" t="s">
        <v>83</v>
      </c>
    </row>
    <row r="183" s="12" customFormat="1">
      <c r="B183" s="197"/>
      <c r="D183" s="190" t="s">
        <v>219</v>
      </c>
      <c r="E183" s="198" t="s">
        <v>1</v>
      </c>
      <c r="F183" s="199" t="s">
        <v>280</v>
      </c>
      <c r="H183" s="200">
        <v>2724.6999999999998</v>
      </c>
      <c r="I183" s="201"/>
      <c r="L183" s="197"/>
      <c r="M183" s="202"/>
      <c r="N183" s="203"/>
      <c r="O183" s="203"/>
      <c r="P183" s="203"/>
      <c r="Q183" s="203"/>
      <c r="R183" s="203"/>
      <c r="S183" s="203"/>
      <c r="T183" s="204"/>
      <c r="AT183" s="198" t="s">
        <v>219</v>
      </c>
      <c r="AU183" s="198" t="s">
        <v>83</v>
      </c>
      <c r="AV183" s="12" t="s">
        <v>83</v>
      </c>
      <c r="AW183" s="12" t="s">
        <v>30</v>
      </c>
      <c r="AX183" s="12" t="s">
        <v>81</v>
      </c>
      <c r="AY183" s="198" t="s">
        <v>122</v>
      </c>
    </row>
    <row r="184" s="13" customFormat="1">
      <c r="B184" s="205"/>
      <c r="D184" s="190" t="s">
        <v>219</v>
      </c>
      <c r="E184" s="206" t="s">
        <v>1</v>
      </c>
      <c r="F184" s="207" t="s">
        <v>221</v>
      </c>
      <c r="H184" s="206" t="s">
        <v>1</v>
      </c>
      <c r="I184" s="208"/>
      <c r="L184" s="205"/>
      <c r="M184" s="209"/>
      <c r="N184" s="210"/>
      <c r="O184" s="210"/>
      <c r="P184" s="210"/>
      <c r="Q184" s="210"/>
      <c r="R184" s="210"/>
      <c r="S184" s="210"/>
      <c r="T184" s="211"/>
      <c r="AT184" s="206" t="s">
        <v>219</v>
      </c>
      <c r="AU184" s="206" t="s">
        <v>83</v>
      </c>
      <c r="AV184" s="13" t="s">
        <v>81</v>
      </c>
      <c r="AW184" s="13" t="s">
        <v>30</v>
      </c>
      <c r="AX184" s="13" t="s">
        <v>73</v>
      </c>
      <c r="AY184" s="206" t="s">
        <v>122</v>
      </c>
    </row>
    <row r="185" s="1" customFormat="1" ht="16.5" customHeight="1">
      <c r="B185" s="176"/>
      <c r="C185" s="212" t="s">
        <v>291</v>
      </c>
      <c r="D185" s="212" t="s">
        <v>268</v>
      </c>
      <c r="E185" s="213" t="s">
        <v>292</v>
      </c>
      <c r="F185" s="214" t="s">
        <v>293</v>
      </c>
      <c r="G185" s="215" t="s">
        <v>254</v>
      </c>
      <c r="H185" s="216">
        <v>108.988</v>
      </c>
      <c r="I185" s="217"/>
      <c r="J185" s="218">
        <f>ROUND(I185*H185,2)</f>
        <v>0</v>
      </c>
      <c r="K185" s="214" t="s">
        <v>207</v>
      </c>
      <c r="L185" s="219"/>
      <c r="M185" s="220" t="s">
        <v>1</v>
      </c>
      <c r="N185" s="221" t="s">
        <v>38</v>
      </c>
      <c r="O185" s="72"/>
      <c r="P185" s="186">
        <f>O185*H185</f>
        <v>0</v>
      </c>
      <c r="Q185" s="186">
        <v>1</v>
      </c>
      <c r="R185" s="186">
        <f>Q185*H185</f>
        <v>108.988</v>
      </c>
      <c r="S185" s="186">
        <v>0</v>
      </c>
      <c r="T185" s="187">
        <f>S185*H185</f>
        <v>0</v>
      </c>
      <c r="AR185" s="188" t="s">
        <v>164</v>
      </c>
      <c r="AT185" s="188" t="s">
        <v>268</v>
      </c>
      <c r="AU185" s="188" t="s">
        <v>83</v>
      </c>
      <c r="AY185" s="17" t="s">
        <v>122</v>
      </c>
      <c r="BE185" s="189">
        <f>IF(N185="základní",J185,0)</f>
        <v>0</v>
      </c>
      <c r="BF185" s="189">
        <f>IF(N185="snížená",J185,0)</f>
        <v>0</v>
      </c>
      <c r="BG185" s="189">
        <f>IF(N185="zákl. přenesená",J185,0)</f>
        <v>0</v>
      </c>
      <c r="BH185" s="189">
        <f>IF(N185="sníž. přenesená",J185,0)</f>
        <v>0</v>
      </c>
      <c r="BI185" s="189">
        <f>IF(N185="nulová",J185,0)</f>
        <v>0</v>
      </c>
      <c r="BJ185" s="17" t="s">
        <v>81</v>
      </c>
      <c r="BK185" s="189">
        <f>ROUND(I185*H185,2)</f>
        <v>0</v>
      </c>
      <c r="BL185" s="17" t="s">
        <v>143</v>
      </c>
      <c r="BM185" s="188" t="s">
        <v>294</v>
      </c>
    </row>
    <row r="186" s="1" customFormat="1">
      <c r="B186" s="36"/>
      <c r="D186" s="190" t="s">
        <v>132</v>
      </c>
      <c r="F186" s="191" t="s">
        <v>293</v>
      </c>
      <c r="I186" s="117"/>
      <c r="L186" s="36"/>
      <c r="M186" s="192"/>
      <c r="N186" s="72"/>
      <c r="O186" s="72"/>
      <c r="P186" s="72"/>
      <c r="Q186" s="72"/>
      <c r="R186" s="72"/>
      <c r="S186" s="72"/>
      <c r="T186" s="73"/>
      <c r="AT186" s="17" t="s">
        <v>132</v>
      </c>
      <c r="AU186" s="17" t="s">
        <v>83</v>
      </c>
    </row>
    <row r="187" s="12" customFormat="1">
      <c r="B187" s="197"/>
      <c r="D187" s="190" t="s">
        <v>219</v>
      </c>
      <c r="E187" s="198" t="s">
        <v>1</v>
      </c>
      <c r="F187" s="199" t="s">
        <v>295</v>
      </c>
      <c r="H187" s="200">
        <v>108.988</v>
      </c>
      <c r="I187" s="201"/>
      <c r="L187" s="197"/>
      <c r="M187" s="202"/>
      <c r="N187" s="203"/>
      <c r="O187" s="203"/>
      <c r="P187" s="203"/>
      <c r="Q187" s="203"/>
      <c r="R187" s="203"/>
      <c r="S187" s="203"/>
      <c r="T187" s="204"/>
      <c r="AT187" s="198" t="s">
        <v>219</v>
      </c>
      <c r="AU187" s="198" t="s">
        <v>83</v>
      </c>
      <c r="AV187" s="12" t="s">
        <v>83</v>
      </c>
      <c r="AW187" s="12" t="s">
        <v>30</v>
      </c>
      <c r="AX187" s="12" t="s">
        <v>81</v>
      </c>
      <c r="AY187" s="198" t="s">
        <v>122</v>
      </c>
    </row>
    <row r="188" s="1" customFormat="1" ht="16.5" customHeight="1">
      <c r="B188" s="176"/>
      <c r="C188" s="177" t="s">
        <v>296</v>
      </c>
      <c r="D188" s="177" t="s">
        <v>125</v>
      </c>
      <c r="E188" s="178" t="s">
        <v>297</v>
      </c>
      <c r="F188" s="179" t="s">
        <v>298</v>
      </c>
      <c r="G188" s="180" t="s">
        <v>206</v>
      </c>
      <c r="H188" s="181">
        <v>2308.9000000000001</v>
      </c>
      <c r="I188" s="182"/>
      <c r="J188" s="183">
        <f>ROUND(I188*H188,2)</f>
        <v>0</v>
      </c>
      <c r="K188" s="179" t="s">
        <v>207</v>
      </c>
      <c r="L188" s="36"/>
      <c r="M188" s="184" t="s">
        <v>1</v>
      </c>
      <c r="N188" s="185" t="s">
        <v>38</v>
      </c>
      <c r="O188" s="72"/>
      <c r="P188" s="186">
        <f>O188*H188</f>
        <v>0</v>
      </c>
      <c r="Q188" s="186">
        <v>0.27994000000000002</v>
      </c>
      <c r="R188" s="186">
        <f>Q188*H188</f>
        <v>646.35346600000003</v>
      </c>
      <c r="S188" s="186">
        <v>0</v>
      </c>
      <c r="T188" s="187">
        <f>S188*H188</f>
        <v>0</v>
      </c>
      <c r="AR188" s="188" t="s">
        <v>143</v>
      </c>
      <c r="AT188" s="188" t="s">
        <v>125</v>
      </c>
      <c r="AU188" s="188" t="s">
        <v>83</v>
      </c>
      <c r="AY188" s="17" t="s">
        <v>122</v>
      </c>
      <c r="BE188" s="189">
        <f>IF(N188="základní",J188,0)</f>
        <v>0</v>
      </c>
      <c r="BF188" s="189">
        <f>IF(N188="snížená",J188,0)</f>
        <v>0</v>
      </c>
      <c r="BG188" s="189">
        <f>IF(N188="zákl. přenesená",J188,0)</f>
        <v>0</v>
      </c>
      <c r="BH188" s="189">
        <f>IF(N188="sníž. přenesená",J188,0)</f>
        <v>0</v>
      </c>
      <c r="BI188" s="189">
        <f>IF(N188="nulová",J188,0)</f>
        <v>0</v>
      </c>
      <c r="BJ188" s="17" t="s">
        <v>81</v>
      </c>
      <c r="BK188" s="189">
        <f>ROUND(I188*H188,2)</f>
        <v>0</v>
      </c>
      <c r="BL188" s="17" t="s">
        <v>143</v>
      </c>
      <c r="BM188" s="188" t="s">
        <v>299</v>
      </c>
    </row>
    <row r="189" s="1" customFormat="1">
      <c r="B189" s="36"/>
      <c r="D189" s="190" t="s">
        <v>132</v>
      </c>
      <c r="F189" s="191" t="s">
        <v>300</v>
      </c>
      <c r="I189" s="117"/>
      <c r="L189" s="36"/>
      <c r="M189" s="192"/>
      <c r="N189" s="72"/>
      <c r="O189" s="72"/>
      <c r="P189" s="72"/>
      <c r="Q189" s="72"/>
      <c r="R189" s="72"/>
      <c r="S189" s="72"/>
      <c r="T189" s="73"/>
      <c r="AT189" s="17" t="s">
        <v>132</v>
      </c>
      <c r="AU189" s="17" t="s">
        <v>83</v>
      </c>
    </row>
    <row r="190" s="12" customFormat="1">
      <c r="B190" s="197"/>
      <c r="D190" s="190" t="s">
        <v>219</v>
      </c>
      <c r="E190" s="198" t="s">
        <v>1</v>
      </c>
      <c r="F190" s="199" t="s">
        <v>301</v>
      </c>
      <c r="H190" s="200">
        <v>2308.9000000000001</v>
      </c>
      <c r="I190" s="201"/>
      <c r="L190" s="197"/>
      <c r="M190" s="202"/>
      <c r="N190" s="203"/>
      <c r="O190" s="203"/>
      <c r="P190" s="203"/>
      <c r="Q190" s="203"/>
      <c r="R190" s="203"/>
      <c r="S190" s="203"/>
      <c r="T190" s="204"/>
      <c r="AT190" s="198" t="s">
        <v>219</v>
      </c>
      <c r="AU190" s="198" t="s">
        <v>83</v>
      </c>
      <c r="AV190" s="12" t="s">
        <v>83</v>
      </c>
      <c r="AW190" s="12" t="s">
        <v>30</v>
      </c>
      <c r="AX190" s="12" t="s">
        <v>81</v>
      </c>
      <c r="AY190" s="198" t="s">
        <v>122</v>
      </c>
    </row>
    <row r="191" s="13" customFormat="1">
      <c r="B191" s="205"/>
      <c r="D191" s="190" t="s">
        <v>219</v>
      </c>
      <c r="E191" s="206" t="s">
        <v>1</v>
      </c>
      <c r="F191" s="207" t="s">
        <v>302</v>
      </c>
      <c r="H191" s="206" t="s">
        <v>1</v>
      </c>
      <c r="I191" s="208"/>
      <c r="L191" s="205"/>
      <c r="M191" s="209"/>
      <c r="N191" s="210"/>
      <c r="O191" s="210"/>
      <c r="P191" s="210"/>
      <c r="Q191" s="210"/>
      <c r="R191" s="210"/>
      <c r="S191" s="210"/>
      <c r="T191" s="211"/>
      <c r="AT191" s="206" t="s">
        <v>219</v>
      </c>
      <c r="AU191" s="206" t="s">
        <v>83</v>
      </c>
      <c r="AV191" s="13" t="s">
        <v>81</v>
      </c>
      <c r="AW191" s="13" t="s">
        <v>30</v>
      </c>
      <c r="AX191" s="13" t="s">
        <v>73</v>
      </c>
      <c r="AY191" s="206" t="s">
        <v>122</v>
      </c>
    </row>
    <row r="192" s="1" customFormat="1" ht="16.5" customHeight="1">
      <c r="B192" s="176"/>
      <c r="C192" s="177" t="s">
        <v>303</v>
      </c>
      <c r="D192" s="177" t="s">
        <v>125</v>
      </c>
      <c r="E192" s="178" t="s">
        <v>304</v>
      </c>
      <c r="F192" s="179" t="s">
        <v>305</v>
      </c>
      <c r="G192" s="180" t="s">
        <v>206</v>
      </c>
      <c r="H192" s="181">
        <v>2724.6999999999998</v>
      </c>
      <c r="I192" s="182"/>
      <c r="J192" s="183">
        <f>ROUND(I192*H192,2)</f>
        <v>0</v>
      </c>
      <c r="K192" s="179" t="s">
        <v>1</v>
      </c>
      <c r="L192" s="36"/>
      <c r="M192" s="184" t="s">
        <v>1</v>
      </c>
      <c r="N192" s="185" t="s">
        <v>38</v>
      </c>
      <c r="O192" s="72"/>
      <c r="P192" s="186">
        <f>O192*H192</f>
        <v>0</v>
      </c>
      <c r="Q192" s="186">
        <v>0.27994000000000002</v>
      </c>
      <c r="R192" s="186">
        <f>Q192*H192</f>
        <v>762.75251800000001</v>
      </c>
      <c r="S192" s="186">
        <v>0</v>
      </c>
      <c r="T192" s="187">
        <f>S192*H192</f>
        <v>0</v>
      </c>
      <c r="AR192" s="188" t="s">
        <v>143</v>
      </c>
      <c r="AT192" s="188" t="s">
        <v>125</v>
      </c>
      <c r="AU192" s="188" t="s">
        <v>83</v>
      </c>
      <c r="AY192" s="17" t="s">
        <v>122</v>
      </c>
      <c r="BE192" s="189">
        <f>IF(N192="základní",J192,0)</f>
        <v>0</v>
      </c>
      <c r="BF192" s="189">
        <f>IF(N192="snížená",J192,0)</f>
        <v>0</v>
      </c>
      <c r="BG192" s="189">
        <f>IF(N192="zákl. přenesená",J192,0)</f>
        <v>0</v>
      </c>
      <c r="BH192" s="189">
        <f>IF(N192="sníž. přenesená",J192,0)</f>
        <v>0</v>
      </c>
      <c r="BI192" s="189">
        <f>IF(N192="nulová",J192,0)</f>
        <v>0</v>
      </c>
      <c r="BJ192" s="17" t="s">
        <v>81</v>
      </c>
      <c r="BK192" s="189">
        <f>ROUND(I192*H192,2)</f>
        <v>0</v>
      </c>
      <c r="BL192" s="17" t="s">
        <v>143</v>
      </c>
      <c r="BM192" s="188" t="s">
        <v>306</v>
      </c>
    </row>
    <row r="193" s="1" customFormat="1">
      <c r="B193" s="36"/>
      <c r="D193" s="190" t="s">
        <v>132</v>
      </c>
      <c r="F193" s="191" t="s">
        <v>300</v>
      </c>
      <c r="I193" s="117"/>
      <c r="L193" s="36"/>
      <c r="M193" s="192"/>
      <c r="N193" s="72"/>
      <c r="O193" s="72"/>
      <c r="P193" s="72"/>
      <c r="Q193" s="72"/>
      <c r="R193" s="72"/>
      <c r="S193" s="72"/>
      <c r="T193" s="73"/>
      <c r="AT193" s="17" t="s">
        <v>132</v>
      </c>
      <c r="AU193" s="17" t="s">
        <v>83</v>
      </c>
    </row>
    <row r="194" s="12" customFormat="1">
      <c r="B194" s="197"/>
      <c r="D194" s="190" t="s">
        <v>219</v>
      </c>
      <c r="E194" s="198" t="s">
        <v>1</v>
      </c>
      <c r="F194" s="199" t="s">
        <v>307</v>
      </c>
      <c r="H194" s="200">
        <v>2724.6999999999998</v>
      </c>
      <c r="I194" s="201"/>
      <c r="L194" s="197"/>
      <c r="M194" s="202"/>
      <c r="N194" s="203"/>
      <c r="O194" s="203"/>
      <c r="P194" s="203"/>
      <c r="Q194" s="203"/>
      <c r="R194" s="203"/>
      <c r="S194" s="203"/>
      <c r="T194" s="204"/>
      <c r="AT194" s="198" t="s">
        <v>219</v>
      </c>
      <c r="AU194" s="198" t="s">
        <v>83</v>
      </c>
      <c r="AV194" s="12" t="s">
        <v>83</v>
      </c>
      <c r="AW194" s="12" t="s">
        <v>30</v>
      </c>
      <c r="AX194" s="12" t="s">
        <v>81</v>
      </c>
      <c r="AY194" s="198" t="s">
        <v>122</v>
      </c>
    </row>
    <row r="195" s="13" customFormat="1">
      <c r="B195" s="205"/>
      <c r="D195" s="190" t="s">
        <v>219</v>
      </c>
      <c r="E195" s="206" t="s">
        <v>1</v>
      </c>
      <c r="F195" s="207" t="s">
        <v>308</v>
      </c>
      <c r="H195" s="206" t="s">
        <v>1</v>
      </c>
      <c r="I195" s="208"/>
      <c r="L195" s="205"/>
      <c r="M195" s="209"/>
      <c r="N195" s="210"/>
      <c r="O195" s="210"/>
      <c r="P195" s="210"/>
      <c r="Q195" s="210"/>
      <c r="R195" s="210"/>
      <c r="S195" s="210"/>
      <c r="T195" s="211"/>
      <c r="AT195" s="206" t="s">
        <v>219</v>
      </c>
      <c r="AU195" s="206" t="s">
        <v>83</v>
      </c>
      <c r="AV195" s="13" t="s">
        <v>81</v>
      </c>
      <c r="AW195" s="13" t="s">
        <v>30</v>
      </c>
      <c r="AX195" s="13" t="s">
        <v>73</v>
      </c>
      <c r="AY195" s="206" t="s">
        <v>122</v>
      </c>
    </row>
    <row r="196" s="1" customFormat="1" ht="24" customHeight="1">
      <c r="B196" s="176"/>
      <c r="C196" s="177" t="s">
        <v>309</v>
      </c>
      <c r="D196" s="177" t="s">
        <v>125</v>
      </c>
      <c r="E196" s="178" t="s">
        <v>310</v>
      </c>
      <c r="F196" s="179" t="s">
        <v>311</v>
      </c>
      <c r="G196" s="180" t="s">
        <v>206</v>
      </c>
      <c r="H196" s="181">
        <v>1600</v>
      </c>
      <c r="I196" s="182"/>
      <c r="J196" s="183">
        <f>ROUND(I196*H196,2)</f>
        <v>0</v>
      </c>
      <c r="K196" s="179" t="s">
        <v>207</v>
      </c>
      <c r="L196" s="36"/>
      <c r="M196" s="184" t="s">
        <v>1</v>
      </c>
      <c r="N196" s="185" t="s">
        <v>38</v>
      </c>
      <c r="O196" s="72"/>
      <c r="P196" s="186">
        <f>O196*H196</f>
        <v>0</v>
      </c>
      <c r="Q196" s="186">
        <v>0</v>
      </c>
      <c r="R196" s="186">
        <f>Q196*H196</f>
        <v>0</v>
      </c>
      <c r="S196" s="186">
        <v>0</v>
      </c>
      <c r="T196" s="187">
        <f>S196*H196</f>
        <v>0</v>
      </c>
      <c r="AR196" s="188" t="s">
        <v>143</v>
      </c>
      <c r="AT196" s="188" t="s">
        <v>125</v>
      </c>
      <c r="AU196" s="188" t="s">
        <v>83</v>
      </c>
      <c r="AY196" s="17" t="s">
        <v>122</v>
      </c>
      <c r="BE196" s="189">
        <f>IF(N196="základní",J196,0)</f>
        <v>0</v>
      </c>
      <c r="BF196" s="189">
        <f>IF(N196="snížená",J196,0)</f>
        <v>0</v>
      </c>
      <c r="BG196" s="189">
        <f>IF(N196="zákl. přenesená",J196,0)</f>
        <v>0</v>
      </c>
      <c r="BH196" s="189">
        <f>IF(N196="sníž. přenesená",J196,0)</f>
        <v>0</v>
      </c>
      <c r="BI196" s="189">
        <f>IF(N196="nulová",J196,0)</f>
        <v>0</v>
      </c>
      <c r="BJ196" s="17" t="s">
        <v>81</v>
      </c>
      <c r="BK196" s="189">
        <f>ROUND(I196*H196,2)</f>
        <v>0</v>
      </c>
      <c r="BL196" s="17" t="s">
        <v>143</v>
      </c>
      <c r="BM196" s="188" t="s">
        <v>312</v>
      </c>
    </row>
    <row r="197" s="1" customFormat="1">
      <c r="B197" s="36"/>
      <c r="D197" s="190" t="s">
        <v>132</v>
      </c>
      <c r="F197" s="191" t="s">
        <v>313</v>
      </c>
      <c r="I197" s="117"/>
      <c r="L197" s="36"/>
      <c r="M197" s="192"/>
      <c r="N197" s="72"/>
      <c r="O197" s="72"/>
      <c r="P197" s="72"/>
      <c r="Q197" s="72"/>
      <c r="R197" s="72"/>
      <c r="S197" s="72"/>
      <c r="T197" s="73"/>
      <c r="AT197" s="17" t="s">
        <v>132</v>
      </c>
      <c r="AU197" s="17" t="s">
        <v>83</v>
      </c>
    </row>
    <row r="198" s="12" customFormat="1">
      <c r="B198" s="197"/>
      <c r="D198" s="190" t="s">
        <v>219</v>
      </c>
      <c r="E198" s="198" t="s">
        <v>1</v>
      </c>
      <c r="F198" s="199" t="s">
        <v>314</v>
      </c>
      <c r="H198" s="200">
        <v>1600</v>
      </c>
      <c r="I198" s="201"/>
      <c r="L198" s="197"/>
      <c r="M198" s="202"/>
      <c r="N198" s="203"/>
      <c r="O198" s="203"/>
      <c r="P198" s="203"/>
      <c r="Q198" s="203"/>
      <c r="R198" s="203"/>
      <c r="S198" s="203"/>
      <c r="T198" s="204"/>
      <c r="AT198" s="198" t="s">
        <v>219</v>
      </c>
      <c r="AU198" s="198" t="s">
        <v>83</v>
      </c>
      <c r="AV198" s="12" t="s">
        <v>83</v>
      </c>
      <c r="AW198" s="12" t="s">
        <v>30</v>
      </c>
      <c r="AX198" s="12" t="s">
        <v>81</v>
      </c>
      <c r="AY198" s="198" t="s">
        <v>122</v>
      </c>
    </row>
    <row r="199" s="13" customFormat="1">
      <c r="B199" s="205"/>
      <c r="D199" s="190" t="s">
        <v>219</v>
      </c>
      <c r="E199" s="206" t="s">
        <v>1</v>
      </c>
      <c r="F199" s="207" t="s">
        <v>221</v>
      </c>
      <c r="H199" s="206" t="s">
        <v>1</v>
      </c>
      <c r="I199" s="208"/>
      <c r="L199" s="205"/>
      <c r="M199" s="209"/>
      <c r="N199" s="210"/>
      <c r="O199" s="210"/>
      <c r="P199" s="210"/>
      <c r="Q199" s="210"/>
      <c r="R199" s="210"/>
      <c r="S199" s="210"/>
      <c r="T199" s="211"/>
      <c r="AT199" s="206" t="s">
        <v>219</v>
      </c>
      <c r="AU199" s="206" t="s">
        <v>83</v>
      </c>
      <c r="AV199" s="13" t="s">
        <v>81</v>
      </c>
      <c r="AW199" s="13" t="s">
        <v>30</v>
      </c>
      <c r="AX199" s="13" t="s">
        <v>73</v>
      </c>
      <c r="AY199" s="206" t="s">
        <v>122</v>
      </c>
    </row>
    <row r="200" s="1" customFormat="1" ht="16.5" customHeight="1">
      <c r="B200" s="176"/>
      <c r="C200" s="177" t="s">
        <v>7</v>
      </c>
      <c r="D200" s="177" t="s">
        <v>125</v>
      </c>
      <c r="E200" s="178" t="s">
        <v>315</v>
      </c>
      <c r="F200" s="179" t="s">
        <v>316</v>
      </c>
      <c r="G200" s="180" t="s">
        <v>206</v>
      </c>
      <c r="H200" s="181">
        <v>501</v>
      </c>
      <c r="I200" s="182"/>
      <c r="J200" s="183">
        <f>ROUND(I200*H200,2)</f>
        <v>0</v>
      </c>
      <c r="K200" s="179" t="s">
        <v>207</v>
      </c>
      <c r="L200" s="36"/>
      <c r="M200" s="184" t="s">
        <v>1</v>
      </c>
      <c r="N200" s="185" t="s">
        <v>38</v>
      </c>
      <c r="O200" s="72"/>
      <c r="P200" s="186">
        <f>O200*H200</f>
        <v>0</v>
      </c>
      <c r="Q200" s="186">
        <v>0.20580000000000001</v>
      </c>
      <c r="R200" s="186">
        <f>Q200*H200</f>
        <v>103.1058</v>
      </c>
      <c r="S200" s="186">
        <v>0</v>
      </c>
      <c r="T200" s="187">
        <f>S200*H200</f>
        <v>0</v>
      </c>
      <c r="AR200" s="188" t="s">
        <v>143</v>
      </c>
      <c r="AT200" s="188" t="s">
        <v>125</v>
      </c>
      <c r="AU200" s="188" t="s">
        <v>83</v>
      </c>
      <c r="AY200" s="17" t="s">
        <v>122</v>
      </c>
      <c r="BE200" s="189">
        <f>IF(N200="základní",J200,0)</f>
        <v>0</v>
      </c>
      <c r="BF200" s="189">
        <f>IF(N200="snížená",J200,0)</f>
        <v>0</v>
      </c>
      <c r="BG200" s="189">
        <f>IF(N200="zákl. přenesená",J200,0)</f>
        <v>0</v>
      </c>
      <c r="BH200" s="189">
        <f>IF(N200="sníž. přenesená",J200,0)</f>
        <v>0</v>
      </c>
      <c r="BI200" s="189">
        <f>IF(N200="nulová",J200,0)</f>
        <v>0</v>
      </c>
      <c r="BJ200" s="17" t="s">
        <v>81</v>
      </c>
      <c r="BK200" s="189">
        <f>ROUND(I200*H200,2)</f>
        <v>0</v>
      </c>
      <c r="BL200" s="17" t="s">
        <v>143</v>
      </c>
      <c r="BM200" s="188" t="s">
        <v>317</v>
      </c>
    </row>
    <row r="201" s="1" customFormat="1">
      <c r="B201" s="36"/>
      <c r="D201" s="190" t="s">
        <v>132</v>
      </c>
      <c r="F201" s="191" t="s">
        <v>318</v>
      </c>
      <c r="I201" s="117"/>
      <c r="L201" s="36"/>
      <c r="M201" s="192"/>
      <c r="N201" s="72"/>
      <c r="O201" s="72"/>
      <c r="P201" s="72"/>
      <c r="Q201" s="72"/>
      <c r="R201" s="72"/>
      <c r="S201" s="72"/>
      <c r="T201" s="73"/>
      <c r="AT201" s="17" t="s">
        <v>132</v>
      </c>
      <c r="AU201" s="17" t="s">
        <v>83</v>
      </c>
    </row>
    <row r="202" s="12" customFormat="1">
      <c r="B202" s="197"/>
      <c r="D202" s="190" t="s">
        <v>219</v>
      </c>
      <c r="E202" s="198" t="s">
        <v>1</v>
      </c>
      <c r="F202" s="199" t="s">
        <v>319</v>
      </c>
      <c r="H202" s="200">
        <v>501</v>
      </c>
      <c r="I202" s="201"/>
      <c r="L202" s="197"/>
      <c r="M202" s="202"/>
      <c r="N202" s="203"/>
      <c r="O202" s="203"/>
      <c r="P202" s="203"/>
      <c r="Q202" s="203"/>
      <c r="R202" s="203"/>
      <c r="S202" s="203"/>
      <c r="T202" s="204"/>
      <c r="AT202" s="198" t="s">
        <v>219</v>
      </c>
      <c r="AU202" s="198" t="s">
        <v>83</v>
      </c>
      <c r="AV202" s="12" t="s">
        <v>83</v>
      </c>
      <c r="AW202" s="12" t="s">
        <v>30</v>
      </c>
      <c r="AX202" s="12" t="s">
        <v>81</v>
      </c>
      <c r="AY202" s="198" t="s">
        <v>122</v>
      </c>
    </row>
    <row r="203" s="13" customFormat="1">
      <c r="B203" s="205"/>
      <c r="D203" s="190" t="s">
        <v>219</v>
      </c>
      <c r="E203" s="206" t="s">
        <v>1</v>
      </c>
      <c r="F203" s="207" t="s">
        <v>221</v>
      </c>
      <c r="H203" s="206" t="s">
        <v>1</v>
      </c>
      <c r="I203" s="208"/>
      <c r="L203" s="205"/>
      <c r="M203" s="209"/>
      <c r="N203" s="210"/>
      <c r="O203" s="210"/>
      <c r="P203" s="210"/>
      <c r="Q203" s="210"/>
      <c r="R203" s="210"/>
      <c r="S203" s="210"/>
      <c r="T203" s="211"/>
      <c r="AT203" s="206" t="s">
        <v>219</v>
      </c>
      <c r="AU203" s="206" t="s">
        <v>83</v>
      </c>
      <c r="AV203" s="13" t="s">
        <v>81</v>
      </c>
      <c r="AW203" s="13" t="s">
        <v>30</v>
      </c>
      <c r="AX203" s="13" t="s">
        <v>73</v>
      </c>
      <c r="AY203" s="206" t="s">
        <v>122</v>
      </c>
    </row>
    <row r="204" s="1" customFormat="1" ht="24" customHeight="1">
      <c r="B204" s="176"/>
      <c r="C204" s="177" t="s">
        <v>320</v>
      </c>
      <c r="D204" s="177" t="s">
        <v>125</v>
      </c>
      <c r="E204" s="178" t="s">
        <v>321</v>
      </c>
      <c r="F204" s="179" t="s">
        <v>322</v>
      </c>
      <c r="G204" s="180" t="s">
        <v>206</v>
      </c>
      <c r="H204" s="181">
        <v>1600</v>
      </c>
      <c r="I204" s="182"/>
      <c r="J204" s="183">
        <f>ROUND(I204*H204,2)</f>
        <v>0</v>
      </c>
      <c r="K204" s="179" t="s">
        <v>1</v>
      </c>
      <c r="L204" s="36"/>
      <c r="M204" s="184" t="s">
        <v>1</v>
      </c>
      <c r="N204" s="185" t="s">
        <v>38</v>
      </c>
      <c r="O204" s="72"/>
      <c r="P204" s="186">
        <f>O204*H204</f>
        <v>0</v>
      </c>
      <c r="Q204" s="186">
        <v>0</v>
      </c>
      <c r="R204" s="186">
        <f>Q204*H204</f>
        <v>0</v>
      </c>
      <c r="S204" s="186">
        <v>0</v>
      </c>
      <c r="T204" s="187">
        <f>S204*H204</f>
        <v>0</v>
      </c>
      <c r="AR204" s="188" t="s">
        <v>143</v>
      </c>
      <c r="AT204" s="188" t="s">
        <v>125</v>
      </c>
      <c r="AU204" s="188" t="s">
        <v>83</v>
      </c>
      <c r="AY204" s="17" t="s">
        <v>122</v>
      </c>
      <c r="BE204" s="189">
        <f>IF(N204="základní",J204,0)</f>
        <v>0</v>
      </c>
      <c r="BF204" s="189">
        <f>IF(N204="snížená",J204,0)</f>
        <v>0</v>
      </c>
      <c r="BG204" s="189">
        <f>IF(N204="zákl. přenesená",J204,0)</f>
        <v>0</v>
      </c>
      <c r="BH204" s="189">
        <f>IF(N204="sníž. přenesená",J204,0)</f>
        <v>0</v>
      </c>
      <c r="BI204" s="189">
        <f>IF(N204="nulová",J204,0)</f>
        <v>0</v>
      </c>
      <c r="BJ204" s="17" t="s">
        <v>81</v>
      </c>
      <c r="BK204" s="189">
        <f>ROUND(I204*H204,2)</f>
        <v>0</v>
      </c>
      <c r="BL204" s="17" t="s">
        <v>143</v>
      </c>
      <c r="BM204" s="188" t="s">
        <v>323</v>
      </c>
    </row>
    <row r="205" s="1" customFormat="1">
      <c r="B205" s="36"/>
      <c r="D205" s="190" t="s">
        <v>132</v>
      </c>
      <c r="F205" s="191" t="s">
        <v>324</v>
      </c>
      <c r="I205" s="117"/>
      <c r="L205" s="36"/>
      <c r="M205" s="192"/>
      <c r="N205" s="72"/>
      <c r="O205" s="72"/>
      <c r="P205" s="72"/>
      <c r="Q205" s="72"/>
      <c r="R205" s="72"/>
      <c r="S205" s="72"/>
      <c r="T205" s="73"/>
      <c r="AT205" s="17" t="s">
        <v>132</v>
      </c>
      <c r="AU205" s="17" t="s">
        <v>83</v>
      </c>
    </row>
    <row r="206" s="12" customFormat="1">
      <c r="B206" s="197"/>
      <c r="D206" s="190" t="s">
        <v>219</v>
      </c>
      <c r="E206" s="198" t="s">
        <v>1</v>
      </c>
      <c r="F206" s="199" t="s">
        <v>314</v>
      </c>
      <c r="H206" s="200">
        <v>1600</v>
      </c>
      <c r="I206" s="201"/>
      <c r="L206" s="197"/>
      <c r="M206" s="202"/>
      <c r="N206" s="203"/>
      <c r="O206" s="203"/>
      <c r="P206" s="203"/>
      <c r="Q206" s="203"/>
      <c r="R206" s="203"/>
      <c r="S206" s="203"/>
      <c r="T206" s="204"/>
      <c r="AT206" s="198" t="s">
        <v>219</v>
      </c>
      <c r="AU206" s="198" t="s">
        <v>83</v>
      </c>
      <c r="AV206" s="12" t="s">
        <v>83</v>
      </c>
      <c r="AW206" s="12" t="s">
        <v>30</v>
      </c>
      <c r="AX206" s="12" t="s">
        <v>81</v>
      </c>
      <c r="AY206" s="198" t="s">
        <v>122</v>
      </c>
    </row>
    <row r="207" s="13" customFormat="1">
      <c r="B207" s="205"/>
      <c r="D207" s="190" t="s">
        <v>219</v>
      </c>
      <c r="E207" s="206" t="s">
        <v>1</v>
      </c>
      <c r="F207" s="207" t="s">
        <v>221</v>
      </c>
      <c r="H207" s="206" t="s">
        <v>1</v>
      </c>
      <c r="I207" s="208"/>
      <c r="L207" s="205"/>
      <c r="M207" s="209"/>
      <c r="N207" s="210"/>
      <c r="O207" s="210"/>
      <c r="P207" s="210"/>
      <c r="Q207" s="210"/>
      <c r="R207" s="210"/>
      <c r="S207" s="210"/>
      <c r="T207" s="211"/>
      <c r="AT207" s="206" t="s">
        <v>219</v>
      </c>
      <c r="AU207" s="206" t="s">
        <v>83</v>
      </c>
      <c r="AV207" s="13" t="s">
        <v>81</v>
      </c>
      <c r="AW207" s="13" t="s">
        <v>30</v>
      </c>
      <c r="AX207" s="13" t="s">
        <v>73</v>
      </c>
      <c r="AY207" s="206" t="s">
        <v>122</v>
      </c>
    </row>
    <row r="208" s="1" customFormat="1" ht="24" customHeight="1">
      <c r="B208" s="176"/>
      <c r="C208" s="177" t="s">
        <v>325</v>
      </c>
      <c r="D208" s="177" t="s">
        <v>125</v>
      </c>
      <c r="E208" s="178" t="s">
        <v>326</v>
      </c>
      <c r="F208" s="179" t="s">
        <v>327</v>
      </c>
      <c r="G208" s="180" t="s">
        <v>206</v>
      </c>
      <c r="H208" s="181">
        <v>1600</v>
      </c>
      <c r="I208" s="182"/>
      <c r="J208" s="183">
        <f>ROUND(I208*H208,2)</f>
        <v>0</v>
      </c>
      <c r="K208" s="179" t="s">
        <v>1</v>
      </c>
      <c r="L208" s="36"/>
      <c r="M208" s="184" t="s">
        <v>1</v>
      </c>
      <c r="N208" s="185" t="s">
        <v>38</v>
      </c>
      <c r="O208" s="72"/>
      <c r="P208" s="186">
        <f>O208*H208</f>
        <v>0</v>
      </c>
      <c r="Q208" s="186">
        <v>0</v>
      </c>
      <c r="R208" s="186">
        <f>Q208*H208</f>
        <v>0</v>
      </c>
      <c r="S208" s="186">
        <v>0</v>
      </c>
      <c r="T208" s="187">
        <f>S208*H208</f>
        <v>0</v>
      </c>
      <c r="AR208" s="188" t="s">
        <v>143</v>
      </c>
      <c r="AT208" s="188" t="s">
        <v>125</v>
      </c>
      <c r="AU208" s="188" t="s">
        <v>83</v>
      </c>
      <c r="AY208" s="17" t="s">
        <v>122</v>
      </c>
      <c r="BE208" s="189">
        <f>IF(N208="základní",J208,0)</f>
        <v>0</v>
      </c>
      <c r="BF208" s="189">
        <f>IF(N208="snížená",J208,0)</f>
        <v>0</v>
      </c>
      <c r="BG208" s="189">
        <f>IF(N208="zákl. přenesená",J208,0)</f>
        <v>0</v>
      </c>
      <c r="BH208" s="189">
        <f>IF(N208="sníž. přenesená",J208,0)</f>
        <v>0</v>
      </c>
      <c r="BI208" s="189">
        <f>IF(N208="nulová",J208,0)</f>
        <v>0</v>
      </c>
      <c r="BJ208" s="17" t="s">
        <v>81</v>
      </c>
      <c r="BK208" s="189">
        <f>ROUND(I208*H208,2)</f>
        <v>0</v>
      </c>
      <c r="BL208" s="17" t="s">
        <v>143</v>
      </c>
      <c r="BM208" s="188" t="s">
        <v>328</v>
      </c>
    </row>
    <row r="209" s="1" customFormat="1">
      <c r="B209" s="36"/>
      <c r="D209" s="190" t="s">
        <v>132</v>
      </c>
      <c r="F209" s="191" t="s">
        <v>329</v>
      </c>
      <c r="I209" s="117"/>
      <c r="L209" s="36"/>
      <c r="M209" s="192"/>
      <c r="N209" s="72"/>
      <c r="O209" s="72"/>
      <c r="P209" s="72"/>
      <c r="Q209" s="72"/>
      <c r="R209" s="72"/>
      <c r="S209" s="72"/>
      <c r="T209" s="73"/>
      <c r="AT209" s="17" t="s">
        <v>132</v>
      </c>
      <c r="AU209" s="17" t="s">
        <v>83</v>
      </c>
    </row>
    <row r="210" s="12" customFormat="1">
      <c r="B210" s="197"/>
      <c r="D210" s="190" t="s">
        <v>219</v>
      </c>
      <c r="E210" s="198" t="s">
        <v>1</v>
      </c>
      <c r="F210" s="199" t="s">
        <v>314</v>
      </c>
      <c r="H210" s="200">
        <v>1600</v>
      </c>
      <c r="I210" s="201"/>
      <c r="L210" s="197"/>
      <c r="M210" s="202"/>
      <c r="N210" s="203"/>
      <c r="O210" s="203"/>
      <c r="P210" s="203"/>
      <c r="Q210" s="203"/>
      <c r="R210" s="203"/>
      <c r="S210" s="203"/>
      <c r="T210" s="204"/>
      <c r="AT210" s="198" t="s">
        <v>219</v>
      </c>
      <c r="AU210" s="198" t="s">
        <v>83</v>
      </c>
      <c r="AV210" s="12" t="s">
        <v>83</v>
      </c>
      <c r="AW210" s="12" t="s">
        <v>30</v>
      </c>
      <c r="AX210" s="12" t="s">
        <v>81</v>
      </c>
      <c r="AY210" s="198" t="s">
        <v>122</v>
      </c>
    </row>
    <row r="211" s="13" customFormat="1">
      <c r="B211" s="205"/>
      <c r="D211" s="190" t="s">
        <v>219</v>
      </c>
      <c r="E211" s="206" t="s">
        <v>1</v>
      </c>
      <c r="F211" s="207" t="s">
        <v>221</v>
      </c>
      <c r="H211" s="206" t="s">
        <v>1</v>
      </c>
      <c r="I211" s="208"/>
      <c r="L211" s="205"/>
      <c r="M211" s="209"/>
      <c r="N211" s="210"/>
      <c r="O211" s="210"/>
      <c r="P211" s="210"/>
      <c r="Q211" s="210"/>
      <c r="R211" s="210"/>
      <c r="S211" s="210"/>
      <c r="T211" s="211"/>
      <c r="AT211" s="206" t="s">
        <v>219</v>
      </c>
      <c r="AU211" s="206" t="s">
        <v>83</v>
      </c>
      <c r="AV211" s="13" t="s">
        <v>81</v>
      </c>
      <c r="AW211" s="13" t="s">
        <v>30</v>
      </c>
      <c r="AX211" s="13" t="s">
        <v>73</v>
      </c>
      <c r="AY211" s="206" t="s">
        <v>122</v>
      </c>
    </row>
    <row r="212" s="1" customFormat="1" ht="24" customHeight="1">
      <c r="B212" s="176"/>
      <c r="C212" s="177" t="s">
        <v>330</v>
      </c>
      <c r="D212" s="177" t="s">
        <v>125</v>
      </c>
      <c r="E212" s="178" t="s">
        <v>331</v>
      </c>
      <c r="F212" s="179" t="s">
        <v>332</v>
      </c>
      <c r="G212" s="180" t="s">
        <v>206</v>
      </c>
      <c r="H212" s="181">
        <v>1600</v>
      </c>
      <c r="I212" s="182"/>
      <c r="J212" s="183">
        <f>ROUND(I212*H212,2)</f>
        <v>0</v>
      </c>
      <c r="K212" s="179" t="s">
        <v>207</v>
      </c>
      <c r="L212" s="36"/>
      <c r="M212" s="184" t="s">
        <v>1</v>
      </c>
      <c r="N212" s="185" t="s">
        <v>38</v>
      </c>
      <c r="O212" s="72"/>
      <c r="P212" s="186">
        <f>O212*H212</f>
        <v>0</v>
      </c>
      <c r="Q212" s="186">
        <v>0</v>
      </c>
      <c r="R212" s="186">
        <f>Q212*H212</f>
        <v>0</v>
      </c>
      <c r="S212" s="186">
        <v>0</v>
      </c>
      <c r="T212" s="187">
        <f>S212*H212</f>
        <v>0</v>
      </c>
      <c r="AR212" s="188" t="s">
        <v>143</v>
      </c>
      <c r="AT212" s="188" t="s">
        <v>125</v>
      </c>
      <c r="AU212" s="188" t="s">
        <v>83</v>
      </c>
      <c r="AY212" s="17" t="s">
        <v>122</v>
      </c>
      <c r="BE212" s="189">
        <f>IF(N212="základní",J212,0)</f>
        <v>0</v>
      </c>
      <c r="BF212" s="189">
        <f>IF(N212="snížená",J212,0)</f>
        <v>0</v>
      </c>
      <c r="BG212" s="189">
        <f>IF(N212="zákl. přenesená",J212,0)</f>
        <v>0</v>
      </c>
      <c r="BH212" s="189">
        <f>IF(N212="sníž. přenesená",J212,0)</f>
        <v>0</v>
      </c>
      <c r="BI212" s="189">
        <f>IF(N212="nulová",J212,0)</f>
        <v>0</v>
      </c>
      <c r="BJ212" s="17" t="s">
        <v>81</v>
      </c>
      <c r="BK212" s="189">
        <f>ROUND(I212*H212,2)</f>
        <v>0</v>
      </c>
      <c r="BL212" s="17" t="s">
        <v>143</v>
      </c>
      <c r="BM212" s="188" t="s">
        <v>333</v>
      </c>
    </row>
    <row r="213" s="1" customFormat="1">
      <c r="B213" s="36"/>
      <c r="D213" s="190" t="s">
        <v>132</v>
      </c>
      <c r="F213" s="191" t="s">
        <v>334</v>
      </c>
      <c r="I213" s="117"/>
      <c r="L213" s="36"/>
      <c r="M213" s="192"/>
      <c r="N213" s="72"/>
      <c r="O213" s="72"/>
      <c r="P213" s="72"/>
      <c r="Q213" s="72"/>
      <c r="R213" s="72"/>
      <c r="S213" s="72"/>
      <c r="T213" s="73"/>
      <c r="AT213" s="17" t="s">
        <v>132</v>
      </c>
      <c r="AU213" s="17" t="s">
        <v>83</v>
      </c>
    </row>
    <row r="214" s="12" customFormat="1">
      <c r="B214" s="197"/>
      <c r="D214" s="190" t="s">
        <v>219</v>
      </c>
      <c r="E214" s="198" t="s">
        <v>1</v>
      </c>
      <c r="F214" s="199" t="s">
        <v>314</v>
      </c>
      <c r="H214" s="200">
        <v>1600</v>
      </c>
      <c r="I214" s="201"/>
      <c r="L214" s="197"/>
      <c r="M214" s="202"/>
      <c r="N214" s="203"/>
      <c r="O214" s="203"/>
      <c r="P214" s="203"/>
      <c r="Q214" s="203"/>
      <c r="R214" s="203"/>
      <c r="S214" s="203"/>
      <c r="T214" s="204"/>
      <c r="AT214" s="198" t="s">
        <v>219</v>
      </c>
      <c r="AU214" s="198" t="s">
        <v>83</v>
      </c>
      <c r="AV214" s="12" t="s">
        <v>83</v>
      </c>
      <c r="AW214" s="12" t="s">
        <v>30</v>
      </c>
      <c r="AX214" s="12" t="s">
        <v>81</v>
      </c>
      <c r="AY214" s="198" t="s">
        <v>122</v>
      </c>
    </row>
    <row r="215" s="13" customFormat="1">
      <c r="B215" s="205"/>
      <c r="D215" s="190" t="s">
        <v>219</v>
      </c>
      <c r="E215" s="206" t="s">
        <v>1</v>
      </c>
      <c r="F215" s="207" t="s">
        <v>221</v>
      </c>
      <c r="H215" s="206" t="s">
        <v>1</v>
      </c>
      <c r="I215" s="208"/>
      <c r="L215" s="205"/>
      <c r="M215" s="209"/>
      <c r="N215" s="210"/>
      <c r="O215" s="210"/>
      <c r="P215" s="210"/>
      <c r="Q215" s="210"/>
      <c r="R215" s="210"/>
      <c r="S215" s="210"/>
      <c r="T215" s="211"/>
      <c r="AT215" s="206" t="s">
        <v>219</v>
      </c>
      <c r="AU215" s="206" t="s">
        <v>83</v>
      </c>
      <c r="AV215" s="13" t="s">
        <v>81</v>
      </c>
      <c r="AW215" s="13" t="s">
        <v>30</v>
      </c>
      <c r="AX215" s="13" t="s">
        <v>73</v>
      </c>
      <c r="AY215" s="206" t="s">
        <v>122</v>
      </c>
    </row>
    <row r="216" s="1" customFormat="1" ht="16.5" customHeight="1">
      <c r="B216" s="176"/>
      <c r="C216" s="212" t="s">
        <v>335</v>
      </c>
      <c r="D216" s="212" t="s">
        <v>268</v>
      </c>
      <c r="E216" s="213" t="s">
        <v>336</v>
      </c>
      <c r="F216" s="214" t="s">
        <v>337</v>
      </c>
      <c r="G216" s="215" t="s">
        <v>254</v>
      </c>
      <c r="H216" s="216">
        <v>507</v>
      </c>
      <c r="I216" s="217"/>
      <c r="J216" s="218">
        <f>ROUND(I216*H216,2)</f>
        <v>0</v>
      </c>
      <c r="K216" s="214" t="s">
        <v>129</v>
      </c>
      <c r="L216" s="219"/>
      <c r="M216" s="220" t="s">
        <v>1</v>
      </c>
      <c r="N216" s="221" t="s">
        <v>38</v>
      </c>
      <c r="O216" s="72"/>
      <c r="P216" s="186">
        <f>O216*H216</f>
        <v>0</v>
      </c>
      <c r="Q216" s="186">
        <v>1</v>
      </c>
      <c r="R216" s="186">
        <f>Q216*H216</f>
        <v>507</v>
      </c>
      <c r="S216" s="186">
        <v>0</v>
      </c>
      <c r="T216" s="187">
        <f>S216*H216</f>
        <v>0</v>
      </c>
      <c r="AR216" s="188" t="s">
        <v>164</v>
      </c>
      <c r="AT216" s="188" t="s">
        <v>268</v>
      </c>
      <c r="AU216" s="188" t="s">
        <v>83</v>
      </c>
      <c r="AY216" s="17" t="s">
        <v>122</v>
      </c>
      <c r="BE216" s="189">
        <f>IF(N216="základní",J216,0)</f>
        <v>0</v>
      </c>
      <c r="BF216" s="189">
        <f>IF(N216="snížená",J216,0)</f>
        <v>0</v>
      </c>
      <c r="BG216" s="189">
        <f>IF(N216="zákl. přenesená",J216,0)</f>
        <v>0</v>
      </c>
      <c r="BH216" s="189">
        <f>IF(N216="sníž. přenesená",J216,0)</f>
        <v>0</v>
      </c>
      <c r="BI216" s="189">
        <f>IF(N216="nulová",J216,0)</f>
        <v>0</v>
      </c>
      <c r="BJ216" s="17" t="s">
        <v>81</v>
      </c>
      <c r="BK216" s="189">
        <f>ROUND(I216*H216,2)</f>
        <v>0</v>
      </c>
      <c r="BL216" s="17" t="s">
        <v>143</v>
      </c>
      <c r="BM216" s="188" t="s">
        <v>338</v>
      </c>
    </row>
    <row r="217" s="1" customFormat="1">
      <c r="B217" s="36"/>
      <c r="D217" s="190" t="s">
        <v>132</v>
      </c>
      <c r="F217" s="191" t="s">
        <v>337</v>
      </c>
      <c r="I217" s="117"/>
      <c r="L217" s="36"/>
      <c r="M217" s="192"/>
      <c r="N217" s="72"/>
      <c r="O217" s="72"/>
      <c r="P217" s="72"/>
      <c r="Q217" s="72"/>
      <c r="R217" s="72"/>
      <c r="S217" s="72"/>
      <c r="T217" s="73"/>
      <c r="AT217" s="17" t="s">
        <v>132</v>
      </c>
      <c r="AU217" s="17" t="s">
        <v>83</v>
      </c>
    </row>
    <row r="218" s="12" customFormat="1">
      <c r="B218" s="197"/>
      <c r="D218" s="190" t="s">
        <v>219</v>
      </c>
      <c r="E218" s="198" t="s">
        <v>1</v>
      </c>
      <c r="F218" s="199" t="s">
        <v>339</v>
      </c>
      <c r="H218" s="200">
        <v>507</v>
      </c>
      <c r="I218" s="201"/>
      <c r="L218" s="197"/>
      <c r="M218" s="202"/>
      <c r="N218" s="203"/>
      <c r="O218" s="203"/>
      <c r="P218" s="203"/>
      <c r="Q218" s="203"/>
      <c r="R218" s="203"/>
      <c r="S218" s="203"/>
      <c r="T218" s="204"/>
      <c r="AT218" s="198" t="s">
        <v>219</v>
      </c>
      <c r="AU218" s="198" t="s">
        <v>83</v>
      </c>
      <c r="AV218" s="12" t="s">
        <v>83</v>
      </c>
      <c r="AW218" s="12" t="s">
        <v>30</v>
      </c>
      <c r="AX218" s="12" t="s">
        <v>81</v>
      </c>
      <c r="AY218" s="198" t="s">
        <v>122</v>
      </c>
    </row>
    <row r="219" s="13" customFormat="1">
      <c r="B219" s="205"/>
      <c r="D219" s="190" t="s">
        <v>219</v>
      </c>
      <c r="E219" s="206" t="s">
        <v>1</v>
      </c>
      <c r="F219" s="207" t="s">
        <v>340</v>
      </c>
      <c r="H219" s="206" t="s">
        <v>1</v>
      </c>
      <c r="I219" s="208"/>
      <c r="L219" s="205"/>
      <c r="M219" s="209"/>
      <c r="N219" s="210"/>
      <c r="O219" s="210"/>
      <c r="P219" s="210"/>
      <c r="Q219" s="210"/>
      <c r="R219" s="210"/>
      <c r="S219" s="210"/>
      <c r="T219" s="211"/>
      <c r="AT219" s="206" t="s">
        <v>219</v>
      </c>
      <c r="AU219" s="206" t="s">
        <v>83</v>
      </c>
      <c r="AV219" s="13" t="s">
        <v>81</v>
      </c>
      <c r="AW219" s="13" t="s">
        <v>30</v>
      </c>
      <c r="AX219" s="13" t="s">
        <v>73</v>
      </c>
      <c r="AY219" s="206" t="s">
        <v>122</v>
      </c>
    </row>
    <row r="220" s="11" customFormat="1" ht="22.8" customHeight="1">
      <c r="B220" s="163"/>
      <c r="D220" s="164" t="s">
        <v>72</v>
      </c>
      <c r="E220" s="174" t="s">
        <v>170</v>
      </c>
      <c r="F220" s="174" t="s">
        <v>341</v>
      </c>
      <c r="I220" s="166"/>
      <c r="J220" s="175">
        <f>BK220</f>
        <v>0</v>
      </c>
      <c r="L220" s="163"/>
      <c r="M220" s="168"/>
      <c r="N220" s="169"/>
      <c r="O220" s="169"/>
      <c r="P220" s="170">
        <f>SUM(P221:P222)</f>
        <v>0</v>
      </c>
      <c r="Q220" s="169"/>
      <c r="R220" s="170">
        <f>SUM(R221:R222)</f>
        <v>0</v>
      </c>
      <c r="S220" s="169"/>
      <c r="T220" s="171">
        <f>SUM(T221:T222)</f>
        <v>120</v>
      </c>
      <c r="AR220" s="164" t="s">
        <v>81</v>
      </c>
      <c r="AT220" s="172" t="s">
        <v>72</v>
      </c>
      <c r="AU220" s="172" t="s">
        <v>81</v>
      </c>
      <c r="AY220" s="164" t="s">
        <v>122</v>
      </c>
      <c r="BK220" s="173">
        <f>SUM(BK221:BK222)</f>
        <v>0</v>
      </c>
    </row>
    <row r="221" s="1" customFormat="1" ht="24" customHeight="1">
      <c r="B221" s="176"/>
      <c r="C221" s="177" t="s">
        <v>342</v>
      </c>
      <c r="D221" s="177" t="s">
        <v>125</v>
      </c>
      <c r="E221" s="178" t="s">
        <v>343</v>
      </c>
      <c r="F221" s="179" t="s">
        <v>344</v>
      </c>
      <c r="G221" s="180" t="s">
        <v>1</v>
      </c>
      <c r="H221" s="181">
        <v>6000</v>
      </c>
      <c r="I221" s="182"/>
      <c r="J221" s="183">
        <f>ROUND(I221*H221,2)</f>
        <v>0</v>
      </c>
      <c r="K221" s="179" t="s">
        <v>129</v>
      </c>
      <c r="L221" s="36"/>
      <c r="M221" s="184" t="s">
        <v>1</v>
      </c>
      <c r="N221" s="185" t="s">
        <v>38</v>
      </c>
      <c r="O221" s="72"/>
      <c r="P221" s="186">
        <f>O221*H221</f>
        <v>0</v>
      </c>
      <c r="Q221" s="186">
        <v>0</v>
      </c>
      <c r="R221" s="186">
        <f>Q221*H221</f>
        <v>0</v>
      </c>
      <c r="S221" s="186">
        <v>0.02</v>
      </c>
      <c r="T221" s="187">
        <f>S221*H221</f>
        <v>120</v>
      </c>
      <c r="AR221" s="188" t="s">
        <v>143</v>
      </c>
      <c r="AT221" s="188" t="s">
        <v>125</v>
      </c>
      <c r="AU221" s="188" t="s">
        <v>83</v>
      </c>
      <c r="AY221" s="17" t="s">
        <v>122</v>
      </c>
      <c r="BE221" s="189">
        <f>IF(N221="základní",J221,0)</f>
        <v>0</v>
      </c>
      <c r="BF221" s="189">
        <f>IF(N221="snížená",J221,0)</f>
        <v>0</v>
      </c>
      <c r="BG221" s="189">
        <f>IF(N221="zákl. přenesená",J221,0)</f>
        <v>0</v>
      </c>
      <c r="BH221" s="189">
        <f>IF(N221="sníž. přenesená",J221,0)</f>
        <v>0</v>
      </c>
      <c r="BI221" s="189">
        <f>IF(N221="nulová",J221,0)</f>
        <v>0</v>
      </c>
      <c r="BJ221" s="17" t="s">
        <v>81</v>
      </c>
      <c r="BK221" s="189">
        <f>ROUND(I221*H221,2)</f>
        <v>0</v>
      </c>
      <c r="BL221" s="17" t="s">
        <v>143</v>
      </c>
      <c r="BM221" s="188" t="s">
        <v>345</v>
      </c>
    </row>
    <row r="222" s="1" customFormat="1">
      <c r="B222" s="36"/>
      <c r="D222" s="190" t="s">
        <v>132</v>
      </c>
      <c r="F222" s="191" t="s">
        <v>346</v>
      </c>
      <c r="I222" s="117"/>
      <c r="L222" s="36"/>
      <c r="M222" s="192"/>
      <c r="N222" s="72"/>
      <c r="O222" s="72"/>
      <c r="P222" s="72"/>
      <c r="Q222" s="72"/>
      <c r="R222" s="72"/>
      <c r="S222" s="72"/>
      <c r="T222" s="73"/>
      <c r="AT222" s="17" t="s">
        <v>132</v>
      </c>
      <c r="AU222" s="17" t="s">
        <v>83</v>
      </c>
    </row>
    <row r="223" s="11" customFormat="1" ht="22.8" customHeight="1">
      <c r="B223" s="163"/>
      <c r="D223" s="164" t="s">
        <v>72</v>
      </c>
      <c r="E223" s="174" t="s">
        <v>347</v>
      </c>
      <c r="F223" s="174" t="s">
        <v>348</v>
      </c>
      <c r="I223" s="166"/>
      <c r="J223" s="175">
        <f>BK223</f>
        <v>0</v>
      </c>
      <c r="L223" s="163"/>
      <c r="M223" s="168"/>
      <c r="N223" s="169"/>
      <c r="O223" s="169"/>
      <c r="P223" s="170">
        <f>SUM(P224:P225)</f>
        <v>0</v>
      </c>
      <c r="Q223" s="169"/>
      <c r="R223" s="170">
        <f>SUM(R224:R225)</f>
        <v>0</v>
      </c>
      <c r="S223" s="169"/>
      <c r="T223" s="171">
        <f>SUM(T224:T225)</f>
        <v>0</v>
      </c>
      <c r="AR223" s="164" t="s">
        <v>81</v>
      </c>
      <c r="AT223" s="172" t="s">
        <v>72</v>
      </c>
      <c r="AU223" s="172" t="s">
        <v>81</v>
      </c>
      <c r="AY223" s="164" t="s">
        <v>122</v>
      </c>
      <c r="BK223" s="173">
        <f>SUM(BK224:BK225)</f>
        <v>0</v>
      </c>
    </row>
    <row r="224" s="1" customFormat="1" ht="24" customHeight="1">
      <c r="B224" s="176"/>
      <c r="C224" s="177" t="s">
        <v>349</v>
      </c>
      <c r="D224" s="177" t="s">
        <v>125</v>
      </c>
      <c r="E224" s="178" t="s">
        <v>350</v>
      </c>
      <c r="F224" s="179" t="s">
        <v>351</v>
      </c>
      <c r="G224" s="180" t="s">
        <v>254</v>
      </c>
      <c r="H224" s="181">
        <v>2128.252</v>
      </c>
      <c r="I224" s="182"/>
      <c r="J224" s="183">
        <f>ROUND(I224*H224,2)</f>
        <v>0</v>
      </c>
      <c r="K224" s="179" t="s">
        <v>207</v>
      </c>
      <c r="L224" s="36"/>
      <c r="M224" s="184" t="s">
        <v>1</v>
      </c>
      <c r="N224" s="185" t="s">
        <v>38</v>
      </c>
      <c r="O224" s="72"/>
      <c r="P224" s="186">
        <f>O224*H224</f>
        <v>0</v>
      </c>
      <c r="Q224" s="186">
        <v>0</v>
      </c>
      <c r="R224" s="186">
        <f>Q224*H224</f>
        <v>0</v>
      </c>
      <c r="S224" s="186">
        <v>0</v>
      </c>
      <c r="T224" s="187">
        <f>S224*H224</f>
        <v>0</v>
      </c>
      <c r="AR224" s="188" t="s">
        <v>143</v>
      </c>
      <c r="AT224" s="188" t="s">
        <v>125</v>
      </c>
      <c r="AU224" s="188" t="s">
        <v>83</v>
      </c>
      <c r="AY224" s="17" t="s">
        <v>122</v>
      </c>
      <c r="BE224" s="189">
        <f>IF(N224="základní",J224,0)</f>
        <v>0</v>
      </c>
      <c r="BF224" s="189">
        <f>IF(N224="snížená",J224,0)</f>
        <v>0</v>
      </c>
      <c r="BG224" s="189">
        <f>IF(N224="zákl. přenesená",J224,0)</f>
        <v>0</v>
      </c>
      <c r="BH224" s="189">
        <f>IF(N224="sníž. přenesená",J224,0)</f>
        <v>0</v>
      </c>
      <c r="BI224" s="189">
        <f>IF(N224="nulová",J224,0)</f>
        <v>0</v>
      </c>
      <c r="BJ224" s="17" t="s">
        <v>81</v>
      </c>
      <c r="BK224" s="189">
        <f>ROUND(I224*H224,2)</f>
        <v>0</v>
      </c>
      <c r="BL224" s="17" t="s">
        <v>143</v>
      </c>
      <c r="BM224" s="188" t="s">
        <v>352</v>
      </c>
    </row>
    <row r="225" s="1" customFormat="1">
      <c r="B225" s="36"/>
      <c r="D225" s="190" t="s">
        <v>132</v>
      </c>
      <c r="F225" s="191" t="s">
        <v>353</v>
      </c>
      <c r="I225" s="117"/>
      <c r="L225" s="36"/>
      <c r="M225" s="194"/>
      <c r="N225" s="195"/>
      <c r="O225" s="195"/>
      <c r="P225" s="195"/>
      <c r="Q225" s="195"/>
      <c r="R225" s="195"/>
      <c r="S225" s="195"/>
      <c r="T225" s="196"/>
      <c r="AT225" s="17" t="s">
        <v>132</v>
      </c>
      <c r="AU225" s="17" t="s">
        <v>83</v>
      </c>
    </row>
    <row r="226" s="1" customFormat="1" ht="6.96" customHeight="1">
      <c r="B226" s="55"/>
      <c r="C226" s="56"/>
      <c r="D226" s="56"/>
      <c r="E226" s="56"/>
      <c r="F226" s="56"/>
      <c r="G226" s="56"/>
      <c r="H226" s="56"/>
      <c r="I226" s="138"/>
      <c r="J226" s="56"/>
      <c r="K226" s="56"/>
      <c r="L226" s="36"/>
    </row>
  </sheetData>
  <autoFilter ref="C120:K225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13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 s="16" t="s">
        <v>5</v>
      </c>
      <c r="AT2" s="17" t="s">
        <v>89</v>
      </c>
    </row>
    <row r="3" ht="6.96" customHeight="1">
      <c r="B3" s="18"/>
      <c r="C3" s="19"/>
      <c r="D3" s="19"/>
      <c r="E3" s="19"/>
      <c r="F3" s="19"/>
      <c r="G3" s="19"/>
      <c r="H3" s="19"/>
      <c r="I3" s="114"/>
      <c r="J3" s="19"/>
      <c r="K3" s="19"/>
      <c r="L3" s="20"/>
      <c r="AT3" s="17" t="s">
        <v>83</v>
      </c>
    </row>
    <row r="4" ht="24.96" customHeight="1">
      <c r="B4" s="20"/>
      <c r="D4" s="21" t="s">
        <v>93</v>
      </c>
      <c r="L4" s="20"/>
      <c r="M4" s="115" t="s">
        <v>10</v>
      </c>
      <c r="AT4" s="17" t="s">
        <v>3</v>
      </c>
    </row>
    <row r="5" ht="6.96" customHeight="1">
      <c r="B5" s="20"/>
      <c r="L5" s="20"/>
    </row>
    <row r="6" ht="12" customHeight="1">
      <c r="B6" s="20"/>
      <c r="D6" s="30" t="s">
        <v>16</v>
      </c>
      <c r="L6" s="20"/>
    </row>
    <row r="7" ht="16.5" customHeight="1">
      <c r="B7" s="20"/>
      <c r="E7" s="116" t="str">
        <f>'Rekapitulace stavby'!K6</f>
        <v xml:space="preserve">Výstavba a rekonstrukce polní cesty HC3, k.ú. Přílepy a  k.ú. Kolešovice</v>
      </c>
      <c r="F7" s="30"/>
      <c r="G7" s="30"/>
      <c r="H7" s="30"/>
      <c r="L7" s="20"/>
    </row>
    <row r="8" s="1" customFormat="1" ht="12" customHeight="1">
      <c r="B8" s="36"/>
      <c r="D8" s="30" t="s">
        <v>94</v>
      </c>
      <c r="I8" s="117"/>
      <c r="L8" s="36"/>
    </row>
    <row r="9" s="1" customFormat="1" ht="36.96" customHeight="1">
      <c r="B9" s="36"/>
      <c r="E9" s="62" t="s">
        <v>354</v>
      </c>
      <c r="F9" s="1"/>
      <c r="G9" s="1"/>
      <c r="H9" s="1"/>
      <c r="I9" s="117"/>
      <c r="L9" s="36"/>
    </row>
    <row r="10" s="1" customFormat="1">
      <c r="B10" s="36"/>
      <c r="I10" s="117"/>
      <c r="L10" s="36"/>
    </row>
    <row r="11" s="1" customFormat="1" ht="12" customHeight="1">
      <c r="B11" s="36"/>
      <c r="D11" s="30" t="s">
        <v>18</v>
      </c>
      <c r="F11" s="25" t="s">
        <v>1</v>
      </c>
      <c r="I11" s="118" t="s">
        <v>19</v>
      </c>
      <c r="J11" s="25" t="s">
        <v>1</v>
      </c>
      <c r="L11" s="36"/>
    </row>
    <row r="12" s="1" customFormat="1" ht="12" customHeight="1">
      <c r="B12" s="36"/>
      <c r="D12" s="30" t="s">
        <v>20</v>
      </c>
      <c r="F12" s="25" t="s">
        <v>21</v>
      </c>
      <c r="I12" s="118" t="s">
        <v>22</v>
      </c>
      <c r="J12" s="64" t="str">
        <f>'Rekapitulace stavby'!AN8</f>
        <v>29. 5. 2019</v>
      </c>
      <c r="L12" s="36"/>
    </row>
    <row r="13" s="1" customFormat="1" ht="10.8" customHeight="1">
      <c r="B13" s="36"/>
      <c r="I13" s="117"/>
      <c r="L13" s="36"/>
    </row>
    <row r="14" s="1" customFormat="1" ht="12" customHeight="1">
      <c r="B14" s="36"/>
      <c r="D14" s="30" t="s">
        <v>24</v>
      </c>
      <c r="I14" s="118" t="s">
        <v>25</v>
      </c>
      <c r="J14" s="25" t="str">
        <f>IF('Rekapitulace stavby'!AN10="","",'Rekapitulace stavby'!AN10)</f>
        <v/>
      </c>
      <c r="L14" s="36"/>
    </row>
    <row r="15" s="1" customFormat="1" ht="18" customHeight="1">
      <c r="B15" s="36"/>
      <c r="E15" s="25" t="str">
        <f>IF('Rekapitulace stavby'!E11="","",'Rekapitulace stavby'!E11)</f>
        <v xml:space="preserve"> </v>
      </c>
      <c r="I15" s="118" t="s">
        <v>26</v>
      </c>
      <c r="J15" s="25" t="str">
        <f>IF('Rekapitulace stavby'!AN11="","",'Rekapitulace stavby'!AN11)</f>
        <v/>
      </c>
      <c r="L15" s="36"/>
    </row>
    <row r="16" s="1" customFormat="1" ht="6.96" customHeight="1">
      <c r="B16" s="36"/>
      <c r="I16" s="117"/>
      <c r="L16" s="36"/>
    </row>
    <row r="17" s="1" customFormat="1" ht="12" customHeight="1">
      <c r="B17" s="36"/>
      <c r="D17" s="30" t="s">
        <v>27</v>
      </c>
      <c r="I17" s="118" t="s">
        <v>25</v>
      </c>
      <c r="J17" s="31" t="str">
        <f>'Rekapitulace stavby'!AN13</f>
        <v>Vyplň údaj</v>
      </c>
      <c r="L17" s="36"/>
    </row>
    <row r="18" s="1" customFormat="1" ht="18" customHeight="1">
      <c r="B18" s="36"/>
      <c r="E18" s="31" t="str">
        <f>'Rekapitulace stavby'!E14</f>
        <v>Vyplň údaj</v>
      </c>
      <c r="F18" s="25"/>
      <c r="G18" s="25"/>
      <c r="H18" s="25"/>
      <c r="I18" s="118" t="s">
        <v>26</v>
      </c>
      <c r="J18" s="31" t="str">
        <f>'Rekapitulace stavby'!AN14</f>
        <v>Vyplň údaj</v>
      </c>
      <c r="L18" s="36"/>
    </row>
    <row r="19" s="1" customFormat="1" ht="6.96" customHeight="1">
      <c r="B19" s="36"/>
      <c r="I19" s="117"/>
      <c r="L19" s="36"/>
    </row>
    <row r="20" s="1" customFormat="1" ht="12" customHeight="1">
      <c r="B20" s="36"/>
      <c r="D20" s="30" t="s">
        <v>29</v>
      </c>
      <c r="I20" s="118" t="s">
        <v>25</v>
      </c>
      <c r="J20" s="25" t="str">
        <f>IF('Rekapitulace stavby'!AN16="","",'Rekapitulace stavby'!AN16)</f>
        <v/>
      </c>
      <c r="L20" s="36"/>
    </row>
    <row r="21" s="1" customFormat="1" ht="18" customHeight="1">
      <c r="B21" s="36"/>
      <c r="E21" s="25" t="str">
        <f>IF('Rekapitulace stavby'!E17="","",'Rekapitulace stavby'!E17)</f>
        <v xml:space="preserve"> </v>
      </c>
      <c r="I21" s="118" t="s">
        <v>26</v>
      </c>
      <c r="J21" s="25" t="str">
        <f>IF('Rekapitulace stavby'!AN17="","",'Rekapitulace stavby'!AN17)</f>
        <v/>
      </c>
      <c r="L21" s="36"/>
    </row>
    <row r="22" s="1" customFormat="1" ht="6.96" customHeight="1">
      <c r="B22" s="36"/>
      <c r="I22" s="117"/>
      <c r="L22" s="36"/>
    </row>
    <row r="23" s="1" customFormat="1" ht="12" customHeight="1">
      <c r="B23" s="36"/>
      <c r="D23" s="30" t="s">
        <v>31</v>
      </c>
      <c r="I23" s="118" t="s">
        <v>25</v>
      </c>
      <c r="J23" s="25" t="str">
        <f>IF('Rekapitulace stavby'!AN19="","",'Rekapitulace stavby'!AN19)</f>
        <v/>
      </c>
      <c r="L23" s="36"/>
    </row>
    <row r="24" s="1" customFormat="1" ht="18" customHeight="1">
      <c r="B24" s="36"/>
      <c r="E24" s="25" t="str">
        <f>IF('Rekapitulace stavby'!E20="","",'Rekapitulace stavby'!E20)</f>
        <v xml:space="preserve"> </v>
      </c>
      <c r="I24" s="118" t="s">
        <v>26</v>
      </c>
      <c r="J24" s="25" t="str">
        <f>IF('Rekapitulace stavby'!AN20="","",'Rekapitulace stavby'!AN20)</f>
        <v/>
      </c>
      <c r="L24" s="36"/>
    </row>
    <row r="25" s="1" customFormat="1" ht="6.96" customHeight="1">
      <c r="B25" s="36"/>
      <c r="I25" s="117"/>
      <c r="L25" s="36"/>
    </row>
    <row r="26" s="1" customFormat="1" ht="12" customHeight="1">
      <c r="B26" s="36"/>
      <c r="D26" s="30" t="s">
        <v>32</v>
      </c>
      <c r="I26" s="117"/>
      <c r="L26" s="36"/>
    </row>
    <row r="27" s="7" customFormat="1" ht="16.5" customHeight="1">
      <c r="B27" s="119"/>
      <c r="E27" s="34" t="s">
        <v>1</v>
      </c>
      <c r="F27" s="34"/>
      <c r="G27" s="34"/>
      <c r="H27" s="34"/>
      <c r="I27" s="120"/>
      <c r="L27" s="119"/>
    </row>
    <row r="28" s="1" customFormat="1" ht="6.96" customHeight="1">
      <c r="B28" s="36"/>
      <c r="I28" s="117"/>
      <c r="L28" s="36"/>
    </row>
    <row r="29" s="1" customFormat="1" ht="6.96" customHeight="1">
      <c r="B29" s="36"/>
      <c r="D29" s="68"/>
      <c r="E29" s="68"/>
      <c r="F29" s="68"/>
      <c r="G29" s="68"/>
      <c r="H29" s="68"/>
      <c r="I29" s="121"/>
      <c r="J29" s="68"/>
      <c r="K29" s="68"/>
      <c r="L29" s="36"/>
    </row>
    <row r="30" s="1" customFormat="1" ht="25.44" customHeight="1">
      <c r="B30" s="36"/>
      <c r="D30" s="122" t="s">
        <v>33</v>
      </c>
      <c r="I30" s="117"/>
      <c r="J30" s="89">
        <f>ROUND(J124, 2)</f>
        <v>0</v>
      </c>
      <c r="L30" s="36"/>
    </row>
    <row r="31" s="1" customFormat="1" ht="6.96" customHeight="1">
      <c r="B31" s="36"/>
      <c r="D31" s="68"/>
      <c r="E31" s="68"/>
      <c r="F31" s="68"/>
      <c r="G31" s="68"/>
      <c r="H31" s="68"/>
      <c r="I31" s="121"/>
      <c r="J31" s="68"/>
      <c r="K31" s="68"/>
      <c r="L31" s="36"/>
    </row>
    <row r="32" s="1" customFormat="1" ht="14.4" customHeight="1">
      <c r="B32" s="36"/>
      <c r="F32" s="40" t="s">
        <v>35</v>
      </c>
      <c r="I32" s="123" t="s">
        <v>34</v>
      </c>
      <c r="J32" s="40" t="s">
        <v>36</v>
      </c>
      <c r="L32" s="36"/>
    </row>
    <row r="33" s="1" customFormat="1" ht="14.4" customHeight="1">
      <c r="B33" s="36"/>
      <c r="D33" s="124" t="s">
        <v>37</v>
      </c>
      <c r="E33" s="30" t="s">
        <v>38</v>
      </c>
      <c r="F33" s="125">
        <f>ROUND((SUM(BE124:BE224)),  2)</f>
        <v>0</v>
      </c>
      <c r="I33" s="126">
        <v>0.20999999999999999</v>
      </c>
      <c r="J33" s="125">
        <f>ROUND(((SUM(BE124:BE224))*I33),  2)</f>
        <v>0</v>
      </c>
      <c r="L33" s="36"/>
    </row>
    <row r="34" s="1" customFormat="1" ht="14.4" customHeight="1">
      <c r="B34" s="36"/>
      <c r="E34" s="30" t="s">
        <v>39</v>
      </c>
      <c r="F34" s="125">
        <f>ROUND((SUM(BF124:BF224)),  2)</f>
        <v>0</v>
      </c>
      <c r="I34" s="126">
        <v>0.14999999999999999</v>
      </c>
      <c r="J34" s="125">
        <f>ROUND(((SUM(BF124:BF224))*I34),  2)</f>
        <v>0</v>
      </c>
      <c r="L34" s="36"/>
    </row>
    <row r="35" hidden="1" s="1" customFormat="1" ht="14.4" customHeight="1">
      <c r="B35" s="36"/>
      <c r="E35" s="30" t="s">
        <v>40</v>
      </c>
      <c r="F35" s="125">
        <f>ROUND((SUM(BG124:BG224)),  2)</f>
        <v>0</v>
      </c>
      <c r="I35" s="126">
        <v>0.20999999999999999</v>
      </c>
      <c r="J35" s="125">
        <f>0</f>
        <v>0</v>
      </c>
      <c r="L35" s="36"/>
    </row>
    <row r="36" hidden="1" s="1" customFormat="1" ht="14.4" customHeight="1">
      <c r="B36" s="36"/>
      <c r="E36" s="30" t="s">
        <v>41</v>
      </c>
      <c r="F36" s="125">
        <f>ROUND((SUM(BH124:BH224)),  2)</f>
        <v>0</v>
      </c>
      <c r="I36" s="126">
        <v>0.14999999999999999</v>
      </c>
      <c r="J36" s="125">
        <f>0</f>
        <v>0</v>
      </c>
      <c r="L36" s="36"/>
    </row>
    <row r="37" hidden="1" s="1" customFormat="1" ht="14.4" customHeight="1">
      <c r="B37" s="36"/>
      <c r="E37" s="30" t="s">
        <v>42</v>
      </c>
      <c r="F37" s="125">
        <f>ROUND((SUM(BI124:BI224)),  2)</f>
        <v>0</v>
      </c>
      <c r="I37" s="126">
        <v>0</v>
      </c>
      <c r="J37" s="125">
        <f>0</f>
        <v>0</v>
      </c>
      <c r="L37" s="36"/>
    </row>
    <row r="38" s="1" customFormat="1" ht="6.96" customHeight="1">
      <c r="B38" s="36"/>
      <c r="I38" s="117"/>
      <c r="L38" s="36"/>
    </row>
    <row r="39" s="1" customFormat="1" ht="25.44" customHeight="1">
      <c r="B39" s="36"/>
      <c r="C39" s="127"/>
      <c r="D39" s="128" t="s">
        <v>43</v>
      </c>
      <c r="E39" s="76"/>
      <c r="F39" s="76"/>
      <c r="G39" s="129" t="s">
        <v>44</v>
      </c>
      <c r="H39" s="130" t="s">
        <v>45</v>
      </c>
      <c r="I39" s="131"/>
      <c r="J39" s="132">
        <f>SUM(J30:J37)</f>
        <v>0</v>
      </c>
      <c r="K39" s="133"/>
      <c r="L39" s="36"/>
    </row>
    <row r="40" s="1" customFormat="1" ht="14.4" customHeight="1">
      <c r="B40" s="36"/>
      <c r="I40" s="117"/>
      <c r="L40" s="36"/>
    </row>
    <row r="41" ht="14.4" customHeight="1">
      <c r="B41" s="20"/>
      <c r="L41" s="20"/>
    </row>
    <row r="42" ht="14.4" customHeight="1">
      <c r="B42" s="20"/>
      <c r="L42" s="20"/>
    </row>
    <row r="43" ht="14.4" customHeight="1">
      <c r="B43" s="20"/>
      <c r="L43" s="20"/>
    </row>
    <row r="44" ht="14.4" customHeight="1">
      <c r="B44" s="20"/>
      <c r="L44" s="20"/>
    </row>
    <row r="45" ht="14.4" customHeight="1">
      <c r="B45" s="20"/>
      <c r="L45" s="20"/>
    </row>
    <row r="46" ht="14.4" customHeight="1">
      <c r="B46" s="20"/>
      <c r="L46" s="20"/>
    </row>
    <row r="47" ht="14.4" customHeight="1">
      <c r="B47" s="20"/>
      <c r="L47" s="20"/>
    </row>
    <row r="48" ht="14.4" customHeight="1">
      <c r="B48" s="20"/>
      <c r="L48" s="20"/>
    </row>
    <row r="49" ht="14.4" customHeight="1">
      <c r="B49" s="20"/>
      <c r="L49" s="20"/>
    </row>
    <row r="50" s="1" customFormat="1" ht="14.4" customHeight="1">
      <c r="B50" s="36"/>
      <c r="D50" s="52" t="s">
        <v>46</v>
      </c>
      <c r="E50" s="53"/>
      <c r="F50" s="53"/>
      <c r="G50" s="52" t="s">
        <v>47</v>
      </c>
      <c r="H50" s="53"/>
      <c r="I50" s="134"/>
      <c r="J50" s="53"/>
      <c r="K50" s="53"/>
      <c r="L50" s="36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1" customFormat="1">
      <c r="B61" s="36"/>
      <c r="D61" s="54" t="s">
        <v>48</v>
      </c>
      <c r="E61" s="38"/>
      <c r="F61" s="135" t="s">
        <v>49</v>
      </c>
      <c r="G61" s="54" t="s">
        <v>48</v>
      </c>
      <c r="H61" s="38"/>
      <c r="I61" s="136"/>
      <c r="J61" s="137" t="s">
        <v>49</v>
      </c>
      <c r="K61" s="38"/>
      <c r="L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1" customFormat="1">
      <c r="B65" s="36"/>
      <c r="D65" s="52" t="s">
        <v>50</v>
      </c>
      <c r="E65" s="53"/>
      <c r="F65" s="53"/>
      <c r="G65" s="52" t="s">
        <v>51</v>
      </c>
      <c r="H65" s="53"/>
      <c r="I65" s="134"/>
      <c r="J65" s="53"/>
      <c r="K65" s="53"/>
      <c r="L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1" customFormat="1">
      <c r="B76" s="36"/>
      <c r="D76" s="54" t="s">
        <v>48</v>
      </c>
      <c r="E76" s="38"/>
      <c r="F76" s="135" t="s">
        <v>49</v>
      </c>
      <c r="G76" s="54" t="s">
        <v>48</v>
      </c>
      <c r="H76" s="38"/>
      <c r="I76" s="136"/>
      <c r="J76" s="137" t="s">
        <v>49</v>
      </c>
      <c r="K76" s="38"/>
      <c r="L76" s="36"/>
    </row>
    <row r="77" s="1" customFormat="1" ht="14.4" customHeight="1">
      <c r="B77" s="55"/>
      <c r="C77" s="56"/>
      <c r="D77" s="56"/>
      <c r="E77" s="56"/>
      <c r="F77" s="56"/>
      <c r="G77" s="56"/>
      <c r="H77" s="56"/>
      <c r="I77" s="138"/>
      <c r="J77" s="56"/>
      <c r="K77" s="56"/>
      <c r="L77" s="36"/>
    </row>
    <row r="81" s="1" customFormat="1" ht="6.96" customHeight="1">
      <c r="B81" s="57"/>
      <c r="C81" s="58"/>
      <c r="D81" s="58"/>
      <c r="E81" s="58"/>
      <c r="F81" s="58"/>
      <c r="G81" s="58"/>
      <c r="H81" s="58"/>
      <c r="I81" s="139"/>
      <c r="J81" s="58"/>
      <c r="K81" s="58"/>
      <c r="L81" s="36"/>
    </row>
    <row r="82" s="1" customFormat="1" ht="24.96" customHeight="1">
      <c r="B82" s="36"/>
      <c r="C82" s="21" t="s">
        <v>96</v>
      </c>
      <c r="I82" s="117"/>
      <c r="L82" s="36"/>
    </row>
    <row r="83" s="1" customFormat="1" ht="6.96" customHeight="1">
      <c r="B83" s="36"/>
      <c r="I83" s="117"/>
      <c r="L83" s="36"/>
    </row>
    <row r="84" s="1" customFormat="1" ht="12" customHeight="1">
      <c r="B84" s="36"/>
      <c r="C84" s="30" t="s">
        <v>16</v>
      </c>
      <c r="I84" s="117"/>
      <c r="L84" s="36"/>
    </row>
    <row r="85" s="1" customFormat="1" ht="16.5" customHeight="1">
      <c r="B85" s="36"/>
      <c r="E85" s="116" t="str">
        <f>E7</f>
        <v xml:space="preserve">Výstavba a rekonstrukce polní cesty HC3, k.ú. Přílepy a  k.ú. Kolešovice</v>
      </c>
      <c r="F85" s="30"/>
      <c r="G85" s="30"/>
      <c r="H85" s="30"/>
      <c r="I85" s="117"/>
      <c r="L85" s="36"/>
    </row>
    <row r="86" s="1" customFormat="1" ht="12" customHeight="1">
      <c r="B86" s="36"/>
      <c r="C86" s="30" t="s">
        <v>94</v>
      </c>
      <c r="I86" s="117"/>
      <c r="L86" s="36"/>
    </row>
    <row r="87" s="1" customFormat="1" ht="16.5" customHeight="1">
      <c r="B87" s="36"/>
      <c r="E87" s="62" t="str">
        <f>E9</f>
        <v>458/19-02-04 - Příkop SO04</v>
      </c>
      <c r="F87" s="1"/>
      <c r="G87" s="1"/>
      <c r="H87" s="1"/>
      <c r="I87" s="117"/>
      <c r="L87" s="36"/>
    </row>
    <row r="88" s="1" customFormat="1" ht="6.96" customHeight="1">
      <c r="B88" s="36"/>
      <c r="I88" s="117"/>
      <c r="L88" s="36"/>
    </row>
    <row r="89" s="1" customFormat="1" ht="12" customHeight="1">
      <c r="B89" s="36"/>
      <c r="C89" s="30" t="s">
        <v>20</v>
      </c>
      <c r="F89" s="25" t="str">
        <f>F12</f>
        <v xml:space="preserve"> </v>
      </c>
      <c r="I89" s="118" t="s">
        <v>22</v>
      </c>
      <c r="J89" s="64" t="str">
        <f>IF(J12="","",J12)</f>
        <v>29. 5. 2019</v>
      </c>
      <c r="L89" s="36"/>
    </row>
    <row r="90" s="1" customFormat="1" ht="6.96" customHeight="1">
      <c r="B90" s="36"/>
      <c r="I90" s="117"/>
      <c r="L90" s="36"/>
    </row>
    <row r="91" s="1" customFormat="1" ht="15.15" customHeight="1">
      <c r="B91" s="36"/>
      <c r="C91" s="30" t="s">
        <v>24</v>
      </c>
      <c r="F91" s="25" t="str">
        <f>E15</f>
        <v xml:space="preserve"> </v>
      </c>
      <c r="I91" s="118" t="s">
        <v>29</v>
      </c>
      <c r="J91" s="34" t="str">
        <f>E21</f>
        <v xml:space="preserve"> </v>
      </c>
      <c r="L91" s="36"/>
    </row>
    <row r="92" s="1" customFormat="1" ht="15.15" customHeight="1">
      <c r="B92" s="36"/>
      <c r="C92" s="30" t="s">
        <v>27</v>
      </c>
      <c r="F92" s="25" t="str">
        <f>IF(E18="","",E18)</f>
        <v>Vyplň údaj</v>
      </c>
      <c r="I92" s="118" t="s">
        <v>31</v>
      </c>
      <c r="J92" s="34" t="str">
        <f>E24</f>
        <v xml:space="preserve"> </v>
      </c>
      <c r="L92" s="36"/>
    </row>
    <row r="93" s="1" customFormat="1" ht="10.32" customHeight="1">
      <c r="B93" s="36"/>
      <c r="I93" s="117"/>
      <c r="L93" s="36"/>
    </row>
    <row r="94" s="1" customFormat="1" ht="29.28" customHeight="1">
      <c r="B94" s="36"/>
      <c r="C94" s="140" t="s">
        <v>97</v>
      </c>
      <c r="D94" s="127"/>
      <c r="E94" s="127"/>
      <c r="F94" s="127"/>
      <c r="G94" s="127"/>
      <c r="H94" s="127"/>
      <c r="I94" s="141"/>
      <c r="J94" s="142" t="s">
        <v>98</v>
      </c>
      <c r="K94" s="127"/>
      <c r="L94" s="36"/>
    </row>
    <row r="95" s="1" customFormat="1" ht="10.32" customHeight="1">
      <c r="B95" s="36"/>
      <c r="I95" s="117"/>
      <c r="L95" s="36"/>
    </row>
    <row r="96" s="1" customFormat="1" ht="22.8" customHeight="1">
      <c r="B96" s="36"/>
      <c r="C96" s="143" t="s">
        <v>99</v>
      </c>
      <c r="I96" s="117"/>
      <c r="J96" s="89">
        <f>J124</f>
        <v>0</v>
      </c>
      <c r="L96" s="36"/>
      <c r="AU96" s="17" t="s">
        <v>100</v>
      </c>
    </row>
    <row r="97" s="8" customFormat="1" ht="24.96" customHeight="1">
      <c r="B97" s="144"/>
      <c r="D97" s="145" t="s">
        <v>196</v>
      </c>
      <c r="E97" s="146"/>
      <c r="F97" s="146"/>
      <c r="G97" s="146"/>
      <c r="H97" s="146"/>
      <c r="I97" s="147"/>
      <c r="J97" s="148">
        <f>J125</f>
        <v>0</v>
      </c>
      <c r="L97" s="144"/>
    </row>
    <row r="98" s="9" customFormat="1" ht="19.92" customHeight="1">
      <c r="B98" s="149"/>
      <c r="D98" s="150" t="s">
        <v>197</v>
      </c>
      <c r="E98" s="151"/>
      <c r="F98" s="151"/>
      <c r="G98" s="151"/>
      <c r="H98" s="151"/>
      <c r="I98" s="152"/>
      <c r="J98" s="153">
        <f>J126</f>
        <v>0</v>
      </c>
      <c r="L98" s="149"/>
    </row>
    <row r="99" s="9" customFormat="1" ht="19.92" customHeight="1">
      <c r="B99" s="149"/>
      <c r="D99" s="150" t="s">
        <v>355</v>
      </c>
      <c r="E99" s="151"/>
      <c r="F99" s="151"/>
      <c r="G99" s="151"/>
      <c r="H99" s="151"/>
      <c r="I99" s="152"/>
      <c r="J99" s="153">
        <f>J170</f>
        <v>0</v>
      </c>
      <c r="L99" s="149"/>
    </row>
    <row r="100" s="9" customFormat="1" ht="19.92" customHeight="1">
      <c r="B100" s="149"/>
      <c r="D100" s="150" t="s">
        <v>356</v>
      </c>
      <c r="E100" s="151"/>
      <c r="F100" s="151"/>
      <c r="G100" s="151"/>
      <c r="H100" s="151"/>
      <c r="I100" s="152"/>
      <c r="J100" s="153">
        <f>J191</f>
        <v>0</v>
      </c>
      <c r="L100" s="149"/>
    </row>
    <row r="101" s="9" customFormat="1" ht="19.92" customHeight="1">
      <c r="B101" s="149"/>
      <c r="D101" s="150" t="s">
        <v>357</v>
      </c>
      <c r="E101" s="151"/>
      <c r="F101" s="151"/>
      <c r="G101" s="151"/>
      <c r="H101" s="151"/>
      <c r="I101" s="152"/>
      <c r="J101" s="153">
        <f>J197</f>
        <v>0</v>
      </c>
      <c r="L101" s="149"/>
    </row>
    <row r="102" s="9" customFormat="1" ht="19.92" customHeight="1">
      <c r="B102" s="149"/>
      <c r="D102" s="150" t="s">
        <v>358</v>
      </c>
      <c r="E102" s="151"/>
      <c r="F102" s="151"/>
      <c r="G102" s="151"/>
      <c r="H102" s="151"/>
      <c r="I102" s="152"/>
      <c r="J102" s="153">
        <f>J206</f>
        <v>0</v>
      </c>
      <c r="L102" s="149"/>
    </row>
    <row r="103" s="9" customFormat="1" ht="19.92" customHeight="1">
      <c r="B103" s="149"/>
      <c r="D103" s="150" t="s">
        <v>199</v>
      </c>
      <c r="E103" s="151"/>
      <c r="F103" s="151"/>
      <c r="G103" s="151"/>
      <c r="H103" s="151"/>
      <c r="I103" s="152"/>
      <c r="J103" s="153">
        <f>J211</f>
        <v>0</v>
      </c>
      <c r="L103" s="149"/>
    </row>
    <row r="104" s="9" customFormat="1" ht="19.92" customHeight="1">
      <c r="B104" s="149"/>
      <c r="D104" s="150" t="s">
        <v>200</v>
      </c>
      <c r="E104" s="151"/>
      <c r="F104" s="151"/>
      <c r="G104" s="151"/>
      <c r="H104" s="151"/>
      <c r="I104" s="152"/>
      <c r="J104" s="153">
        <f>J222</f>
        <v>0</v>
      </c>
      <c r="L104" s="149"/>
    </row>
    <row r="105" s="1" customFormat="1" ht="21.84" customHeight="1">
      <c r="B105" s="36"/>
      <c r="I105" s="117"/>
      <c r="L105" s="36"/>
    </row>
    <row r="106" s="1" customFormat="1" ht="6.96" customHeight="1">
      <c r="B106" s="55"/>
      <c r="C106" s="56"/>
      <c r="D106" s="56"/>
      <c r="E106" s="56"/>
      <c r="F106" s="56"/>
      <c r="G106" s="56"/>
      <c r="H106" s="56"/>
      <c r="I106" s="138"/>
      <c r="J106" s="56"/>
      <c r="K106" s="56"/>
      <c r="L106" s="36"/>
    </row>
    <row r="110" s="1" customFormat="1" ht="6.96" customHeight="1">
      <c r="B110" s="57"/>
      <c r="C110" s="58"/>
      <c r="D110" s="58"/>
      <c r="E110" s="58"/>
      <c r="F110" s="58"/>
      <c r="G110" s="58"/>
      <c r="H110" s="58"/>
      <c r="I110" s="139"/>
      <c r="J110" s="58"/>
      <c r="K110" s="58"/>
      <c r="L110" s="36"/>
    </row>
    <row r="111" s="1" customFormat="1" ht="24.96" customHeight="1">
      <c r="B111" s="36"/>
      <c r="C111" s="21" t="s">
        <v>106</v>
      </c>
      <c r="I111" s="117"/>
      <c r="L111" s="36"/>
    </row>
    <row r="112" s="1" customFormat="1" ht="6.96" customHeight="1">
      <c r="B112" s="36"/>
      <c r="I112" s="117"/>
      <c r="L112" s="36"/>
    </row>
    <row r="113" s="1" customFormat="1" ht="12" customHeight="1">
      <c r="B113" s="36"/>
      <c r="C113" s="30" t="s">
        <v>16</v>
      </c>
      <c r="I113" s="117"/>
      <c r="L113" s="36"/>
    </row>
    <row r="114" s="1" customFormat="1" ht="16.5" customHeight="1">
      <c r="B114" s="36"/>
      <c r="E114" s="116" t="str">
        <f>E7</f>
        <v xml:space="preserve">Výstavba a rekonstrukce polní cesty HC3, k.ú. Přílepy a  k.ú. Kolešovice</v>
      </c>
      <c r="F114" s="30"/>
      <c r="G114" s="30"/>
      <c r="H114" s="30"/>
      <c r="I114" s="117"/>
      <c r="L114" s="36"/>
    </row>
    <row r="115" s="1" customFormat="1" ht="12" customHeight="1">
      <c r="B115" s="36"/>
      <c r="C115" s="30" t="s">
        <v>94</v>
      </c>
      <c r="I115" s="117"/>
      <c r="L115" s="36"/>
    </row>
    <row r="116" s="1" customFormat="1" ht="16.5" customHeight="1">
      <c r="B116" s="36"/>
      <c r="E116" s="62" t="str">
        <f>E9</f>
        <v>458/19-02-04 - Příkop SO04</v>
      </c>
      <c r="F116" s="1"/>
      <c r="G116" s="1"/>
      <c r="H116" s="1"/>
      <c r="I116" s="117"/>
      <c r="L116" s="36"/>
    </row>
    <row r="117" s="1" customFormat="1" ht="6.96" customHeight="1">
      <c r="B117" s="36"/>
      <c r="I117" s="117"/>
      <c r="L117" s="36"/>
    </row>
    <row r="118" s="1" customFormat="1" ht="12" customHeight="1">
      <c r="B118" s="36"/>
      <c r="C118" s="30" t="s">
        <v>20</v>
      </c>
      <c r="F118" s="25" t="str">
        <f>F12</f>
        <v xml:space="preserve"> </v>
      </c>
      <c r="I118" s="118" t="s">
        <v>22</v>
      </c>
      <c r="J118" s="64" t="str">
        <f>IF(J12="","",J12)</f>
        <v>29. 5. 2019</v>
      </c>
      <c r="L118" s="36"/>
    </row>
    <row r="119" s="1" customFormat="1" ht="6.96" customHeight="1">
      <c r="B119" s="36"/>
      <c r="I119" s="117"/>
      <c r="L119" s="36"/>
    </row>
    <row r="120" s="1" customFormat="1" ht="15.15" customHeight="1">
      <c r="B120" s="36"/>
      <c r="C120" s="30" t="s">
        <v>24</v>
      </c>
      <c r="F120" s="25" t="str">
        <f>E15</f>
        <v xml:space="preserve"> </v>
      </c>
      <c r="I120" s="118" t="s">
        <v>29</v>
      </c>
      <c r="J120" s="34" t="str">
        <f>E21</f>
        <v xml:space="preserve"> </v>
      </c>
      <c r="L120" s="36"/>
    </row>
    <row r="121" s="1" customFormat="1" ht="15.15" customHeight="1">
      <c r="B121" s="36"/>
      <c r="C121" s="30" t="s">
        <v>27</v>
      </c>
      <c r="F121" s="25" t="str">
        <f>IF(E18="","",E18)</f>
        <v>Vyplň údaj</v>
      </c>
      <c r="I121" s="118" t="s">
        <v>31</v>
      </c>
      <c r="J121" s="34" t="str">
        <f>E24</f>
        <v xml:space="preserve"> </v>
      </c>
      <c r="L121" s="36"/>
    </row>
    <row r="122" s="1" customFormat="1" ht="10.32" customHeight="1">
      <c r="B122" s="36"/>
      <c r="I122" s="117"/>
      <c r="L122" s="36"/>
    </row>
    <row r="123" s="10" customFormat="1" ht="29.28" customHeight="1">
      <c r="B123" s="154"/>
      <c r="C123" s="155" t="s">
        <v>107</v>
      </c>
      <c r="D123" s="156" t="s">
        <v>58</v>
      </c>
      <c r="E123" s="156" t="s">
        <v>54</v>
      </c>
      <c r="F123" s="156" t="s">
        <v>55</v>
      </c>
      <c r="G123" s="156" t="s">
        <v>108</v>
      </c>
      <c r="H123" s="156" t="s">
        <v>109</v>
      </c>
      <c r="I123" s="157" t="s">
        <v>110</v>
      </c>
      <c r="J123" s="156" t="s">
        <v>98</v>
      </c>
      <c r="K123" s="158" t="s">
        <v>111</v>
      </c>
      <c r="L123" s="154"/>
      <c r="M123" s="81" t="s">
        <v>1</v>
      </c>
      <c r="N123" s="82" t="s">
        <v>37</v>
      </c>
      <c r="O123" s="82" t="s">
        <v>112</v>
      </c>
      <c r="P123" s="82" t="s">
        <v>113</v>
      </c>
      <c r="Q123" s="82" t="s">
        <v>114</v>
      </c>
      <c r="R123" s="82" t="s">
        <v>115</v>
      </c>
      <c r="S123" s="82" t="s">
        <v>116</v>
      </c>
      <c r="T123" s="83" t="s">
        <v>117</v>
      </c>
    </row>
    <row r="124" s="1" customFormat="1" ht="22.8" customHeight="1">
      <c r="B124" s="36"/>
      <c r="C124" s="86" t="s">
        <v>118</v>
      </c>
      <c r="I124" s="117"/>
      <c r="J124" s="159">
        <f>BK124</f>
        <v>0</v>
      </c>
      <c r="L124" s="36"/>
      <c r="M124" s="84"/>
      <c r="N124" s="68"/>
      <c r="O124" s="68"/>
      <c r="P124" s="160">
        <f>P125</f>
        <v>0</v>
      </c>
      <c r="Q124" s="68"/>
      <c r="R124" s="160">
        <f>R125</f>
        <v>116.67644649</v>
      </c>
      <c r="S124" s="68"/>
      <c r="T124" s="161">
        <f>T125</f>
        <v>0</v>
      </c>
      <c r="AT124" s="17" t="s">
        <v>72</v>
      </c>
      <c r="AU124" s="17" t="s">
        <v>100</v>
      </c>
      <c r="BK124" s="162">
        <f>BK125</f>
        <v>0</v>
      </c>
    </row>
    <row r="125" s="11" customFormat="1" ht="25.92" customHeight="1">
      <c r="B125" s="163"/>
      <c r="D125" s="164" t="s">
        <v>72</v>
      </c>
      <c r="E125" s="165" t="s">
        <v>201</v>
      </c>
      <c r="F125" s="165" t="s">
        <v>202</v>
      </c>
      <c r="I125" s="166"/>
      <c r="J125" s="167">
        <f>BK125</f>
        <v>0</v>
      </c>
      <c r="L125" s="163"/>
      <c r="M125" s="168"/>
      <c r="N125" s="169"/>
      <c r="O125" s="169"/>
      <c r="P125" s="170">
        <f>P126+P170+P191+P197+P206+P211+P222</f>
        <v>0</v>
      </c>
      <c r="Q125" s="169"/>
      <c r="R125" s="170">
        <f>R126+R170+R191+R197+R206+R211+R222</f>
        <v>116.67644649</v>
      </c>
      <c r="S125" s="169"/>
      <c r="T125" s="171">
        <f>T126+T170+T191+T197+T206+T211+T222</f>
        <v>0</v>
      </c>
      <c r="AR125" s="164" t="s">
        <v>81</v>
      </c>
      <c r="AT125" s="172" t="s">
        <v>72</v>
      </c>
      <c r="AU125" s="172" t="s">
        <v>73</v>
      </c>
      <c r="AY125" s="164" t="s">
        <v>122</v>
      </c>
      <c r="BK125" s="173">
        <f>BK126+BK170+BK191+BK197+BK206+BK211+BK222</f>
        <v>0</v>
      </c>
    </row>
    <row r="126" s="11" customFormat="1" ht="22.8" customHeight="1">
      <c r="B126" s="163"/>
      <c r="D126" s="164" t="s">
        <v>72</v>
      </c>
      <c r="E126" s="174" t="s">
        <v>81</v>
      </c>
      <c r="F126" s="174" t="s">
        <v>203</v>
      </c>
      <c r="I126" s="166"/>
      <c r="J126" s="175">
        <f>BK126</f>
        <v>0</v>
      </c>
      <c r="L126" s="163"/>
      <c r="M126" s="168"/>
      <c r="N126" s="169"/>
      <c r="O126" s="169"/>
      <c r="P126" s="170">
        <f>SUM(P127:P169)</f>
        <v>0</v>
      </c>
      <c r="Q126" s="169"/>
      <c r="R126" s="170">
        <f>SUM(R127:R169)</f>
        <v>0.00020000000000000001</v>
      </c>
      <c r="S126" s="169"/>
      <c r="T126" s="171">
        <f>SUM(T127:T169)</f>
        <v>0</v>
      </c>
      <c r="AR126" s="164" t="s">
        <v>81</v>
      </c>
      <c r="AT126" s="172" t="s">
        <v>72</v>
      </c>
      <c r="AU126" s="172" t="s">
        <v>81</v>
      </c>
      <c r="AY126" s="164" t="s">
        <v>122</v>
      </c>
      <c r="BK126" s="173">
        <f>SUM(BK127:BK169)</f>
        <v>0</v>
      </c>
    </row>
    <row r="127" s="1" customFormat="1" ht="16.5" customHeight="1">
      <c r="B127" s="176"/>
      <c r="C127" s="177" t="s">
        <v>81</v>
      </c>
      <c r="D127" s="177" t="s">
        <v>125</v>
      </c>
      <c r="E127" s="178" t="s">
        <v>214</v>
      </c>
      <c r="F127" s="179" t="s">
        <v>215</v>
      </c>
      <c r="G127" s="180" t="s">
        <v>216</v>
      </c>
      <c r="H127" s="181">
        <v>86</v>
      </c>
      <c r="I127" s="182"/>
      <c r="J127" s="183">
        <f>ROUND(I127*H127,2)</f>
        <v>0</v>
      </c>
      <c r="K127" s="179" t="s">
        <v>207</v>
      </c>
      <c r="L127" s="36"/>
      <c r="M127" s="184" t="s">
        <v>1</v>
      </c>
      <c r="N127" s="185" t="s">
        <v>38</v>
      </c>
      <c r="O127" s="72"/>
      <c r="P127" s="186">
        <f>O127*H127</f>
        <v>0</v>
      </c>
      <c r="Q127" s="186">
        <v>0</v>
      </c>
      <c r="R127" s="186">
        <f>Q127*H127</f>
        <v>0</v>
      </c>
      <c r="S127" s="186">
        <v>0</v>
      </c>
      <c r="T127" s="187">
        <f>S127*H127</f>
        <v>0</v>
      </c>
      <c r="AR127" s="188" t="s">
        <v>143</v>
      </c>
      <c r="AT127" s="188" t="s">
        <v>125</v>
      </c>
      <c r="AU127" s="188" t="s">
        <v>83</v>
      </c>
      <c r="AY127" s="17" t="s">
        <v>122</v>
      </c>
      <c r="BE127" s="189">
        <f>IF(N127="základní",J127,0)</f>
        <v>0</v>
      </c>
      <c r="BF127" s="189">
        <f>IF(N127="snížená",J127,0)</f>
        <v>0</v>
      </c>
      <c r="BG127" s="189">
        <f>IF(N127="zákl. přenesená",J127,0)</f>
        <v>0</v>
      </c>
      <c r="BH127" s="189">
        <f>IF(N127="sníž. přenesená",J127,0)</f>
        <v>0</v>
      </c>
      <c r="BI127" s="189">
        <f>IF(N127="nulová",J127,0)</f>
        <v>0</v>
      </c>
      <c r="BJ127" s="17" t="s">
        <v>81</v>
      </c>
      <c r="BK127" s="189">
        <f>ROUND(I127*H127,2)</f>
        <v>0</v>
      </c>
      <c r="BL127" s="17" t="s">
        <v>143</v>
      </c>
      <c r="BM127" s="188" t="s">
        <v>359</v>
      </c>
    </row>
    <row r="128" s="1" customFormat="1">
      <c r="B128" s="36"/>
      <c r="D128" s="190" t="s">
        <v>132</v>
      </c>
      <c r="F128" s="191" t="s">
        <v>218</v>
      </c>
      <c r="I128" s="117"/>
      <c r="L128" s="36"/>
      <c r="M128" s="192"/>
      <c r="N128" s="72"/>
      <c r="O128" s="72"/>
      <c r="P128" s="72"/>
      <c r="Q128" s="72"/>
      <c r="R128" s="72"/>
      <c r="S128" s="72"/>
      <c r="T128" s="73"/>
      <c r="AT128" s="17" t="s">
        <v>132</v>
      </c>
      <c r="AU128" s="17" t="s">
        <v>83</v>
      </c>
    </row>
    <row r="129" s="12" customFormat="1">
      <c r="B129" s="197"/>
      <c r="D129" s="190" t="s">
        <v>219</v>
      </c>
      <c r="E129" s="198" t="s">
        <v>1</v>
      </c>
      <c r="F129" s="199" t="s">
        <v>360</v>
      </c>
      <c r="H129" s="200">
        <v>86</v>
      </c>
      <c r="I129" s="201"/>
      <c r="L129" s="197"/>
      <c r="M129" s="202"/>
      <c r="N129" s="203"/>
      <c r="O129" s="203"/>
      <c r="P129" s="203"/>
      <c r="Q129" s="203"/>
      <c r="R129" s="203"/>
      <c r="S129" s="203"/>
      <c r="T129" s="204"/>
      <c r="AT129" s="198" t="s">
        <v>219</v>
      </c>
      <c r="AU129" s="198" t="s">
        <v>83</v>
      </c>
      <c r="AV129" s="12" t="s">
        <v>83</v>
      </c>
      <c r="AW129" s="12" t="s">
        <v>30</v>
      </c>
      <c r="AX129" s="12" t="s">
        <v>81</v>
      </c>
      <c r="AY129" s="198" t="s">
        <v>122</v>
      </c>
    </row>
    <row r="130" s="13" customFormat="1">
      <c r="B130" s="205"/>
      <c r="D130" s="190" t="s">
        <v>219</v>
      </c>
      <c r="E130" s="206" t="s">
        <v>1</v>
      </c>
      <c r="F130" s="207" t="s">
        <v>221</v>
      </c>
      <c r="H130" s="206" t="s">
        <v>1</v>
      </c>
      <c r="I130" s="208"/>
      <c r="L130" s="205"/>
      <c r="M130" s="209"/>
      <c r="N130" s="210"/>
      <c r="O130" s="210"/>
      <c r="P130" s="210"/>
      <c r="Q130" s="210"/>
      <c r="R130" s="210"/>
      <c r="S130" s="210"/>
      <c r="T130" s="211"/>
      <c r="AT130" s="206" t="s">
        <v>219</v>
      </c>
      <c r="AU130" s="206" t="s">
        <v>83</v>
      </c>
      <c r="AV130" s="13" t="s">
        <v>81</v>
      </c>
      <c r="AW130" s="13" t="s">
        <v>30</v>
      </c>
      <c r="AX130" s="13" t="s">
        <v>73</v>
      </c>
      <c r="AY130" s="206" t="s">
        <v>122</v>
      </c>
    </row>
    <row r="131" s="1" customFormat="1" ht="24" customHeight="1">
      <c r="B131" s="176"/>
      <c r="C131" s="177" t="s">
        <v>83</v>
      </c>
      <c r="D131" s="177" t="s">
        <v>125</v>
      </c>
      <c r="E131" s="178" t="s">
        <v>361</v>
      </c>
      <c r="F131" s="179" t="s">
        <v>362</v>
      </c>
      <c r="G131" s="180" t="s">
        <v>216</v>
      </c>
      <c r="H131" s="181">
        <v>113</v>
      </c>
      <c r="I131" s="182"/>
      <c r="J131" s="183">
        <f>ROUND(I131*H131,2)</f>
        <v>0</v>
      </c>
      <c r="K131" s="179" t="s">
        <v>207</v>
      </c>
      <c r="L131" s="36"/>
      <c r="M131" s="184" t="s">
        <v>1</v>
      </c>
      <c r="N131" s="185" t="s">
        <v>38</v>
      </c>
      <c r="O131" s="72"/>
      <c r="P131" s="186">
        <f>O131*H131</f>
        <v>0</v>
      </c>
      <c r="Q131" s="186">
        <v>0</v>
      </c>
      <c r="R131" s="186">
        <f>Q131*H131</f>
        <v>0</v>
      </c>
      <c r="S131" s="186">
        <v>0</v>
      </c>
      <c r="T131" s="187">
        <f>S131*H131</f>
        <v>0</v>
      </c>
      <c r="AR131" s="188" t="s">
        <v>143</v>
      </c>
      <c r="AT131" s="188" t="s">
        <v>125</v>
      </c>
      <c r="AU131" s="188" t="s">
        <v>83</v>
      </c>
      <c r="AY131" s="17" t="s">
        <v>122</v>
      </c>
      <c r="BE131" s="189">
        <f>IF(N131="základní",J131,0)</f>
        <v>0</v>
      </c>
      <c r="BF131" s="189">
        <f>IF(N131="snížená",J131,0)</f>
        <v>0</v>
      </c>
      <c r="BG131" s="189">
        <f>IF(N131="zákl. přenesená",J131,0)</f>
        <v>0</v>
      </c>
      <c r="BH131" s="189">
        <f>IF(N131="sníž. přenesená",J131,0)</f>
        <v>0</v>
      </c>
      <c r="BI131" s="189">
        <f>IF(N131="nulová",J131,0)</f>
        <v>0</v>
      </c>
      <c r="BJ131" s="17" t="s">
        <v>81</v>
      </c>
      <c r="BK131" s="189">
        <f>ROUND(I131*H131,2)</f>
        <v>0</v>
      </c>
      <c r="BL131" s="17" t="s">
        <v>143</v>
      </c>
      <c r="BM131" s="188" t="s">
        <v>363</v>
      </c>
    </row>
    <row r="132" s="1" customFormat="1">
      <c r="B132" s="36"/>
      <c r="D132" s="190" t="s">
        <v>132</v>
      </c>
      <c r="F132" s="191" t="s">
        <v>364</v>
      </c>
      <c r="I132" s="117"/>
      <c r="L132" s="36"/>
      <c r="M132" s="192"/>
      <c r="N132" s="72"/>
      <c r="O132" s="72"/>
      <c r="P132" s="72"/>
      <c r="Q132" s="72"/>
      <c r="R132" s="72"/>
      <c r="S132" s="72"/>
      <c r="T132" s="73"/>
      <c r="AT132" s="17" t="s">
        <v>132</v>
      </c>
      <c r="AU132" s="17" t="s">
        <v>83</v>
      </c>
    </row>
    <row r="133" s="12" customFormat="1">
      <c r="B133" s="197"/>
      <c r="D133" s="190" t="s">
        <v>219</v>
      </c>
      <c r="E133" s="198" t="s">
        <v>1</v>
      </c>
      <c r="F133" s="199" t="s">
        <v>365</v>
      </c>
      <c r="H133" s="200">
        <v>113</v>
      </c>
      <c r="I133" s="201"/>
      <c r="L133" s="197"/>
      <c r="M133" s="202"/>
      <c r="N133" s="203"/>
      <c r="O133" s="203"/>
      <c r="P133" s="203"/>
      <c r="Q133" s="203"/>
      <c r="R133" s="203"/>
      <c r="S133" s="203"/>
      <c r="T133" s="204"/>
      <c r="AT133" s="198" t="s">
        <v>219</v>
      </c>
      <c r="AU133" s="198" t="s">
        <v>83</v>
      </c>
      <c r="AV133" s="12" t="s">
        <v>83</v>
      </c>
      <c r="AW133" s="12" t="s">
        <v>30</v>
      </c>
      <c r="AX133" s="12" t="s">
        <v>81</v>
      </c>
      <c r="AY133" s="198" t="s">
        <v>122</v>
      </c>
    </row>
    <row r="134" s="13" customFormat="1">
      <c r="B134" s="205"/>
      <c r="D134" s="190" t="s">
        <v>219</v>
      </c>
      <c r="E134" s="206" t="s">
        <v>1</v>
      </c>
      <c r="F134" s="207" t="s">
        <v>221</v>
      </c>
      <c r="H134" s="206" t="s">
        <v>1</v>
      </c>
      <c r="I134" s="208"/>
      <c r="L134" s="205"/>
      <c r="M134" s="209"/>
      <c r="N134" s="210"/>
      <c r="O134" s="210"/>
      <c r="P134" s="210"/>
      <c r="Q134" s="210"/>
      <c r="R134" s="210"/>
      <c r="S134" s="210"/>
      <c r="T134" s="211"/>
      <c r="AT134" s="206" t="s">
        <v>219</v>
      </c>
      <c r="AU134" s="206" t="s">
        <v>83</v>
      </c>
      <c r="AV134" s="13" t="s">
        <v>81</v>
      </c>
      <c r="AW134" s="13" t="s">
        <v>30</v>
      </c>
      <c r="AX134" s="13" t="s">
        <v>73</v>
      </c>
      <c r="AY134" s="206" t="s">
        <v>122</v>
      </c>
    </row>
    <row r="135" s="1" customFormat="1" ht="24" customHeight="1">
      <c r="B135" s="176"/>
      <c r="C135" s="177" t="s">
        <v>137</v>
      </c>
      <c r="D135" s="177" t="s">
        <v>125</v>
      </c>
      <c r="E135" s="178" t="s">
        <v>366</v>
      </c>
      <c r="F135" s="179" t="s">
        <v>367</v>
      </c>
      <c r="G135" s="180" t="s">
        <v>216</v>
      </c>
      <c r="H135" s="181">
        <v>37.667000000000002</v>
      </c>
      <c r="I135" s="182"/>
      <c r="J135" s="183">
        <f>ROUND(I135*H135,2)</f>
        <v>0</v>
      </c>
      <c r="K135" s="179" t="s">
        <v>207</v>
      </c>
      <c r="L135" s="36"/>
      <c r="M135" s="184" t="s">
        <v>1</v>
      </c>
      <c r="N135" s="185" t="s">
        <v>38</v>
      </c>
      <c r="O135" s="72"/>
      <c r="P135" s="186">
        <f>O135*H135</f>
        <v>0</v>
      </c>
      <c r="Q135" s="186">
        <v>0</v>
      </c>
      <c r="R135" s="186">
        <f>Q135*H135</f>
        <v>0</v>
      </c>
      <c r="S135" s="186">
        <v>0</v>
      </c>
      <c r="T135" s="187">
        <f>S135*H135</f>
        <v>0</v>
      </c>
      <c r="AR135" s="188" t="s">
        <v>143</v>
      </c>
      <c r="AT135" s="188" t="s">
        <v>125</v>
      </c>
      <c r="AU135" s="188" t="s">
        <v>83</v>
      </c>
      <c r="AY135" s="17" t="s">
        <v>122</v>
      </c>
      <c r="BE135" s="189">
        <f>IF(N135="základní",J135,0)</f>
        <v>0</v>
      </c>
      <c r="BF135" s="189">
        <f>IF(N135="snížená",J135,0)</f>
        <v>0</v>
      </c>
      <c r="BG135" s="189">
        <f>IF(N135="zákl. přenesená",J135,0)</f>
        <v>0</v>
      </c>
      <c r="BH135" s="189">
        <f>IF(N135="sníž. přenesená",J135,0)</f>
        <v>0</v>
      </c>
      <c r="BI135" s="189">
        <f>IF(N135="nulová",J135,0)</f>
        <v>0</v>
      </c>
      <c r="BJ135" s="17" t="s">
        <v>81</v>
      </c>
      <c r="BK135" s="189">
        <f>ROUND(I135*H135,2)</f>
        <v>0</v>
      </c>
      <c r="BL135" s="17" t="s">
        <v>143</v>
      </c>
      <c r="BM135" s="188" t="s">
        <v>368</v>
      </c>
    </row>
    <row r="136" s="1" customFormat="1">
      <c r="B136" s="36"/>
      <c r="D136" s="190" t="s">
        <v>132</v>
      </c>
      <c r="F136" s="191" t="s">
        <v>369</v>
      </c>
      <c r="I136" s="117"/>
      <c r="L136" s="36"/>
      <c r="M136" s="192"/>
      <c r="N136" s="72"/>
      <c r="O136" s="72"/>
      <c r="P136" s="72"/>
      <c r="Q136" s="72"/>
      <c r="R136" s="72"/>
      <c r="S136" s="72"/>
      <c r="T136" s="73"/>
      <c r="AT136" s="17" t="s">
        <v>132</v>
      </c>
      <c r="AU136" s="17" t="s">
        <v>83</v>
      </c>
    </row>
    <row r="137" s="12" customFormat="1">
      <c r="B137" s="197"/>
      <c r="D137" s="190" t="s">
        <v>219</v>
      </c>
      <c r="E137" s="198" t="s">
        <v>1</v>
      </c>
      <c r="F137" s="199" t="s">
        <v>370</v>
      </c>
      <c r="H137" s="200">
        <v>37.667000000000002</v>
      </c>
      <c r="I137" s="201"/>
      <c r="L137" s="197"/>
      <c r="M137" s="202"/>
      <c r="N137" s="203"/>
      <c r="O137" s="203"/>
      <c r="P137" s="203"/>
      <c r="Q137" s="203"/>
      <c r="R137" s="203"/>
      <c r="S137" s="203"/>
      <c r="T137" s="204"/>
      <c r="AT137" s="198" t="s">
        <v>219</v>
      </c>
      <c r="AU137" s="198" t="s">
        <v>83</v>
      </c>
      <c r="AV137" s="12" t="s">
        <v>83</v>
      </c>
      <c r="AW137" s="12" t="s">
        <v>30</v>
      </c>
      <c r="AX137" s="12" t="s">
        <v>81</v>
      </c>
      <c r="AY137" s="198" t="s">
        <v>122</v>
      </c>
    </row>
    <row r="138" s="13" customFormat="1">
      <c r="B138" s="205"/>
      <c r="D138" s="190" t="s">
        <v>219</v>
      </c>
      <c r="E138" s="206" t="s">
        <v>1</v>
      </c>
      <c r="F138" s="207" t="s">
        <v>232</v>
      </c>
      <c r="H138" s="206" t="s">
        <v>1</v>
      </c>
      <c r="I138" s="208"/>
      <c r="L138" s="205"/>
      <c r="M138" s="209"/>
      <c r="N138" s="210"/>
      <c r="O138" s="210"/>
      <c r="P138" s="210"/>
      <c r="Q138" s="210"/>
      <c r="R138" s="210"/>
      <c r="S138" s="210"/>
      <c r="T138" s="211"/>
      <c r="AT138" s="206" t="s">
        <v>219</v>
      </c>
      <c r="AU138" s="206" t="s">
        <v>83</v>
      </c>
      <c r="AV138" s="13" t="s">
        <v>81</v>
      </c>
      <c r="AW138" s="13" t="s">
        <v>30</v>
      </c>
      <c r="AX138" s="13" t="s">
        <v>73</v>
      </c>
      <c r="AY138" s="206" t="s">
        <v>122</v>
      </c>
    </row>
    <row r="139" s="1" customFormat="1" ht="24" customHeight="1">
      <c r="B139" s="176"/>
      <c r="C139" s="177" t="s">
        <v>143</v>
      </c>
      <c r="D139" s="177" t="s">
        <v>125</v>
      </c>
      <c r="E139" s="178" t="s">
        <v>371</v>
      </c>
      <c r="F139" s="179" t="s">
        <v>372</v>
      </c>
      <c r="G139" s="180" t="s">
        <v>216</v>
      </c>
      <c r="H139" s="181">
        <v>149.5</v>
      </c>
      <c r="I139" s="182"/>
      <c r="J139" s="183">
        <f>ROUND(I139*H139,2)</f>
        <v>0</v>
      </c>
      <c r="K139" s="179" t="s">
        <v>207</v>
      </c>
      <c r="L139" s="36"/>
      <c r="M139" s="184" t="s">
        <v>1</v>
      </c>
      <c r="N139" s="185" t="s">
        <v>38</v>
      </c>
      <c r="O139" s="72"/>
      <c r="P139" s="186">
        <f>O139*H139</f>
        <v>0</v>
      </c>
      <c r="Q139" s="186">
        <v>0</v>
      </c>
      <c r="R139" s="186">
        <f>Q139*H139</f>
        <v>0</v>
      </c>
      <c r="S139" s="186">
        <v>0</v>
      </c>
      <c r="T139" s="187">
        <f>S139*H139</f>
        <v>0</v>
      </c>
      <c r="AR139" s="188" t="s">
        <v>143</v>
      </c>
      <c r="AT139" s="188" t="s">
        <v>125</v>
      </c>
      <c r="AU139" s="188" t="s">
        <v>83</v>
      </c>
      <c r="AY139" s="17" t="s">
        <v>122</v>
      </c>
      <c r="BE139" s="189">
        <f>IF(N139="základní",J139,0)</f>
        <v>0</v>
      </c>
      <c r="BF139" s="189">
        <f>IF(N139="snížená",J139,0)</f>
        <v>0</v>
      </c>
      <c r="BG139" s="189">
        <f>IF(N139="zákl. přenesená",J139,0)</f>
        <v>0</v>
      </c>
      <c r="BH139" s="189">
        <f>IF(N139="sníž. přenesená",J139,0)</f>
        <v>0</v>
      </c>
      <c r="BI139" s="189">
        <f>IF(N139="nulová",J139,0)</f>
        <v>0</v>
      </c>
      <c r="BJ139" s="17" t="s">
        <v>81</v>
      </c>
      <c r="BK139" s="189">
        <f>ROUND(I139*H139,2)</f>
        <v>0</v>
      </c>
      <c r="BL139" s="17" t="s">
        <v>143</v>
      </c>
      <c r="BM139" s="188" t="s">
        <v>373</v>
      </c>
    </row>
    <row r="140" s="1" customFormat="1">
      <c r="B140" s="36"/>
      <c r="D140" s="190" t="s">
        <v>132</v>
      </c>
      <c r="F140" s="191" t="s">
        <v>374</v>
      </c>
      <c r="I140" s="117"/>
      <c r="L140" s="36"/>
      <c r="M140" s="192"/>
      <c r="N140" s="72"/>
      <c r="O140" s="72"/>
      <c r="P140" s="72"/>
      <c r="Q140" s="72"/>
      <c r="R140" s="72"/>
      <c r="S140" s="72"/>
      <c r="T140" s="73"/>
      <c r="AT140" s="17" t="s">
        <v>132</v>
      </c>
      <c r="AU140" s="17" t="s">
        <v>83</v>
      </c>
    </row>
    <row r="141" s="12" customFormat="1">
      <c r="B141" s="197"/>
      <c r="D141" s="190" t="s">
        <v>219</v>
      </c>
      <c r="E141" s="198" t="s">
        <v>1</v>
      </c>
      <c r="F141" s="199" t="s">
        <v>375</v>
      </c>
      <c r="H141" s="200">
        <v>149.5</v>
      </c>
      <c r="I141" s="201"/>
      <c r="L141" s="197"/>
      <c r="M141" s="202"/>
      <c r="N141" s="203"/>
      <c r="O141" s="203"/>
      <c r="P141" s="203"/>
      <c r="Q141" s="203"/>
      <c r="R141" s="203"/>
      <c r="S141" s="203"/>
      <c r="T141" s="204"/>
      <c r="AT141" s="198" t="s">
        <v>219</v>
      </c>
      <c r="AU141" s="198" t="s">
        <v>83</v>
      </c>
      <c r="AV141" s="12" t="s">
        <v>83</v>
      </c>
      <c r="AW141" s="12" t="s">
        <v>30</v>
      </c>
      <c r="AX141" s="12" t="s">
        <v>81</v>
      </c>
      <c r="AY141" s="198" t="s">
        <v>122</v>
      </c>
    </row>
    <row r="142" s="13" customFormat="1">
      <c r="B142" s="205"/>
      <c r="D142" s="190" t="s">
        <v>219</v>
      </c>
      <c r="E142" s="206" t="s">
        <v>1</v>
      </c>
      <c r="F142" s="207" t="s">
        <v>238</v>
      </c>
      <c r="H142" s="206" t="s">
        <v>1</v>
      </c>
      <c r="I142" s="208"/>
      <c r="L142" s="205"/>
      <c r="M142" s="209"/>
      <c r="N142" s="210"/>
      <c r="O142" s="210"/>
      <c r="P142" s="210"/>
      <c r="Q142" s="210"/>
      <c r="R142" s="210"/>
      <c r="S142" s="210"/>
      <c r="T142" s="211"/>
      <c r="AT142" s="206" t="s">
        <v>219</v>
      </c>
      <c r="AU142" s="206" t="s">
        <v>83</v>
      </c>
      <c r="AV142" s="13" t="s">
        <v>81</v>
      </c>
      <c r="AW142" s="13" t="s">
        <v>30</v>
      </c>
      <c r="AX142" s="13" t="s">
        <v>73</v>
      </c>
      <c r="AY142" s="206" t="s">
        <v>122</v>
      </c>
    </row>
    <row r="143" s="1" customFormat="1" ht="16.5" customHeight="1">
      <c r="B143" s="176"/>
      <c r="C143" s="177" t="s">
        <v>121</v>
      </c>
      <c r="D143" s="177" t="s">
        <v>125</v>
      </c>
      <c r="E143" s="178" t="s">
        <v>376</v>
      </c>
      <c r="F143" s="179" t="s">
        <v>377</v>
      </c>
      <c r="G143" s="180" t="s">
        <v>216</v>
      </c>
      <c r="H143" s="181">
        <v>149.5</v>
      </c>
      <c r="I143" s="182"/>
      <c r="J143" s="183">
        <f>ROUND(I143*H143,2)</f>
        <v>0</v>
      </c>
      <c r="K143" s="179" t="s">
        <v>207</v>
      </c>
      <c r="L143" s="36"/>
      <c r="M143" s="184" t="s">
        <v>1</v>
      </c>
      <c r="N143" s="185" t="s">
        <v>38</v>
      </c>
      <c r="O143" s="72"/>
      <c r="P143" s="186">
        <f>O143*H143</f>
        <v>0</v>
      </c>
      <c r="Q143" s="186">
        <v>0</v>
      </c>
      <c r="R143" s="186">
        <f>Q143*H143</f>
        <v>0</v>
      </c>
      <c r="S143" s="186">
        <v>0</v>
      </c>
      <c r="T143" s="187">
        <f>S143*H143</f>
        <v>0</v>
      </c>
      <c r="AR143" s="188" t="s">
        <v>143</v>
      </c>
      <c r="AT143" s="188" t="s">
        <v>125</v>
      </c>
      <c r="AU143" s="188" t="s">
        <v>83</v>
      </c>
      <c r="AY143" s="17" t="s">
        <v>122</v>
      </c>
      <c r="BE143" s="189">
        <f>IF(N143="základní",J143,0)</f>
        <v>0</v>
      </c>
      <c r="BF143" s="189">
        <f>IF(N143="snížená",J143,0)</f>
        <v>0</v>
      </c>
      <c r="BG143" s="189">
        <f>IF(N143="zákl. přenesená",J143,0)</f>
        <v>0</v>
      </c>
      <c r="BH143" s="189">
        <f>IF(N143="sníž. přenesená",J143,0)</f>
        <v>0</v>
      </c>
      <c r="BI143" s="189">
        <f>IF(N143="nulová",J143,0)</f>
        <v>0</v>
      </c>
      <c r="BJ143" s="17" t="s">
        <v>81</v>
      </c>
      <c r="BK143" s="189">
        <f>ROUND(I143*H143,2)</f>
        <v>0</v>
      </c>
      <c r="BL143" s="17" t="s">
        <v>143</v>
      </c>
      <c r="BM143" s="188" t="s">
        <v>378</v>
      </c>
    </row>
    <row r="144" s="1" customFormat="1">
      <c r="B144" s="36"/>
      <c r="D144" s="190" t="s">
        <v>132</v>
      </c>
      <c r="F144" s="191" t="s">
        <v>379</v>
      </c>
      <c r="I144" s="117"/>
      <c r="L144" s="36"/>
      <c r="M144" s="192"/>
      <c r="N144" s="72"/>
      <c r="O144" s="72"/>
      <c r="P144" s="72"/>
      <c r="Q144" s="72"/>
      <c r="R144" s="72"/>
      <c r="S144" s="72"/>
      <c r="T144" s="73"/>
      <c r="AT144" s="17" t="s">
        <v>132</v>
      </c>
      <c r="AU144" s="17" t="s">
        <v>83</v>
      </c>
    </row>
    <row r="145" s="12" customFormat="1">
      <c r="B145" s="197"/>
      <c r="D145" s="190" t="s">
        <v>219</v>
      </c>
      <c r="E145" s="198" t="s">
        <v>1</v>
      </c>
      <c r="F145" s="199" t="s">
        <v>375</v>
      </c>
      <c r="H145" s="200">
        <v>149.5</v>
      </c>
      <c r="I145" s="201"/>
      <c r="L145" s="197"/>
      <c r="M145" s="202"/>
      <c r="N145" s="203"/>
      <c r="O145" s="203"/>
      <c r="P145" s="203"/>
      <c r="Q145" s="203"/>
      <c r="R145" s="203"/>
      <c r="S145" s="203"/>
      <c r="T145" s="204"/>
      <c r="AT145" s="198" t="s">
        <v>219</v>
      </c>
      <c r="AU145" s="198" t="s">
        <v>83</v>
      </c>
      <c r="AV145" s="12" t="s">
        <v>83</v>
      </c>
      <c r="AW145" s="12" t="s">
        <v>30</v>
      </c>
      <c r="AX145" s="12" t="s">
        <v>81</v>
      </c>
      <c r="AY145" s="198" t="s">
        <v>122</v>
      </c>
    </row>
    <row r="146" s="13" customFormat="1">
      <c r="B146" s="205"/>
      <c r="D146" s="190" t="s">
        <v>219</v>
      </c>
      <c r="E146" s="206" t="s">
        <v>1</v>
      </c>
      <c r="F146" s="207" t="s">
        <v>238</v>
      </c>
      <c r="H146" s="206" t="s">
        <v>1</v>
      </c>
      <c r="I146" s="208"/>
      <c r="L146" s="205"/>
      <c r="M146" s="209"/>
      <c r="N146" s="210"/>
      <c r="O146" s="210"/>
      <c r="P146" s="210"/>
      <c r="Q146" s="210"/>
      <c r="R146" s="210"/>
      <c r="S146" s="210"/>
      <c r="T146" s="211"/>
      <c r="AT146" s="206" t="s">
        <v>219</v>
      </c>
      <c r="AU146" s="206" t="s">
        <v>83</v>
      </c>
      <c r="AV146" s="13" t="s">
        <v>81</v>
      </c>
      <c r="AW146" s="13" t="s">
        <v>30</v>
      </c>
      <c r="AX146" s="13" t="s">
        <v>73</v>
      </c>
      <c r="AY146" s="206" t="s">
        <v>122</v>
      </c>
    </row>
    <row r="147" s="1" customFormat="1" ht="16.5" customHeight="1">
      <c r="B147" s="176"/>
      <c r="C147" s="177" t="s">
        <v>155</v>
      </c>
      <c r="D147" s="177" t="s">
        <v>125</v>
      </c>
      <c r="E147" s="178" t="s">
        <v>248</v>
      </c>
      <c r="F147" s="179" t="s">
        <v>249</v>
      </c>
      <c r="G147" s="180" t="s">
        <v>216</v>
      </c>
      <c r="H147" s="181">
        <v>149.5</v>
      </c>
      <c r="I147" s="182"/>
      <c r="J147" s="183">
        <f>ROUND(I147*H147,2)</f>
        <v>0</v>
      </c>
      <c r="K147" s="179" t="s">
        <v>207</v>
      </c>
      <c r="L147" s="36"/>
      <c r="M147" s="184" t="s">
        <v>1</v>
      </c>
      <c r="N147" s="185" t="s">
        <v>38</v>
      </c>
      <c r="O147" s="72"/>
      <c r="P147" s="186">
        <f>O147*H147</f>
        <v>0</v>
      </c>
      <c r="Q147" s="186">
        <v>0</v>
      </c>
      <c r="R147" s="186">
        <f>Q147*H147</f>
        <v>0</v>
      </c>
      <c r="S147" s="186">
        <v>0</v>
      </c>
      <c r="T147" s="187">
        <f>S147*H147</f>
        <v>0</v>
      </c>
      <c r="AR147" s="188" t="s">
        <v>143</v>
      </c>
      <c r="AT147" s="188" t="s">
        <v>125</v>
      </c>
      <c r="AU147" s="188" t="s">
        <v>83</v>
      </c>
      <c r="AY147" s="17" t="s">
        <v>122</v>
      </c>
      <c r="BE147" s="189">
        <f>IF(N147="základní",J147,0)</f>
        <v>0</v>
      </c>
      <c r="BF147" s="189">
        <f>IF(N147="snížená",J147,0)</f>
        <v>0</v>
      </c>
      <c r="BG147" s="189">
        <f>IF(N147="zákl. přenesená",J147,0)</f>
        <v>0</v>
      </c>
      <c r="BH147" s="189">
        <f>IF(N147="sníž. přenesená",J147,0)</f>
        <v>0</v>
      </c>
      <c r="BI147" s="189">
        <f>IF(N147="nulová",J147,0)</f>
        <v>0</v>
      </c>
      <c r="BJ147" s="17" t="s">
        <v>81</v>
      </c>
      <c r="BK147" s="189">
        <f>ROUND(I147*H147,2)</f>
        <v>0</v>
      </c>
      <c r="BL147" s="17" t="s">
        <v>143</v>
      </c>
      <c r="BM147" s="188" t="s">
        <v>380</v>
      </c>
    </row>
    <row r="148" s="1" customFormat="1">
      <c r="B148" s="36"/>
      <c r="D148" s="190" t="s">
        <v>132</v>
      </c>
      <c r="F148" s="191" t="s">
        <v>251</v>
      </c>
      <c r="I148" s="117"/>
      <c r="L148" s="36"/>
      <c r="M148" s="192"/>
      <c r="N148" s="72"/>
      <c r="O148" s="72"/>
      <c r="P148" s="72"/>
      <c r="Q148" s="72"/>
      <c r="R148" s="72"/>
      <c r="S148" s="72"/>
      <c r="T148" s="73"/>
      <c r="AT148" s="17" t="s">
        <v>132</v>
      </c>
      <c r="AU148" s="17" t="s">
        <v>83</v>
      </c>
    </row>
    <row r="149" s="12" customFormat="1">
      <c r="B149" s="197"/>
      <c r="D149" s="190" t="s">
        <v>219</v>
      </c>
      <c r="E149" s="198" t="s">
        <v>1</v>
      </c>
      <c r="F149" s="199" t="s">
        <v>375</v>
      </c>
      <c r="H149" s="200">
        <v>149.5</v>
      </c>
      <c r="I149" s="201"/>
      <c r="L149" s="197"/>
      <c r="M149" s="202"/>
      <c r="N149" s="203"/>
      <c r="O149" s="203"/>
      <c r="P149" s="203"/>
      <c r="Q149" s="203"/>
      <c r="R149" s="203"/>
      <c r="S149" s="203"/>
      <c r="T149" s="204"/>
      <c r="AT149" s="198" t="s">
        <v>219</v>
      </c>
      <c r="AU149" s="198" t="s">
        <v>83</v>
      </c>
      <c r="AV149" s="12" t="s">
        <v>83</v>
      </c>
      <c r="AW149" s="12" t="s">
        <v>30</v>
      </c>
      <c r="AX149" s="12" t="s">
        <v>81</v>
      </c>
      <c r="AY149" s="198" t="s">
        <v>122</v>
      </c>
    </row>
    <row r="150" s="13" customFormat="1">
      <c r="B150" s="205"/>
      <c r="D150" s="190" t="s">
        <v>219</v>
      </c>
      <c r="E150" s="206" t="s">
        <v>1</v>
      </c>
      <c r="F150" s="207" t="s">
        <v>238</v>
      </c>
      <c r="H150" s="206" t="s">
        <v>1</v>
      </c>
      <c r="I150" s="208"/>
      <c r="L150" s="205"/>
      <c r="M150" s="209"/>
      <c r="N150" s="210"/>
      <c r="O150" s="210"/>
      <c r="P150" s="210"/>
      <c r="Q150" s="210"/>
      <c r="R150" s="210"/>
      <c r="S150" s="210"/>
      <c r="T150" s="211"/>
      <c r="AT150" s="206" t="s">
        <v>219</v>
      </c>
      <c r="AU150" s="206" t="s">
        <v>83</v>
      </c>
      <c r="AV150" s="13" t="s">
        <v>81</v>
      </c>
      <c r="AW150" s="13" t="s">
        <v>30</v>
      </c>
      <c r="AX150" s="13" t="s">
        <v>73</v>
      </c>
      <c r="AY150" s="206" t="s">
        <v>122</v>
      </c>
    </row>
    <row r="151" s="1" customFormat="1" ht="24" customHeight="1">
      <c r="B151" s="176"/>
      <c r="C151" s="177" t="s">
        <v>158</v>
      </c>
      <c r="D151" s="177" t="s">
        <v>125</v>
      </c>
      <c r="E151" s="178" t="s">
        <v>252</v>
      </c>
      <c r="F151" s="179" t="s">
        <v>253</v>
      </c>
      <c r="G151" s="180" t="s">
        <v>254</v>
      </c>
      <c r="H151" s="181">
        <v>226</v>
      </c>
      <c r="I151" s="182"/>
      <c r="J151" s="183">
        <f>ROUND(I151*H151,2)</f>
        <v>0</v>
      </c>
      <c r="K151" s="179" t="s">
        <v>207</v>
      </c>
      <c r="L151" s="36"/>
      <c r="M151" s="184" t="s">
        <v>1</v>
      </c>
      <c r="N151" s="185" t="s">
        <v>38</v>
      </c>
      <c r="O151" s="72"/>
      <c r="P151" s="186">
        <f>O151*H151</f>
        <v>0</v>
      </c>
      <c r="Q151" s="186">
        <v>0</v>
      </c>
      <c r="R151" s="186">
        <f>Q151*H151</f>
        <v>0</v>
      </c>
      <c r="S151" s="186">
        <v>0</v>
      </c>
      <c r="T151" s="187">
        <f>S151*H151</f>
        <v>0</v>
      </c>
      <c r="AR151" s="188" t="s">
        <v>143</v>
      </c>
      <c r="AT151" s="188" t="s">
        <v>125</v>
      </c>
      <c r="AU151" s="188" t="s">
        <v>83</v>
      </c>
      <c r="AY151" s="17" t="s">
        <v>122</v>
      </c>
      <c r="BE151" s="189">
        <f>IF(N151="základní",J151,0)</f>
        <v>0</v>
      </c>
      <c r="BF151" s="189">
        <f>IF(N151="snížená",J151,0)</f>
        <v>0</v>
      </c>
      <c r="BG151" s="189">
        <f>IF(N151="zákl. přenesená",J151,0)</f>
        <v>0</v>
      </c>
      <c r="BH151" s="189">
        <f>IF(N151="sníž. přenesená",J151,0)</f>
        <v>0</v>
      </c>
      <c r="BI151" s="189">
        <f>IF(N151="nulová",J151,0)</f>
        <v>0</v>
      </c>
      <c r="BJ151" s="17" t="s">
        <v>81</v>
      </c>
      <c r="BK151" s="189">
        <f>ROUND(I151*H151,2)</f>
        <v>0</v>
      </c>
      <c r="BL151" s="17" t="s">
        <v>143</v>
      </c>
      <c r="BM151" s="188" t="s">
        <v>381</v>
      </c>
    </row>
    <row r="152" s="1" customFormat="1">
      <c r="B152" s="36"/>
      <c r="D152" s="190" t="s">
        <v>132</v>
      </c>
      <c r="F152" s="191" t="s">
        <v>256</v>
      </c>
      <c r="I152" s="117"/>
      <c r="L152" s="36"/>
      <c r="M152" s="192"/>
      <c r="N152" s="72"/>
      <c r="O152" s="72"/>
      <c r="P152" s="72"/>
      <c r="Q152" s="72"/>
      <c r="R152" s="72"/>
      <c r="S152" s="72"/>
      <c r="T152" s="73"/>
      <c r="AT152" s="17" t="s">
        <v>132</v>
      </c>
      <c r="AU152" s="17" t="s">
        <v>83</v>
      </c>
    </row>
    <row r="153" s="12" customFormat="1">
      <c r="B153" s="197"/>
      <c r="D153" s="190" t="s">
        <v>219</v>
      </c>
      <c r="E153" s="198" t="s">
        <v>1</v>
      </c>
      <c r="F153" s="199" t="s">
        <v>382</v>
      </c>
      <c r="H153" s="200">
        <v>226</v>
      </c>
      <c r="I153" s="201"/>
      <c r="L153" s="197"/>
      <c r="M153" s="202"/>
      <c r="N153" s="203"/>
      <c r="O153" s="203"/>
      <c r="P153" s="203"/>
      <c r="Q153" s="203"/>
      <c r="R153" s="203"/>
      <c r="S153" s="203"/>
      <c r="T153" s="204"/>
      <c r="AT153" s="198" t="s">
        <v>219</v>
      </c>
      <c r="AU153" s="198" t="s">
        <v>83</v>
      </c>
      <c r="AV153" s="12" t="s">
        <v>83</v>
      </c>
      <c r="AW153" s="12" t="s">
        <v>30</v>
      </c>
      <c r="AX153" s="12" t="s">
        <v>81</v>
      </c>
      <c r="AY153" s="198" t="s">
        <v>122</v>
      </c>
    </row>
    <row r="154" s="13" customFormat="1">
      <c r="B154" s="205"/>
      <c r="D154" s="190" t="s">
        <v>219</v>
      </c>
      <c r="E154" s="206" t="s">
        <v>1</v>
      </c>
      <c r="F154" s="207" t="s">
        <v>258</v>
      </c>
      <c r="H154" s="206" t="s">
        <v>1</v>
      </c>
      <c r="I154" s="208"/>
      <c r="L154" s="205"/>
      <c r="M154" s="209"/>
      <c r="N154" s="210"/>
      <c r="O154" s="210"/>
      <c r="P154" s="210"/>
      <c r="Q154" s="210"/>
      <c r="R154" s="210"/>
      <c r="S154" s="210"/>
      <c r="T154" s="211"/>
      <c r="AT154" s="206" t="s">
        <v>219</v>
      </c>
      <c r="AU154" s="206" t="s">
        <v>83</v>
      </c>
      <c r="AV154" s="13" t="s">
        <v>81</v>
      </c>
      <c r="AW154" s="13" t="s">
        <v>30</v>
      </c>
      <c r="AX154" s="13" t="s">
        <v>73</v>
      </c>
      <c r="AY154" s="206" t="s">
        <v>122</v>
      </c>
    </row>
    <row r="155" s="1" customFormat="1" ht="24" customHeight="1">
      <c r="B155" s="176"/>
      <c r="C155" s="177" t="s">
        <v>164</v>
      </c>
      <c r="D155" s="177" t="s">
        <v>125</v>
      </c>
      <c r="E155" s="178" t="s">
        <v>383</v>
      </c>
      <c r="F155" s="179" t="s">
        <v>384</v>
      </c>
      <c r="G155" s="180" t="s">
        <v>216</v>
      </c>
      <c r="H155" s="181">
        <v>15</v>
      </c>
      <c r="I155" s="182"/>
      <c r="J155" s="183">
        <f>ROUND(I155*H155,2)</f>
        <v>0</v>
      </c>
      <c r="K155" s="179" t="s">
        <v>207</v>
      </c>
      <c r="L155" s="36"/>
      <c r="M155" s="184" t="s">
        <v>1</v>
      </c>
      <c r="N155" s="185" t="s">
        <v>38</v>
      </c>
      <c r="O155" s="72"/>
      <c r="P155" s="186">
        <f>O155*H155</f>
        <v>0</v>
      </c>
      <c r="Q155" s="186">
        <v>0</v>
      </c>
      <c r="R155" s="186">
        <f>Q155*H155</f>
        <v>0</v>
      </c>
      <c r="S155" s="186">
        <v>0</v>
      </c>
      <c r="T155" s="187">
        <f>S155*H155</f>
        <v>0</v>
      </c>
      <c r="AR155" s="188" t="s">
        <v>143</v>
      </c>
      <c r="AT155" s="188" t="s">
        <v>125</v>
      </c>
      <c r="AU155" s="188" t="s">
        <v>83</v>
      </c>
      <c r="AY155" s="17" t="s">
        <v>122</v>
      </c>
      <c r="BE155" s="189">
        <f>IF(N155="základní",J155,0)</f>
        <v>0</v>
      </c>
      <c r="BF155" s="189">
        <f>IF(N155="snížená",J155,0)</f>
        <v>0</v>
      </c>
      <c r="BG155" s="189">
        <f>IF(N155="zákl. přenesená",J155,0)</f>
        <v>0</v>
      </c>
      <c r="BH155" s="189">
        <f>IF(N155="sníž. přenesená",J155,0)</f>
        <v>0</v>
      </c>
      <c r="BI155" s="189">
        <f>IF(N155="nulová",J155,0)</f>
        <v>0</v>
      </c>
      <c r="BJ155" s="17" t="s">
        <v>81</v>
      </c>
      <c r="BK155" s="189">
        <f>ROUND(I155*H155,2)</f>
        <v>0</v>
      </c>
      <c r="BL155" s="17" t="s">
        <v>143</v>
      </c>
      <c r="BM155" s="188" t="s">
        <v>385</v>
      </c>
    </row>
    <row r="156" s="1" customFormat="1">
      <c r="B156" s="36"/>
      <c r="D156" s="190" t="s">
        <v>132</v>
      </c>
      <c r="F156" s="191" t="s">
        <v>386</v>
      </c>
      <c r="I156" s="117"/>
      <c r="L156" s="36"/>
      <c r="M156" s="192"/>
      <c r="N156" s="72"/>
      <c r="O156" s="72"/>
      <c r="P156" s="72"/>
      <c r="Q156" s="72"/>
      <c r="R156" s="72"/>
      <c r="S156" s="72"/>
      <c r="T156" s="73"/>
      <c r="AT156" s="17" t="s">
        <v>132</v>
      </c>
      <c r="AU156" s="17" t="s">
        <v>83</v>
      </c>
    </row>
    <row r="157" s="1" customFormat="1" ht="24" customHeight="1">
      <c r="B157" s="176"/>
      <c r="C157" s="177" t="s">
        <v>170</v>
      </c>
      <c r="D157" s="177" t="s">
        <v>125</v>
      </c>
      <c r="E157" s="178" t="s">
        <v>387</v>
      </c>
      <c r="F157" s="179" t="s">
        <v>388</v>
      </c>
      <c r="G157" s="180" t="s">
        <v>206</v>
      </c>
      <c r="H157" s="181">
        <v>445.5</v>
      </c>
      <c r="I157" s="182"/>
      <c r="J157" s="183">
        <f>ROUND(I157*H157,2)</f>
        <v>0</v>
      </c>
      <c r="K157" s="179" t="s">
        <v>207</v>
      </c>
      <c r="L157" s="36"/>
      <c r="M157" s="184" t="s">
        <v>1</v>
      </c>
      <c r="N157" s="185" t="s">
        <v>38</v>
      </c>
      <c r="O157" s="72"/>
      <c r="P157" s="186">
        <f>O157*H157</f>
        <v>0</v>
      </c>
      <c r="Q157" s="186">
        <v>0</v>
      </c>
      <c r="R157" s="186">
        <f>Q157*H157</f>
        <v>0</v>
      </c>
      <c r="S157" s="186">
        <v>0</v>
      </c>
      <c r="T157" s="187">
        <f>S157*H157</f>
        <v>0</v>
      </c>
      <c r="AR157" s="188" t="s">
        <v>143</v>
      </c>
      <c r="AT157" s="188" t="s">
        <v>125</v>
      </c>
      <c r="AU157" s="188" t="s">
        <v>83</v>
      </c>
      <c r="AY157" s="17" t="s">
        <v>122</v>
      </c>
      <c r="BE157" s="189">
        <f>IF(N157="základní",J157,0)</f>
        <v>0</v>
      </c>
      <c r="BF157" s="189">
        <f>IF(N157="snížená",J157,0)</f>
        <v>0</v>
      </c>
      <c r="BG157" s="189">
        <f>IF(N157="zákl. přenesená",J157,0)</f>
        <v>0</v>
      </c>
      <c r="BH157" s="189">
        <f>IF(N157="sníž. přenesená",J157,0)</f>
        <v>0</v>
      </c>
      <c r="BI157" s="189">
        <f>IF(N157="nulová",J157,0)</f>
        <v>0</v>
      </c>
      <c r="BJ157" s="17" t="s">
        <v>81</v>
      </c>
      <c r="BK157" s="189">
        <f>ROUND(I157*H157,2)</f>
        <v>0</v>
      </c>
      <c r="BL157" s="17" t="s">
        <v>143</v>
      </c>
      <c r="BM157" s="188" t="s">
        <v>389</v>
      </c>
    </row>
    <row r="158" s="1" customFormat="1">
      <c r="B158" s="36"/>
      <c r="D158" s="190" t="s">
        <v>132</v>
      </c>
      <c r="F158" s="191" t="s">
        <v>390</v>
      </c>
      <c r="I158" s="117"/>
      <c r="L158" s="36"/>
      <c r="M158" s="192"/>
      <c r="N158" s="72"/>
      <c r="O158" s="72"/>
      <c r="P158" s="72"/>
      <c r="Q158" s="72"/>
      <c r="R158" s="72"/>
      <c r="S158" s="72"/>
      <c r="T158" s="73"/>
      <c r="AT158" s="17" t="s">
        <v>132</v>
      </c>
      <c r="AU158" s="17" t="s">
        <v>83</v>
      </c>
    </row>
    <row r="159" s="12" customFormat="1">
      <c r="B159" s="197"/>
      <c r="D159" s="190" t="s">
        <v>219</v>
      </c>
      <c r="E159" s="198" t="s">
        <v>1</v>
      </c>
      <c r="F159" s="199" t="s">
        <v>391</v>
      </c>
      <c r="H159" s="200">
        <v>445.5</v>
      </c>
      <c r="I159" s="201"/>
      <c r="L159" s="197"/>
      <c r="M159" s="202"/>
      <c r="N159" s="203"/>
      <c r="O159" s="203"/>
      <c r="P159" s="203"/>
      <c r="Q159" s="203"/>
      <c r="R159" s="203"/>
      <c r="S159" s="203"/>
      <c r="T159" s="204"/>
      <c r="AT159" s="198" t="s">
        <v>219</v>
      </c>
      <c r="AU159" s="198" t="s">
        <v>83</v>
      </c>
      <c r="AV159" s="12" t="s">
        <v>83</v>
      </c>
      <c r="AW159" s="12" t="s">
        <v>30</v>
      </c>
      <c r="AX159" s="12" t="s">
        <v>81</v>
      </c>
      <c r="AY159" s="198" t="s">
        <v>122</v>
      </c>
    </row>
    <row r="160" s="13" customFormat="1">
      <c r="B160" s="205"/>
      <c r="D160" s="190" t="s">
        <v>219</v>
      </c>
      <c r="E160" s="206" t="s">
        <v>1</v>
      </c>
      <c r="F160" s="207" t="s">
        <v>221</v>
      </c>
      <c r="H160" s="206" t="s">
        <v>1</v>
      </c>
      <c r="I160" s="208"/>
      <c r="L160" s="205"/>
      <c r="M160" s="209"/>
      <c r="N160" s="210"/>
      <c r="O160" s="210"/>
      <c r="P160" s="210"/>
      <c r="Q160" s="210"/>
      <c r="R160" s="210"/>
      <c r="S160" s="210"/>
      <c r="T160" s="211"/>
      <c r="AT160" s="206" t="s">
        <v>219</v>
      </c>
      <c r="AU160" s="206" t="s">
        <v>83</v>
      </c>
      <c r="AV160" s="13" t="s">
        <v>81</v>
      </c>
      <c r="AW160" s="13" t="s">
        <v>30</v>
      </c>
      <c r="AX160" s="13" t="s">
        <v>73</v>
      </c>
      <c r="AY160" s="206" t="s">
        <v>122</v>
      </c>
    </row>
    <row r="161" s="1" customFormat="1" ht="16.5" customHeight="1">
      <c r="B161" s="176"/>
      <c r="C161" s="212" t="s">
        <v>175</v>
      </c>
      <c r="D161" s="212" t="s">
        <v>268</v>
      </c>
      <c r="E161" s="213" t="s">
        <v>269</v>
      </c>
      <c r="F161" s="214" t="s">
        <v>270</v>
      </c>
      <c r="G161" s="215" t="s">
        <v>271</v>
      </c>
      <c r="H161" s="216">
        <v>0.20000000000000001</v>
      </c>
      <c r="I161" s="217"/>
      <c r="J161" s="218">
        <f>ROUND(I161*H161,2)</f>
        <v>0</v>
      </c>
      <c r="K161" s="214" t="s">
        <v>207</v>
      </c>
      <c r="L161" s="219"/>
      <c r="M161" s="220" t="s">
        <v>1</v>
      </c>
      <c r="N161" s="221" t="s">
        <v>38</v>
      </c>
      <c r="O161" s="72"/>
      <c r="P161" s="186">
        <f>O161*H161</f>
        <v>0</v>
      </c>
      <c r="Q161" s="186">
        <v>0.001</v>
      </c>
      <c r="R161" s="186">
        <f>Q161*H161</f>
        <v>0.00020000000000000001</v>
      </c>
      <c r="S161" s="186">
        <v>0</v>
      </c>
      <c r="T161" s="187">
        <f>S161*H161</f>
        <v>0</v>
      </c>
      <c r="AR161" s="188" t="s">
        <v>164</v>
      </c>
      <c r="AT161" s="188" t="s">
        <v>268</v>
      </c>
      <c r="AU161" s="188" t="s">
        <v>83</v>
      </c>
      <c r="AY161" s="17" t="s">
        <v>122</v>
      </c>
      <c r="BE161" s="189">
        <f>IF(N161="základní",J161,0)</f>
        <v>0</v>
      </c>
      <c r="BF161" s="189">
        <f>IF(N161="snížená",J161,0)</f>
        <v>0</v>
      </c>
      <c r="BG161" s="189">
        <f>IF(N161="zákl. přenesená",J161,0)</f>
        <v>0</v>
      </c>
      <c r="BH161" s="189">
        <f>IF(N161="sníž. přenesená",J161,0)</f>
        <v>0</v>
      </c>
      <c r="BI161" s="189">
        <f>IF(N161="nulová",J161,0)</f>
        <v>0</v>
      </c>
      <c r="BJ161" s="17" t="s">
        <v>81</v>
      </c>
      <c r="BK161" s="189">
        <f>ROUND(I161*H161,2)</f>
        <v>0</v>
      </c>
      <c r="BL161" s="17" t="s">
        <v>143</v>
      </c>
      <c r="BM161" s="188" t="s">
        <v>392</v>
      </c>
    </row>
    <row r="162" s="1" customFormat="1">
      <c r="B162" s="36"/>
      <c r="D162" s="190" t="s">
        <v>132</v>
      </c>
      <c r="F162" s="191" t="s">
        <v>270</v>
      </c>
      <c r="I162" s="117"/>
      <c r="L162" s="36"/>
      <c r="M162" s="192"/>
      <c r="N162" s="72"/>
      <c r="O162" s="72"/>
      <c r="P162" s="72"/>
      <c r="Q162" s="72"/>
      <c r="R162" s="72"/>
      <c r="S162" s="72"/>
      <c r="T162" s="73"/>
      <c r="AT162" s="17" t="s">
        <v>132</v>
      </c>
      <c r="AU162" s="17" t="s">
        <v>83</v>
      </c>
    </row>
    <row r="163" s="12" customFormat="1">
      <c r="B163" s="197"/>
      <c r="D163" s="190" t="s">
        <v>219</v>
      </c>
      <c r="E163" s="198" t="s">
        <v>1</v>
      </c>
      <c r="F163" s="199" t="s">
        <v>393</v>
      </c>
      <c r="H163" s="200">
        <v>13.365</v>
      </c>
      <c r="I163" s="201"/>
      <c r="L163" s="197"/>
      <c r="M163" s="202"/>
      <c r="N163" s="203"/>
      <c r="O163" s="203"/>
      <c r="P163" s="203"/>
      <c r="Q163" s="203"/>
      <c r="R163" s="203"/>
      <c r="S163" s="203"/>
      <c r="T163" s="204"/>
      <c r="AT163" s="198" t="s">
        <v>219</v>
      </c>
      <c r="AU163" s="198" t="s">
        <v>83</v>
      </c>
      <c r="AV163" s="12" t="s">
        <v>83</v>
      </c>
      <c r="AW163" s="12" t="s">
        <v>30</v>
      </c>
      <c r="AX163" s="12" t="s">
        <v>81</v>
      </c>
      <c r="AY163" s="198" t="s">
        <v>122</v>
      </c>
    </row>
    <row r="164" s="13" customFormat="1">
      <c r="B164" s="205"/>
      <c r="D164" s="190" t="s">
        <v>219</v>
      </c>
      <c r="E164" s="206" t="s">
        <v>1</v>
      </c>
      <c r="F164" s="207" t="s">
        <v>394</v>
      </c>
      <c r="H164" s="206" t="s">
        <v>1</v>
      </c>
      <c r="I164" s="208"/>
      <c r="L164" s="205"/>
      <c r="M164" s="209"/>
      <c r="N164" s="210"/>
      <c r="O164" s="210"/>
      <c r="P164" s="210"/>
      <c r="Q164" s="210"/>
      <c r="R164" s="210"/>
      <c r="S164" s="210"/>
      <c r="T164" s="211"/>
      <c r="AT164" s="206" t="s">
        <v>219</v>
      </c>
      <c r="AU164" s="206" t="s">
        <v>83</v>
      </c>
      <c r="AV164" s="13" t="s">
        <v>81</v>
      </c>
      <c r="AW164" s="13" t="s">
        <v>30</v>
      </c>
      <c r="AX164" s="13" t="s">
        <v>73</v>
      </c>
      <c r="AY164" s="206" t="s">
        <v>122</v>
      </c>
    </row>
    <row r="165" s="12" customFormat="1">
      <c r="B165" s="197"/>
      <c r="D165" s="190" t="s">
        <v>219</v>
      </c>
      <c r="F165" s="199" t="s">
        <v>395</v>
      </c>
      <c r="H165" s="200">
        <v>0.20000000000000001</v>
      </c>
      <c r="I165" s="201"/>
      <c r="L165" s="197"/>
      <c r="M165" s="202"/>
      <c r="N165" s="203"/>
      <c r="O165" s="203"/>
      <c r="P165" s="203"/>
      <c r="Q165" s="203"/>
      <c r="R165" s="203"/>
      <c r="S165" s="203"/>
      <c r="T165" s="204"/>
      <c r="AT165" s="198" t="s">
        <v>219</v>
      </c>
      <c r="AU165" s="198" t="s">
        <v>83</v>
      </c>
      <c r="AV165" s="12" t="s">
        <v>83</v>
      </c>
      <c r="AW165" s="12" t="s">
        <v>3</v>
      </c>
      <c r="AX165" s="12" t="s">
        <v>81</v>
      </c>
      <c r="AY165" s="198" t="s">
        <v>122</v>
      </c>
    </row>
    <row r="166" s="1" customFormat="1" ht="24" customHeight="1">
      <c r="B166" s="176"/>
      <c r="C166" s="177" t="s">
        <v>182</v>
      </c>
      <c r="D166" s="177" t="s">
        <v>125</v>
      </c>
      <c r="E166" s="178" t="s">
        <v>396</v>
      </c>
      <c r="F166" s="179" t="s">
        <v>397</v>
      </c>
      <c r="G166" s="180" t="s">
        <v>206</v>
      </c>
      <c r="H166" s="181">
        <v>495</v>
      </c>
      <c r="I166" s="182"/>
      <c r="J166" s="183">
        <f>ROUND(I166*H166,2)</f>
        <v>0</v>
      </c>
      <c r="K166" s="179" t="s">
        <v>207</v>
      </c>
      <c r="L166" s="36"/>
      <c r="M166" s="184" t="s">
        <v>1</v>
      </c>
      <c r="N166" s="185" t="s">
        <v>38</v>
      </c>
      <c r="O166" s="72"/>
      <c r="P166" s="186">
        <f>O166*H166</f>
        <v>0</v>
      </c>
      <c r="Q166" s="186">
        <v>0</v>
      </c>
      <c r="R166" s="186">
        <f>Q166*H166</f>
        <v>0</v>
      </c>
      <c r="S166" s="186">
        <v>0</v>
      </c>
      <c r="T166" s="187">
        <f>S166*H166</f>
        <v>0</v>
      </c>
      <c r="AR166" s="188" t="s">
        <v>143</v>
      </c>
      <c r="AT166" s="188" t="s">
        <v>125</v>
      </c>
      <c r="AU166" s="188" t="s">
        <v>83</v>
      </c>
      <c r="AY166" s="17" t="s">
        <v>122</v>
      </c>
      <c r="BE166" s="189">
        <f>IF(N166="základní",J166,0)</f>
        <v>0</v>
      </c>
      <c r="BF166" s="189">
        <f>IF(N166="snížená",J166,0)</f>
        <v>0</v>
      </c>
      <c r="BG166" s="189">
        <f>IF(N166="zákl. přenesená",J166,0)</f>
        <v>0</v>
      </c>
      <c r="BH166" s="189">
        <f>IF(N166="sníž. přenesená",J166,0)</f>
        <v>0</v>
      </c>
      <c r="BI166" s="189">
        <f>IF(N166="nulová",J166,0)</f>
        <v>0</v>
      </c>
      <c r="BJ166" s="17" t="s">
        <v>81</v>
      </c>
      <c r="BK166" s="189">
        <f>ROUND(I166*H166,2)</f>
        <v>0</v>
      </c>
      <c r="BL166" s="17" t="s">
        <v>143</v>
      </c>
      <c r="BM166" s="188" t="s">
        <v>398</v>
      </c>
    </row>
    <row r="167" s="1" customFormat="1">
      <c r="B167" s="36"/>
      <c r="D167" s="190" t="s">
        <v>132</v>
      </c>
      <c r="F167" s="191" t="s">
        <v>399</v>
      </c>
      <c r="I167" s="117"/>
      <c r="L167" s="36"/>
      <c r="M167" s="192"/>
      <c r="N167" s="72"/>
      <c r="O167" s="72"/>
      <c r="P167" s="72"/>
      <c r="Q167" s="72"/>
      <c r="R167" s="72"/>
      <c r="S167" s="72"/>
      <c r="T167" s="73"/>
      <c r="AT167" s="17" t="s">
        <v>132</v>
      </c>
      <c r="AU167" s="17" t="s">
        <v>83</v>
      </c>
    </row>
    <row r="168" s="12" customFormat="1">
      <c r="B168" s="197"/>
      <c r="D168" s="190" t="s">
        <v>219</v>
      </c>
      <c r="E168" s="198" t="s">
        <v>1</v>
      </c>
      <c r="F168" s="199" t="s">
        <v>400</v>
      </c>
      <c r="H168" s="200">
        <v>495</v>
      </c>
      <c r="I168" s="201"/>
      <c r="L168" s="197"/>
      <c r="M168" s="202"/>
      <c r="N168" s="203"/>
      <c r="O168" s="203"/>
      <c r="P168" s="203"/>
      <c r="Q168" s="203"/>
      <c r="R168" s="203"/>
      <c r="S168" s="203"/>
      <c r="T168" s="204"/>
      <c r="AT168" s="198" t="s">
        <v>219</v>
      </c>
      <c r="AU168" s="198" t="s">
        <v>83</v>
      </c>
      <c r="AV168" s="12" t="s">
        <v>83</v>
      </c>
      <c r="AW168" s="12" t="s">
        <v>30</v>
      </c>
      <c r="AX168" s="12" t="s">
        <v>81</v>
      </c>
      <c r="AY168" s="198" t="s">
        <v>122</v>
      </c>
    </row>
    <row r="169" s="13" customFormat="1">
      <c r="B169" s="205"/>
      <c r="D169" s="190" t="s">
        <v>219</v>
      </c>
      <c r="E169" s="206" t="s">
        <v>1</v>
      </c>
      <c r="F169" s="207" t="s">
        <v>221</v>
      </c>
      <c r="H169" s="206" t="s">
        <v>1</v>
      </c>
      <c r="I169" s="208"/>
      <c r="L169" s="205"/>
      <c r="M169" s="209"/>
      <c r="N169" s="210"/>
      <c r="O169" s="210"/>
      <c r="P169" s="210"/>
      <c r="Q169" s="210"/>
      <c r="R169" s="210"/>
      <c r="S169" s="210"/>
      <c r="T169" s="211"/>
      <c r="AT169" s="206" t="s">
        <v>219</v>
      </c>
      <c r="AU169" s="206" t="s">
        <v>83</v>
      </c>
      <c r="AV169" s="13" t="s">
        <v>81</v>
      </c>
      <c r="AW169" s="13" t="s">
        <v>30</v>
      </c>
      <c r="AX169" s="13" t="s">
        <v>73</v>
      </c>
      <c r="AY169" s="206" t="s">
        <v>122</v>
      </c>
    </row>
    <row r="170" s="11" customFormat="1" ht="22.8" customHeight="1">
      <c r="B170" s="163"/>
      <c r="D170" s="164" t="s">
        <v>72</v>
      </c>
      <c r="E170" s="174" t="s">
        <v>83</v>
      </c>
      <c r="F170" s="174" t="s">
        <v>401</v>
      </c>
      <c r="I170" s="166"/>
      <c r="J170" s="175">
        <f>BK170</f>
        <v>0</v>
      </c>
      <c r="L170" s="163"/>
      <c r="M170" s="168"/>
      <c r="N170" s="169"/>
      <c r="O170" s="169"/>
      <c r="P170" s="170">
        <f>SUM(P171:P190)</f>
        <v>0</v>
      </c>
      <c r="Q170" s="169"/>
      <c r="R170" s="170">
        <f>SUM(R171:R190)</f>
        <v>5.07719129</v>
      </c>
      <c r="S170" s="169"/>
      <c r="T170" s="171">
        <f>SUM(T171:T190)</f>
        <v>0</v>
      </c>
      <c r="AR170" s="164" t="s">
        <v>81</v>
      </c>
      <c r="AT170" s="172" t="s">
        <v>72</v>
      </c>
      <c r="AU170" s="172" t="s">
        <v>81</v>
      </c>
      <c r="AY170" s="164" t="s">
        <v>122</v>
      </c>
      <c r="BK170" s="173">
        <f>SUM(BK171:BK190)</f>
        <v>0</v>
      </c>
    </row>
    <row r="171" s="1" customFormat="1" ht="16.5" customHeight="1">
      <c r="B171" s="176"/>
      <c r="C171" s="177" t="s">
        <v>186</v>
      </c>
      <c r="D171" s="177" t="s">
        <v>125</v>
      </c>
      <c r="E171" s="178" t="s">
        <v>402</v>
      </c>
      <c r="F171" s="179" t="s">
        <v>403</v>
      </c>
      <c r="G171" s="180" t="s">
        <v>206</v>
      </c>
      <c r="H171" s="181">
        <v>12.32</v>
      </c>
      <c r="I171" s="182"/>
      <c r="J171" s="183">
        <f>ROUND(I171*H171,2)</f>
        <v>0</v>
      </c>
      <c r="K171" s="179" t="s">
        <v>207</v>
      </c>
      <c r="L171" s="36"/>
      <c r="M171" s="184" t="s">
        <v>1</v>
      </c>
      <c r="N171" s="185" t="s">
        <v>38</v>
      </c>
      <c r="O171" s="72"/>
      <c r="P171" s="186">
        <f>O171*H171</f>
        <v>0</v>
      </c>
      <c r="Q171" s="186">
        <v>0</v>
      </c>
      <c r="R171" s="186">
        <f>Q171*H171</f>
        <v>0</v>
      </c>
      <c r="S171" s="186">
        <v>0</v>
      </c>
      <c r="T171" s="187">
        <f>S171*H171</f>
        <v>0</v>
      </c>
      <c r="AR171" s="188" t="s">
        <v>143</v>
      </c>
      <c r="AT171" s="188" t="s">
        <v>125</v>
      </c>
      <c r="AU171" s="188" t="s">
        <v>83</v>
      </c>
      <c r="AY171" s="17" t="s">
        <v>122</v>
      </c>
      <c r="BE171" s="189">
        <f>IF(N171="základní",J171,0)</f>
        <v>0</v>
      </c>
      <c r="BF171" s="189">
        <f>IF(N171="snížená",J171,0)</f>
        <v>0</v>
      </c>
      <c r="BG171" s="189">
        <f>IF(N171="zákl. přenesená",J171,0)</f>
        <v>0</v>
      </c>
      <c r="BH171" s="189">
        <f>IF(N171="sníž. přenesená",J171,0)</f>
        <v>0</v>
      </c>
      <c r="BI171" s="189">
        <f>IF(N171="nulová",J171,0)</f>
        <v>0</v>
      </c>
      <c r="BJ171" s="17" t="s">
        <v>81</v>
      </c>
      <c r="BK171" s="189">
        <f>ROUND(I171*H171,2)</f>
        <v>0</v>
      </c>
      <c r="BL171" s="17" t="s">
        <v>143</v>
      </c>
      <c r="BM171" s="188" t="s">
        <v>404</v>
      </c>
    </row>
    <row r="172" s="1" customFormat="1">
      <c r="B172" s="36"/>
      <c r="D172" s="190" t="s">
        <v>132</v>
      </c>
      <c r="F172" s="191" t="s">
        <v>405</v>
      </c>
      <c r="I172" s="117"/>
      <c r="L172" s="36"/>
      <c r="M172" s="192"/>
      <c r="N172" s="72"/>
      <c r="O172" s="72"/>
      <c r="P172" s="72"/>
      <c r="Q172" s="72"/>
      <c r="R172" s="72"/>
      <c r="S172" s="72"/>
      <c r="T172" s="73"/>
      <c r="AT172" s="17" t="s">
        <v>132</v>
      </c>
      <c r="AU172" s="17" t="s">
        <v>83</v>
      </c>
    </row>
    <row r="173" s="1" customFormat="1" ht="16.5" customHeight="1">
      <c r="B173" s="176"/>
      <c r="C173" s="177" t="s">
        <v>190</v>
      </c>
      <c r="D173" s="177" t="s">
        <v>125</v>
      </c>
      <c r="E173" s="178" t="s">
        <v>406</v>
      </c>
      <c r="F173" s="179" t="s">
        <v>407</v>
      </c>
      <c r="G173" s="180" t="s">
        <v>254</v>
      </c>
      <c r="H173" s="181">
        <v>0.60799999999999998</v>
      </c>
      <c r="I173" s="182"/>
      <c r="J173" s="183">
        <f>ROUND(I173*H173,2)</f>
        <v>0</v>
      </c>
      <c r="K173" s="179" t="s">
        <v>207</v>
      </c>
      <c r="L173" s="36"/>
      <c r="M173" s="184" t="s">
        <v>1</v>
      </c>
      <c r="N173" s="185" t="s">
        <v>38</v>
      </c>
      <c r="O173" s="72"/>
      <c r="P173" s="186">
        <f>O173*H173</f>
        <v>0</v>
      </c>
      <c r="Q173" s="186">
        <v>1.06277</v>
      </c>
      <c r="R173" s="186">
        <f>Q173*H173</f>
        <v>0.64616415999999999</v>
      </c>
      <c r="S173" s="186">
        <v>0</v>
      </c>
      <c r="T173" s="187">
        <f>S173*H173</f>
        <v>0</v>
      </c>
      <c r="AR173" s="188" t="s">
        <v>143</v>
      </c>
      <c r="AT173" s="188" t="s">
        <v>125</v>
      </c>
      <c r="AU173" s="188" t="s">
        <v>83</v>
      </c>
      <c r="AY173" s="17" t="s">
        <v>122</v>
      </c>
      <c r="BE173" s="189">
        <f>IF(N173="základní",J173,0)</f>
        <v>0</v>
      </c>
      <c r="BF173" s="189">
        <f>IF(N173="snížená",J173,0)</f>
        <v>0</v>
      </c>
      <c r="BG173" s="189">
        <f>IF(N173="zákl. přenesená",J173,0)</f>
        <v>0</v>
      </c>
      <c r="BH173" s="189">
        <f>IF(N173="sníž. přenesená",J173,0)</f>
        <v>0</v>
      </c>
      <c r="BI173" s="189">
        <f>IF(N173="nulová",J173,0)</f>
        <v>0</v>
      </c>
      <c r="BJ173" s="17" t="s">
        <v>81</v>
      </c>
      <c r="BK173" s="189">
        <f>ROUND(I173*H173,2)</f>
        <v>0</v>
      </c>
      <c r="BL173" s="17" t="s">
        <v>143</v>
      </c>
      <c r="BM173" s="188" t="s">
        <v>408</v>
      </c>
    </row>
    <row r="174" s="1" customFormat="1">
      <c r="B174" s="36"/>
      <c r="D174" s="190" t="s">
        <v>132</v>
      </c>
      <c r="F174" s="191" t="s">
        <v>409</v>
      </c>
      <c r="I174" s="117"/>
      <c r="L174" s="36"/>
      <c r="M174" s="192"/>
      <c r="N174" s="72"/>
      <c r="O174" s="72"/>
      <c r="P174" s="72"/>
      <c r="Q174" s="72"/>
      <c r="R174" s="72"/>
      <c r="S174" s="72"/>
      <c r="T174" s="73"/>
      <c r="AT174" s="17" t="s">
        <v>132</v>
      </c>
      <c r="AU174" s="17" t="s">
        <v>83</v>
      </c>
    </row>
    <row r="175" s="12" customFormat="1">
      <c r="B175" s="197"/>
      <c r="D175" s="190" t="s">
        <v>219</v>
      </c>
      <c r="E175" s="198" t="s">
        <v>1</v>
      </c>
      <c r="F175" s="199" t="s">
        <v>410</v>
      </c>
      <c r="H175" s="200">
        <v>0.60799999999999998</v>
      </c>
      <c r="I175" s="201"/>
      <c r="L175" s="197"/>
      <c r="M175" s="202"/>
      <c r="N175" s="203"/>
      <c r="O175" s="203"/>
      <c r="P175" s="203"/>
      <c r="Q175" s="203"/>
      <c r="R175" s="203"/>
      <c r="S175" s="203"/>
      <c r="T175" s="204"/>
      <c r="AT175" s="198" t="s">
        <v>219</v>
      </c>
      <c r="AU175" s="198" t="s">
        <v>83</v>
      </c>
      <c r="AV175" s="12" t="s">
        <v>83</v>
      </c>
      <c r="AW175" s="12" t="s">
        <v>30</v>
      </c>
      <c r="AX175" s="12" t="s">
        <v>81</v>
      </c>
      <c r="AY175" s="198" t="s">
        <v>122</v>
      </c>
    </row>
    <row r="176" s="13" customFormat="1">
      <c r="B176" s="205"/>
      <c r="D176" s="190" t="s">
        <v>219</v>
      </c>
      <c r="E176" s="206" t="s">
        <v>1</v>
      </c>
      <c r="F176" s="207" t="s">
        <v>411</v>
      </c>
      <c r="H176" s="206" t="s">
        <v>1</v>
      </c>
      <c r="I176" s="208"/>
      <c r="L176" s="205"/>
      <c r="M176" s="209"/>
      <c r="N176" s="210"/>
      <c r="O176" s="210"/>
      <c r="P176" s="210"/>
      <c r="Q176" s="210"/>
      <c r="R176" s="210"/>
      <c r="S176" s="210"/>
      <c r="T176" s="211"/>
      <c r="AT176" s="206" t="s">
        <v>219</v>
      </c>
      <c r="AU176" s="206" t="s">
        <v>83</v>
      </c>
      <c r="AV176" s="13" t="s">
        <v>81</v>
      </c>
      <c r="AW176" s="13" t="s">
        <v>30</v>
      </c>
      <c r="AX176" s="13" t="s">
        <v>73</v>
      </c>
      <c r="AY176" s="206" t="s">
        <v>122</v>
      </c>
    </row>
    <row r="177" s="1" customFormat="1" ht="24" customHeight="1">
      <c r="B177" s="176"/>
      <c r="C177" s="177" t="s">
        <v>275</v>
      </c>
      <c r="D177" s="177" t="s">
        <v>125</v>
      </c>
      <c r="E177" s="178" t="s">
        <v>412</v>
      </c>
      <c r="F177" s="179" t="s">
        <v>413</v>
      </c>
      <c r="G177" s="180" t="s">
        <v>216</v>
      </c>
      <c r="H177" s="181">
        <v>1.6000000000000001</v>
      </c>
      <c r="I177" s="182"/>
      <c r="J177" s="183">
        <f>ROUND(I177*H177,2)</f>
        <v>0</v>
      </c>
      <c r="K177" s="179" t="s">
        <v>207</v>
      </c>
      <c r="L177" s="36"/>
      <c r="M177" s="184" t="s">
        <v>1</v>
      </c>
      <c r="N177" s="185" t="s">
        <v>38</v>
      </c>
      <c r="O177" s="72"/>
      <c r="P177" s="186">
        <f>O177*H177</f>
        <v>0</v>
      </c>
      <c r="Q177" s="186">
        <v>2.45329</v>
      </c>
      <c r="R177" s="186">
        <f>Q177*H177</f>
        <v>3.9252640000000003</v>
      </c>
      <c r="S177" s="186">
        <v>0</v>
      </c>
      <c r="T177" s="187">
        <f>S177*H177</f>
        <v>0</v>
      </c>
      <c r="AR177" s="188" t="s">
        <v>143</v>
      </c>
      <c r="AT177" s="188" t="s">
        <v>125</v>
      </c>
      <c r="AU177" s="188" t="s">
        <v>83</v>
      </c>
      <c r="AY177" s="17" t="s">
        <v>122</v>
      </c>
      <c r="BE177" s="189">
        <f>IF(N177="základní",J177,0)</f>
        <v>0</v>
      </c>
      <c r="BF177" s="189">
        <f>IF(N177="snížená",J177,0)</f>
        <v>0</v>
      </c>
      <c r="BG177" s="189">
        <f>IF(N177="zákl. přenesená",J177,0)</f>
        <v>0</v>
      </c>
      <c r="BH177" s="189">
        <f>IF(N177="sníž. přenesená",J177,0)</f>
        <v>0</v>
      </c>
      <c r="BI177" s="189">
        <f>IF(N177="nulová",J177,0)</f>
        <v>0</v>
      </c>
      <c r="BJ177" s="17" t="s">
        <v>81</v>
      </c>
      <c r="BK177" s="189">
        <f>ROUND(I177*H177,2)</f>
        <v>0</v>
      </c>
      <c r="BL177" s="17" t="s">
        <v>143</v>
      </c>
      <c r="BM177" s="188" t="s">
        <v>414</v>
      </c>
    </row>
    <row r="178" s="1" customFormat="1">
      <c r="B178" s="36"/>
      <c r="D178" s="190" t="s">
        <v>132</v>
      </c>
      <c r="F178" s="191" t="s">
        <v>415</v>
      </c>
      <c r="I178" s="117"/>
      <c r="L178" s="36"/>
      <c r="M178" s="192"/>
      <c r="N178" s="72"/>
      <c r="O178" s="72"/>
      <c r="P178" s="72"/>
      <c r="Q178" s="72"/>
      <c r="R178" s="72"/>
      <c r="S178" s="72"/>
      <c r="T178" s="73"/>
      <c r="AT178" s="17" t="s">
        <v>132</v>
      </c>
      <c r="AU178" s="17" t="s">
        <v>83</v>
      </c>
    </row>
    <row r="179" s="12" customFormat="1">
      <c r="B179" s="197"/>
      <c r="D179" s="190" t="s">
        <v>219</v>
      </c>
      <c r="E179" s="198" t="s">
        <v>1</v>
      </c>
      <c r="F179" s="199" t="s">
        <v>416</v>
      </c>
      <c r="H179" s="200">
        <v>1.6000000000000001</v>
      </c>
      <c r="I179" s="201"/>
      <c r="L179" s="197"/>
      <c r="M179" s="202"/>
      <c r="N179" s="203"/>
      <c r="O179" s="203"/>
      <c r="P179" s="203"/>
      <c r="Q179" s="203"/>
      <c r="R179" s="203"/>
      <c r="S179" s="203"/>
      <c r="T179" s="204"/>
      <c r="AT179" s="198" t="s">
        <v>219</v>
      </c>
      <c r="AU179" s="198" t="s">
        <v>83</v>
      </c>
      <c r="AV179" s="12" t="s">
        <v>83</v>
      </c>
      <c r="AW179" s="12" t="s">
        <v>30</v>
      </c>
      <c r="AX179" s="12" t="s">
        <v>81</v>
      </c>
      <c r="AY179" s="198" t="s">
        <v>122</v>
      </c>
    </row>
    <row r="180" s="13" customFormat="1">
      <c r="B180" s="205"/>
      <c r="D180" s="190" t="s">
        <v>219</v>
      </c>
      <c r="E180" s="206" t="s">
        <v>1</v>
      </c>
      <c r="F180" s="207" t="s">
        <v>417</v>
      </c>
      <c r="H180" s="206" t="s">
        <v>1</v>
      </c>
      <c r="I180" s="208"/>
      <c r="L180" s="205"/>
      <c r="M180" s="209"/>
      <c r="N180" s="210"/>
      <c r="O180" s="210"/>
      <c r="P180" s="210"/>
      <c r="Q180" s="210"/>
      <c r="R180" s="210"/>
      <c r="S180" s="210"/>
      <c r="T180" s="211"/>
      <c r="AT180" s="206" t="s">
        <v>219</v>
      </c>
      <c r="AU180" s="206" t="s">
        <v>83</v>
      </c>
      <c r="AV180" s="13" t="s">
        <v>81</v>
      </c>
      <c r="AW180" s="13" t="s">
        <v>30</v>
      </c>
      <c r="AX180" s="13" t="s">
        <v>73</v>
      </c>
      <c r="AY180" s="206" t="s">
        <v>122</v>
      </c>
    </row>
    <row r="181" s="13" customFormat="1">
      <c r="B181" s="205"/>
      <c r="D181" s="190" t="s">
        <v>219</v>
      </c>
      <c r="E181" s="206" t="s">
        <v>1</v>
      </c>
      <c r="F181" s="207" t="s">
        <v>418</v>
      </c>
      <c r="H181" s="206" t="s">
        <v>1</v>
      </c>
      <c r="I181" s="208"/>
      <c r="L181" s="205"/>
      <c r="M181" s="209"/>
      <c r="N181" s="210"/>
      <c r="O181" s="210"/>
      <c r="P181" s="210"/>
      <c r="Q181" s="210"/>
      <c r="R181" s="210"/>
      <c r="S181" s="210"/>
      <c r="T181" s="211"/>
      <c r="AT181" s="206" t="s">
        <v>219</v>
      </c>
      <c r="AU181" s="206" t="s">
        <v>83</v>
      </c>
      <c r="AV181" s="13" t="s">
        <v>81</v>
      </c>
      <c r="AW181" s="13" t="s">
        <v>30</v>
      </c>
      <c r="AX181" s="13" t="s">
        <v>73</v>
      </c>
      <c r="AY181" s="206" t="s">
        <v>122</v>
      </c>
    </row>
    <row r="182" s="1" customFormat="1" ht="16.5" customHeight="1">
      <c r="B182" s="176"/>
      <c r="C182" s="177" t="s">
        <v>8</v>
      </c>
      <c r="D182" s="177" t="s">
        <v>125</v>
      </c>
      <c r="E182" s="178" t="s">
        <v>419</v>
      </c>
      <c r="F182" s="179" t="s">
        <v>420</v>
      </c>
      <c r="G182" s="180" t="s">
        <v>206</v>
      </c>
      <c r="H182" s="181">
        <v>12.32</v>
      </c>
      <c r="I182" s="182"/>
      <c r="J182" s="183">
        <f>ROUND(I182*H182,2)</f>
        <v>0</v>
      </c>
      <c r="K182" s="179" t="s">
        <v>207</v>
      </c>
      <c r="L182" s="36"/>
      <c r="M182" s="184" t="s">
        <v>1</v>
      </c>
      <c r="N182" s="185" t="s">
        <v>38</v>
      </c>
      <c r="O182" s="72"/>
      <c r="P182" s="186">
        <f>O182*H182</f>
        <v>0</v>
      </c>
      <c r="Q182" s="186">
        <v>0.035099999999999999</v>
      </c>
      <c r="R182" s="186">
        <f>Q182*H182</f>
        <v>0.43243199999999998</v>
      </c>
      <c r="S182" s="186">
        <v>0</v>
      </c>
      <c r="T182" s="187">
        <f>S182*H182</f>
        <v>0</v>
      </c>
      <c r="AR182" s="188" t="s">
        <v>143</v>
      </c>
      <c r="AT182" s="188" t="s">
        <v>125</v>
      </c>
      <c r="AU182" s="188" t="s">
        <v>83</v>
      </c>
      <c r="AY182" s="17" t="s">
        <v>122</v>
      </c>
      <c r="BE182" s="189">
        <f>IF(N182="základní",J182,0)</f>
        <v>0</v>
      </c>
      <c r="BF182" s="189">
        <f>IF(N182="snížená",J182,0)</f>
        <v>0</v>
      </c>
      <c r="BG182" s="189">
        <f>IF(N182="zákl. přenesená",J182,0)</f>
        <v>0</v>
      </c>
      <c r="BH182" s="189">
        <f>IF(N182="sníž. přenesená",J182,0)</f>
        <v>0</v>
      </c>
      <c r="BI182" s="189">
        <f>IF(N182="nulová",J182,0)</f>
        <v>0</v>
      </c>
      <c r="BJ182" s="17" t="s">
        <v>81</v>
      </c>
      <c r="BK182" s="189">
        <f>ROUND(I182*H182,2)</f>
        <v>0</v>
      </c>
      <c r="BL182" s="17" t="s">
        <v>143</v>
      </c>
      <c r="BM182" s="188" t="s">
        <v>421</v>
      </c>
    </row>
    <row r="183" s="1" customFormat="1">
      <c r="B183" s="36"/>
      <c r="D183" s="190" t="s">
        <v>132</v>
      </c>
      <c r="F183" s="191" t="s">
        <v>422</v>
      </c>
      <c r="I183" s="117"/>
      <c r="L183" s="36"/>
      <c r="M183" s="192"/>
      <c r="N183" s="72"/>
      <c r="O183" s="72"/>
      <c r="P183" s="72"/>
      <c r="Q183" s="72"/>
      <c r="R183" s="72"/>
      <c r="S183" s="72"/>
      <c r="T183" s="73"/>
      <c r="AT183" s="17" t="s">
        <v>132</v>
      </c>
      <c r="AU183" s="17" t="s">
        <v>83</v>
      </c>
    </row>
    <row r="184" s="12" customFormat="1">
      <c r="B184" s="197"/>
      <c r="D184" s="190" t="s">
        <v>219</v>
      </c>
      <c r="E184" s="198" t="s">
        <v>1</v>
      </c>
      <c r="F184" s="199" t="s">
        <v>423</v>
      </c>
      <c r="H184" s="200">
        <v>12.32</v>
      </c>
      <c r="I184" s="201"/>
      <c r="L184" s="197"/>
      <c r="M184" s="202"/>
      <c r="N184" s="203"/>
      <c r="O184" s="203"/>
      <c r="P184" s="203"/>
      <c r="Q184" s="203"/>
      <c r="R184" s="203"/>
      <c r="S184" s="203"/>
      <c r="T184" s="204"/>
      <c r="AT184" s="198" t="s">
        <v>219</v>
      </c>
      <c r="AU184" s="198" t="s">
        <v>83</v>
      </c>
      <c r="AV184" s="12" t="s">
        <v>83</v>
      </c>
      <c r="AW184" s="12" t="s">
        <v>30</v>
      </c>
      <c r="AX184" s="12" t="s">
        <v>81</v>
      </c>
      <c r="AY184" s="198" t="s">
        <v>122</v>
      </c>
    </row>
    <row r="185" s="13" customFormat="1">
      <c r="B185" s="205"/>
      <c r="D185" s="190" t="s">
        <v>219</v>
      </c>
      <c r="E185" s="206" t="s">
        <v>1</v>
      </c>
      <c r="F185" s="207" t="s">
        <v>424</v>
      </c>
      <c r="H185" s="206" t="s">
        <v>1</v>
      </c>
      <c r="I185" s="208"/>
      <c r="L185" s="205"/>
      <c r="M185" s="209"/>
      <c r="N185" s="210"/>
      <c r="O185" s="210"/>
      <c r="P185" s="210"/>
      <c r="Q185" s="210"/>
      <c r="R185" s="210"/>
      <c r="S185" s="210"/>
      <c r="T185" s="211"/>
      <c r="AT185" s="206" t="s">
        <v>219</v>
      </c>
      <c r="AU185" s="206" t="s">
        <v>83</v>
      </c>
      <c r="AV185" s="13" t="s">
        <v>81</v>
      </c>
      <c r="AW185" s="13" t="s">
        <v>30</v>
      </c>
      <c r="AX185" s="13" t="s">
        <v>73</v>
      </c>
      <c r="AY185" s="206" t="s">
        <v>122</v>
      </c>
    </row>
    <row r="186" s="1" customFormat="1" ht="16.5" customHeight="1">
      <c r="B186" s="176"/>
      <c r="C186" s="177" t="s">
        <v>286</v>
      </c>
      <c r="D186" s="177" t="s">
        <v>125</v>
      </c>
      <c r="E186" s="178" t="s">
        <v>425</v>
      </c>
      <c r="F186" s="179" t="s">
        <v>426</v>
      </c>
      <c r="G186" s="180" t="s">
        <v>254</v>
      </c>
      <c r="H186" s="181">
        <v>0.069000000000000006</v>
      </c>
      <c r="I186" s="182"/>
      <c r="J186" s="183">
        <f>ROUND(I186*H186,2)</f>
        <v>0</v>
      </c>
      <c r="K186" s="179" t="s">
        <v>207</v>
      </c>
      <c r="L186" s="36"/>
      <c r="M186" s="184" t="s">
        <v>1</v>
      </c>
      <c r="N186" s="185" t="s">
        <v>38</v>
      </c>
      <c r="O186" s="72"/>
      <c r="P186" s="186">
        <f>O186*H186</f>
        <v>0</v>
      </c>
      <c r="Q186" s="186">
        <v>1.06277</v>
      </c>
      <c r="R186" s="186">
        <f>Q186*H186</f>
        <v>0.073331130000000008</v>
      </c>
      <c r="S186" s="186">
        <v>0</v>
      </c>
      <c r="T186" s="187">
        <f>S186*H186</f>
        <v>0</v>
      </c>
      <c r="AR186" s="188" t="s">
        <v>143</v>
      </c>
      <c r="AT186" s="188" t="s">
        <v>125</v>
      </c>
      <c r="AU186" s="188" t="s">
        <v>83</v>
      </c>
      <c r="AY186" s="17" t="s">
        <v>122</v>
      </c>
      <c r="BE186" s="189">
        <f>IF(N186="základní",J186,0)</f>
        <v>0</v>
      </c>
      <c r="BF186" s="189">
        <f>IF(N186="snížená",J186,0)</f>
        <v>0</v>
      </c>
      <c r="BG186" s="189">
        <f>IF(N186="zákl. přenesená",J186,0)</f>
        <v>0</v>
      </c>
      <c r="BH186" s="189">
        <f>IF(N186="sníž. přenesená",J186,0)</f>
        <v>0</v>
      </c>
      <c r="BI186" s="189">
        <f>IF(N186="nulová",J186,0)</f>
        <v>0</v>
      </c>
      <c r="BJ186" s="17" t="s">
        <v>81</v>
      </c>
      <c r="BK186" s="189">
        <f>ROUND(I186*H186,2)</f>
        <v>0</v>
      </c>
      <c r="BL186" s="17" t="s">
        <v>143</v>
      </c>
      <c r="BM186" s="188" t="s">
        <v>427</v>
      </c>
    </row>
    <row r="187" s="1" customFormat="1">
      <c r="B187" s="36"/>
      <c r="D187" s="190" t="s">
        <v>132</v>
      </c>
      <c r="F187" s="191" t="s">
        <v>428</v>
      </c>
      <c r="I187" s="117"/>
      <c r="L187" s="36"/>
      <c r="M187" s="192"/>
      <c r="N187" s="72"/>
      <c r="O187" s="72"/>
      <c r="P187" s="72"/>
      <c r="Q187" s="72"/>
      <c r="R187" s="72"/>
      <c r="S187" s="72"/>
      <c r="T187" s="73"/>
      <c r="AT187" s="17" t="s">
        <v>132</v>
      </c>
      <c r="AU187" s="17" t="s">
        <v>83</v>
      </c>
    </row>
    <row r="188" s="12" customFormat="1">
      <c r="B188" s="197"/>
      <c r="D188" s="190" t="s">
        <v>219</v>
      </c>
      <c r="E188" s="198" t="s">
        <v>1</v>
      </c>
      <c r="F188" s="199" t="s">
        <v>429</v>
      </c>
      <c r="H188" s="200">
        <v>0.069000000000000006</v>
      </c>
      <c r="I188" s="201"/>
      <c r="L188" s="197"/>
      <c r="M188" s="202"/>
      <c r="N188" s="203"/>
      <c r="O188" s="203"/>
      <c r="P188" s="203"/>
      <c r="Q188" s="203"/>
      <c r="R188" s="203"/>
      <c r="S188" s="203"/>
      <c r="T188" s="204"/>
      <c r="AT188" s="198" t="s">
        <v>219</v>
      </c>
      <c r="AU188" s="198" t="s">
        <v>83</v>
      </c>
      <c r="AV188" s="12" t="s">
        <v>83</v>
      </c>
      <c r="AW188" s="12" t="s">
        <v>30</v>
      </c>
      <c r="AX188" s="12" t="s">
        <v>81</v>
      </c>
      <c r="AY188" s="198" t="s">
        <v>122</v>
      </c>
    </row>
    <row r="189" s="13" customFormat="1">
      <c r="B189" s="205"/>
      <c r="D189" s="190" t="s">
        <v>219</v>
      </c>
      <c r="E189" s="206" t="s">
        <v>1</v>
      </c>
      <c r="F189" s="207" t="s">
        <v>430</v>
      </c>
      <c r="H189" s="206" t="s">
        <v>1</v>
      </c>
      <c r="I189" s="208"/>
      <c r="L189" s="205"/>
      <c r="M189" s="209"/>
      <c r="N189" s="210"/>
      <c r="O189" s="210"/>
      <c r="P189" s="210"/>
      <c r="Q189" s="210"/>
      <c r="R189" s="210"/>
      <c r="S189" s="210"/>
      <c r="T189" s="211"/>
      <c r="AT189" s="206" t="s">
        <v>219</v>
      </c>
      <c r="AU189" s="206" t="s">
        <v>83</v>
      </c>
      <c r="AV189" s="13" t="s">
        <v>81</v>
      </c>
      <c r="AW189" s="13" t="s">
        <v>30</v>
      </c>
      <c r="AX189" s="13" t="s">
        <v>73</v>
      </c>
      <c r="AY189" s="206" t="s">
        <v>122</v>
      </c>
    </row>
    <row r="190" s="13" customFormat="1">
      <c r="B190" s="205"/>
      <c r="D190" s="190" t="s">
        <v>219</v>
      </c>
      <c r="E190" s="206" t="s">
        <v>1</v>
      </c>
      <c r="F190" s="207" t="s">
        <v>431</v>
      </c>
      <c r="H190" s="206" t="s">
        <v>1</v>
      </c>
      <c r="I190" s="208"/>
      <c r="L190" s="205"/>
      <c r="M190" s="209"/>
      <c r="N190" s="210"/>
      <c r="O190" s="210"/>
      <c r="P190" s="210"/>
      <c r="Q190" s="210"/>
      <c r="R190" s="210"/>
      <c r="S190" s="210"/>
      <c r="T190" s="211"/>
      <c r="AT190" s="206" t="s">
        <v>219</v>
      </c>
      <c r="AU190" s="206" t="s">
        <v>83</v>
      </c>
      <c r="AV190" s="13" t="s">
        <v>81</v>
      </c>
      <c r="AW190" s="13" t="s">
        <v>30</v>
      </c>
      <c r="AX190" s="13" t="s">
        <v>73</v>
      </c>
      <c r="AY190" s="206" t="s">
        <v>122</v>
      </c>
    </row>
    <row r="191" s="11" customFormat="1" ht="22.8" customHeight="1">
      <c r="B191" s="163"/>
      <c r="D191" s="164" t="s">
        <v>72</v>
      </c>
      <c r="E191" s="174" t="s">
        <v>137</v>
      </c>
      <c r="F191" s="174" t="s">
        <v>432</v>
      </c>
      <c r="I191" s="166"/>
      <c r="J191" s="175">
        <f>BK191</f>
        <v>0</v>
      </c>
      <c r="L191" s="163"/>
      <c r="M191" s="168"/>
      <c r="N191" s="169"/>
      <c r="O191" s="169"/>
      <c r="P191" s="170">
        <f>SUM(P192:P196)</f>
        <v>0</v>
      </c>
      <c r="Q191" s="169"/>
      <c r="R191" s="170">
        <f>SUM(R192:R196)</f>
        <v>0.0215272</v>
      </c>
      <c r="S191" s="169"/>
      <c r="T191" s="171">
        <f>SUM(T192:T196)</f>
        <v>0</v>
      </c>
      <c r="AR191" s="164" t="s">
        <v>81</v>
      </c>
      <c r="AT191" s="172" t="s">
        <v>72</v>
      </c>
      <c r="AU191" s="172" t="s">
        <v>81</v>
      </c>
      <c r="AY191" s="164" t="s">
        <v>122</v>
      </c>
      <c r="BK191" s="173">
        <f>SUM(BK192:BK196)</f>
        <v>0</v>
      </c>
    </row>
    <row r="192" s="1" customFormat="1" ht="16.5" customHeight="1">
      <c r="B192" s="176"/>
      <c r="C192" s="177" t="s">
        <v>291</v>
      </c>
      <c r="D192" s="177" t="s">
        <v>125</v>
      </c>
      <c r="E192" s="178" t="s">
        <v>433</v>
      </c>
      <c r="F192" s="179" t="s">
        <v>434</v>
      </c>
      <c r="G192" s="180" t="s">
        <v>254</v>
      </c>
      <c r="H192" s="181">
        <v>0.02</v>
      </c>
      <c r="I192" s="182"/>
      <c r="J192" s="183">
        <f>ROUND(I192*H192,2)</f>
        <v>0</v>
      </c>
      <c r="K192" s="179" t="s">
        <v>207</v>
      </c>
      <c r="L192" s="36"/>
      <c r="M192" s="184" t="s">
        <v>1</v>
      </c>
      <c r="N192" s="185" t="s">
        <v>38</v>
      </c>
      <c r="O192" s="72"/>
      <c r="P192" s="186">
        <f>O192*H192</f>
        <v>0</v>
      </c>
      <c r="Q192" s="186">
        <v>1.07636</v>
      </c>
      <c r="R192" s="186">
        <f>Q192*H192</f>
        <v>0.0215272</v>
      </c>
      <c r="S192" s="186">
        <v>0</v>
      </c>
      <c r="T192" s="187">
        <f>S192*H192</f>
        <v>0</v>
      </c>
      <c r="AR192" s="188" t="s">
        <v>143</v>
      </c>
      <c r="AT192" s="188" t="s">
        <v>125</v>
      </c>
      <c r="AU192" s="188" t="s">
        <v>83</v>
      </c>
      <c r="AY192" s="17" t="s">
        <v>122</v>
      </c>
      <c r="BE192" s="189">
        <f>IF(N192="základní",J192,0)</f>
        <v>0</v>
      </c>
      <c r="BF192" s="189">
        <f>IF(N192="snížená",J192,0)</f>
        <v>0</v>
      </c>
      <c r="BG192" s="189">
        <f>IF(N192="zákl. přenesená",J192,0)</f>
        <v>0</v>
      </c>
      <c r="BH192" s="189">
        <f>IF(N192="sníž. přenesená",J192,0)</f>
        <v>0</v>
      </c>
      <c r="BI192" s="189">
        <f>IF(N192="nulová",J192,0)</f>
        <v>0</v>
      </c>
      <c r="BJ192" s="17" t="s">
        <v>81</v>
      </c>
      <c r="BK192" s="189">
        <f>ROUND(I192*H192,2)</f>
        <v>0</v>
      </c>
      <c r="BL192" s="17" t="s">
        <v>143</v>
      </c>
      <c r="BM192" s="188" t="s">
        <v>435</v>
      </c>
    </row>
    <row r="193" s="1" customFormat="1">
      <c r="B193" s="36"/>
      <c r="D193" s="190" t="s">
        <v>132</v>
      </c>
      <c r="F193" s="191" t="s">
        <v>436</v>
      </c>
      <c r="I193" s="117"/>
      <c r="L193" s="36"/>
      <c r="M193" s="192"/>
      <c r="N193" s="72"/>
      <c r="O193" s="72"/>
      <c r="P193" s="72"/>
      <c r="Q193" s="72"/>
      <c r="R193" s="72"/>
      <c r="S193" s="72"/>
      <c r="T193" s="73"/>
      <c r="AT193" s="17" t="s">
        <v>132</v>
      </c>
      <c r="AU193" s="17" t="s">
        <v>83</v>
      </c>
    </row>
    <row r="194" s="12" customFormat="1">
      <c r="B194" s="197"/>
      <c r="D194" s="190" t="s">
        <v>219</v>
      </c>
      <c r="E194" s="198" t="s">
        <v>1</v>
      </c>
      <c r="F194" s="199" t="s">
        <v>437</v>
      </c>
      <c r="H194" s="200">
        <v>0.02</v>
      </c>
      <c r="I194" s="201"/>
      <c r="L194" s="197"/>
      <c r="M194" s="202"/>
      <c r="N194" s="203"/>
      <c r="O194" s="203"/>
      <c r="P194" s="203"/>
      <c r="Q194" s="203"/>
      <c r="R194" s="203"/>
      <c r="S194" s="203"/>
      <c r="T194" s="204"/>
      <c r="AT194" s="198" t="s">
        <v>219</v>
      </c>
      <c r="AU194" s="198" t="s">
        <v>83</v>
      </c>
      <c r="AV194" s="12" t="s">
        <v>83</v>
      </c>
      <c r="AW194" s="12" t="s">
        <v>30</v>
      </c>
      <c r="AX194" s="12" t="s">
        <v>81</v>
      </c>
      <c r="AY194" s="198" t="s">
        <v>122</v>
      </c>
    </row>
    <row r="195" s="13" customFormat="1">
      <c r="B195" s="205"/>
      <c r="D195" s="190" t="s">
        <v>219</v>
      </c>
      <c r="E195" s="206" t="s">
        <v>1</v>
      </c>
      <c r="F195" s="207" t="s">
        <v>430</v>
      </c>
      <c r="H195" s="206" t="s">
        <v>1</v>
      </c>
      <c r="I195" s="208"/>
      <c r="L195" s="205"/>
      <c r="M195" s="209"/>
      <c r="N195" s="210"/>
      <c r="O195" s="210"/>
      <c r="P195" s="210"/>
      <c r="Q195" s="210"/>
      <c r="R195" s="210"/>
      <c r="S195" s="210"/>
      <c r="T195" s="211"/>
      <c r="AT195" s="206" t="s">
        <v>219</v>
      </c>
      <c r="AU195" s="206" t="s">
        <v>83</v>
      </c>
      <c r="AV195" s="13" t="s">
        <v>81</v>
      </c>
      <c r="AW195" s="13" t="s">
        <v>30</v>
      </c>
      <c r="AX195" s="13" t="s">
        <v>73</v>
      </c>
      <c r="AY195" s="206" t="s">
        <v>122</v>
      </c>
    </row>
    <row r="196" s="13" customFormat="1">
      <c r="B196" s="205"/>
      <c r="D196" s="190" t="s">
        <v>219</v>
      </c>
      <c r="E196" s="206" t="s">
        <v>1</v>
      </c>
      <c r="F196" s="207" t="s">
        <v>438</v>
      </c>
      <c r="H196" s="206" t="s">
        <v>1</v>
      </c>
      <c r="I196" s="208"/>
      <c r="L196" s="205"/>
      <c r="M196" s="209"/>
      <c r="N196" s="210"/>
      <c r="O196" s="210"/>
      <c r="P196" s="210"/>
      <c r="Q196" s="210"/>
      <c r="R196" s="210"/>
      <c r="S196" s="210"/>
      <c r="T196" s="211"/>
      <c r="AT196" s="206" t="s">
        <v>219</v>
      </c>
      <c r="AU196" s="206" t="s">
        <v>83</v>
      </c>
      <c r="AV196" s="13" t="s">
        <v>81</v>
      </c>
      <c r="AW196" s="13" t="s">
        <v>30</v>
      </c>
      <c r="AX196" s="13" t="s">
        <v>73</v>
      </c>
      <c r="AY196" s="206" t="s">
        <v>122</v>
      </c>
    </row>
    <row r="197" s="11" customFormat="1" ht="22.8" customHeight="1">
      <c r="B197" s="163"/>
      <c r="D197" s="164" t="s">
        <v>72</v>
      </c>
      <c r="E197" s="174" t="s">
        <v>143</v>
      </c>
      <c r="F197" s="174" t="s">
        <v>439</v>
      </c>
      <c r="I197" s="166"/>
      <c r="J197" s="175">
        <f>BK197</f>
        <v>0</v>
      </c>
      <c r="L197" s="163"/>
      <c r="M197" s="168"/>
      <c r="N197" s="169"/>
      <c r="O197" s="169"/>
      <c r="P197" s="170">
        <f>SUM(P198:P205)</f>
        <v>0</v>
      </c>
      <c r="Q197" s="169"/>
      <c r="R197" s="170">
        <f>SUM(R198:R205)</f>
        <v>3.1693500000000001</v>
      </c>
      <c r="S197" s="169"/>
      <c r="T197" s="171">
        <f>SUM(T198:T205)</f>
        <v>0</v>
      </c>
      <c r="AR197" s="164" t="s">
        <v>81</v>
      </c>
      <c r="AT197" s="172" t="s">
        <v>72</v>
      </c>
      <c r="AU197" s="172" t="s">
        <v>81</v>
      </c>
      <c r="AY197" s="164" t="s">
        <v>122</v>
      </c>
      <c r="BK197" s="173">
        <f>SUM(BK198:BK205)</f>
        <v>0</v>
      </c>
    </row>
    <row r="198" s="1" customFormat="1" ht="24" customHeight="1">
      <c r="B198" s="176"/>
      <c r="C198" s="177" t="s">
        <v>296</v>
      </c>
      <c r="D198" s="177" t="s">
        <v>125</v>
      </c>
      <c r="E198" s="178" t="s">
        <v>440</v>
      </c>
      <c r="F198" s="179" t="s">
        <v>441</v>
      </c>
      <c r="G198" s="180" t="s">
        <v>206</v>
      </c>
      <c r="H198" s="181">
        <v>30</v>
      </c>
      <c r="I198" s="182"/>
      <c r="J198" s="183">
        <f>ROUND(I198*H198,2)</f>
        <v>0</v>
      </c>
      <c r="K198" s="179" t="s">
        <v>207</v>
      </c>
      <c r="L198" s="36"/>
      <c r="M198" s="184" t="s">
        <v>1</v>
      </c>
      <c r="N198" s="185" t="s">
        <v>38</v>
      </c>
      <c r="O198" s="72"/>
      <c r="P198" s="186">
        <f>O198*H198</f>
        <v>0</v>
      </c>
      <c r="Q198" s="186">
        <v>0.02256</v>
      </c>
      <c r="R198" s="186">
        <f>Q198*H198</f>
        <v>0.67679999999999996</v>
      </c>
      <c r="S198" s="186">
        <v>0</v>
      </c>
      <c r="T198" s="187">
        <f>S198*H198</f>
        <v>0</v>
      </c>
      <c r="AR198" s="188" t="s">
        <v>143</v>
      </c>
      <c r="AT198" s="188" t="s">
        <v>125</v>
      </c>
      <c r="AU198" s="188" t="s">
        <v>83</v>
      </c>
      <c r="AY198" s="17" t="s">
        <v>122</v>
      </c>
      <c r="BE198" s="189">
        <f>IF(N198="základní",J198,0)</f>
        <v>0</v>
      </c>
      <c r="BF198" s="189">
        <f>IF(N198="snížená",J198,0)</f>
        <v>0</v>
      </c>
      <c r="BG198" s="189">
        <f>IF(N198="zákl. přenesená",J198,0)</f>
        <v>0</v>
      </c>
      <c r="BH198" s="189">
        <f>IF(N198="sníž. přenesená",J198,0)</f>
        <v>0</v>
      </c>
      <c r="BI198" s="189">
        <f>IF(N198="nulová",J198,0)</f>
        <v>0</v>
      </c>
      <c r="BJ198" s="17" t="s">
        <v>81</v>
      </c>
      <c r="BK198" s="189">
        <f>ROUND(I198*H198,2)</f>
        <v>0</v>
      </c>
      <c r="BL198" s="17" t="s">
        <v>143</v>
      </c>
      <c r="BM198" s="188" t="s">
        <v>442</v>
      </c>
    </row>
    <row r="199" s="1" customFormat="1">
      <c r="B199" s="36"/>
      <c r="D199" s="190" t="s">
        <v>132</v>
      </c>
      <c r="F199" s="191" t="s">
        <v>443</v>
      </c>
      <c r="I199" s="117"/>
      <c r="L199" s="36"/>
      <c r="M199" s="192"/>
      <c r="N199" s="72"/>
      <c r="O199" s="72"/>
      <c r="P199" s="72"/>
      <c r="Q199" s="72"/>
      <c r="R199" s="72"/>
      <c r="S199" s="72"/>
      <c r="T199" s="73"/>
      <c r="AT199" s="17" t="s">
        <v>132</v>
      </c>
      <c r="AU199" s="17" t="s">
        <v>83</v>
      </c>
    </row>
    <row r="200" s="12" customFormat="1">
      <c r="B200" s="197"/>
      <c r="D200" s="190" t="s">
        <v>219</v>
      </c>
      <c r="E200" s="198" t="s">
        <v>1</v>
      </c>
      <c r="F200" s="199" t="s">
        <v>444</v>
      </c>
      <c r="H200" s="200">
        <v>30</v>
      </c>
      <c r="I200" s="201"/>
      <c r="L200" s="197"/>
      <c r="M200" s="202"/>
      <c r="N200" s="203"/>
      <c r="O200" s="203"/>
      <c r="P200" s="203"/>
      <c r="Q200" s="203"/>
      <c r="R200" s="203"/>
      <c r="S200" s="203"/>
      <c r="T200" s="204"/>
      <c r="AT200" s="198" t="s">
        <v>219</v>
      </c>
      <c r="AU200" s="198" t="s">
        <v>83</v>
      </c>
      <c r="AV200" s="12" t="s">
        <v>83</v>
      </c>
      <c r="AW200" s="12" t="s">
        <v>30</v>
      </c>
      <c r="AX200" s="12" t="s">
        <v>81</v>
      </c>
      <c r="AY200" s="198" t="s">
        <v>122</v>
      </c>
    </row>
    <row r="201" s="13" customFormat="1">
      <c r="B201" s="205"/>
      <c r="D201" s="190" t="s">
        <v>219</v>
      </c>
      <c r="E201" s="206" t="s">
        <v>1</v>
      </c>
      <c r="F201" s="207" t="s">
        <v>445</v>
      </c>
      <c r="H201" s="206" t="s">
        <v>1</v>
      </c>
      <c r="I201" s="208"/>
      <c r="L201" s="205"/>
      <c r="M201" s="209"/>
      <c r="N201" s="210"/>
      <c r="O201" s="210"/>
      <c r="P201" s="210"/>
      <c r="Q201" s="210"/>
      <c r="R201" s="210"/>
      <c r="S201" s="210"/>
      <c r="T201" s="211"/>
      <c r="AT201" s="206" t="s">
        <v>219</v>
      </c>
      <c r="AU201" s="206" t="s">
        <v>83</v>
      </c>
      <c r="AV201" s="13" t="s">
        <v>81</v>
      </c>
      <c r="AW201" s="13" t="s">
        <v>30</v>
      </c>
      <c r="AX201" s="13" t="s">
        <v>73</v>
      </c>
      <c r="AY201" s="206" t="s">
        <v>122</v>
      </c>
    </row>
    <row r="202" s="1" customFormat="1" ht="24" customHeight="1">
      <c r="B202" s="176"/>
      <c r="C202" s="177" t="s">
        <v>303</v>
      </c>
      <c r="D202" s="177" t="s">
        <v>125</v>
      </c>
      <c r="E202" s="178" t="s">
        <v>446</v>
      </c>
      <c r="F202" s="179" t="s">
        <v>447</v>
      </c>
      <c r="G202" s="180" t="s">
        <v>216</v>
      </c>
      <c r="H202" s="181">
        <v>1</v>
      </c>
      <c r="I202" s="182"/>
      <c r="J202" s="183">
        <f>ROUND(I202*H202,2)</f>
        <v>0</v>
      </c>
      <c r="K202" s="179" t="s">
        <v>207</v>
      </c>
      <c r="L202" s="36"/>
      <c r="M202" s="184" t="s">
        <v>1</v>
      </c>
      <c r="N202" s="185" t="s">
        <v>38</v>
      </c>
      <c r="O202" s="72"/>
      <c r="P202" s="186">
        <f>O202*H202</f>
        <v>0</v>
      </c>
      <c r="Q202" s="186">
        <v>2.49255</v>
      </c>
      <c r="R202" s="186">
        <f>Q202*H202</f>
        <v>2.49255</v>
      </c>
      <c r="S202" s="186">
        <v>0</v>
      </c>
      <c r="T202" s="187">
        <f>S202*H202</f>
        <v>0</v>
      </c>
      <c r="AR202" s="188" t="s">
        <v>143</v>
      </c>
      <c r="AT202" s="188" t="s">
        <v>125</v>
      </c>
      <c r="AU202" s="188" t="s">
        <v>83</v>
      </c>
      <c r="AY202" s="17" t="s">
        <v>122</v>
      </c>
      <c r="BE202" s="189">
        <f>IF(N202="základní",J202,0)</f>
        <v>0</v>
      </c>
      <c r="BF202" s="189">
        <f>IF(N202="snížená",J202,0)</f>
        <v>0</v>
      </c>
      <c r="BG202" s="189">
        <f>IF(N202="zákl. přenesená",J202,0)</f>
        <v>0</v>
      </c>
      <c r="BH202" s="189">
        <f>IF(N202="sníž. přenesená",J202,0)</f>
        <v>0</v>
      </c>
      <c r="BI202" s="189">
        <f>IF(N202="nulová",J202,0)</f>
        <v>0</v>
      </c>
      <c r="BJ202" s="17" t="s">
        <v>81</v>
      </c>
      <c r="BK202" s="189">
        <f>ROUND(I202*H202,2)</f>
        <v>0</v>
      </c>
      <c r="BL202" s="17" t="s">
        <v>143</v>
      </c>
      <c r="BM202" s="188" t="s">
        <v>448</v>
      </c>
    </row>
    <row r="203" s="1" customFormat="1">
      <c r="B203" s="36"/>
      <c r="D203" s="190" t="s">
        <v>132</v>
      </c>
      <c r="F203" s="191" t="s">
        <v>449</v>
      </c>
      <c r="I203" s="117"/>
      <c r="L203" s="36"/>
      <c r="M203" s="192"/>
      <c r="N203" s="72"/>
      <c r="O203" s="72"/>
      <c r="P203" s="72"/>
      <c r="Q203" s="72"/>
      <c r="R203" s="72"/>
      <c r="S203" s="72"/>
      <c r="T203" s="73"/>
      <c r="AT203" s="17" t="s">
        <v>132</v>
      </c>
      <c r="AU203" s="17" t="s">
        <v>83</v>
      </c>
    </row>
    <row r="204" s="12" customFormat="1">
      <c r="B204" s="197"/>
      <c r="D204" s="190" t="s">
        <v>219</v>
      </c>
      <c r="E204" s="198" t="s">
        <v>1</v>
      </c>
      <c r="F204" s="199" t="s">
        <v>450</v>
      </c>
      <c r="H204" s="200">
        <v>1</v>
      </c>
      <c r="I204" s="201"/>
      <c r="L204" s="197"/>
      <c r="M204" s="202"/>
      <c r="N204" s="203"/>
      <c r="O204" s="203"/>
      <c r="P204" s="203"/>
      <c r="Q204" s="203"/>
      <c r="R204" s="203"/>
      <c r="S204" s="203"/>
      <c r="T204" s="204"/>
      <c r="AT204" s="198" t="s">
        <v>219</v>
      </c>
      <c r="AU204" s="198" t="s">
        <v>83</v>
      </c>
      <c r="AV204" s="12" t="s">
        <v>83</v>
      </c>
      <c r="AW204" s="12" t="s">
        <v>30</v>
      </c>
      <c r="AX204" s="12" t="s">
        <v>81</v>
      </c>
      <c r="AY204" s="198" t="s">
        <v>122</v>
      </c>
    </row>
    <row r="205" s="13" customFormat="1">
      <c r="B205" s="205"/>
      <c r="D205" s="190" t="s">
        <v>219</v>
      </c>
      <c r="E205" s="206" t="s">
        <v>1</v>
      </c>
      <c r="F205" s="207" t="s">
        <v>451</v>
      </c>
      <c r="H205" s="206" t="s">
        <v>1</v>
      </c>
      <c r="I205" s="208"/>
      <c r="L205" s="205"/>
      <c r="M205" s="209"/>
      <c r="N205" s="210"/>
      <c r="O205" s="210"/>
      <c r="P205" s="210"/>
      <c r="Q205" s="210"/>
      <c r="R205" s="210"/>
      <c r="S205" s="210"/>
      <c r="T205" s="211"/>
      <c r="AT205" s="206" t="s">
        <v>219</v>
      </c>
      <c r="AU205" s="206" t="s">
        <v>83</v>
      </c>
      <c r="AV205" s="13" t="s">
        <v>81</v>
      </c>
      <c r="AW205" s="13" t="s">
        <v>30</v>
      </c>
      <c r="AX205" s="13" t="s">
        <v>73</v>
      </c>
      <c r="AY205" s="206" t="s">
        <v>122</v>
      </c>
    </row>
    <row r="206" s="11" customFormat="1" ht="22.8" customHeight="1">
      <c r="B206" s="163"/>
      <c r="D206" s="164" t="s">
        <v>72</v>
      </c>
      <c r="E206" s="174" t="s">
        <v>121</v>
      </c>
      <c r="F206" s="174" t="s">
        <v>452</v>
      </c>
      <c r="I206" s="166"/>
      <c r="J206" s="175">
        <f>BK206</f>
        <v>0</v>
      </c>
      <c r="L206" s="163"/>
      <c r="M206" s="168"/>
      <c r="N206" s="169"/>
      <c r="O206" s="169"/>
      <c r="P206" s="170">
        <f>SUM(P207:P210)</f>
        <v>0</v>
      </c>
      <c r="Q206" s="169"/>
      <c r="R206" s="170">
        <f>SUM(R207:R210)</f>
        <v>4.5926400000000003</v>
      </c>
      <c r="S206" s="169"/>
      <c r="T206" s="171">
        <f>SUM(T207:T210)</f>
        <v>0</v>
      </c>
      <c r="AR206" s="164" t="s">
        <v>81</v>
      </c>
      <c r="AT206" s="172" t="s">
        <v>72</v>
      </c>
      <c r="AU206" s="172" t="s">
        <v>81</v>
      </c>
      <c r="AY206" s="164" t="s">
        <v>122</v>
      </c>
      <c r="BK206" s="173">
        <f>SUM(BK207:BK210)</f>
        <v>0</v>
      </c>
    </row>
    <row r="207" s="1" customFormat="1" ht="24" customHeight="1">
      <c r="B207" s="176"/>
      <c r="C207" s="177" t="s">
        <v>309</v>
      </c>
      <c r="D207" s="177" t="s">
        <v>125</v>
      </c>
      <c r="E207" s="178" t="s">
        <v>453</v>
      </c>
      <c r="F207" s="179" t="s">
        <v>454</v>
      </c>
      <c r="G207" s="180" t="s">
        <v>206</v>
      </c>
      <c r="H207" s="181">
        <v>6</v>
      </c>
      <c r="I207" s="182"/>
      <c r="J207" s="183">
        <f>ROUND(I207*H207,2)</f>
        <v>0</v>
      </c>
      <c r="K207" s="179" t="s">
        <v>207</v>
      </c>
      <c r="L207" s="36"/>
      <c r="M207" s="184" t="s">
        <v>1</v>
      </c>
      <c r="N207" s="185" t="s">
        <v>38</v>
      </c>
      <c r="O207" s="72"/>
      <c r="P207" s="186">
        <f>O207*H207</f>
        <v>0</v>
      </c>
      <c r="Q207" s="186">
        <v>0.61404000000000003</v>
      </c>
      <c r="R207" s="186">
        <f>Q207*H207</f>
        <v>3.68424</v>
      </c>
      <c r="S207" s="186">
        <v>0</v>
      </c>
      <c r="T207" s="187">
        <f>S207*H207</f>
        <v>0</v>
      </c>
      <c r="AR207" s="188" t="s">
        <v>143</v>
      </c>
      <c r="AT207" s="188" t="s">
        <v>125</v>
      </c>
      <c r="AU207" s="188" t="s">
        <v>83</v>
      </c>
      <c r="AY207" s="17" t="s">
        <v>122</v>
      </c>
      <c r="BE207" s="189">
        <f>IF(N207="základní",J207,0)</f>
        <v>0</v>
      </c>
      <c r="BF207" s="189">
        <f>IF(N207="snížená",J207,0)</f>
        <v>0</v>
      </c>
      <c r="BG207" s="189">
        <f>IF(N207="zákl. přenesená",J207,0)</f>
        <v>0</v>
      </c>
      <c r="BH207" s="189">
        <f>IF(N207="sníž. přenesená",J207,0)</f>
        <v>0</v>
      </c>
      <c r="BI207" s="189">
        <f>IF(N207="nulová",J207,0)</f>
        <v>0</v>
      </c>
      <c r="BJ207" s="17" t="s">
        <v>81</v>
      </c>
      <c r="BK207" s="189">
        <f>ROUND(I207*H207,2)</f>
        <v>0</v>
      </c>
      <c r="BL207" s="17" t="s">
        <v>143</v>
      </c>
      <c r="BM207" s="188" t="s">
        <v>455</v>
      </c>
    </row>
    <row r="208" s="1" customFormat="1">
      <c r="B208" s="36"/>
      <c r="D208" s="190" t="s">
        <v>132</v>
      </c>
      <c r="F208" s="191" t="s">
        <v>456</v>
      </c>
      <c r="I208" s="117"/>
      <c r="L208" s="36"/>
      <c r="M208" s="192"/>
      <c r="N208" s="72"/>
      <c r="O208" s="72"/>
      <c r="P208" s="72"/>
      <c r="Q208" s="72"/>
      <c r="R208" s="72"/>
      <c r="S208" s="72"/>
      <c r="T208" s="73"/>
      <c r="AT208" s="17" t="s">
        <v>132</v>
      </c>
      <c r="AU208" s="17" t="s">
        <v>83</v>
      </c>
    </row>
    <row r="209" s="1" customFormat="1" ht="24" customHeight="1">
      <c r="B209" s="176"/>
      <c r="C209" s="177" t="s">
        <v>7</v>
      </c>
      <c r="D209" s="177" t="s">
        <v>125</v>
      </c>
      <c r="E209" s="178" t="s">
        <v>457</v>
      </c>
      <c r="F209" s="179" t="s">
        <v>458</v>
      </c>
      <c r="G209" s="180" t="s">
        <v>206</v>
      </c>
      <c r="H209" s="181">
        <v>6</v>
      </c>
      <c r="I209" s="182"/>
      <c r="J209" s="183">
        <f>ROUND(I209*H209,2)</f>
        <v>0</v>
      </c>
      <c r="K209" s="179" t="s">
        <v>207</v>
      </c>
      <c r="L209" s="36"/>
      <c r="M209" s="184" t="s">
        <v>1</v>
      </c>
      <c r="N209" s="185" t="s">
        <v>38</v>
      </c>
      <c r="O209" s="72"/>
      <c r="P209" s="186">
        <f>O209*H209</f>
        <v>0</v>
      </c>
      <c r="Q209" s="186">
        <v>0.15140000000000001</v>
      </c>
      <c r="R209" s="186">
        <f>Q209*H209</f>
        <v>0.9084000000000001</v>
      </c>
      <c r="S209" s="186">
        <v>0</v>
      </c>
      <c r="T209" s="187">
        <f>S209*H209</f>
        <v>0</v>
      </c>
      <c r="AR209" s="188" t="s">
        <v>143</v>
      </c>
      <c r="AT209" s="188" t="s">
        <v>125</v>
      </c>
      <c r="AU209" s="188" t="s">
        <v>83</v>
      </c>
      <c r="AY209" s="17" t="s">
        <v>122</v>
      </c>
      <c r="BE209" s="189">
        <f>IF(N209="základní",J209,0)</f>
        <v>0</v>
      </c>
      <c r="BF209" s="189">
        <f>IF(N209="snížená",J209,0)</f>
        <v>0</v>
      </c>
      <c r="BG209" s="189">
        <f>IF(N209="zákl. přenesená",J209,0)</f>
        <v>0</v>
      </c>
      <c r="BH209" s="189">
        <f>IF(N209="sníž. přenesená",J209,0)</f>
        <v>0</v>
      </c>
      <c r="BI209" s="189">
        <f>IF(N209="nulová",J209,0)</f>
        <v>0</v>
      </c>
      <c r="BJ209" s="17" t="s">
        <v>81</v>
      </c>
      <c r="BK209" s="189">
        <f>ROUND(I209*H209,2)</f>
        <v>0</v>
      </c>
      <c r="BL209" s="17" t="s">
        <v>143</v>
      </c>
      <c r="BM209" s="188" t="s">
        <v>459</v>
      </c>
    </row>
    <row r="210" s="1" customFormat="1">
      <c r="B210" s="36"/>
      <c r="D210" s="190" t="s">
        <v>132</v>
      </c>
      <c r="F210" s="191" t="s">
        <v>460</v>
      </c>
      <c r="I210" s="117"/>
      <c r="L210" s="36"/>
      <c r="M210" s="192"/>
      <c r="N210" s="72"/>
      <c r="O210" s="72"/>
      <c r="P210" s="72"/>
      <c r="Q210" s="72"/>
      <c r="R210" s="72"/>
      <c r="S210" s="72"/>
      <c r="T210" s="73"/>
      <c r="AT210" s="17" t="s">
        <v>132</v>
      </c>
      <c r="AU210" s="17" t="s">
        <v>83</v>
      </c>
    </row>
    <row r="211" s="11" customFormat="1" ht="22.8" customHeight="1">
      <c r="B211" s="163"/>
      <c r="D211" s="164" t="s">
        <v>72</v>
      </c>
      <c r="E211" s="174" t="s">
        <v>170</v>
      </c>
      <c r="F211" s="174" t="s">
        <v>341</v>
      </c>
      <c r="I211" s="166"/>
      <c r="J211" s="175">
        <f>BK211</f>
        <v>0</v>
      </c>
      <c r="L211" s="163"/>
      <c r="M211" s="168"/>
      <c r="N211" s="169"/>
      <c r="O211" s="169"/>
      <c r="P211" s="170">
        <f>SUM(P212:P221)</f>
        <v>0</v>
      </c>
      <c r="Q211" s="169"/>
      <c r="R211" s="170">
        <f>SUM(R212:R221)</f>
        <v>103.815538</v>
      </c>
      <c r="S211" s="169"/>
      <c r="T211" s="171">
        <f>SUM(T212:T221)</f>
        <v>0</v>
      </c>
      <c r="AR211" s="164" t="s">
        <v>81</v>
      </c>
      <c r="AT211" s="172" t="s">
        <v>72</v>
      </c>
      <c r="AU211" s="172" t="s">
        <v>81</v>
      </c>
      <c r="AY211" s="164" t="s">
        <v>122</v>
      </c>
      <c r="BK211" s="173">
        <f>SUM(BK212:BK221)</f>
        <v>0</v>
      </c>
    </row>
    <row r="212" s="1" customFormat="1" ht="24" customHeight="1">
      <c r="B212" s="176"/>
      <c r="C212" s="177" t="s">
        <v>320</v>
      </c>
      <c r="D212" s="177" t="s">
        <v>125</v>
      </c>
      <c r="E212" s="178" t="s">
        <v>461</v>
      </c>
      <c r="F212" s="179" t="s">
        <v>462</v>
      </c>
      <c r="G212" s="180" t="s">
        <v>161</v>
      </c>
      <c r="H212" s="181">
        <v>2</v>
      </c>
      <c r="I212" s="182"/>
      <c r="J212" s="183">
        <f>ROUND(I212*H212,2)</f>
        <v>0</v>
      </c>
      <c r="K212" s="179" t="s">
        <v>207</v>
      </c>
      <c r="L212" s="36"/>
      <c r="M212" s="184" t="s">
        <v>1</v>
      </c>
      <c r="N212" s="185" t="s">
        <v>38</v>
      </c>
      <c r="O212" s="72"/>
      <c r="P212" s="186">
        <f>O212*H212</f>
        <v>0</v>
      </c>
      <c r="Q212" s="186">
        <v>16.75142</v>
      </c>
      <c r="R212" s="186">
        <f>Q212*H212</f>
        <v>33.502839999999999</v>
      </c>
      <c r="S212" s="186">
        <v>0</v>
      </c>
      <c r="T212" s="187">
        <f>S212*H212</f>
        <v>0</v>
      </c>
      <c r="AR212" s="188" t="s">
        <v>143</v>
      </c>
      <c r="AT212" s="188" t="s">
        <v>125</v>
      </c>
      <c r="AU212" s="188" t="s">
        <v>83</v>
      </c>
      <c r="AY212" s="17" t="s">
        <v>122</v>
      </c>
      <c r="BE212" s="189">
        <f>IF(N212="základní",J212,0)</f>
        <v>0</v>
      </c>
      <c r="BF212" s="189">
        <f>IF(N212="snížená",J212,0)</f>
        <v>0</v>
      </c>
      <c r="BG212" s="189">
        <f>IF(N212="zákl. přenesená",J212,0)</f>
        <v>0</v>
      </c>
      <c r="BH212" s="189">
        <f>IF(N212="sníž. přenesená",J212,0)</f>
        <v>0</v>
      </c>
      <c r="BI212" s="189">
        <f>IF(N212="nulová",J212,0)</f>
        <v>0</v>
      </c>
      <c r="BJ212" s="17" t="s">
        <v>81</v>
      </c>
      <c r="BK212" s="189">
        <f>ROUND(I212*H212,2)</f>
        <v>0</v>
      </c>
      <c r="BL212" s="17" t="s">
        <v>143</v>
      </c>
      <c r="BM212" s="188" t="s">
        <v>463</v>
      </c>
    </row>
    <row r="213" s="1" customFormat="1">
      <c r="B213" s="36"/>
      <c r="D213" s="190" t="s">
        <v>132</v>
      </c>
      <c r="F213" s="191" t="s">
        <v>464</v>
      </c>
      <c r="I213" s="117"/>
      <c r="L213" s="36"/>
      <c r="M213" s="192"/>
      <c r="N213" s="72"/>
      <c r="O213" s="72"/>
      <c r="P213" s="72"/>
      <c r="Q213" s="72"/>
      <c r="R213" s="72"/>
      <c r="S213" s="72"/>
      <c r="T213" s="73"/>
      <c r="AT213" s="17" t="s">
        <v>132</v>
      </c>
      <c r="AU213" s="17" t="s">
        <v>83</v>
      </c>
    </row>
    <row r="214" s="1" customFormat="1" ht="24" customHeight="1">
      <c r="B214" s="176"/>
      <c r="C214" s="177" t="s">
        <v>325</v>
      </c>
      <c r="D214" s="177" t="s">
        <v>125</v>
      </c>
      <c r="E214" s="178" t="s">
        <v>465</v>
      </c>
      <c r="F214" s="179" t="s">
        <v>466</v>
      </c>
      <c r="G214" s="180" t="s">
        <v>467</v>
      </c>
      <c r="H214" s="181">
        <v>27</v>
      </c>
      <c r="I214" s="182"/>
      <c r="J214" s="183">
        <f>ROUND(I214*H214,2)</f>
        <v>0</v>
      </c>
      <c r="K214" s="179" t="s">
        <v>207</v>
      </c>
      <c r="L214" s="36"/>
      <c r="M214" s="184" t="s">
        <v>1</v>
      </c>
      <c r="N214" s="185" t="s">
        <v>38</v>
      </c>
      <c r="O214" s="72"/>
      <c r="P214" s="186">
        <f>O214*H214</f>
        <v>0</v>
      </c>
      <c r="Q214" s="186">
        <v>0.88534999999999997</v>
      </c>
      <c r="R214" s="186">
        <f>Q214*H214</f>
        <v>23.904450000000001</v>
      </c>
      <c r="S214" s="186">
        <v>0</v>
      </c>
      <c r="T214" s="187">
        <f>S214*H214</f>
        <v>0</v>
      </c>
      <c r="AR214" s="188" t="s">
        <v>143</v>
      </c>
      <c r="AT214" s="188" t="s">
        <v>125</v>
      </c>
      <c r="AU214" s="188" t="s">
        <v>83</v>
      </c>
      <c r="AY214" s="17" t="s">
        <v>122</v>
      </c>
      <c r="BE214" s="189">
        <f>IF(N214="základní",J214,0)</f>
        <v>0</v>
      </c>
      <c r="BF214" s="189">
        <f>IF(N214="snížená",J214,0)</f>
        <v>0</v>
      </c>
      <c r="BG214" s="189">
        <f>IF(N214="zákl. přenesená",J214,0)</f>
        <v>0</v>
      </c>
      <c r="BH214" s="189">
        <f>IF(N214="sníž. přenesená",J214,0)</f>
        <v>0</v>
      </c>
      <c r="BI214" s="189">
        <f>IF(N214="nulová",J214,0)</f>
        <v>0</v>
      </c>
      <c r="BJ214" s="17" t="s">
        <v>81</v>
      </c>
      <c r="BK214" s="189">
        <f>ROUND(I214*H214,2)</f>
        <v>0</v>
      </c>
      <c r="BL214" s="17" t="s">
        <v>143</v>
      </c>
      <c r="BM214" s="188" t="s">
        <v>468</v>
      </c>
    </row>
    <row r="215" s="1" customFormat="1">
      <c r="B215" s="36"/>
      <c r="D215" s="190" t="s">
        <v>132</v>
      </c>
      <c r="F215" s="191" t="s">
        <v>469</v>
      </c>
      <c r="I215" s="117"/>
      <c r="L215" s="36"/>
      <c r="M215" s="192"/>
      <c r="N215" s="72"/>
      <c r="O215" s="72"/>
      <c r="P215" s="72"/>
      <c r="Q215" s="72"/>
      <c r="R215" s="72"/>
      <c r="S215" s="72"/>
      <c r="T215" s="73"/>
      <c r="AT215" s="17" t="s">
        <v>132</v>
      </c>
      <c r="AU215" s="17" t="s">
        <v>83</v>
      </c>
    </row>
    <row r="216" s="1" customFormat="1" ht="24" customHeight="1">
      <c r="B216" s="176"/>
      <c r="C216" s="212" t="s">
        <v>330</v>
      </c>
      <c r="D216" s="212" t="s">
        <v>268</v>
      </c>
      <c r="E216" s="213" t="s">
        <v>470</v>
      </c>
      <c r="F216" s="214" t="s">
        <v>471</v>
      </c>
      <c r="G216" s="215" t="s">
        <v>467</v>
      </c>
      <c r="H216" s="216">
        <v>27</v>
      </c>
      <c r="I216" s="217"/>
      <c r="J216" s="218">
        <f>ROUND(I216*H216,2)</f>
        <v>0</v>
      </c>
      <c r="K216" s="214" t="s">
        <v>207</v>
      </c>
      <c r="L216" s="219"/>
      <c r="M216" s="220" t="s">
        <v>1</v>
      </c>
      <c r="N216" s="221" t="s">
        <v>38</v>
      </c>
      <c r="O216" s="72"/>
      <c r="P216" s="186">
        <f>O216*H216</f>
        <v>0</v>
      </c>
      <c r="Q216" s="186">
        <v>0.69879999999999998</v>
      </c>
      <c r="R216" s="186">
        <f>Q216*H216</f>
        <v>18.867599999999999</v>
      </c>
      <c r="S216" s="186">
        <v>0</v>
      </c>
      <c r="T216" s="187">
        <f>S216*H216</f>
        <v>0</v>
      </c>
      <c r="AR216" s="188" t="s">
        <v>164</v>
      </c>
      <c r="AT216" s="188" t="s">
        <v>268</v>
      </c>
      <c r="AU216" s="188" t="s">
        <v>83</v>
      </c>
      <c r="AY216" s="17" t="s">
        <v>122</v>
      </c>
      <c r="BE216" s="189">
        <f>IF(N216="základní",J216,0)</f>
        <v>0</v>
      </c>
      <c r="BF216" s="189">
        <f>IF(N216="snížená",J216,0)</f>
        <v>0</v>
      </c>
      <c r="BG216" s="189">
        <f>IF(N216="zákl. přenesená",J216,0)</f>
        <v>0</v>
      </c>
      <c r="BH216" s="189">
        <f>IF(N216="sníž. přenesená",J216,0)</f>
        <v>0</v>
      </c>
      <c r="BI216" s="189">
        <f>IF(N216="nulová",J216,0)</f>
        <v>0</v>
      </c>
      <c r="BJ216" s="17" t="s">
        <v>81</v>
      </c>
      <c r="BK216" s="189">
        <f>ROUND(I216*H216,2)</f>
        <v>0</v>
      </c>
      <c r="BL216" s="17" t="s">
        <v>143</v>
      </c>
      <c r="BM216" s="188" t="s">
        <v>472</v>
      </c>
    </row>
    <row r="217" s="1" customFormat="1">
      <c r="B217" s="36"/>
      <c r="D217" s="190" t="s">
        <v>132</v>
      </c>
      <c r="F217" s="191" t="s">
        <v>471</v>
      </c>
      <c r="I217" s="117"/>
      <c r="L217" s="36"/>
      <c r="M217" s="192"/>
      <c r="N217" s="72"/>
      <c r="O217" s="72"/>
      <c r="P217" s="72"/>
      <c r="Q217" s="72"/>
      <c r="R217" s="72"/>
      <c r="S217" s="72"/>
      <c r="T217" s="73"/>
      <c r="AT217" s="17" t="s">
        <v>132</v>
      </c>
      <c r="AU217" s="17" t="s">
        <v>83</v>
      </c>
    </row>
    <row r="218" s="1" customFormat="1" ht="24" customHeight="1">
      <c r="B218" s="176"/>
      <c r="C218" s="177" t="s">
        <v>335</v>
      </c>
      <c r="D218" s="177" t="s">
        <v>125</v>
      </c>
      <c r="E218" s="178" t="s">
        <v>473</v>
      </c>
      <c r="F218" s="179" t="s">
        <v>474</v>
      </c>
      <c r="G218" s="180" t="s">
        <v>216</v>
      </c>
      <c r="H218" s="181">
        <v>12.15</v>
      </c>
      <c r="I218" s="182"/>
      <c r="J218" s="183">
        <f>ROUND(I218*H218,2)</f>
        <v>0</v>
      </c>
      <c r="K218" s="179" t="s">
        <v>1</v>
      </c>
      <c r="L218" s="36"/>
      <c r="M218" s="184" t="s">
        <v>1</v>
      </c>
      <c r="N218" s="185" t="s">
        <v>38</v>
      </c>
      <c r="O218" s="72"/>
      <c r="P218" s="186">
        <f>O218*H218</f>
        <v>0</v>
      </c>
      <c r="Q218" s="186">
        <v>2.2667199999999998</v>
      </c>
      <c r="R218" s="186">
        <f>Q218*H218</f>
        <v>27.540647999999997</v>
      </c>
      <c r="S218" s="186">
        <v>0</v>
      </c>
      <c r="T218" s="187">
        <f>S218*H218</f>
        <v>0</v>
      </c>
      <c r="AR218" s="188" t="s">
        <v>143</v>
      </c>
      <c r="AT218" s="188" t="s">
        <v>125</v>
      </c>
      <c r="AU218" s="188" t="s">
        <v>83</v>
      </c>
      <c r="AY218" s="17" t="s">
        <v>122</v>
      </c>
      <c r="BE218" s="189">
        <f>IF(N218="základní",J218,0)</f>
        <v>0</v>
      </c>
      <c r="BF218" s="189">
        <f>IF(N218="snížená",J218,0)</f>
        <v>0</v>
      </c>
      <c r="BG218" s="189">
        <f>IF(N218="zákl. přenesená",J218,0)</f>
        <v>0</v>
      </c>
      <c r="BH218" s="189">
        <f>IF(N218="sníž. přenesená",J218,0)</f>
        <v>0</v>
      </c>
      <c r="BI218" s="189">
        <f>IF(N218="nulová",J218,0)</f>
        <v>0</v>
      </c>
      <c r="BJ218" s="17" t="s">
        <v>81</v>
      </c>
      <c r="BK218" s="189">
        <f>ROUND(I218*H218,2)</f>
        <v>0</v>
      </c>
      <c r="BL218" s="17" t="s">
        <v>143</v>
      </c>
      <c r="BM218" s="188" t="s">
        <v>475</v>
      </c>
    </row>
    <row r="219" s="1" customFormat="1">
      <c r="B219" s="36"/>
      <c r="D219" s="190" t="s">
        <v>132</v>
      </c>
      <c r="F219" s="191" t="s">
        <v>476</v>
      </c>
      <c r="I219" s="117"/>
      <c r="L219" s="36"/>
      <c r="M219" s="192"/>
      <c r="N219" s="72"/>
      <c r="O219" s="72"/>
      <c r="P219" s="72"/>
      <c r="Q219" s="72"/>
      <c r="R219" s="72"/>
      <c r="S219" s="72"/>
      <c r="T219" s="73"/>
      <c r="AT219" s="17" t="s">
        <v>132</v>
      </c>
      <c r="AU219" s="17" t="s">
        <v>83</v>
      </c>
    </row>
    <row r="220" s="12" customFormat="1">
      <c r="B220" s="197"/>
      <c r="D220" s="190" t="s">
        <v>219</v>
      </c>
      <c r="E220" s="198" t="s">
        <v>1</v>
      </c>
      <c r="F220" s="199" t="s">
        <v>477</v>
      </c>
      <c r="H220" s="200">
        <v>12.15</v>
      </c>
      <c r="I220" s="201"/>
      <c r="L220" s="197"/>
      <c r="M220" s="202"/>
      <c r="N220" s="203"/>
      <c r="O220" s="203"/>
      <c r="P220" s="203"/>
      <c r="Q220" s="203"/>
      <c r="R220" s="203"/>
      <c r="S220" s="203"/>
      <c r="T220" s="204"/>
      <c r="AT220" s="198" t="s">
        <v>219</v>
      </c>
      <c r="AU220" s="198" t="s">
        <v>83</v>
      </c>
      <c r="AV220" s="12" t="s">
        <v>83</v>
      </c>
      <c r="AW220" s="12" t="s">
        <v>30</v>
      </c>
      <c r="AX220" s="12" t="s">
        <v>81</v>
      </c>
      <c r="AY220" s="198" t="s">
        <v>122</v>
      </c>
    </row>
    <row r="221" s="13" customFormat="1">
      <c r="B221" s="205"/>
      <c r="D221" s="190" t="s">
        <v>219</v>
      </c>
      <c r="E221" s="206" t="s">
        <v>1</v>
      </c>
      <c r="F221" s="207" t="s">
        <v>478</v>
      </c>
      <c r="H221" s="206" t="s">
        <v>1</v>
      </c>
      <c r="I221" s="208"/>
      <c r="L221" s="205"/>
      <c r="M221" s="209"/>
      <c r="N221" s="210"/>
      <c r="O221" s="210"/>
      <c r="P221" s="210"/>
      <c r="Q221" s="210"/>
      <c r="R221" s="210"/>
      <c r="S221" s="210"/>
      <c r="T221" s="211"/>
      <c r="AT221" s="206" t="s">
        <v>219</v>
      </c>
      <c r="AU221" s="206" t="s">
        <v>83</v>
      </c>
      <c r="AV221" s="13" t="s">
        <v>81</v>
      </c>
      <c r="AW221" s="13" t="s">
        <v>30</v>
      </c>
      <c r="AX221" s="13" t="s">
        <v>73</v>
      </c>
      <c r="AY221" s="206" t="s">
        <v>122</v>
      </c>
    </row>
    <row r="222" s="11" customFormat="1" ht="22.8" customHeight="1">
      <c r="B222" s="163"/>
      <c r="D222" s="164" t="s">
        <v>72</v>
      </c>
      <c r="E222" s="174" t="s">
        <v>347</v>
      </c>
      <c r="F222" s="174" t="s">
        <v>348</v>
      </c>
      <c r="I222" s="166"/>
      <c r="J222" s="175">
        <f>BK222</f>
        <v>0</v>
      </c>
      <c r="L222" s="163"/>
      <c r="M222" s="168"/>
      <c r="N222" s="169"/>
      <c r="O222" s="169"/>
      <c r="P222" s="170">
        <f>SUM(P223:P224)</f>
        <v>0</v>
      </c>
      <c r="Q222" s="169"/>
      <c r="R222" s="170">
        <f>SUM(R223:R224)</f>
        <v>0</v>
      </c>
      <c r="S222" s="169"/>
      <c r="T222" s="171">
        <f>SUM(T223:T224)</f>
        <v>0</v>
      </c>
      <c r="AR222" s="164" t="s">
        <v>81</v>
      </c>
      <c r="AT222" s="172" t="s">
        <v>72</v>
      </c>
      <c r="AU222" s="172" t="s">
        <v>81</v>
      </c>
      <c r="AY222" s="164" t="s">
        <v>122</v>
      </c>
      <c r="BK222" s="173">
        <f>SUM(BK223:BK224)</f>
        <v>0</v>
      </c>
    </row>
    <row r="223" s="1" customFormat="1" ht="24" customHeight="1">
      <c r="B223" s="176"/>
      <c r="C223" s="177" t="s">
        <v>342</v>
      </c>
      <c r="D223" s="177" t="s">
        <v>125</v>
      </c>
      <c r="E223" s="178" t="s">
        <v>350</v>
      </c>
      <c r="F223" s="179" t="s">
        <v>351</v>
      </c>
      <c r="G223" s="180" t="s">
        <v>254</v>
      </c>
      <c r="H223" s="181">
        <v>116.676</v>
      </c>
      <c r="I223" s="182"/>
      <c r="J223" s="183">
        <f>ROUND(I223*H223,2)</f>
        <v>0</v>
      </c>
      <c r="K223" s="179" t="s">
        <v>207</v>
      </c>
      <c r="L223" s="36"/>
      <c r="M223" s="184" t="s">
        <v>1</v>
      </c>
      <c r="N223" s="185" t="s">
        <v>38</v>
      </c>
      <c r="O223" s="72"/>
      <c r="P223" s="186">
        <f>O223*H223</f>
        <v>0</v>
      </c>
      <c r="Q223" s="186">
        <v>0</v>
      </c>
      <c r="R223" s="186">
        <f>Q223*H223</f>
        <v>0</v>
      </c>
      <c r="S223" s="186">
        <v>0</v>
      </c>
      <c r="T223" s="187">
        <f>S223*H223</f>
        <v>0</v>
      </c>
      <c r="AR223" s="188" t="s">
        <v>143</v>
      </c>
      <c r="AT223" s="188" t="s">
        <v>125</v>
      </c>
      <c r="AU223" s="188" t="s">
        <v>83</v>
      </c>
      <c r="AY223" s="17" t="s">
        <v>122</v>
      </c>
      <c r="BE223" s="189">
        <f>IF(N223="základní",J223,0)</f>
        <v>0</v>
      </c>
      <c r="BF223" s="189">
        <f>IF(N223="snížená",J223,0)</f>
        <v>0</v>
      </c>
      <c r="BG223" s="189">
        <f>IF(N223="zákl. přenesená",J223,0)</f>
        <v>0</v>
      </c>
      <c r="BH223" s="189">
        <f>IF(N223="sníž. přenesená",J223,0)</f>
        <v>0</v>
      </c>
      <c r="BI223" s="189">
        <f>IF(N223="nulová",J223,0)</f>
        <v>0</v>
      </c>
      <c r="BJ223" s="17" t="s">
        <v>81</v>
      </c>
      <c r="BK223" s="189">
        <f>ROUND(I223*H223,2)</f>
        <v>0</v>
      </c>
      <c r="BL223" s="17" t="s">
        <v>143</v>
      </c>
      <c r="BM223" s="188" t="s">
        <v>479</v>
      </c>
    </row>
    <row r="224" s="1" customFormat="1">
      <c r="B224" s="36"/>
      <c r="D224" s="190" t="s">
        <v>132</v>
      </c>
      <c r="F224" s="191" t="s">
        <v>353</v>
      </c>
      <c r="I224" s="117"/>
      <c r="L224" s="36"/>
      <c r="M224" s="194"/>
      <c r="N224" s="195"/>
      <c r="O224" s="195"/>
      <c r="P224" s="195"/>
      <c r="Q224" s="195"/>
      <c r="R224" s="195"/>
      <c r="S224" s="195"/>
      <c r="T224" s="196"/>
      <c r="AT224" s="17" t="s">
        <v>132</v>
      </c>
      <c r="AU224" s="17" t="s">
        <v>83</v>
      </c>
    </row>
    <row r="225" s="1" customFormat="1" ht="6.96" customHeight="1">
      <c r="B225" s="55"/>
      <c r="C225" s="56"/>
      <c r="D225" s="56"/>
      <c r="E225" s="56"/>
      <c r="F225" s="56"/>
      <c r="G225" s="56"/>
      <c r="H225" s="56"/>
      <c r="I225" s="138"/>
      <c r="J225" s="56"/>
      <c r="K225" s="56"/>
      <c r="L225" s="36"/>
    </row>
  </sheetData>
  <autoFilter ref="C123:K224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13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 s="16" t="s">
        <v>5</v>
      </c>
      <c r="AT2" s="17" t="s">
        <v>92</v>
      </c>
    </row>
    <row r="3" ht="6.96" customHeight="1">
      <c r="B3" s="18"/>
      <c r="C3" s="19"/>
      <c r="D3" s="19"/>
      <c r="E3" s="19"/>
      <c r="F3" s="19"/>
      <c r="G3" s="19"/>
      <c r="H3" s="19"/>
      <c r="I3" s="114"/>
      <c r="J3" s="19"/>
      <c r="K3" s="19"/>
      <c r="L3" s="20"/>
      <c r="AT3" s="17" t="s">
        <v>83</v>
      </c>
    </row>
    <row r="4" ht="24.96" customHeight="1">
      <c r="B4" s="20"/>
      <c r="D4" s="21" t="s">
        <v>93</v>
      </c>
      <c r="L4" s="20"/>
      <c r="M4" s="115" t="s">
        <v>10</v>
      </c>
      <c r="AT4" s="17" t="s">
        <v>3</v>
      </c>
    </row>
    <row r="5" ht="6.96" customHeight="1">
      <c r="B5" s="20"/>
      <c r="L5" s="20"/>
    </row>
    <row r="6" ht="12" customHeight="1">
      <c r="B6" s="20"/>
      <c r="D6" s="30" t="s">
        <v>16</v>
      </c>
      <c r="L6" s="20"/>
    </row>
    <row r="7" ht="16.5" customHeight="1">
      <c r="B7" s="20"/>
      <c r="E7" s="116" t="str">
        <f>'Rekapitulace stavby'!K6</f>
        <v xml:space="preserve">Výstavba a rekonstrukce polní cesty HC3, k.ú. Přílepy a  k.ú. Kolešovice</v>
      </c>
      <c r="F7" s="30"/>
      <c r="G7" s="30"/>
      <c r="H7" s="30"/>
      <c r="L7" s="20"/>
    </row>
    <row r="8" s="1" customFormat="1" ht="12" customHeight="1">
      <c r="B8" s="36"/>
      <c r="D8" s="30" t="s">
        <v>94</v>
      </c>
      <c r="I8" s="117"/>
      <c r="L8" s="36"/>
    </row>
    <row r="9" s="1" customFormat="1" ht="36.96" customHeight="1">
      <c r="B9" s="36"/>
      <c r="E9" s="62" t="s">
        <v>480</v>
      </c>
      <c r="F9" s="1"/>
      <c r="G9" s="1"/>
      <c r="H9" s="1"/>
      <c r="I9" s="117"/>
      <c r="L9" s="36"/>
    </row>
    <row r="10" s="1" customFormat="1">
      <c r="B10" s="36"/>
      <c r="I10" s="117"/>
      <c r="L10" s="36"/>
    </row>
    <row r="11" s="1" customFormat="1" ht="12" customHeight="1">
      <c r="B11" s="36"/>
      <c r="D11" s="30" t="s">
        <v>18</v>
      </c>
      <c r="F11" s="25" t="s">
        <v>1</v>
      </c>
      <c r="I11" s="118" t="s">
        <v>19</v>
      </c>
      <c r="J11" s="25" t="s">
        <v>1</v>
      </c>
      <c r="L11" s="36"/>
    </row>
    <row r="12" s="1" customFormat="1" ht="12" customHeight="1">
      <c r="B12" s="36"/>
      <c r="D12" s="30" t="s">
        <v>20</v>
      </c>
      <c r="F12" s="25" t="s">
        <v>21</v>
      </c>
      <c r="I12" s="118" t="s">
        <v>22</v>
      </c>
      <c r="J12" s="64" t="str">
        <f>'Rekapitulace stavby'!AN8</f>
        <v>29. 5. 2019</v>
      </c>
      <c r="L12" s="36"/>
    </row>
    <row r="13" s="1" customFormat="1" ht="10.8" customHeight="1">
      <c r="B13" s="36"/>
      <c r="I13" s="117"/>
      <c r="L13" s="36"/>
    </row>
    <row r="14" s="1" customFormat="1" ht="12" customHeight="1">
      <c r="B14" s="36"/>
      <c r="D14" s="30" t="s">
        <v>24</v>
      </c>
      <c r="I14" s="118" t="s">
        <v>25</v>
      </c>
      <c r="J14" s="25" t="str">
        <f>IF('Rekapitulace stavby'!AN10="","",'Rekapitulace stavby'!AN10)</f>
        <v/>
      </c>
      <c r="L14" s="36"/>
    </row>
    <row r="15" s="1" customFormat="1" ht="18" customHeight="1">
      <c r="B15" s="36"/>
      <c r="E15" s="25" t="str">
        <f>IF('Rekapitulace stavby'!E11="","",'Rekapitulace stavby'!E11)</f>
        <v xml:space="preserve"> </v>
      </c>
      <c r="I15" s="118" t="s">
        <v>26</v>
      </c>
      <c r="J15" s="25" t="str">
        <f>IF('Rekapitulace stavby'!AN11="","",'Rekapitulace stavby'!AN11)</f>
        <v/>
      </c>
      <c r="L15" s="36"/>
    </row>
    <row r="16" s="1" customFormat="1" ht="6.96" customHeight="1">
      <c r="B16" s="36"/>
      <c r="I16" s="117"/>
      <c r="L16" s="36"/>
    </row>
    <row r="17" s="1" customFormat="1" ht="12" customHeight="1">
      <c r="B17" s="36"/>
      <c r="D17" s="30" t="s">
        <v>27</v>
      </c>
      <c r="I17" s="118" t="s">
        <v>25</v>
      </c>
      <c r="J17" s="31" t="str">
        <f>'Rekapitulace stavby'!AN13</f>
        <v>Vyplň údaj</v>
      </c>
      <c r="L17" s="36"/>
    </row>
    <row r="18" s="1" customFormat="1" ht="18" customHeight="1">
      <c r="B18" s="36"/>
      <c r="E18" s="31" t="str">
        <f>'Rekapitulace stavby'!E14</f>
        <v>Vyplň údaj</v>
      </c>
      <c r="F18" s="25"/>
      <c r="G18" s="25"/>
      <c r="H18" s="25"/>
      <c r="I18" s="118" t="s">
        <v>26</v>
      </c>
      <c r="J18" s="31" t="str">
        <f>'Rekapitulace stavby'!AN14</f>
        <v>Vyplň údaj</v>
      </c>
      <c r="L18" s="36"/>
    </row>
    <row r="19" s="1" customFormat="1" ht="6.96" customHeight="1">
      <c r="B19" s="36"/>
      <c r="I19" s="117"/>
      <c r="L19" s="36"/>
    </row>
    <row r="20" s="1" customFormat="1" ht="12" customHeight="1">
      <c r="B20" s="36"/>
      <c r="D20" s="30" t="s">
        <v>29</v>
      </c>
      <c r="I20" s="118" t="s">
        <v>25</v>
      </c>
      <c r="J20" s="25" t="str">
        <f>IF('Rekapitulace stavby'!AN16="","",'Rekapitulace stavby'!AN16)</f>
        <v/>
      </c>
      <c r="L20" s="36"/>
    </row>
    <row r="21" s="1" customFormat="1" ht="18" customHeight="1">
      <c r="B21" s="36"/>
      <c r="E21" s="25" t="str">
        <f>IF('Rekapitulace stavby'!E17="","",'Rekapitulace stavby'!E17)</f>
        <v xml:space="preserve"> </v>
      </c>
      <c r="I21" s="118" t="s">
        <v>26</v>
      </c>
      <c r="J21" s="25" t="str">
        <f>IF('Rekapitulace stavby'!AN17="","",'Rekapitulace stavby'!AN17)</f>
        <v/>
      </c>
      <c r="L21" s="36"/>
    </row>
    <row r="22" s="1" customFormat="1" ht="6.96" customHeight="1">
      <c r="B22" s="36"/>
      <c r="I22" s="117"/>
      <c r="L22" s="36"/>
    </row>
    <row r="23" s="1" customFormat="1" ht="12" customHeight="1">
      <c r="B23" s="36"/>
      <c r="D23" s="30" t="s">
        <v>31</v>
      </c>
      <c r="I23" s="118" t="s">
        <v>25</v>
      </c>
      <c r="J23" s="25" t="str">
        <f>IF('Rekapitulace stavby'!AN19="","",'Rekapitulace stavby'!AN19)</f>
        <v/>
      </c>
      <c r="L23" s="36"/>
    </row>
    <row r="24" s="1" customFormat="1" ht="18" customHeight="1">
      <c r="B24" s="36"/>
      <c r="E24" s="25" t="str">
        <f>IF('Rekapitulace stavby'!E20="","",'Rekapitulace stavby'!E20)</f>
        <v xml:space="preserve"> </v>
      </c>
      <c r="I24" s="118" t="s">
        <v>26</v>
      </c>
      <c r="J24" s="25" t="str">
        <f>IF('Rekapitulace stavby'!AN20="","",'Rekapitulace stavby'!AN20)</f>
        <v/>
      </c>
      <c r="L24" s="36"/>
    </row>
    <row r="25" s="1" customFormat="1" ht="6.96" customHeight="1">
      <c r="B25" s="36"/>
      <c r="I25" s="117"/>
      <c r="L25" s="36"/>
    </row>
    <row r="26" s="1" customFormat="1" ht="12" customHeight="1">
      <c r="B26" s="36"/>
      <c r="D26" s="30" t="s">
        <v>32</v>
      </c>
      <c r="I26" s="117"/>
      <c r="L26" s="36"/>
    </row>
    <row r="27" s="7" customFormat="1" ht="16.5" customHeight="1">
      <c r="B27" s="119"/>
      <c r="E27" s="34" t="s">
        <v>1</v>
      </c>
      <c r="F27" s="34"/>
      <c r="G27" s="34"/>
      <c r="H27" s="34"/>
      <c r="I27" s="120"/>
      <c r="L27" s="119"/>
    </row>
    <row r="28" s="1" customFormat="1" ht="6.96" customHeight="1">
      <c r="B28" s="36"/>
      <c r="I28" s="117"/>
      <c r="L28" s="36"/>
    </row>
    <row r="29" s="1" customFormat="1" ht="6.96" customHeight="1">
      <c r="B29" s="36"/>
      <c r="D29" s="68"/>
      <c r="E29" s="68"/>
      <c r="F29" s="68"/>
      <c r="G29" s="68"/>
      <c r="H29" s="68"/>
      <c r="I29" s="121"/>
      <c r="J29" s="68"/>
      <c r="K29" s="68"/>
      <c r="L29" s="36"/>
    </row>
    <row r="30" s="1" customFormat="1" ht="25.44" customHeight="1">
      <c r="B30" s="36"/>
      <c r="D30" s="122" t="s">
        <v>33</v>
      </c>
      <c r="I30" s="117"/>
      <c r="J30" s="89">
        <f>ROUND(J124, 2)</f>
        <v>0</v>
      </c>
      <c r="L30" s="36"/>
    </row>
    <row r="31" s="1" customFormat="1" ht="6.96" customHeight="1">
      <c r="B31" s="36"/>
      <c r="D31" s="68"/>
      <c r="E31" s="68"/>
      <c r="F31" s="68"/>
      <c r="G31" s="68"/>
      <c r="H31" s="68"/>
      <c r="I31" s="121"/>
      <c r="J31" s="68"/>
      <c r="K31" s="68"/>
      <c r="L31" s="36"/>
    </row>
    <row r="32" s="1" customFormat="1" ht="14.4" customHeight="1">
      <c r="B32" s="36"/>
      <c r="F32" s="40" t="s">
        <v>35</v>
      </c>
      <c r="I32" s="123" t="s">
        <v>34</v>
      </c>
      <c r="J32" s="40" t="s">
        <v>36</v>
      </c>
      <c r="L32" s="36"/>
    </row>
    <row r="33" s="1" customFormat="1" ht="14.4" customHeight="1">
      <c r="B33" s="36"/>
      <c r="D33" s="124" t="s">
        <v>37</v>
      </c>
      <c r="E33" s="30" t="s">
        <v>38</v>
      </c>
      <c r="F33" s="125">
        <f>ROUND((SUM(BE124:BE230)),  2)</f>
        <v>0</v>
      </c>
      <c r="I33" s="126">
        <v>0.20999999999999999</v>
      </c>
      <c r="J33" s="125">
        <f>ROUND(((SUM(BE124:BE230))*I33),  2)</f>
        <v>0</v>
      </c>
      <c r="L33" s="36"/>
    </row>
    <row r="34" s="1" customFormat="1" ht="14.4" customHeight="1">
      <c r="B34" s="36"/>
      <c r="E34" s="30" t="s">
        <v>39</v>
      </c>
      <c r="F34" s="125">
        <f>ROUND((SUM(BF124:BF230)),  2)</f>
        <v>0</v>
      </c>
      <c r="I34" s="126">
        <v>0.14999999999999999</v>
      </c>
      <c r="J34" s="125">
        <f>ROUND(((SUM(BF124:BF230))*I34),  2)</f>
        <v>0</v>
      </c>
      <c r="L34" s="36"/>
    </row>
    <row r="35" hidden="1" s="1" customFormat="1" ht="14.4" customHeight="1">
      <c r="B35" s="36"/>
      <c r="E35" s="30" t="s">
        <v>40</v>
      </c>
      <c r="F35" s="125">
        <f>ROUND((SUM(BG124:BG230)),  2)</f>
        <v>0</v>
      </c>
      <c r="I35" s="126">
        <v>0.20999999999999999</v>
      </c>
      <c r="J35" s="125">
        <f>0</f>
        <v>0</v>
      </c>
      <c r="L35" s="36"/>
    </row>
    <row r="36" hidden="1" s="1" customFormat="1" ht="14.4" customHeight="1">
      <c r="B36" s="36"/>
      <c r="E36" s="30" t="s">
        <v>41</v>
      </c>
      <c r="F36" s="125">
        <f>ROUND((SUM(BH124:BH230)),  2)</f>
        <v>0</v>
      </c>
      <c r="I36" s="126">
        <v>0.14999999999999999</v>
      </c>
      <c r="J36" s="125">
        <f>0</f>
        <v>0</v>
      </c>
      <c r="L36" s="36"/>
    </row>
    <row r="37" hidden="1" s="1" customFormat="1" ht="14.4" customHeight="1">
      <c r="B37" s="36"/>
      <c r="E37" s="30" t="s">
        <v>42</v>
      </c>
      <c r="F37" s="125">
        <f>ROUND((SUM(BI124:BI230)),  2)</f>
        <v>0</v>
      </c>
      <c r="I37" s="126">
        <v>0</v>
      </c>
      <c r="J37" s="125">
        <f>0</f>
        <v>0</v>
      </c>
      <c r="L37" s="36"/>
    </row>
    <row r="38" s="1" customFormat="1" ht="6.96" customHeight="1">
      <c r="B38" s="36"/>
      <c r="I38" s="117"/>
      <c r="L38" s="36"/>
    </row>
    <row r="39" s="1" customFormat="1" ht="25.44" customHeight="1">
      <c r="B39" s="36"/>
      <c r="C39" s="127"/>
      <c r="D39" s="128" t="s">
        <v>43</v>
      </c>
      <c r="E39" s="76"/>
      <c r="F39" s="76"/>
      <c r="G39" s="129" t="s">
        <v>44</v>
      </c>
      <c r="H39" s="130" t="s">
        <v>45</v>
      </c>
      <c r="I39" s="131"/>
      <c r="J39" s="132">
        <f>SUM(J30:J37)</f>
        <v>0</v>
      </c>
      <c r="K39" s="133"/>
      <c r="L39" s="36"/>
    </row>
    <row r="40" s="1" customFormat="1" ht="14.4" customHeight="1">
      <c r="B40" s="36"/>
      <c r="I40" s="117"/>
      <c r="L40" s="36"/>
    </row>
    <row r="41" ht="14.4" customHeight="1">
      <c r="B41" s="20"/>
      <c r="L41" s="20"/>
    </row>
    <row r="42" ht="14.4" customHeight="1">
      <c r="B42" s="20"/>
      <c r="L42" s="20"/>
    </row>
    <row r="43" ht="14.4" customHeight="1">
      <c r="B43" s="20"/>
      <c r="L43" s="20"/>
    </row>
    <row r="44" ht="14.4" customHeight="1">
      <c r="B44" s="20"/>
      <c r="L44" s="20"/>
    </row>
    <row r="45" ht="14.4" customHeight="1">
      <c r="B45" s="20"/>
      <c r="L45" s="20"/>
    </row>
    <row r="46" ht="14.4" customHeight="1">
      <c r="B46" s="20"/>
      <c r="L46" s="20"/>
    </row>
    <row r="47" ht="14.4" customHeight="1">
      <c r="B47" s="20"/>
      <c r="L47" s="20"/>
    </row>
    <row r="48" ht="14.4" customHeight="1">
      <c r="B48" s="20"/>
      <c r="L48" s="20"/>
    </row>
    <row r="49" ht="14.4" customHeight="1">
      <c r="B49" s="20"/>
      <c r="L49" s="20"/>
    </row>
    <row r="50" s="1" customFormat="1" ht="14.4" customHeight="1">
      <c r="B50" s="36"/>
      <c r="D50" s="52" t="s">
        <v>46</v>
      </c>
      <c r="E50" s="53"/>
      <c r="F50" s="53"/>
      <c r="G50" s="52" t="s">
        <v>47</v>
      </c>
      <c r="H50" s="53"/>
      <c r="I50" s="134"/>
      <c r="J50" s="53"/>
      <c r="K50" s="53"/>
      <c r="L50" s="36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1" customFormat="1">
      <c r="B61" s="36"/>
      <c r="D61" s="54" t="s">
        <v>48</v>
      </c>
      <c r="E61" s="38"/>
      <c r="F61" s="135" t="s">
        <v>49</v>
      </c>
      <c r="G61" s="54" t="s">
        <v>48</v>
      </c>
      <c r="H61" s="38"/>
      <c r="I61" s="136"/>
      <c r="J61" s="137" t="s">
        <v>49</v>
      </c>
      <c r="K61" s="38"/>
      <c r="L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1" customFormat="1">
      <c r="B65" s="36"/>
      <c r="D65" s="52" t="s">
        <v>50</v>
      </c>
      <c r="E65" s="53"/>
      <c r="F65" s="53"/>
      <c r="G65" s="52" t="s">
        <v>51</v>
      </c>
      <c r="H65" s="53"/>
      <c r="I65" s="134"/>
      <c r="J65" s="53"/>
      <c r="K65" s="53"/>
      <c r="L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1" customFormat="1">
      <c r="B76" s="36"/>
      <c r="D76" s="54" t="s">
        <v>48</v>
      </c>
      <c r="E76" s="38"/>
      <c r="F76" s="135" t="s">
        <v>49</v>
      </c>
      <c r="G76" s="54" t="s">
        <v>48</v>
      </c>
      <c r="H76" s="38"/>
      <c r="I76" s="136"/>
      <c r="J76" s="137" t="s">
        <v>49</v>
      </c>
      <c r="K76" s="38"/>
      <c r="L76" s="36"/>
    </row>
    <row r="77" s="1" customFormat="1" ht="14.4" customHeight="1">
      <c r="B77" s="55"/>
      <c r="C77" s="56"/>
      <c r="D77" s="56"/>
      <c r="E77" s="56"/>
      <c r="F77" s="56"/>
      <c r="G77" s="56"/>
      <c r="H77" s="56"/>
      <c r="I77" s="138"/>
      <c r="J77" s="56"/>
      <c r="K77" s="56"/>
      <c r="L77" s="36"/>
    </row>
    <row r="81" s="1" customFormat="1" ht="6.96" customHeight="1">
      <c r="B81" s="57"/>
      <c r="C81" s="58"/>
      <c r="D81" s="58"/>
      <c r="E81" s="58"/>
      <c r="F81" s="58"/>
      <c r="G81" s="58"/>
      <c r="H81" s="58"/>
      <c r="I81" s="139"/>
      <c r="J81" s="58"/>
      <c r="K81" s="58"/>
      <c r="L81" s="36"/>
    </row>
    <row r="82" s="1" customFormat="1" ht="24.96" customHeight="1">
      <c r="B82" s="36"/>
      <c r="C82" s="21" t="s">
        <v>96</v>
      </c>
      <c r="I82" s="117"/>
      <c r="L82" s="36"/>
    </row>
    <row r="83" s="1" customFormat="1" ht="6.96" customHeight="1">
      <c r="B83" s="36"/>
      <c r="I83" s="117"/>
      <c r="L83" s="36"/>
    </row>
    <row r="84" s="1" customFormat="1" ht="12" customHeight="1">
      <c r="B84" s="36"/>
      <c r="C84" s="30" t="s">
        <v>16</v>
      </c>
      <c r="I84" s="117"/>
      <c r="L84" s="36"/>
    </row>
    <row r="85" s="1" customFormat="1" ht="16.5" customHeight="1">
      <c r="B85" s="36"/>
      <c r="E85" s="116" t="str">
        <f>E7</f>
        <v xml:space="preserve">Výstavba a rekonstrukce polní cesty HC3, k.ú. Přílepy a  k.ú. Kolešovice</v>
      </c>
      <c r="F85" s="30"/>
      <c r="G85" s="30"/>
      <c r="H85" s="30"/>
      <c r="I85" s="117"/>
      <c r="L85" s="36"/>
    </row>
    <row r="86" s="1" customFormat="1" ht="12" customHeight="1">
      <c r="B86" s="36"/>
      <c r="C86" s="30" t="s">
        <v>94</v>
      </c>
      <c r="I86" s="117"/>
      <c r="L86" s="36"/>
    </row>
    <row r="87" s="1" customFormat="1" ht="16.5" customHeight="1">
      <c r="B87" s="36"/>
      <c r="E87" s="62" t="str">
        <f>E9</f>
        <v>458/19-02-05 - Příkop SO05</v>
      </c>
      <c r="F87" s="1"/>
      <c r="G87" s="1"/>
      <c r="H87" s="1"/>
      <c r="I87" s="117"/>
      <c r="L87" s="36"/>
    </row>
    <row r="88" s="1" customFormat="1" ht="6.96" customHeight="1">
      <c r="B88" s="36"/>
      <c r="I88" s="117"/>
      <c r="L88" s="36"/>
    </row>
    <row r="89" s="1" customFormat="1" ht="12" customHeight="1">
      <c r="B89" s="36"/>
      <c r="C89" s="30" t="s">
        <v>20</v>
      </c>
      <c r="F89" s="25" t="str">
        <f>F12</f>
        <v xml:space="preserve"> </v>
      </c>
      <c r="I89" s="118" t="s">
        <v>22</v>
      </c>
      <c r="J89" s="64" t="str">
        <f>IF(J12="","",J12)</f>
        <v>29. 5. 2019</v>
      </c>
      <c r="L89" s="36"/>
    </row>
    <row r="90" s="1" customFormat="1" ht="6.96" customHeight="1">
      <c r="B90" s="36"/>
      <c r="I90" s="117"/>
      <c r="L90" s="36"/>
    </row>
    <row r="91" s="1" customFormat="1" ht="15.15" customHeight="1">
      <c r="B91" s="36"/>
      <c r="C91" s="30" t="s">
        <v>24</v>
      </c>
      <c r="F91" s="25" t="str">
        <f>E15</f>
        <v xml:space="preserve"> </v>
      </c>
      <c r="I91" s="118" t="s">
        <v>29</v>
      </c>
      <c r="J91" s="34" t="str">
        <f>E21</f>
        <v xml:space="preserve"> </v>
      </c>
      <c r="L91" s="36"/>
    </row>
    <row r="92" s="1" customFormat="1" ht="15.15" customHeight="1">
      <c r="B92" s="36"/>
      <c r="C92" s="30" t="s">
        <v>27</v>
      </c>
      <c r="F92" s="25" t="str">
        <f>IF(E18="","",E18)</f>
        <v>Vyplň údaj</v>
      </c>
      <c r="I92" s="118" t="s">
        <v>31</v>
      </c>
      <c r="J92" s="34" t="str">
        <f>E24</f>
        <v xml:space="preserve"> </v>
      </c>
      <c r="L92" s="36"/>
    </row>
    <row r="93" s="1" customFormat="1" ht="10.32" customHeight="1">
      <c r="B93" s="36"/>
      <c r="I93" s="117"/>
      <c r="L93" s="36"/>
    </row>
    <row r="94" s="1" customFormat="1" ht="29.28" customHeight="1">
      <c r="B94" s="36"/>
      <c r="C94" s="140" t="s">
        <v>97</v>
      </c>
      <c r="D94" s="127"/>
      <c r="E94" s="127"/>
      <c r="F94" s="127"/>
      <c r="G94" s="127"/>
      <c r="H94" s="127"/>
      <c r="I94" s="141"/>
      <c r="J94" s="142" t="s">
        <v>98</v>
      </c>
      <c r="K94" s="127"/>
      <c r="L94" s="36"/>
    </row>
    <row r="95" s="1" customFormat="1" ht="10.32" customHeight="1">
      <c r="B95" s="36"/>
      <c r="I95" s="117"/>
      <c r="L95" s="36"/>
    </row>
    <row r="96" s="1" customFormat="1" ht="22.8" customHeight="1">
      <c r="B96" s="36"/>
      <c r="C96" s="143" t="s">
        <v>99</v>
      </c>
      <c r="I96" s="117"/>
      <c r="J96" s="89">
        <f>J124</f>
        <v>0</v>
      </c>
      <c r="L96" s="36"/>
      <c r="AU96" s="17" t="s">
        <v>100</v>
      </c>
    </row>
    <row r="97" s="8" customFormat="1" ht="24.96" customHeight="1">
      <c r="B97" s="144"/>
      <c r="D97" s="145" t="s">
        <v>196</v>
      </c>
      <c r="E97" s="146"/>
      <c r="F97" s="146"/>
      <c r="G97" s="146"/>
      <c r="H97" s="146"/>
      <c r="I97" s="147"/>
      <c r="J97" s="148">
        <f>J125</f>
        <v>0</v>
      </c>
      <c r="L97" s="144"/>
    </row>
    <row r="98" s="9" customFormat="1" ht="19.92" customHeight="1">
      <c r="B98" s="149"/>
      <c r="D98" s="150" t="s">
        <v>197</v>
      </c>
      <c r="E98" s="151"/>
      <c r="F98" s="151"/>
      <c r="G98" s="151"/>
      <c r="H98" s="151"/>
      <c r="I98" s="152"/>
      <c r="J98" s="153">
        <f>J126</f>
        <v>0</v>
      </c>
      <c r="L98" s="149"/>
    </row>
    <row r="99" s="9" customFormat="1" ht="19.92" customHeight="1">
      <c r="B99" s="149"/>
      <c r="D99" s="150" t="s">
        <v>355</v>
      </c>
      <c r="E99" s="151"/>
      <c r="F99" s="151"/>
      <c r="G99" s="151"/>
      <c r="H99" s="151"/>
      <c r="I99" s="152"/>
      <c r="J99" s="153">
        <f>J170</f>
        <v>0</v>
      </c>
      <c r="L99" s="149"/>
    </row>
    <row r="100" s="9" customFormat="1" ht="19.92" customHeight="1">
      <c r="B100" s="149"/>
      <c r="D100" s="150" t="s">
        <v>356</v>
      </c>
      <c r="E100" s="151"/>
      <c r="F100" s="151"/>
      <c r="G100" s="151"/>
      <c r="H100" s="151"/>
      <c r="I100" s="152"/>
      <c r="J100" s="153">
        <f>J191</f>
        <v>0</v>
      </c>
      <c r="L100" s="149"/>
    </row>
    <row r="101" s="9" customFormat="1" ht="19.92" customHeight="1">
      <c r="B101" s="149"/>
      <c r="D101" s="150" t="s">
        <v>357</v>
      </c>
      <c r="E101" s="151"/>
      <c r="F101" s="151"/>
      <c r="G101" s="151"/>
      <c r="H101" s="151"/>
      <c r="I101" s="152"/>
      <c r="J101" s="153">
        <f>J201</f>
        <v>0</v>
      </c>
      <c r="L101" s="149"/>
    </row>
    <row r="102" s="9" customFormat="1" ht="19.92" customHeight="1">
      <c r="B102" s="149"/>
      <c r="D102" s="150" t="s">
        <v>358</v>
      </c>
      <c r="E102" s="151"/>
      <c r="F102" s="151"/>
      <c r="G102" s="151"/>
      <c r="H102" s="151"/>
      <c r="I102" s="152"/>
      <c r="J102" s="153">
        <f>J210</f>
        <v>0</v>
      </c>
      <c r="L102" s="149"/>
    </row>
    <row r="103" s="9" customFormat="1" ht="19.92" customHeight="1">
      <c r="B103" s="149"/>
      <c r="D103" s="150" t="s">
        <v>199</v>
      </c>
      <c r="E103" s="151"/>
      <c r="F103" s="151"/>
      <c r="G103" s="151"/>
      <c r="H103" s="151"/>
      <c r="I103" s="152"/>
      <c r="J103" s="153">
        <f>J215</f>
        <v>0</v>
      </c>
      <c r="L103" s="149"/>
    </row>
    <row r="104" s="9" customFormat="1" ht="19.92" customHeight="1">
      <c r="B104" s="149"/>
      <c r="D104" s="150" t="s">
        <v>200</v>
      </c>
      <c r="E104" s="151"/>
      <c r="F104" s="151"/>
      <c r="G104" s="151"/>
      <c r="H104" s="151"/>
      <c r="I104" s="152"/>
      <c r="J104" s="153">
        <f>J228</f>
        <v>0</v>
      </c>
      <c r="L104" s="149"/>
    </row>
    <row r="105" s="1" customFormat="1" ht="21.84" customHeight="1">
      <c r="B105" s="36"/>
      <c r="I105" s="117"/>
      <c r="L105" s="36"/>
    </row>
    <row r="106" s="1" customFormat="1" ht="6.96" customHeight="1">
      <c r="B106" s="55"/>
      <c r="C106" s="56"/>
      <c r="D106" s="56"/>
      <c r="E106" s="56"/>
      <c r="F106" s="56"/>
      <c r="G106" s="56"/>
      <c r="H106" s="56"/>
      <c r="I106" s="138"/>
      <c r="J106" s="56"/>
      <c r="K106" s="56"/>
      <c r="L106" s="36"/>
    </row>
    <row r="110" s="1" customFormat="1" ht="6.96" customHeight="1">
      <c r="B110" s="57"/>
      <c r="C110" s="58"/>
      <c r="D110" s="58"/>
      <c r="E110" s="58"/>
      <c r="F110" s="58"/>
      <c r="G110" s="58"/>
      <c r="H110" s="58"/>
      <c r="I110" s="139"/>
      <c r="J110" s="58"/>
      <c r="K110" s="58"/>
      <c r="L110" s="36"/>
    </row>
    <row r="111" s="1" customFormat="1" ht="24.96" customHeight="1">
      <c r="B111" s="36"/>
      <c r="C111" s="21" t="s">
        <v>106</v>
      </c>
      <c r="I111" s="117"/>
      <c r="L111" s="36"/>
    </row>
    <row r="112" s="1" customFormat="1" ht="6.96" customHeight="1">
      <c r="B112" s="36"/>
      <c r="I112" s="117"/>
      <c r="L112" s="36"/>
    </row>
    <row r="113" s="1" customFormat="1" ht="12" customHeight="1">
      <c r="B113" s="36"/>
      <c r="C113" s="30" t="s">
        <v>16</v>
      </c>
      <c r="I113" s="117"/>
      <c r="L113" s="36"/>
    </row>
    <row r="114" s="1" customFormat="1" ht="16.5" customHeight="1">
      <c r="B114" s="36"/>
      <c r="E114" s="116" t="str">
        <f>E7</f>
        <v xml:space="preserve">Výstavba a rekonstrukce polní cesty HC3, k.ú. Přílepy a  k.ú. Kolešovice</v>
      </c>
      <c r="F114" s="30"/>
      <c r="G114" s="30"/>
      <c r="H114" s="30"/>
      <c r="I114" s="117"/>
      <c r="L114" s="36"/>
    </row>
    <row r="115" s="1" customFormat="1" ht="12" customHeight="1">
      <c r="B115" s="36"/>
      <c r="C115" s="30" t="s">
        <v>94</v>
      </c>
      <c r="I115" s="117"/>
      <c r="L115" s="36"/>
    </row>
    <row r="116" s="1" customFormat="1" ht="16.5" customHeight="1">
      <c r="B116" s="36"/>
      <c r="E116" s="62" t="str">
        <f>E9</f>
        <v>458/19-02-05 - Příkop SO05</v>
      </c>
      <c r="F116" s="1"/>
      <c r="G116" s="1"/>
      <c r="H116" s="1"/>
      <c r="I116" s="117"/>
      <c r="L116" s="36"/>
    </row>
    <row r="117" s="1" customFormat="1" ht="6.96" customHeight="1">
      <c r="B117" s="36"/>
      <c r="I117" s="117"/>
      <c r="L117" s="36"/>
    </row>
    <row r="118" s="1" customFormat="1" ht="12" customHeight="1">
      <c r="B118" s="36"/>
      <c r="C118" s="30" t="s">
        <v>20</v>
      </c>
      <c r="F118" s="25" t="str">
        <f>F12</f>
        <v xml:space="preserve"> </v>
      </c>
      <c r="I118" s="118" t="s">
        <v>22</v>
      </c>
      <c r="J118" s="64" t="str">
        <f>IF(J12="","",J12)</f>
        <v>29. 5. 2019</v>
      </c>
      <c r="L118" s="36"/>
    </row>
    <row r="119" s="1" customFormat="1" ht="6.96" customHeight="1">
      <c r="B119" s="36"/>
      <c r="I119" s="117"/>
      <c r="L119" s="36"/>
    </row>
    <row r="120" s="1" customFormat="1" ht="15.15" customHeight="1">
      <c r="B120" s="36"/>
      <c r="C120" s="30" t="s">
        <v>24</v>
      </c>
      <c r="F120" s="25" t="str">
        <f>E15</f>
        <v xml:space="preserve"> </v>
      </c>
      <c r="I120" s="118" t="s">
        <v>29</v>
      </c>
      <c r="J120" s="34" t="str">
        <f>E21</f>
        <v xml:space="preserve"> </v>
      </c>
      <c r="L120" s="36"/>
    </row>
    <row r="121" s="1" customFormat="1" ht="15.15" customHeight="1">
      <c r="B121" s="36"/>
      <c r="C121" s="30" t="s">
        <v>27</v>
      </c>
      <c r="F121" s="25" t="str">
        <f>IF(E18="","",E18)</f>
        <v>Vyplň údaj</v>
      </c>
      <c r="I121" s="118" t="s">
        <v>31</v>
      </c>
      <c r="J121" s="34" t="str">
        <f>E24</f>
        <v xml:space="preserve"> </v>
      </c>
      <c r="L121" s="36"/>
    </row>
    <row r="122" s="1" customFormat="1" ht="10.32" customHeight="1">
      <c r="B122" s="36"/>
      <c r="I122" s="117"/>
      <c r="L122" s="36"/>
    </row>
    <row r="123" s="10" customFormat="1" ht="29.28" customHeight="1">
      <c r="B123" s="154"/>
      <c r="C123" s="155" t="s">
        <v>107</v>
      </c>
      <c r="D123" s="156" t="s">
        <v>58</v>
      </c>
      <c r="E123" s="156" t="s">
        <v>54</v>
      </c>
      <c r="F123" s="156" t="s">
        <v>55</v>
      </c>
      <c r="G123" s="156" t="s">
        <v>108</v>
      </c>
      <c r="H123" s="156" t="s">
        <v>109</v>
      </c>
      <c r="I123" s="157" t="s">
        <v>110</v>
      </c>
      <c r="J123" s="156" t="s">
        <v>98</v>
      </c>
      <c r="K123" s="158" t="s">
        <v>111</v>
      </c>
      <c r="L123" s="154"/>
      <c r="M123" s="81" t="s">
        <v>1</v>
      </c>
      <c r="N123" s="82" t="s">
        <v>37</v>
      </c>
      <c r="O123" s="82" t="s">
        <v>112</v>
      </c>
      <c r="P123" s="82" t="s">
        <v>113</v>
      </c>
      <c r="Q123" s="82" t="s">
        <v>114</v>
      </c>
      <c r="R123" s="82" t="s">
        <v>115</v>
      </c>
      <c r="S123" s="82" t="s">
        <v>116</v>
      </c>
      <c r="T123" s="83" t="s">
        <v>117</v>
      </c>
    </row>
    <row r="124" s="1" customFormat="1" ht="22.8" customHeight="1">
      <c r="B124" s="36"/>
      <c r="C124" s="86" t="s">
        <v>118</v>
      </c>
      <c r="I124" s="117"/>
      <c r="J124" s="159">
        <f>BK124</f>
        <v>0</v>
      </c>
      <c r="L124" s="36"/>
      <c r="M124" s="84"/>
      <c r="N124" s="68"/>
      <c r="O124" s="68"/>
      <c r="P124" s="160">
        <f>P125</f>
        <v>0</v>
      </c>
      <c r="Q124" s="68"/>
      <c r="R124" s="160">
        <f>R125</f>
        <v>313.34456604000002</v>
      </c>
      <c r="S124" s="68"/>
      <c r="T124" s="161">
        <f>T125</f>
        <v>0</v>
      </c>
      <c r="AT124" s="17" t="s">
        <v>72</v>
      </c>
      <c r="AU124" s="17" t="s">
        <v>100</v>
      </c>
      <c r="BK124" s="162">
        <f>BK125</f>
        <v>0</v>
      </c>
    </row>
    <row r="125" s="11" customFormat="1" ht="25.92" customHeight="1">
      <c r="B125" s="163"/>
      <c r="D125" s="164" t="s">
        <v>72</v>
      </c>
      <c r="E125" s="165" t="s">
        <v>201</v>
      </c>
      <c r="F125" s="165" t="s">
        <v>202</v>
      </c>
      <c r="I125" s="166"/>
      <c r="J125" s="167">
        <f>BK125</f>
        <v>0</v>
      </c>
      <c r="L125" s="163"/>
      <c r="M125" s="168"/>
      <c r="N125" s="169"/>
      <c r="O125" s="169"/>
      <c r="P125" s="170">
        <f>P126+P170+P191+P201+P210+P215+P228</f>
        <v>0</v>
      </c>
      <c r="Q125" s="169"/>
      <c r="R125" s="170">
        <f>R126+R170+R191+R201+R210+R215+R228</f>
        <v>313.34456604000002</v>
      </c>
      <c r="S125" s="169"/>
      <c r="T125" s="171">
        <f>T126+T170+T191+T201+T210+T215+T228</f>
        <v>0</v>
      </c>
      <c r="AR125" s="164" t="s">
        <v>81</v>
      </c>
      <c r="AT125" s="172" t="s">
        <v>72</v>
      </c>
      <c r="AU125" s="172" t="s">
        <v>73</v>
      </c>
      <c r="AY125" s="164" t="s">
        <v>122</v>
      </c>
      <c r="BK125" s="173">
        <f>BK126+BK170+BK191+BK201+BK210+BK215+BK228</f>
        <v>0</v>
      </c>
    </row>
    <row r="126" s="11" customFormat="1" ht="22.8" customHeight="1">
      <c r="B126" s="163"/>
      <c r="D126" s="164" t="s">
        <v>72</v>
      </c>
      <c r="E126" s="174" t="s">
        <v>81</v>
      </c>
      <c r="F126" s="174" t="s">
        <v>203</v>
      </c>
      <c r="I126" s="166"/>
      <c r="J126" s="175">
        <f>BK126</f>
        <v>0</v>
      </c>
      <c r="L126" s="163"/>
      <c r="M126" s="168"/>
      <c r="N126" s="169"/>
      <c r="O126" s="169"/>
      <c r="P126" s="170">
        <f>SUM(P127:P169)</f>
        <v>0</v>
      </c>
      <c r="Q126" s="169"/>
      <c r="R126" s="170">
        <f>SUM(R127:R169)</f>
        <v>0.00040100000000000004</v>
      </c>
      <c r="S126" s="169"/>
      <c r="T126" s="171">
        <f>SUM(T127:T169)</f>
        <v>0</v>
      </c>
      <c r="AR126" s="164" t="s">
        <v>81</v>
      </c>
      <c r="AT126" s="172" t="s">
        <v>72</v>
      </c>
      <c r="AU126" s="172" t="s">
        <v>81</v>
      </c>
      <c r="AY126" s="164" t="s">
        <v>122</v>
      </c>
      <c r="BK126" s="173">
        <f>SUM(BK127:BK169)</f>
        <v>0</v>
      </c>
    </row>
    <row r="127" s="1" customFormat="1" ht="16.5" customHeight="1">
      <c r="B127" s="176"/>
      <c r="C127" s="177" t="s">
        <v>81</v>
      </c>
      <c r="D127" s="177" t="s">
        <v>125</v>
      </c>
      <c r="E127" s="178" t="s">
        <v>214</v>
      </c>
      <c r="F127" s="179" t="s">
        <v>215</v>
      </c>
      <c r="G127" s="180" t="s">
        <v>216</v>
      </c>
      <c r="H127" s="181">
        <v>172</v>
      </c>
      <c r="I127" s="182"/>
      <c r="J127" s="183">
        <f>ROUND(I127*H127,2)</f>
        <v>0</v>
      </c>
      <c r="K127" s="179" t="s">
        <v>207</v>
      </c>
      <c r="L127" s="36"/>
      <c r="M127" s="184" t="s">
        <v>1</v>
      </c>
      <c r="N127" s="185" t="s">
        <v>38</v>
      </c>
      <c r="O127" s="72"/>
      <c r="P127" s="186">
        <f>O127*H127</f>
        <v>0</v>
      </c>
      <c r="Q127" s="186">
        <v>0</v>
      </c>
      <c r="R127" s="186">
        <f>Q127*H127</f>
        <v>0</v>
      </c>
      <c r="S127" s="186">
        <v>0</v>
      </c>
      <c r="T127" s="187">
        <f>S127*H127</f>
        <v>0</v>
      </c>
      <c r="AR127" s="188" t="s">
        <v>143</v>
      </c>
      <c r="AT127" s="188" t="s">
        <v>125</v>
      </c>
      <c r="AU127" s="188" t="s">
        <v>83</v>
      </c>
      <c r="AY127" s="17" t="s">
        <v>122</v>
      </c>
      <c r="BE127" s="189">
        <f>IF(N127="základní",J127,0)</f>
        <v>0</v>
      </c>
      <c r="BF127" s="189">
        <f>IF(N127="snížená",J127,0)</f>
        <v>0</v>
      </c>
      <c r="BG127" s="189">
        <f>IF(N127="zákl. přenesená",J127,0)</f>
        <v>0</v>
      </c>
      <c r="BH127" s="189">
        <f>IF(N127="sníž. přenesená",J127,0)</f>
        <v>0</v>
      </c>
      <c r="BI127" s="189">
        <f>IF(N127="nulová",J127,0)</f>
        <v>0</v>
      </c>
      <c r="BJ127" s="17" t="s">
        <v>81</v>
      </c>
      <c r="BK127" s="189">
        <f>ROUND(I127*H127,2)</f>
        <v>0</v>
      </c>
      <c r="BL127" s="17" t="s">
        <v>143</v>
      </c>
      <c r="BM127" s="188" t="s">
        <v>481</v>
      </c>
    </row>
    <row r="128" s="1" customFormat="1">
      <c r="B128" s="36"/>
      <c r="D128" s="190" t="s">
        <v>132</v>
      </c>
      <c r="F128" s="191" t="s">
        <v>218</v>
      </c>
      <c r="I128" s="117"/>
      <c r="L128" s="36"/>
      <c r="M128" s="192"/>
      <c r="N128" s="72"/>
      <c r="O128" s="72"/>
      <c r="P128" s="72"/>
      <c r="Q128" s="72"/>
      <c r="R128" s="72"/>
      <c r="S128" s="72"/>
      <c r="T128" s="73"/>
      <c r="AT128" s="17" t="s">
        <v>132</v>
      </c>
      <c r="AU128" s="17" t="s">
        <v>83</v>
      </c>
    </row>
    <row r="129" s="12" customFormat="1">
      <c r="B129" s="197"/>
      <c r="D129" s="190" t="s">
        <v>219</v>
      </c>
      <c r="E129" s="198" t="s">
        <v>1</v>
      </c>
      <c r="F129" s="199" t="s">
        <v>482</v>
      </c>
      <c r="H129" s="200">
        <v>172</v>
      </c>
      <c r="I129" s="201"/>
      <c r="L129" s="197"/>
      <c r="M129" s="202"/>
      <c r="N129" s="203"/>
      <c r="O129" s="203"/>
      <c r="P129" s="203"/>
      <c r="Q129" s="203"/>
      <c r="R129" s="203"/>
      <c r="S129" s="203"/>
      <c r="T129" s="204"/>
      <c r="AT129" s="198" t="s">
        <v>219</v>
      </c>
      <c r="AU129" s="198" t="s">
        <v>83</v>
      </c>
      <c r="AV129" s="12" t="s">
        <v>83</v>
      </c>
      <c r="AW129" s="12" t="s">
        <v>30</v>
      </c>
      <c r="AX129" s="12" t="s">
        <v>81</v>
      </c>
      <c r="AY129" s="198" t="s">
        <v>122</v>
      </c>
    </row>
    <row r="130" s="13" customFormat="1">
      <c r="B130" s="205"/>
      <c r="D130" s="190" t="s">
        <v>219</v>
      </c>
      <c r="E130" s="206" t="s">
        <v>1</v>
      </c>
      <c r="F130" s="207" t="s">
        <v>221</v>
      </c>
      <c r="H130" s="206" t="s">
        <v>1</v>
      </c>
      <c r="I130" s="208"/>
      <c r="L130" s="205"/>
      <c r="M130" s="209"/>
      <c r="N130" s="210"/>
      <c r="O130" s="210"/>
      <c r="P130" s="210"/>
      <c r="Q130" s="210"/>
      <c r="R130" s="210"/>
      <c r="S130" s="210"/>
      <c r="T130" s="211"/>
      <c r="AT130" s="206" t="s">
        <v>219</v>
      </c>
      <c r="AU130" s="206" t="s">
        <v>83</v>
      </c>
      <c r="AV130" s="13" t="s">
        <v>81</v>
      </c>
      <c r="AW130" s="13" t="s">
        <v>30</v>
      </c>
      <c r="AX130" s="13" t="s">
        <v>73</v>
      </c>
      <c r="AY130" s="206" t="s">
        <v>122</v>
      </c>
    </row>
    <row r="131" s="1" customFormat="1" ht="24" customHeight="1">
      <c r="B131" s="176"/>
      <c r="C131" s="177" t="s">
        <v>83</v>
      </c>
      <c r="D131" s="177" t="s">
        <v>125</v>
      </c>
      <c r="E131" s="178" t="s">
        <v>361</v>
      </c>
      <c r="F131" s="179" t="s">
        <v>362</v>
      </c>
      <c r="G131" s="180" t="s">
        <v>216</v>
      </c>
      <c r="H131" s="181">
        <v>225</v>
      </c>
      <c r="I131" s="182"/>
      <c r="J131" s="183">
        <f>ROUND(I131*H131,2)</f>
        <v>0</v>
      </c>
      <c r="K131" s="179" t="s">
        <v>207</v>
      </c>
      <c r="L131" s="36"/>
      <c r="M131" s="184" t="s">
        <v>1</v>
      </c>
      <c r="N131" s="185" t="s">
        <v>38</v>
      </c>
      <c r="O131" s="72"/>
      <c r="P131" s="186">
        <f>O131*H131</f>
        <v>0</v>
      </c>
      <c r="Q131" s="186">
        <v>0</v>
      </c>
      <c r="R131" s="186">
        <f>Q131*H131</f>
        <v>0</v>
      </c>
      <c r="S131" s="186">
        <v>0</v>
      </c>
      <c r="T131" s="187">
        <f>S131*H131</f>
        <v>0</v>
      </c>
      <c r="AR131" s="188" t="s">
        <v>143</v>
      </c>
      <c r="AT131" s="188" t="s">
        <v>125</v>
      </c>
      <c r="AU131" s="188" t="s">
        <v>83</v>
      </c>
      <c r="AY131" s="17" t="s">
        <v>122</v>
      </c>
      <c r="BE131" s="189">
        <f>IF(N131="základní",J131,0)</f>
        <v>0</v>
      </c>
      <c r="BF131" s="189">
        <f>IF(N131="snížená",J131,0)</f>
        <v>0</v>
      </c>
      <c r="BG131" s="189">
        <f>IF(N131="zákl. přenesená",J131,0)</f>
        <v>0</v>
      </c>
      <c r="BH131" s="189">
        <f>IF(N131="sníž. přenesená",J131,0)</f>
        <v>0</v>
      </c>
      <c r="BI131" s="189">
        <f>IF(N131="nulová",J131,0)</f>
        <v>0</v>
      </c>
      <c r="BJ131" s="17" t="s">
        <v>81</v>
      </c>
      <c r="BK131" s="189">
        <f>ROUND(I131*H131,2)</f>
        <v>0</v>
      </c>
      <c r="BL131" s="17" t="s">
        <v>143</v>
      </c>
      <c r="BM131" s="188" t="s">
        <v>483</v>
      </c>
    </row>
    <row r="132" s="1" customFormat="1">
      <c r="B132" s="36"/>
      <c r="D132" s="190" t="s">
        <v>132</v>
      </c>
      <c r="F132" s="191" t="s">
        <v>364</v>
      </c>
      <c r="I132" s="117"/>
      <c r="L132" s="36"/>
      <c r="M132" s="192"/>
      <c r="N132" s="72"/>
      <c r="O132" s="72"/>
      <c r="P132" s="72"/>
      <c r="Q132" s="72"/>
      <c r="R132" s="72"/>
      <c r="S132" s="72"/>
      <c r="T132" s="73"/>
      <c r="AT132" s="17" t="s">
        <v>132</v>
      </c>
      <c r="AU132" s="17" t="s">
        <v>83</v>
      </c>
    </row>
    <row r="133" s="12" customFormat="1">
      <c r="B133" s="197"/>
      <c r="D133" s="190" t="s">
        <v>219</v>
      </c>
      <c r="E133" s="198" t="s">
        <v>1</v>
      </c>
      <c r="F133" s="199" t="s">
        <v>484</v>
      </c>
      <c r="H133" s="200">
        <v>225</v>
      </c>
      <c r="I133" s="201"/>
      <c r="L133" s="197"/>
      <c r="M133" s="202"/>
      <c r="N133" s="203"/>
      <c r="O133" s="203"/>
      <c r="P133" s="203"/>
      <c r="Q133" s="203"/>
      <c r="R133" s="203"/>
      <c r="S133" s="203"/>
      <c r="T133" s="204"/>
      <c r="AT133" s="198" t="s">
        <v>219</v>
      </c>
      <c r="AU133" s="198" t="s">
        <v>83</v>
      </c>
      <c r="AV133" s="12" t="s">
        <v>83</v>
      </c>
      <c r="AW133" s="12" t="s">
        <v>30</v>
      </c>
      <c r="AX133" s="12" t="s">
        <v>81</v>
      </c>
      <c r="AY133" s="198" t="s">
        <v>122</v>
      </c>
    </row>
    <row r="134" s="13" customFormat="1">
      <c r="B134" s="205"/>
      <c r="D134" s="190" t="s">
        <v>219</v>
      </c>
      <c r="E134" s="206" t="s">
        <v>1</v>
      </c>
      <c r="F134" s="207" t="s">
        <v>221</v>
      </c>
      <c r="H134" s="206" t="s">
        <v>1</v>
      </c>
      <c r="I134" s="208"/>
      <c r="L134" s="205"/>
      <c r="M134" s="209"/>
      <c r="N134" s="210"/>
      <c r="O134" s="210"/>
      <c r="P134" s="210"/>
      <c r="Q134" s="210"/>
      <c r="R134" s="210"/>
      <c r="S134" s="210"/>
      <c r="T134" s="211"/>
      <c r="AT134" s="206" t="s">
        <v>219</v>
      </c>
      <c r="AU134" s="206" t="s">
        <v>83</v>
      </c>
      <c r="AV134" s="13" t="s">
        <v>81</v>
      </c>
      <c r="AW134" s="13" t="s">
        <v>30</v>
      </c>
      <c r="AX134" s="13" t="s">
        <v>73</v>
      </c>
      <c r="AY134" s="206" t="s">
        <v>122</v>
      </c>
    </row>
    <row r="135" s="1" customFormat="1" ht="24" customHeight="1">
      <c r="B135" s="176"/>
      <c r="C135" s="177" t="s">
        <v>137</v>
      </c>
      <c r="D135" s="177" t="s">
        <v>125</v>
      </c>
      <c r="E135" s="178" t="s">
        <v>366</v>
      </c>
      <c r="F135" s="179" t="s">
        <v>367</v>
      </c>
      <c r="G135" s="180" t="s">
        <v>216</v>
      </c>
      <c r="H135" s="181">
        <v>75</v>
      </c>
      <c r="I135" s="182"/>
      <c r="J135" s="183">
        <f>ROUND(I135*H135,2)</f>
        <v>0</v>
      </c>
      <c r="K135" s="179" t="s">
        <v>207</v>
      </c>
      <c r="L135" s="36"/>
      <c r="M135" s="184" t="s">
        <v>1</v>
      </c>
      <c r="N135" s="185" t="s">
        <v>38</v>
      </c>
      <c r="O135" s="72"/>
      <c r="P135" s="186">
        <f>O135*H135</f>
        <v>0</v>
      </c>
      <c r="Q135" s="186">
        <v>0</v>
      </c>
      <c r="R135" s="186">
        <f>Q135*H135</f>
        <v>0</v>
      </c>
      <c r="S135" s="186">
        <v>0</v>
      </c>
      <c r="T135" s="187">
        <f>S135*H135</f>
        <v>0</v>
      </c>
      <c r="AR135" s="188" t="s">
        <v>143</v>
      </c>
      <c r="AT135" s="188" t="s">
        <v>125</v>
      </c>
      <c r="AU135" s="188" t="s">
        <v>83</v>
      </c>
      <c r="AY135" s="17" t="s">
        <v>122</v>
      </c>
      <c r="BE135" s="189">
        <f>IF(N135="základní",J135,0)</f>
        <v>0</v>
      </c>
      <c r="BF135" s="189">
        <f>IF(N135="snížená",J135,0)</f>
        <v>0</v>
      </c>
      <c r="BG135" s="189">
        <f>IF(N135="zákl. přenesená",J135,0)</f>
        <v>0</v>
      </c>
      <c r="BH135" s="189">
        <f>IF(N135="sníž. přenesená",J135,0)</f>
        <v>0</v>
      </c>
      <c r="BI135" s="189">
        <f>IF(N135="nulová",J135,0)</f>
        <v>0</v>
      </c>
      <c r="BJ135" s="17" t="s">
        <v>81</v>
      </c>
      <c r="BK135" s="189">
        <f>ROUND(I135*H135,2)</f>
        <v>0</v>
      </c>
      <c r="BL135" s="17" t="s">
        <v>143</v>
      </c>
      <c r="BM135" s="188" t="s">
        <v>485</v>
      </c>
    </row>
    <row r="136" s="1" customFormat="1">
      <c r="B136" s="36"/>
      <c r="D136" s="190" t="s">
        <v>132</v>
      </c>
      <c r="F136" s="191" t="s">
        <v>369</v>
      </c>
      <c r="I136" s="117"/>
      <c r="L136" s="36"/>
      <c r="M136" s="192"/>
      <c r="N136" s="72"/>
      <c r="O136" s="72"/>
      <c r="P136" s="72"/>
      <c r="Q136" s="72"/>
      <c r="R136" s="72"/>
      <c r="S136" s="72"/>
      <c r="T136" s="73"/>
      <c r="AT136" s="17" t="s">
        <v>132</v>
      </c>
      <c r="AU136" s="17" t="s">
        <v>83</v>
      </c>
    </row>
    <row r="137" s="12" customFormat="1">
      <c r="B137" s="197"/>
      <c r="D137" s="190" t="s">
        <v>219</v>
      </c>
      <c r="E137" s="198" t="s">
        <v>1</v>
      </c>
      <c r="F137" s="199" t="s">
        <v>486</v>
      </c>
      <c r="H137" s="200">
        <v>75</v>
      </c>
      <c r="I137" s="201"/>
      <c r="L137" s="197"/>
      <c r="M137" s="202"/>
      <c r="N137" s="203"/>
      <c r="O137" s="203"/>
      <c r="P137" s="203"/>
      <c r="Q137" s="203"/>
      <c r="R137" s="203"/>
      <c r="S137" s="203"/>
      <c r="T137" s="204"/>
      <c r="AT137" s="198" t="s">
        <v>219</v>
      </c>
      <c r="AU137" s="198" t="s">
        <v>83</v>
      </c>
      <c r="AV137" s="12" t="s">
        <v>83</v>
      </c>
      <c r="AW137" s="12" t="s">
        <v>30</v>
      </c>
      <c r="AX137" s="12" t="s">
        <v>81</v>
      </c>
      <c r="AY137" s="198" t="s">
        <v>122</v>
      </c>
    </row>
    <row r="138" s="13" customFormat="1">
      <c r="B138" s="205"/>
      <c r="D138" s="190" t="s">
        <v>219</v>
      </c>
      <c r="E138" s="206" t="s">
        <v>1</v>
      </c>
      <c r="F138" s="207" t="s">
        <v>232</v>
      </c>
      <c r="H138" s="206" t="s">
        <v>1</v>
      </c>
      <c r="I138" s="208"/>
      <c r="L138" s="205"/>
      <c r="M138" s="209"/>
      <c r="N138" s="210"/>
      <c r="O138" s="210"/>
      <c r="P138" s="210"/>
      <c r="Q138" s="210"/>
      <c r="R138" s="210"/>
      <c r="S138" s="210"/>
      <c r="T138" s="211"/>
      <c r="AT138" s="206" t="s">
        <v>219</v>
      </c>
      <c r="AU138" s="206" t="s">
        <v>83</v>
      </c>
      <c r="AV138" s="13" t="s">
        <v>81</v>
      </c>
      <c r="AW138" s="13" t="s">
        <v>30</v>
      </c>
      <c r="AX138" s="13" t="s">
        <v>73</v>
      </c>
      <c r="AY138" s="206" t="s">
        <v>122</v>
      </c>
    </row>
    <row r="139" s="1" customFormat="1" ht="24" customHeight="1">
      <c r="B139" s="176"/>
      <c r="C139" s="177" t="s">
        <v>143</v>
      </c>
      <c r="D139" s="177" t="s">
        <v>125</v>
      </c>
      <c r="E139" s="178" t="s">
        <v>371</v>
      </c>
      <c r="F139" s="179" t="s">
        <v>372</v>
      </c>
      <c r="G139" s="180" t="s">
        <v>216</v>
      </c>
      <c r="H139" s="181">
        <v>298</v>
      </c>
      <c r="I139" s="182"/>
      <c r="J139" s="183">
        <f>ROUND(I139*H139,2)</f>
        <v>0</v>
      </c>
      <c r="K139" s="179" t="s">
        <v>207</v>
      </c>
      <c r="L139" s="36"/>
      <c r="M139" s="184" t="s">
        <v>1</v>
      </c>
      <c r="N139" s="185" t="s">
        <v>38</v>
      </c>
      <c r="O139" s="72"/>
      <c r="P139" s="186">
        <f>O139*H139</f>
        <v>0</v>
      </c>
      <c r="Q139" s="186">
        <v>0</v>
      </c>
      <c r="R139" s="186">
        <f>Q139*H139</f>
        <v>0</v>
      </c>
      <c r="S139" s="186">
        <v>0</v>
      </c>
      <c r="T139" s="187">
        <f>S139*H139</f>
        <v>0</v>
      </c>
      <c r="AR139" s="188" t="s">
        <v>143</v>
      </c>
      <c r="AT139" s="188" t="s">
        <v>125</v>
      </c>
      <c r="AU139" s="188" t="s">
        <v>83</v>
      </c>
      <c r="AY139" s="17" t="s">
        <v>122</v>
      </c>
      <c r="BE139" s="189">
        <f>IF(N139="základní",J139,0)</f>
        <v>0</v>
      </c>
      <c r="BF139" s="189">
        <f>IF(N139="snížená",J139,0)</f>
        <v>0</v>
      </c>
      <c r="BG139" s="189">
        <f>IF(N139="zákl. přenesená",J139,0)</f>
        <v>0</v>
      </c>
      <c r="BH139" s="189">
        <f>IF(N139="sníž. přenesená",J139,0)</f>
        <v>0</v>
      </c>
      <c r="BI139" s="189">
        <f>IF(N139="nulová",J139,0)</f>
        <v>0</v>
      </c>
      <c r="BJ139" s="17" t="s">
        <v>81</v>
      </c>
      <c r="BK139" s="189">
        <f>ROUND(I139*H139,2)</f>
        <v>0</v>
      </c>
      <c r="BL139" s="17" t="s">
        <v>143</v>
      </c>
      <c r="BM139" s="188" t="s">
        <v>487</v>
      </c>
    </row>
    <row r="140" s="1" customFormat="1">
      <c r="B140" s="36"/>
      <c r="D140" s="190" t="s">
        <v>132</v>
      </c>
      <c r="F140" s="191" t="s">
        <v>374</v>
      </c>
      <c r="I140" s="117"/>
      <c r="L140" s="36"/>
      <c r="M140" s="192"/>
      <c r="N140" s="72"/>
      <c r="O140" s="72"/>
      <c r="P140" s="72"/>
      <c r="Q140" s="72"/>
      <c r="R140" s="72"/>
      <c r="S140" s="72"/>
      <c r="T140" s="73"/>
      <c r="AT140" s="17" t="s">
        <v>132</v>
      </c>
      <c r="AU140" s="17" t="s">
        <v>83</v>
      </c>
    </row>
    <row r="141" s="12" customFormat="1">
      <c r="B141" s="197"/>
      <c r="D141" s="190" t="s">
        <v>219</v>
      </c>
      <c r="E141" s="198" t="s">
        <v>1</v>
      </c>
      <c r="F141" s="199" t="s">
        <v>488</v>
      </c>
      <c r="H141" s="200">
        <v>298</v>
      </c>
      <c r="I141" s="201"/>
      <c r="L141" s="197"/>
      <c r="M141" s="202"/>
      <c r="N141" s="203"/>
      <c r="O141" s="203"/>
      <c r="P141" s="203"/>
      <c r="Q141" s="203"/>
      <c r="R141" s="203"/>
      <c r="S141" s="203"/>
      <c r="T141" s="204"/>
      <c r="AT141" s="198" t="s">
        <v>219</v>
      </c>
      <c r="AU141" s="198" t="s">
        <v>83</v>
      </c>
      <c r="AV141" s="12" t="s">
        <v>83</v>
      </c>
      <c r="AW141" s="12" t="s">
        <v>30</v>
      </c>
      <c r="AX141" s="12" t="s">
        <v>81</v>
      </c>
      <c r="AY141" s="198" t="s">
        <v>122</v>
      </c>
    </row>
    <row r="142" s="13" customFormat="1">
      <c r="B142" s="205"/>
      <c r="D142" s="190" t="s">
        <v>219</v>
      </c>
      <c r="E142" s="206" t="s">
        <v>1</v>
      </c>
      <c r="F142" s="207" t="s">
        <v>238</v>
      </c>
      <c r="H142" s="206" t="s">
        <v>1</v>
      </c>
      <c r="I142" s="208"/>
      <c r="L142" s="205"/>
      <c r="M142" s="209"/>
      <c r="N142" s="210"/>
      <c r="O142" s="210"/>
      <c r="P142" s="210"/>
      <c r="Q142" s="210"/>
      <c r="R142" s="210"/>
      <c r="S142" s="210"/>
      <c r="T142" s="211"/>
      <c r="AT142" s="206" t="s">
        <v>219</v>
      </c>
      <c r="AU142" s="206" t="s">
        <v>83</v>
      </c>
      <c r="AV142" s="13" t="s">
        <v>81</v>
      </c>
      <c r="AW142" s="13" t="s">
        <v>30</v>
      </c>
      <c r="AX142" s="13" t="s">
        <v>73</v>
      </c>
      <c r="AY142" s="206" t="s">
        <v>122</v>
      </c>
    </row>
    <row r="143" s="1" customFormat="1" ht="16.5" customHeight="1">
      <c r="B143" s="176"/>
      <c r="C143" s="177" t="s">
        <v>121</v>
      </c>
      <c r="D143" s="177" t="s">
        <v>125</v>
      </c>
      <c r="E143" s="178" t="s">
        <v>376</v>
      </c>
      <c r="F143" s="179" t="s">
        <v>377</v>
      </c>
      <c r="G143" s="180" t="s">
        <v>216</v>
      </c>
      <c r="H143" s="181">
        <v>298</v>
      </c>
      <c r="I143" s="182"/>
      <c r="J143" s="183">
        <f>ROUND(I143*H143,2)</f>
        <v>0</v>
      </c>
      <c r="K143" s="179" t="s">
        <v>207</v>
      </c>
      <c r="L143" s="36"/>
      <c r="M143" s="184" t="s">
        <v>1</v>
      </c>
      <c r="N143" s="185" t="s">
        <v>38</v>
      </c>
      <c r="O143" s="72"/>
      <c r="P143" s="186">
        <f>O143*H143</f>
        <v>0</v>
      </c>
      <c r="Q143" s="186">
        <v>0</v>
      </c>
      <c r="R143" s="186">
        <f>Q143*H143</f>
        <v>0</v>
      </c>
      <c r="S143" s="186">
        <v>0</v>
      </c>
      <c r="T143" s="187">
        <f>S143*H143</f>
        <v>0</v>
      </c>
      <c r="AR143" s="188" t="s">
        <v>143</v>
      </c>
      <c r="AT143" s="188" t="s">
        <v>125</v>
      </c>
      <c r="AU143" s="188" t="s">
        <v>83</v>
      </c>
      <c r="AY143" s="17" t="s">
        <v>122</v>
      </c>
      <c r="BE143" s="189">
        <f>IF(N143="základní",J143,0)</f>
        <v>0</v>
      </c>
      <c r="BF143" s="189">
        <f>IF(N143="snížená",J143,0)</f>
        <v>0</v>
      </c>
      <c r="BG143" s="189">
        <f>IF(N143="zákl. přenesená",J143,0)</f>
        <v>0</v>
      </c>
      <c r="BH143" s="189">
        <f>IF(N143="sníž. přenesená",J143,0)</f>
        <v>0</v>
      </c>
      <c r="BI143" s="189">
        <f>IF(N143="nulová",J143,0)</f>
        <v>0</v>
      </c>
      <c r="BJ143" s="17" t="s">
        <v>81</v>
      </c>
      <c r="BK143" s="189">
        <f>ROUND(I143*H143,2)</f>
        <v>0</v>
      </c>
      <c r="BL143" s="17" t="s">
        <v>143</v>
      </c>
      <c r="BM143" s="188" t="s">
        <v>489</v>
      </c>
    </row>
    <row r="144" s="1" customFormat="1">
      <c r="B144" s="36"/>
      <c r="D144" s="190" t="s">
        <v>132</v>
      </c>
      <c r="F144" s="191" t="s">
        <v>379</v>
      </c>
      <c r="I144" s="117"/>
      <c r="L144" s="36"/>
      <c r="M144" s="192"/>
      <c r="N144" s="72"/>
      <c r="O144" s="72"/>
      <c r="P144" s="72"/>
      <c r="Q144" s="72"/>
      <c r="R144" s="72"/>
      <c r="S144" s="72"/>
      <c r="T144" s="73"/>
      <c r="AT144" s="17" t="s">
        <v>132</v>
      </c>
      <c r="AU144" s="17" t="s">
        <v>83</v>
      </c>
    </row>
    <row r="145" s="12" customFormat="1">
      <c r="B145" s="197"/>
      <c r="D145" s="190" t="s">
        <v>219</v>
      </c>
      <c r="E145" s="198" t="s">
        <v>1</v>
      </c>
      <c r="F145" s="199" t="s">
        <v>488</v>
      </c>
      <c r="H145" s="200">
        <v>298</v>
      </c>
      <c r="I145" s="201"/>
      <c r="L145" s="197"/>
      <c r="M145" s="202"/>
      <c r="N145" s="203"/>
      <c r="O145" s="203"/>
      <c r="P145" s="203"/>
      <c r="Q145" s="203"/>
      <c r="R145" s="203"/>
      <c r="S145" s="203"/>
      <c r="T145" s="204"/>
      <c r="AT145" s="198" t="s">
        <v>219</v>
      </c>
      <c r="AU145" s="198" t="s">
        <v>83</v>
      </c>
      <c r="AV145" s="12" t="s">
        <v>83</v>
      </c>
      <c r="AW145" s="12" t="s">
        <v>30</v>
      </c>
      <c r="AX145" s="12" t="s">
        <v>81</v>
      </c>
      <c r="AY145" s="198" t="s">
        <v>122</v>
      </c>
    </row>
    <row r="146" s="13" customFormat="1">
      <c r="B146" s="205"/>
      <c r="D146" s="190" t="s">
        <v>219</v>
      </c>
      <c r="E146" s="206" t="s">
        <v>1</v>
      </c>
      <c r="F146" s="207" t="s">
        <v>238</v>
      </c>
      <c r="H146" s="206" t="s">
        <v>1</v>
      </c>
      <c r="I146" s="208"/>
      <c r="L146" s="205"/>
      <c r="M146" s="209"/>
      <c r="N146" s="210"/>
      <c r="O146" s="210"/>
      <c r="P146" s="210"/>
      <c r="Q146" s="210"/>
      <c r="R146" s="210"/>
      <c r="S146" s="210"/>
      <c r="T146" s="211"/>
      <c r="AT146" s="206" t="s">
        <v>219</v>
      </c>
      <c r="AU146" s="206" t="s">
        <v>83</v>
      </c>
      <c r="AV146" s="13" t="s">
        <v>81</v>
      </c>
      <c r="AW146" s="13" t="s">
        <v>30</v>
      </c>
      <c r="AX146" s="13" t="s">
        <v>73</v>
      </c>
      <c r="AY146" s="206" t="s">
        <v>122</v>
      </c>
    </row>
    <row r="147" s="1" customFormat="1" ht="16.5" customHeight="1">
      <c r="B147" s="176"/>
      <c r="C147" s="177" t="s">
        <v>155</v>
      </c>
      <c r="D147" s="177" t="s">
        <v>125</v>
      </c>
      <c r="E147" s="178" t="s">
        <v>248</v>
      </c>
      <c r="F147" s="179" t="s">
        <v>249</v>
      </c>
      <c r="G147" s="180" t="s">
        <v>216</v>
      </c>
      <c r="H147" s="181">
        <v>298</v>
      </c>
      <c r="I147" s="182"/>
      <c r="J147" s="183">
        <f>ROUND(I147*H147,2)</f>
        <v>0</v>
      </c>
      <c r="K147" s="179" t="s">
        <v>207</v>
      </c>
      <c r="L147" s="36"/>
      <c r="M147" s="184" t="s">
        <v>1</v>
      </c>
      <c r="N147" s="185" t="s">
        <v>38</v>
      </c>
      <c r="O147" s="72"/>
      <c r="P147" s="186">
        <f>O147*H147</f>
        <v>0</v>
      </c>
      <c r="Q147" s="186">
        <v>0</v>
      </c>
      <c r="R147" s="186">
        <f>Q147*H147</f>
        <v>0</v>
      </c>
      <c r="S147" s="186">
        <v>0</v>
      </c>
      <c r="T147" s="187">
        <f>S147*H147</f>
        <v>0</v>
      </c>
      <c r="AR147" s="188" t="s">
        <v>143</v>
      </c>
      <c r="AT147" s="188" t="s">
        <v>125</v>
      </c>
      <c r="AU147" s="188" t="s">
        <v>83</v>
      </c>
      <c r="AY147" s="17" t="s">
        <v>122</v>
      </c>
      <c r="BE147" s="189">
        <f>IF(N147="základní",J147,0)</f>
        <v>0</v>
      </c>
      <c r="BF147" s="189">
        <f>IF(N147="snížená",J147,0)</f>
        <v>0</v>
      </c>
      <c r="BG147" s="189">
        <f>IF(N147="zákl. přenesená",J147,0)</f>
        <v>0</v>
      </c>
      <c r="BH147" s="189">
        <f>IF(N147="sníž. přenesená",J147,0)</f>
        <v>0</v>
      </c>
      <c r="BI147" s="189">
        <f>IF(N147="nulová",J147,0)</f>
        <v>0</v>
      </c>
      <c r="BJ147" s="17" t="s">
        <v>81</v>
      </c>
      <c r="BK147" s="189">
        <f>ROUND(I147*H147,2)</f>
        <v>0</v>
      </c>
      <c r="BL147" s="17" t="s">
        <v>143</v>
      </c>
      <c r="BM147" s="188" t="s">
        <v>490</v>
      </c>
    </row>
    <row r="148" s="1" customFormat="1">
      <c r="B148" s="36"/>
      <c r="D148" s="190" t="s">
        <v>132</v>
      </c>
      <c r="F148" s="191" t="s">
        <v>251</v>
      </c>
      <c r="I148" s="117"/>
      <c r="L148" s="36"/>
      <c r="M148" s="192"/>
      <c r="N148" s="72"/>
      <c r="O148" s="72"/>
      <c r="P148" s="72"/>
      <c r="Q148" s="72"/>
      <c r="R148" s="72"/>
      <c r="S148" s="72"/>
      <c r="T148" s="73"/>
      <c r="AT148" s="17" t="s">
        <v>132</v>
      </c>
      <c r="AU148" s="17" t="s">
        <v>83</v>
      </c>
    </row>
    <row r="149" s="12" customFormat="1">
      <c r="B149" s="197"/>
      <c r="D149" s="190" t="s">
        <v>219</v>
      </c>
      <c r="E149" s="198" t="s">
        <v>1</v>
      </c>
      <c r="F149" s="199" t="s">
        <v>488</v>
      </c>
      <c r="H149" s="200">
        <v>298</v>
      </c>
      <c r="I149" s="201"/>
      <c r="L149" s="197"/>
      <c r="M149" s="202"/>
      <c r="N149" s="203"/>
      <c r="O149" s="203"/>
      <c r="P149" s="203"/>
      <c r="Q149" s="203"/>
      <c r="R149" s="203"/>
      <c r="S149" s="203"/>
      <c r="T149" s="204"/>
      <c r="AT149" s="198" t="s">
        <v>219</v>
      </c>
      <c r="AU149" s="198" t="s">
        <v>83</v>
      </c>
      <c r="AV149" s="12" t="s">
        <v>83</v>
      </c>
      <c r="AW149" s="12" t="s">
        <v>30</v>
      </c>
      <c r="AX149" s="12" t="s">
        <v>81</v>
      </c>
      <c r="AY149" s="198" t="s">
        <v>122</v>
      </c>
    </row>
    <row r="150" s="13" customFormat="1">
      <c r="B150" s="205"/>
      <c r="D150" s="190" t="s">
        <v>219</v>
      </c>
      <c r="E150" s="206" t="s">
        <v>1</v>
      </c>
      <c r="F150" s="207" t="s">
        <v>238</v>
      </c>
      <c r="H150" s="206" t="s">
        <v>1</v>
      </c>
      <c r="I150" s="208"/>
      <c r="L150" s="205"/>
      <c r="M150" s="209"/>
      <c r="N150" s="210"/>
      <c r="O150" s="210"/>
      <c r="P150" s="210"/>
      <c r="Q150" s="210"/>
      <c r="R150" s="210"/>
      <c r="S150" s="210"/>
      <c r="T150" s="211"/>
      <c r="AT150" s="206" t="s">
        <v>219</v>
      </c>
      <c r="AU150" s="206" t="s">
        <v>83</v>
      </c>
      <c r="AV150" s="13" t="s">
        <v>81</v>
      </c>
      <c r="AW150" s="13" t="s">
        <v>30</v>
      </c>
      <c r="AX150" s="13" t="s">
        <v>73</v>
      </c>
      <c r="AY150" s="206" t="s">
        <v>122</v>
      </c>
    </row>
    <row r="151" s="1" customFormat="1" ht="24" customHeight="1">
      <c r="B151" s="176"/>
      <c r="C151" s="177" t="s">
        <v>158</v>
      </c>
      <c r="D151" s="177" t="s">
        <v>125</v>
      </c>
      <c r="E151" s="178" t="s">
        <v>252</v>
      </c>
      <c r="F151" s="179" t="s">
        <v>253</v>
      </c>
      <c r="G151" s="180" t="s">
        <v>254</v>
      </c>
      <c r="H151" s="181">
        <v>450</v>
      </c>
      <c r="I151" s="182"/>
      <c r="J151" s="183">
        <f>ROUND(I151*H151,2)</f>
        <v>0</v>
      </c>
      <c r="K151" s="179" t="s">
        <v>207</v>
      </c>
      <c r="L151" s="36"/>
      <c r="M151" s="184" t="s">
        <v>1</v>
      </c>
      <c r="N151" s="185" t="s">
        <v>38</v>
      </c>
      <c r="O151" s="72"/>
      <c r="P151" s="186">
        <f>O151*H151</f>
        <v>0</v>
      </c>
      <c r="Q151" s="186">
        <v>0</v>
      </c>
      <c r="R151" s="186">
        <f>Q151*H151</f>
        <v>0</v>
      </c>
      <c r="S151" s="186">
        <v>0</v>
      </c>
      <c r="T151" s="187">
        <f>S151*H151</f>
        <v>0</v>
      </c>
      <c r="AR151" s="188" t="s">
        <v>143</v>
      </c>
      <c r="AT151" s="188" t="s">
        <v>125</v>
      </c>
      <c r="AU151" s="188" t="s">
        <v>83</v>
      </c>
      <c r="AY151" s="17" t="s">
        <v>122</v>
      </c>
      <c r="BE151" s="189">
        <f>IF(N151="základní",J151,0)</f>
        <v>0</v>
      </c>
      <c r="BF151" s="189">
        <f>IF(N151="snížená",J151,0)</f>
        <v>0</v>
      </c>
      <c r="BG151" s="189">
        <f>IF(N151="zákl. přenesená",J151,0)</f>
        <v>0</v>
      </c>
      <c r="BH151" s="189">
        <f>IF(N151="sníž. přenesená",J151,0)</f>
        <v>0</v>
      </c>
      <c r="BI151" s="189">
        <f>IF(N151="nulová",J151,0)</f>
        <v>0</v>
      </c>
      <c r="BJ151" s="17" t="s">
        <v>81</v>
      </c>
      <c r="BK151" s="189">
        <f>ROUND(I151*H151,2)</f>
        <v>0</v>
      </c>
      <c r="BL151" s="17" t="s">
        <v>143</v>
      </c>
      <c r="BM151" s="188" t="s">
        <v>491</v>
      </c>
    </row>
    <row r="152" s="1" customFormat="1">
      <c r="B152" s="36"/>
      <c r="D152" s="190" t="s">
        <v>132</v>
      </c>
      <c r="F152" s="191" t="s">
        <v>256</v>
      </c>
      <c r="I152" s="117"/>
      <c r="L152" s="36"/>
      <c r="M152" s="192"/>
      <c r="N152" s="72"/>
      <c r="O152" s="72"/>
      <c r="P152" s="72"/>
      <c r="Q152" s="72"/>
      <c r="R152" s="72"/>
      <c r="S152" s="72"/>
      <c r="T152" s="73"/>
      <c r="AT152" s="17" t="s">
        <v>132</v>
      </c>
      <c r="AU152" s="17" t="s">
        <v>83</v>
      </c>
    </row>
    <row r="153" s="12" customFormat="1">
      <c r="B153" s="197"/>
      <c r="D153" s="190" t="s">
        <v>219</v>
      </c>
      <c r="E153" s="198" t="s">
        <v>1</v>
      </c>
      <c r="F153" s="199" t="s">
        <v>492</v>
      </c>
      <c r="H153" s="200">
        <v>450</v>
      </c>
      <c r="I153" s="201"/>
      <c r="L153" s="197"/>
      <c r="M153" s="202"/>
      <c r="N153" s="203"/>
      <c r="O153" s="203"/>
      <c r="P153" s="203"/>
      <c r="Q153" s="203"/>
      <c r="R153" s="203"/>
      <c r="S153" s="203"/>
      <c r="T153" s="204"/>
      <c r="AT153" s="198" t="s">
        <v>219</v>
      </c>
      <c r="AU153" s="198" t="s">
        <v>83</v>
      </c>
      <c r="AV153" s="12" t="s">
        <v>83</v>
      </c>
      <c r="AW153" s="12" t="s">
        <v>30</v>
      </c>
      <c r="AX153" s="12" t="s">
        <v>81</v>
      </c>
      <c r="AY153" s="198" t="s">
        <v>122</v>
      </c>
    </row>
    <row r="154" s="13" customFormat="1">
      <c r="B154" s="205"/>
      <c r="D154" s="190" t="s">
        <v>219</v>
      </c>
      <c r="E154" s="206" t="s">
        <v>1</v>
      </c>
      <c r="F154" s="207" t="s">
        <v>258</v>
      </c>
      <c r="H154" s="206" t="s">
        <v>1</v>
      </c>
      <c r="I154" s="208"/>
      <c r="L154" s="205"/>
      <c r="M154" s="209"/>
      <c r="N154" s="210"/>
      <c r="O154" s="210"/>
      <c r="P154" s="210"/>
      <c r="Q154" s="210"/>
      <c r="R154" s="210"/>
      <c r="S154" s="210"/>
      <c r="T154" s="211"/>
      <c r="AT154" s="206" t="s">
        <v>219</v>
      </c>
      <c r="AU154" s="206" t="s">
        <v>83</v>
      </c>
      <c r="AV154" s="13" t="s">
        <v>81</v>
      </c>
      <c r="AW154" s="13" t="s">
        <v>30</v>
      </c>
      <c r="AX154" s="13" t="s">
        <v>73</v>
      </c>
      <c r="AY154" s="206" t="s">
        <v>122</v>
      </c>
    </row>
    <row r="155" s="1" customFormat="1" ht="24" customHeight="1">
      <c r="B155" s="176"/>
      <c r="C155" s="177" t="s">
        <v>164</v>
      </c>
      <c r="D155" s="177" t="s">
        <v>125</v>
      </c>
      <c r="E155" s="178" t="s">
        <v>383</v>
      </c>
      <c r="F155" s="179" t="s">
        <v>384</v>
      </c>
      <c r="G155" s="180" t="s">
        <v>216</v>
      </c>
      <c r="H155" s="181">
        <v>55</v>
      </c>
      <c r="I155" s="182"/>
      <c r="J155" s="183">
        <f>ROUND(I155*H155,2)</f>
        <v>0</v>
      </c>
      <c r="K155" s="179" t="s">
        <v>207</v>
      </c>
      <c r="L155" s="36"/>
      <c r="M155" s="184" t="s">
        <v>1</v>
      </c>
      <c r="N155" s="185" t="s">
        <v>38</v>
      </c>
      <c r="O155" s="72"/>
      <c r="P155" s="186">
        <f>O155*H155</f>
        <v>0</v>
      </c>
      <c r="Q155" s="186">
        <v>0</v>
      </c>
      <c r="R155" s="186">
        <f>Q155*H155</f>
        <v>0</v>
      </c>
      <c r="S155" s="186">
        <v>0</v>
      </c>
      <c r="T155" s="187">
        <f>S155*H155</f>
        <v>0</v>
      </c>
      <c r="AR155" s="188" t="s">
        <v>143</v>
      </c>
      <c r="AT155" s="188" t="s">
        <v>125</v>
      </c>
      <c r="AU155" s="188" t="s">
        <v>83</v>
      </c>
      <c r="AY155" s="17" t="s">
        <v>122</v>
      </c>
      <c r="BE155" s="189">
        <f>IF(N155="základní",J155,0)</f>
        <v>0</v>
      </c>
      <c r="BF155" s="189">
        <f>IF(N155="snížená",J155,0)</f>
        <v>0</v>
      </c>
      <c r="BG155" s="189">
        <f>IF(N155="zákl. přenesená",J155,0)</f>
        <v>0</v>
      </c>
      <c r="BH155" s="189">
        <f>IF(N155="sníž. přenesená",J155,0)</f>
        <v>0</v>
      </c>
      <c r="BI155" s="189">
        <f>IF(N155="nulová",J155,0)</f>
        <v>0</v>
      </c>
      <c r="BJ155" s="17" t="s">
        <v>81</v>
      </c>
      <c r="BK155" s="189">
        <f>ROUND(I155*H155,2)</f>
        <v>0</v>
      </c>
      <c r="BL155" s="17" t="s">
        <v>143</v>
      </c>
      <c r="BM155" s="188" t="s">
        <v>493</v>
      </c>
    </row>
    <row r="156" s="1" customFormat="1">
      <c r="B156" s="36"/>
      <c r="D156" s="190" t="s">
        <v>132</v>
      </c>
      <c r="F156" s="191" t="s">
        <v>386</v>
      </c>
      <c r="I156" s="117"/>
      <c r="L156" s="36"/>
      <c r="M156" s="192"/>
      <c r="N156" s="72"/>
      <c r="O156" s="72"/>
      <c r="P156" s="72"/>
      <c r="Q156" s="72"/>
      <c r="R156" s="72"/>
      <c r="S156" s="72"/>
      <c r="T156" s="73"/>
      <c r="AT156" s="17" t="s">
        <v>132</v>
      </c>
      <c r="AU156" s="17" t="s">
        <v>83</v>
      </c>
    </row>
    <row r="157" s="1" customFormat="1" ht="24" customHeight="1">
      <c r="B157" s="176"/>
      <c r="C157" s="177" t="s">
        <v>170</v>
      </c>
      <c r="D157" s="177" t="s">
        <v>125</v>
      </c>
      <c r="E157" s="178" t="s">
        <v>387</v>
      </c>
      <c r="F157" s="179" t="s">
        <v>388</v>
      </c>
      <c r="G157" s="180" t="s">
        <v>206</v>
      </c>
      <c r="H157" s="181">
        <v>891</v>
      </c>
      <c r="I157" s="182"/>
      <c r="J157" s="183">
        <f>ROUND(I157*H157,2)</f>
        <v>0</v>
      </c>
      <c r="K157" s="179" t="s">
        <v>207</v>
      </c>
      <c r="L157" s="36"/>
      <c r="M157" s="184" t="s">
        <v>1</v>
      </c>
      <c r="N157" s="185" t="s">
        <v>38</v>
      </c>
      <c r="O157" s="72"/>
      <c r="P157" s="186">
        <f>O157*H157</f>
        <v>0</v>
      </c>
      <c r="Q157" s="186">
        <v>0</v>
      </c>
      <c r="R157" s="186">
        <f>Q157*H157</f>
        <v>0</v>
      </c>
      <c r="S157" s="186">
        <v>0</v>
      </c>
      <c r="T157" s="187">
        <f>S157*H157</f>
        <v>0</v>
      </c>
      <c r="AR157" s="188" t="s">
        <v>143</v>
      </c>
      <c r="AT157" s="188" t="s">
        <v>125</v>
      </c>
      <c r="AU157" s="188" t="s">
        <v>83</v>
      </c>
      <c r="AY157" s="17" t="s">
        <v>122</v>
      </c>
      <c r="BE157" s="189">
        <f>IF(N157="základní",J157,0)</f>
        <v>0</v>
      </c>
      <c r="BF157" s="189">
        <f>IF(N157="snížená",J157,0)</f>
        <v>0</v>
      </c>
      <c r="BG157" s="189">
        <f>IF(N157="zákl. přenesená",J157,0)</f>
        <v>0</v>
      </c>
      <c r="BH157" s="189">
        <f>IF(N157="sníž. přenesená",J157,0)</f>
        <v>0</v>
      </c>
      <c r="BI157" s="189">
        <f>IF(N157="nulová",J157,0)</f>
        <v>0</v>
      </c>
      <c r="BJ157" s="17" t="s">
        <v>81</v>
      </c>
      <c r="BK157" s="189">
        <f>ROUND(I157*H157,2)</f>
        <v>0</v>
      </c>
      <c r="BL157" s="17" t="s">
        <v>143</v>
      </c>
      <c r="BM157" s="188" t="s">
        <v>494</v>
      </c>
    </row>
    <row r="158" s="1" customFormat="1">
      <c r="B158" s="36"/>
      <c r="D158" s="190" t="s">
        <v>132</v>
      </c>
      <c r="F158" s="191" t="s">
        <v>390</v>
      </c>
      <c r="I158" s="117"/>
      <c r="L158" s="36"/>
      <c r="M158" s="192"/>
      <c r="N158" s="72"/>
      <c r="O158" s="72"/>
      <c r="P158" s="72"/>
      <c r="Q158" s="72"/>
      <c r="R158" s="72"/>
      <c r="S158" s="72"/>
      <c r="T158" s="73"/>
      <c r="AT158" s="17" t="s">
        <v>132</v>
      </c>
      <c r="AU158" s="17" t="s">
        <v>83</v>
      </c>
    </row>
    <row r="159" s="12" customFormat="1">
      <c r="B159" s="197"/>
      <c r="D159" s="190" t="s">
        <v>219</v>
      </c>
      <c r="E159" s="198" t="s">
        <v>1</v>
      </c>
      <c r="F159" s="199" t="s">
        <v>495</v>
      </c>
      <c r="H159" s="200">
        <v>891</v>
      </c>
      <c r="I159" s="201"/>
      <c r="L159" s="197"/>
      <c r="M159" s="202"/>
      <c r="N159" s="203"/>
      <c r="O159" s="203"/>
      <c r="P159" s="203"/>
      <c r="Q159" s="203"/>
      <c r="R159" s="203"/>
      <c r="S159" s="203"/>
      <c r="T159" s="204"/>
      <c r="AT159" s="198" t="s">
        <v>219</v>
      </c>
      <c r="AU159" s="198" t="s">
        <v>83</v>
      </c>
      <c r="AV159" s="12" t="s">
        <v>83</v>
      </c>
      <c r="AW159" s="12" t="s">
        <v>30</v>
      </c>
      <c r="AX159" s="12" t="s">
        <v>81</v>
      </c>
      <c r="AY159" s="198" t="s">
        <v>122</v>
      </c>
    </row>
    <row r="160" s="13" customFormat="1">
      <c r="B160" s="205"/>
      <c r="D160" s="190" t="s">
        <v>219</v>
      </c>
      <c r="E160" s="206" t="s">
        <v>1</v>
      </c>
      <c r="F160" s="207" t="s">
        <v>221</v>
      </c>
      <c r="H160" s="206" t="s">
        <v>1</v>
      </c>
      <c r="I160" s="208"/>
      <c r="L160" s="205"/>
      <c r="M160" s="209"/>
      <c r="N160" s="210"/>
      <c r="O160" s="210"/>
      <c r="P160" s="210"/>
      <c r="Q160" s="210"/>
      <c r="R160" s="210"/>
      <c r="S160" s="210"/>
      <c r="T160" s="211"/>
      <c r="AT160" s="206" t="s">
        <v>219</v>
      </c>
      <c r="AU160" s="206" t="s">
        <v>83</v>
      </c>
      <c r="AV160" s="13" t="s">
        <v>81</v>
      </c>
      <c r="AW160" s="13" t="s">
        <v>30</v>
      </c>
      <c r="AX160" s="13" t="s">
        <v>73</v>
      </c>
      <c r="AY160" s="206" t="s">
        <v>122</v>
      </c>
    </row>
    <row r="161" s="1" customFormat="1" ht="16.5" customHeight="1">
      <c r="B161" s="176"/>
      <c r="C161" s="212" t="s">
        <v>175</v>
      </c>
      <c r="D161" s="212" t="s">
        <v>268</v>
      </c>
      <c r="E161" s="213" t="s">
        <v>269</v>
      </c>
      <c r="F161" s="214" t="s">
        <v>270</v>
      </c>
      <c r="G161" s="215" t="s">
        <v>271</v>
      </c>
      <c r="H161" s="216">
        <v>0.40100000000000002</v>
      </c>
      <c r="I161" s="217"/>
      <c r="J161" s="218">
        <f>ROUND(I161*H161,2)</f>
        <v>0</v>
      </c>
      <c r="K161" s="214" t="s">
        <v>207</v>
      </c>
      <c r="L161" s="219"/>
      <c r="M161" s="220" t="s">
        <v>1</v>
      </c>
      <c r="N161" s="221" t="s">
        <v>38</v>
      </c>
      <c r="O161" s="72"/>
      <c r="P161" s="186">
        <f>O161*H161</f>
        <v>0</v>
      </c>
      <c r="Q161" s="186">
        <v>0.001</v>
      </c>
      <c r="R161" s="186">
        <f>Q161*H161</f>
        <v>0.00040100000000000004</v>
      </c>
      <c r="S161" s="186">
        <v>0</v>
      </c>
      <c r="T161" s="187">
        <f>S161*H161</f>
        <v>0</v>
      </c>
      <c r="AR161" s="188" t="s">
        <v>164</v>
      </c>
      <c r="AT161" s="188" t="s">
        <v>268</v>
      </c>
      <c r="AU161" s="188" t="s">
        <v>83</v>
      </c>
      <c r="AY161" s="17" t="s">
        <v>122</v>
      </c>
      <c r="BE161" s="189">
        <f>IF(N161="základní",J161,0)</f>
        <v>0</v>
      </c>
      <c r="BF161" s="189">
        <f>IF(N161="snížená",J161,0)</f>
        <v>0</v>
      </c>
      <c r="BG161" s="189">
        <f>IF(N161="zákl. přenesená",J161,0)</f>
        <v>0</v>
      </c>
      <c r="BH161" s="189">
        <f>IF(N161="sníž. přenesená",J161,0)</f>
        <v>0</v>
      </c>
      <c r="BI161" s="189">
        <f>IF(N161="nulová",J161,0)</f>
        <v>0</v>
      </c>
      <c r="BJ161" s="17" t="s">
        <v>81</v>
      </c>
      <c r="BK161" s="189">
        <f>ROUND(I161*H161,2)</f>
        <v>0</v>
      </c>
      <c r="BL161" s="17" t="s">
        <v>143</v>
      </c>
      <c r="BM161" s="188" t="s">
        <v>496</v>
      </c>
    </row>
    <row r="162" s="1" customFormat="1">
      <c r="B162" s="36"/>
      <c r="D162" s="190" t="s">
        <v>132</v>
      </c>
      <c r="F162" s="191" t="s">
        <v>270</v>
      </c>
      <c r="I162" s="117"/>
      <c r="L162" s="36"/>
      <c r="M162" s="192"/>
      <c r="N162" s="72"/>
      <c r="O162" s="72"/>
      <c r="P162" s="72"/>
      <c r="Q162" s="72"/>
      <c r="R162" s="72"/>
      <c r="S162" s="72"/>
      <c r="T162" s="73"/>
      <c r="AT162" s="17" t="s">
        <v>132</v>
      </c>
      <c r="AU162" s="17" t="s">
        <v>83</v>
      </c>
    </row>
    <row r="163" s="12" customFormat="1">
      <c r="B163" s="197"/>
      <c r="D163" s="190" t="s">
        <v>219</v>
      </c>
      <c r="E163" s="198" t="s">
        <v>1</v>
      </c>
      <c r="F163" s="199" t="s">
        <v>497</v>
      </c>
      <c r="H163" s="200">
        <v>26.73</v>
      </c>
      <c r="I163" s="201"/>
      <c r="L163" s="197"/>
      <c r="M163" s="202"/>
      <c r="N163" s="203"/>
      <c r="O163" s="203"/>
      <c r="P163" s="203"/>
      <c r="Q163" s="203"/>
      <c r="R163" s="203"/>
      <c r="S163" s="203"/>
      <c r="T163" s="204"/>
      <c r="AT163" s="198" t="s">
        <v>219</v>
      </c>
      <c r="AU163" s="198" t="s">
        <v>83</v>
      </c>
      <c r="AV163" s="12" t="s">
        <v>83</v>
      </c>
      <c r="AW163" s="12" t="s">
        <v>30</v>
      </c>
      <c r="AX163" s="12" t="s">
        <v>81</v>
      </c>
      <c r="AY163" s="198" t="s">
        <v>122</v>
      </c>
    </row>
    <row r="164" s="13" customFormat="1">
      <c r="B164" s="205"/>
      <c r="D164" s="190" t="s">
        <v>219</v>
      </c>
      <c r="E164" s="206" t="s">
        <v>1</v>
      </c>
      <c r="F164" s="207" t="s">
        <v>394</v>
      </c>
      <c r="H164" s="206" t="s">
        <v>1</v>
      </c>
      <c r="I164" s="208"/>
      <c r="L164" s="205"/>
      <c r="M164" s="209"/>
      <c r="N164" s="210"/>
      <c r="O164" s="210"/>
      <c r="P164" s="210"/>
      <c r="Q164" s="210"/>
      <c r="R164" s="210"/>
      <c r="S164" s="210"/>
      <c r="T164" s="211"/>
      <c r="AT164" s="206" t="s">
        <v>219</v>
      </c>
      <c r="AU164" s="206" t="s">
        <v>83</v>
      </c>
      <c r="AV164" s="13" t="s">
        <v>81</v>
      </c>
      <c r="AW164" s="13" t="s">
        <v>30</v>
      </c>
      <c r="AX164" s="13" t="s">
        <v>73</v>
      </c>
      <c r="AY164" s="206" t="s">
        <v>122</v>
      </c>
    </row>
    <row r="165" s="12" customFormat="1">
      <c r="B165" s="197"/>
      <c r="D165" s="190" t="s">
        <v>219</v>
      </c>
      <c r="F165" s="199" t="s">
        <v>498</v>
      </c>
      <c r="H165" s="200">
        <v>0.40100000000000002</v>
      </c>
      <c r="I165" s="201"/>
      <c r="L165" s="197"/>
      <c r="M165" s="202"/>
      <c r="N165" s="203"/>
      <c r="O165" s="203"/>
      <c r="P165" s="203"/>
      <c r="Q165" s="203"/>
      <c r="R165" s="203"/>
      <c r="S165" s="203"/>
      <c r="T165" s="204"/>
      <c r="AT165" s="198" t="s">
        <v>219</v>
      </c>
      <c r="AU165" s="198" t="s">
        <v>83</v>
      </c>
      <c r="AV165" s="12" t="s">
        <v>83</v>
      </c>
      <c r="AW165" s="12" t="s">
        <v>3</v>
      </c>
      <c r="AX165" s="12" t="s">
        <v>81</v>
      </c>
      <c r="AY165" s="198" t="s">
        <v>122</v>
      </c>
    </row>
    <row r="166" s="1" customFormat="1" ht="24" customHeight="1">
      <c r="B166" s="176"/>
      <c r="C166" s="177" t="s">
        <v>182</v>
      </c>
      <c r="D166" s="177" t="s">
        <v>125</v>
      </c>
      <c r="E166" s="178" t="s">
        <v>396</v>
      </c>
      <c r="F166" s="179" t="s">
        <v>397</v>
      </c>
      <c r="G166" s="180" t="s">
        <v>206</v>
      </c>
      <c r="H166" s="181">
        <v>990</v>
      </c>
      <c r="I166" s="182"/>
      <c r="J166" s="183">
        <f>ROUND(I166*H166,2)</f>
        <v>0</v>
      </c>
      <c r="K166" s="179" t="s">
        <v>207</v>
      </c>
      <c r="L166" s="36"/>
      <c r="M166" s="184" t="s">
        <v>1</v>
      </c>
      <c r="N166" s="185" t="s">
        <v>38</v>
      </c>
      <c r="O166" s="72"/>
      <c r="P166" s="186">
        <f>O166*H166</f>
        <v>0</v>
      </c>
      <c r="Q166" s="186">
        <v>0</v>
      </c>
      <c r="R166" s="186">
        <f>Q166*H166</f>
        <v>0</v>
      </c>
      <c r="S166" s="186">
        <v>0</v>
      </c>
      <c r="T166" s="187">
        <f>S166*H166</f>
        <v>0</v>
      </c>
      <c r="AR166" s="188" t="s">
        <v>143</v>
      </c>
      <c r="AT166" s="188" t="s">
        <v>125</v>
      </c>
      <c r="AU166" s="188" t="s">
        <v>83</v>
      </c>
      <c r="AY166" s="17" t="s">
        <v>122</v>
      </c>
      <c r="BE166" s="189">
        <f>IF(N166="základní",J166,0)</f>
        <v>0</v>
      </c>
      <c r="BF166" s="189">
        <f>IF(N166="snížená",J166,0)</f>
        <v>0</v>
      </c>
      <c r="BG166" s="189">
        <f>IF(N166="zákl. přenesená",J166,0)</f>
        <v>0</v>
      </c>
      <c r="BH166" s="189">
        <f>IF(N166="sníž. přenesená",J166,0)</f>
        <v>0</v>
      </c>
      <c r="BI166" s="189">
        <f>IF(N166="nulová",J166,0)</f>
        <v>0</v>
      </c>
      <c r="BJ166" s="17" t="s">
        <v>81</v>
      </c>
      <c r="BK166" s="189">
        <f>ROUND(I166*H166,2)</f>
        <v>0</v>
      </c>
      <c r="BL166" s="17" t="s">
        <v>143</v>
      </c>
      <c r="BM166" s="188" t="s">
        <v>499</v>
      </c>
    </row>
    <row r="167" s="1" customFormat="1">
      <c r="B167" s="36"/>
      <c r="D167" s="190" t="s">
        <v>132</v>
      </c>
      <c r="F167" s="191" t="s">
        <v>399</v>
      </c>
      <c r="I167" s="117"/>
      <c r="L167" s="36"/>
      <c r="M167" s="192"/>
      <c r="N167" s="72"/>
      <c r="O167" s="72"/>
      <c r="P167" s="72"/>
      <c r="Q167" s="72"/>
      <c r="R167" s="72"/>
      <c r="S167" s="72"/>
      <c r="T167" s="73"/>
      <c r="AT167" s="17" t="s">
        <v>132</v>
      </c>
      <c r="AU167" s="17" t="s">
        <v>83</v>
      </c>
    </row>
    <row r="168" s="12" customFormat="1">
      <c r="B168" s="197"/>
      <c r="D168" s="190" t="s">
        <v>219</v>
      </c>
      <c r="E168" s="198" t="s">
        <v>1</v>
      </c>
      <c r="F168" s="199" t="s">
        <v>500</v>
      </c>
      <c r="H168" s="200">
        <v>990</v>
      </c>
      <c r="I168" s="201"/>
      <c r="L168" s="197"/>
      <c r="M168" s="202"/>
      <c r="N168" s="203"/>
      <c r="O168" s="203"/>
      <c r="P168" s="203"/>
      <c r="Q168" s="203"/>
      <c r="R168" s="203"/>
      <c r="S168" s="203"/>
      <c r="T168" s="204"/>
      <c r="AT168" s="198" t="s">
        <v>219</v>
      </c>
      <c r="AU168" s="198" t="s">
        <v>83</v>
      </c>
      <c r="AV168" s="12" t="s">
        <v>83</v>
      </c>
      <c r="AW168" s="12" t="s">
        <v>30</v>
      </c>
      <c r="AX168" s="12" t="s">
        <v>81</v>
      </c>
      <c r="AY168" s="198" t="s">
        <v>122</v>
      </c>
    </row>
    <row r="169" s="13" customFormat="1">
      <c r="B169" s="205"/>
      <c r="D169" s="190" t="s">
        <v>219</v>
      </c>
      <c r="E169" s="206" t="s">
        <v>1</v>
      </c>
      <c r="F169" s="207" t="s">
        <v>221</v>
      </c>
      <c r="H169" s="206" t="s">
        <v>1</v>
      </c>
      <c r="I169" s="208"/>
      <c r="L169" s="205"/>
      <c r="M169" s="209"/>
      <c r="N169" s="210"/>
      <c r="O169" s="210"/>
      <c r="P169" s="210"/>
      <c r="Q169" s="210"/>
      <c r="R169" s="210"/>
      <c r="S169" s="210"/>
      <c r="T169" s="211"/>
      <c r="AT169" s="206" t="s">
        <v>219</v>
      </c>
      <c r="AU169" s="206" t="s">
        <v>83</v>
      </c>
      <c r="AV169" s="13" t="s">
        <v>81</v>
      </c>
      <c r="AW169" s="13" t="s">
        <v>30</v>
      </c>
      <c r="AX169" s="13" t="s">
        <v>73</v>
      </c>
      <c r="AY169" s="206" t="s">
        <v>122</v>
      </c>
    </row>
    <row r="170" s="11" customFormat="1" ht="22.8" customHeight="1">
      <c r="B170" s="163"/>
      <c r="D170" s="164" t="s">
        <v>72</v>
      </c>
      <c r="E170" s="174" t="s">
        <v>83</v>
      </c>
      <c r="F170" s="174" t="s">
        <v>401</v>
      </c>
      <c r="I170" s="166"/>
      <c r="J170" s="175">
        <f>BK170</f>
        <v>0</v>
      </c>
      <c r="L170" s="163"/>
      <c r="M170" s="168"/>
      <c r="N170" s="169"/>
      <c r="O170" s="169"/>
      <c r="P170" s="170">
        <f>SUM(P171:P190)</f>
        <v>0</v>
      </c>
      <c r="Q170" s="169"/>
      <c r="R170" s="170">
        <f>SUM(R171:R190)</f>
        <v>23.2338472</v>
      </c>
      <c r="S170" s="169"/>
      <c r="T170" s="171">
        <f>SUM(T171:T190)</f>
        <v>0</v>
      </c>
      <c r="AR170" s="164" t="s">
        <v>81</v>
      </c>
      <c r="AT170" s="172" t="s">
        <v>72</v>
      </c>
      <c r="AU170" s="172" t="s">
        <v>81</v>
      </c>
      <c r="AY170" s="164" t="s">
        <v>122</v>
      </c>
      <c r="BK170" s="173">
        <f>SUM(BK171:BK190)</f>
        <v>0</v>
      </c>
    </row>
    <row r="171" s="1" customFormat="1" ht="16.5" customHeight="1">
      <c r="B171" s="176"/>
      <c r="C171" s="177" t="s">
        <v>186</v>
      </c>
      <c r="D171" s="177" t="s">
        <v>125</v>
      </c>
      <c r="E171" s="178" t="s">
        <v>402</v>
      </c>
      <c r="F171" s="179" t="s">
        <v>403</v>
      </c>
      <c r="G171" s="180" t="s">
        <v>206</v>
      </c>
      <c r="H171" s="181">
        <v>61.600000000000001</v>
      </c>
      <c r="I171" s="182"/>
      <c r="J171" s="183">
        <f>ROUND(I171*H171,2)</f>
        <v>0</v>
      </c>
      <c r="K171" s="179" t="s">
        <v>207</v>
      </c>
      <c r="L171" s="36"/>
      <c r="M171" s="184" t="s">
        <v>1</v>
      </c>
      <c r="N171" s="185" t="s">
        <v>38</v>
      </c>
      <c r="O171" s="72"/>
      <c r="P171" s="186">
        <f>O171*H171</f>
        <v>0</v>
      </c>
      <c r="Q171" s="186">
        <v>0</v>
      </c>
      <c r="R171" s="186">
        <f>Q171*H171</f>
        <v>0</v>
      </c>
      <c r="S171" s="186">
        <v>0</v>
      </c>
      <c r="T171" s="187">
        <f>S171*H171</f>
        <v>0</v>
      </c>
      <c r="AR171" s="188" t="s">
        <v>143</v>
      </c>
      <c r="AT171" s="188" t="s">
        <v>125</v>
      </c>
      <c r="AU171" s="188" t="s">
        <v>83</v>
      </c>
      <c r="AY171" s="17" t="s">
        <v>122</v>
      </c>
      <c r="BE171" s="189">
        <f>IF(N171="základní",J171,0)</f>
        <v>0</v>
      </c>
      <c r="BF171" s="189">
        <f>IF(N171="snížená",J171,0)</f>
        <v>0</v>
      </c>
      <c r="BG171" s="189">
        <f>IF(N171="zákl. přenesená",J171,0)</f>
        <v>0</v>
      </c>
      <c r="BH171" s="189">
        <f>IF(N171="sníž. přenesená",J171,0)</f>
        <v>0</v>
      </c>
      <c r="BI171" s="189">
        <f>IF(N171="nulová",J171,0)</f>
        <v>0</v>
      </c>
      <c r="BJ171" s="17" t="s">
        <v>81</v>
      </c>
      <c r="BK171" s="189">
        <f>ROUND(I171*H171,2)</f>
        <v>0</v>
      </c>
      <c r="BL171" s="17" t="s">
        <v>143</v>
      </c>
      <c r="BM171" s="188" t="s">
        <v>501</v>
      </c>
    </row>
    <row r="172" s="1" customFormat="1">
      <c r="B172" s="36"/>
      <c r="D172" s="190" t="s">
        <v>132</v>
      </c>
      <c r="F172" s="191" t="s">
        <v>405</v>
      </c>
      <c r="I172" s="117"/>
      <c r="L172" s="36"/>
      <c r="M172" s="192"/>
      <c r="N172" s="72"/>
      <c r="O172" s="72"/>
      <c r="P172" s="72"/>
      <c r="Q172" s="72"/>
      <c r="R172" s="72"/>
      <c r="S172" s="72"/>
      <c r="T172" s="73"/>
      <c r="AT172" s="17" t="s">
        <v>132</v>
      </c>
      <c r="AU172" s="17" t="s">
        <v>83</v>
      </c>
    </row>
    <row r="173" s="1" customFormat="1" ht="16.5" customHeight="1">
      <c r="B173" s="176"/>
      <c r="C173" s="177" t="s">
        <v>190</v>
      </c>
      <c r="D173" s="177" t="s">
        <v>125</v>
      </c>
      <c r="E173" s="178" t="s">
        <v>406</v>
      </c>
      <c r="F173" s="179" t="s">
        <v>407</v>
      </c>
      <c r="G173" s="180" t="s">
        <v>254</v>
      </c>
      <c r="H173" s="181">
        <v>1.0129999999999999</v>
      </c>
      <c r="I173" s="182"/>
      <c r="J173" s="183">
        <f>ROUND(I173*H173,2)</f>
        <v>0</v>
      </c>
      <c r="K173" s="179" t="s">
        <v>207</v>
      </c>
      <c r="L173" s="36"/>
      <c r="M173" s="184" t="s">
        <v>1</v>
      </c>
      <c r="N173" s="185" t="s">
        <v>38</v>
      </c>
      <c r="O173" s="72"/>
      <c r="P173" s="186">
        <f>O173*H173</f>
        <v>0</v>
      </c>
      <c r="Q173" s="186">
        <v>1.06277</v>
      </c>
      <c r="R173" s="186">
        <f>Q173*H173</f>
        <v>1.07658601</v>
      </c>
      <c r="S173" s="186">
        <v>0</v>
      </c>
      <c r="T173" s="187">
        <f>S173*H173</f>
        <v>0</v>
      </c>
      <c r="AR173" s="188" t="s">
        <v>143</v>
      </c>
      <c r="AT173" s="188" t="s">
        <v>125</v>
      </c>
      <c r="AU173" s="188" t="s">
        <v>83</v>
      </c>
      <c r="AY173" s="17" t="s">
        <v>122</v>
      </c>
      <c r="BE173" s="189">
        <f>IF(N173="základní",J173,0)</f>
        <v>0</v>
      </c>
      <c r="BF173" s="189">
        <f>IF(N173="snížená",J173,0)</f>
        <v>0</v>
      </c>
      <c r="BG173" s="189">
        <f>IF(N173="zákl. přenesená",J173,0)</f>
        <v>0</v>
      </c>
      <c r="BH173" s="189">
        <f>IF(N173="sníž. přenesená",J173,0)</f>
        <v>0</v>
      </c>
      <c r="BI173" s="189">
        <f>IF(N173="nulová",J173,0)</f>
        <v>0</v>
      </c>
      <c r="BJ173" s="17" t="s">
        <v>81</v>
      </c>
      <c r="BK173" s="189">
        <f>ROUND(I173*H173,2)</f>
        <v>0</v>
      </c>
      <c r="BL173" s="17" t="s">
        <v>143</v>
      </c>
      <c r="BM173" s="188" t="s">
        <v>502</v>
      </c>
    </row>
    <row r="174" s="1" customFormat="1">
      <c r="B174" s="36"/>
      <c r="D174" s="190" t="s">
        <v>132</v>
      </c>
      <c r="F174" s="191" t="s">
        <v>409</v>
      </c>
      <c r="I174" s="117"/>
      <c r="L174" s="36"/>
      <c r="M174" s="192"/>
      <c r="N174" s="72"/>
      <c r="O174" s="72"/>
      <c r="P174" s="72"/>
      <c r="Q174" s="72"/>
      <c r="R174" s="72"/>
      <c r="S174" s="72"/>
      <c r="T174" s="73"/>
      <c r="AT174" s="17" t="s">
        <v>132</v>
      </c>
      <c r="AU174" s="17" t="s">
        <v>83</v>
      </c>
    </row>
    <row r="175" s="12" customFormat="1">
      <c r="B175" s="197"/>
      <c r="D175" s="190" t="s">
        <v>219</v>
      </c>
      <c r="E175" s="198" t="s">
        <v>1</v>
      </c>
      <c r="F175" s="199" t="s">
        <v>503</v>
      </c>
      <c r="H175" s="200">
        <v>1.0129999999999999</v>
      </c>
      <c r="I175" s="201"/>
      <c r="L175" s="197"/>
      <c r="M175" s="202"/>
      <c r="N175" s="203"/>
      <c r="O175" s="203"/>
      <c r="P175" s="203"/>
      <c r="Q175" s="203"/>
      <c r="R175" s="203"/>
      <c r="S175" s="203"/>
      <c r="T175" s="204"/>
      <c r="AT175" s="198" t="s">
        <v>219</v>
      </c>
      <c r="AU175" s="198" t="s">
        <v>83</v>
      </c>
      <c r="AV175" s="12" t="s">
        <v>83</v>
      </c>
      <c r="AW175" s="12" t="s">
        <v>30</v>
      </c>
      <c r="AX175" s="12" t="s">
        <v>81</v>
      </c>
      <c r="AY175" s="198" t="s">
        <v>122</v>
      </c>
    </row>
    <row r="176" s="13" customFormat="1">
      <c r="B176" s="205"/>
      <c r="D176" s="190" t="s">
        <v>219</v>
      </c>
      <c r="E176" s="206" t="s">
        <v>1</v>
      </c>
      <c r="F176" s="207" t="s">
        <v>411</v>
      </c>
      <c r="H176" s="206" t="s">
        <v>1</v>
      </c>
      <c r="I176" s="208"/>
      <c r="L176" s="205"/>
      <c r="M176" s="209"/>
      <c r="N176" s="210"/>
      <c r="O176" s="210"/>
      <c r="P176" s="210"/>
      <c r="Q176" s="210"/>
      <c r="R176" s="210"/>
      <c r="S176" s="210"/>
      <c r="T176" s="211"/>
      <c r="AT176" s="206" t="s">
        <v>219</v>
      </c>
      <c r="AU176" s="206" t="s">
        <v>83</v>
      </c>
      <c r="AV176" s="13" t="s">
        <v>81</v>
      </c>
      <c r="AW176" s="13" t="s">
        <v>30</v>
      </c>
      <c r="AX176" s="13" t="s">
        <v>73</v>
      </c>
      <c r="AY176" s="206" t="s">
        <v>122</v>
      </c>
    </row>
    <row r="177" s="1" customFormat="1" ht="24" customHeight="1">
      <c r="B177" s="176"/>
      <c r="C177" s="177" t="s">
        <v>275</v>
      </c>
      <c r="D177" s="177" t="s">
        <v>125</v>
      </c>
      <c r="E177" s="178" t="s">
        <v>412</v>
      </c>
      <c r="F177" s="179" t="s">
        <v>413</v>
      </c>
      <c r="G177" s="180" t="s">
        <v>216</v>
      </c>
      <c r="H177" s="181">
        <v>8</v>
      </c>
      <c r="I177" s="182"/>
      <c r="J177" s="183">
        <f>ROUND(I177*H177,2)</f>
        <v>0</v>
      </c>
      <c r="K177" s="179" t="s">
        <v>207</v>
      </c>
      <c r="L177" s="36"/>
      <c r="M177" s="184" t="s">
        <v>1</v>
      </c>
      <c r="N177" s="185" t="s">
        <v>38</v>
      </c>
      <c r="O177" s="72"/>
      <c r="P177" s="186">
        <f>O177*H177</f>
        <v>0</v>
      </c>
      <c r="Q177" s="186">
        <v>2.45329</v>
      </c>
      <c r="R177" s="186">
        <f>Q177*H177</f>
        <v>19.62632</v>
      </c>
      <c r="S177" s="186">
        <v>0</v>
      </c>
      <c r="T177" s="187">
        <f>S177*H177</f>
        <v>0</v>
      </c>
      <c r="AR177" s="188" t="s">
        <v>143</v>
      </c>
      <c r="AT177" s="188" t="s">
        <v>125</v>
      </c>
      <c r="AU177" s="188" t="s">
        <v>83</v>
      </c>
      <c r="AY177" s="17" t="s">
        <v>122</v>
      </c>
      <c r="BE177" s="189">
        <f>IF(N177="základní",J177,0)</f>
        <v>0</v>
      </c>
      <c r="BF177" s="189">
        <f>IF(N177="snížená",J177,0)</f>
        <v>0</v>
      </c>
      <c r="BG177" s="189">
        <f>IF(N177="zákl. přenesená",J177,0)</f>
        <v>0</v>
      </c>
      <c r="BH177" s="189">
        <f>IF(N177="sníž. přenesená",J177,0)</f>
        <v>0</v>
      </c>
      <c r="BI177" s="189">
        <f>IF(N177="nulová",J177,0)</f>
        <v>0</v>
      </c>
      <c r="BJ177" s="17" t="s">
        <v>81</v>
      </c>
      <c r="BK177" s="189">
        <f>ROUND(I177*H177,2)</f>
        <v>0</v>
      </c>
      <c r="BL177" s="17" t="s">
        <v>143</v>
      </c>
      <c r="BM177" s="188" t="s">
        <v>504</v>
      </c>
    </row>
    <row r="178" s="1" customFormat="1">
      <c r="B178" s="36"/>
      <c r="D178" s="190" t="s">
        <v>132</v>
      </c>
      <c r="F178" s="191" t="s">
        <v>415</v>
      </c>
      <c r="I178" s="117"/>
      <c r="L178" s="36"/>
      <c r="M178" s="192"/>
      <c r="N178" s="72"/>
      <c r="O178" s="72"/>
      <c r="P178" s="72"/>
      <c r="Q178" s="72"/>
      <c r="R178" s="72"/>
      <c r="S178" s="72"/>
      <c r="T178" s="73"/>
      <c r="AT178" s="17" t="s">
        <v>132</v>
      </c>
      <c r="AU178" s="17" t="s">
        <v>83</v>
      </c>
    </row>
    <row r="179" s="12" customFormat="1">
      <c r="B179" s="197"/>
      <c r="D179" s="190" t="s">
        <v>219</v>
      </c>
      <c r="E179" s="198" t="s">
        <v>1</v>
      </c>
      <c r="F179" s="199" t="s">
        <v>505</v>
      </c>
      <c r="H179" s="200">
        <v>8</v>
      </c>
      <c r="I179" s="201"/>
      <c r="L179" s="197"/>
      <c r="M179" s="202"/>
      <c r="N179" s="203"/>
      <c r="O179" s="203"/>
      <c r="P179" s="203"/>
      <c r="Q179" s="203"/>
      <c r="R179" s="203"/>
      <c r="S179" s="203"/>
      <c r="T179" s="204"/>
      <c r="AT179" s="198" t="s">
        <v>219</v>
      </c>
      <c r="AU179" s="198" t="s">
        <v>83</v>
      </c>
      <c r="AV179" s="12" t="s">
        <v>83</v>
      </c>
      <c r="AW179" s="12" t="s">
        <v>30</v>
      </c>
      <c r="AX179" s="12" t="s">
        <v>81</v>
      </c>
      <c r="AY179" s="198" t="s">
        <v>122</v>
      </c>
    </row>
    <row r="180" s="13" customFormat="1">
      <c r="B180" s="205"/>
      <c r="D180" s="190" t="s">
        <v>219</v>
      </c>
      <c r="E180" s="206" t="s">
        <v>1</v>
      </c>
      <c r="F180" s="207" t="s">
        <v>417</v>
      </c>
      <c r="H180" s="206" t="s">
        <v>1</v>
      </c>
      <c r="I180" s="208"/>
      <c r="L180" s="205"/>
      <c r="M180" s="209"/>
      <c r="N180" s="210"/>
      <c r="O180" s="210"/>
      <c r="P180" s="210"/>
      <c r="Q180" s="210"/>
      <c r="R180" s="210"/>
      <c r="S180" s="210"/>
      <c r="T180" s="211"/>
      <c r="AT180" s="206" t="s">
        <v>219</v>
      </c>
      <c r="AU180" s="206" t="s">
        <v>83</v>
      </c>
      <c r="AV180" s="13" t="s">
        <v>81</v>
      </c>
      <c r="AW180" s="13" t="s">
        <v>30</v>
      </c>
      <c r="AX180" s="13" t="s">
        <v>73</v>
      </c>
      <c r="AY180" s="206" t="s">
        <v>122</v>
      </c>
    </row>
    <row r="181" s="13" customFormat="1">
      <c r="B181" s="205"/>
      <c r="D181" s="190" t="s">
        <v>219</v>
      </c>
      <c r="E181" s="206" t="s">
        <v>1</v>
      </c>
      <c r="F181" s="207" t="s">
        <v>418</v>
      </c>
      <c r="H181" s="206" t="s">
        <v>1</v>
      </c>
      <c r="I181" s="208"/>
      <c r="L181" s="205"/>
      <c r="M181" s="209"/>
      <c r="N181" s="210"/>
      <c r="O181" s="210"/>
      <c r="P181" s="210"/>
      <c r="Q181" s="210"/>
      <c r="R181" s="210"/>
      <c r="S181" s="210"/>
      <c r="T181" s="211"/>
      <c r="AT181" s="206" t="s">
        <v>219</v>
      </c>
      <c r="AU181" s="206" t="s">
        <v>83</v>
      </c>
      <c r="AV181" s="13" t="s">
        <v>81</v>
      </c>
      <c r="AW181" s="13" t="s">
        <v>30</v>
      </c>
      <c r="AX181" s="13" t="s">
        <v>73</v>
      </c>
      <c r="AY181" s="206" t="s">
        <v>122</v>
      </c>
    </row>
    <row r="182" s="1" customFormat="1" ht="16.5" customHeight="1">
      <c r="B182" s="176"/>
      <c r="C182" s="177" t="s">
        <v>8</v>
      </c>
      <c r="D182" s="177" t="s">
        <v>125</v>
      </c>
      <c r="E182" s="178" t="s">
        <v>419</v>
      </c>
      <c r="F182" s="179" t="s">
        <v>420</v>
      </c>
      <c r="G182" s="180" t="s">
        <v>206</v>
      </c>
      <c r="H182" s="181">
        <v>61.600000000000001</v>
      </c>
      <c r="I182" s="182"/>
      <c r="J182" s="183">
        <f>ROUND(I182*H182,2)</f>
        <v>0</v>
      </c>
      <c r="K182" s="179" t="s">
        <v>207</v>
      </c>
      <c r="L182" s="36"/>
      <c r="M182" s="184" t="s">
        <v>1</v>
      </c>
      <c r="N182" s="185" t="s">
        <v>38</v>
      </c>
      <c r="O182" s="72"/>
      <c r="P182" s="186">
        <f>O182*H182</f>
        <v>0</v>
      </c>
      <c r="Q182" s="186">
        <v>0.035099999999999999</v>
      </c>
      <c r="R182" s="186">
        <f>Q182*H182</f>
        <v>2.1621600000000001</v>
      </c>
      <c r="S182" s="186">
        <v>0</v>
      </c>
      <c r="T182" s="187">
        <f>S182*H182</f>
        <v>0</v>
      </c>
      <c r="AR182" s="188" t="s">
        <v>143</v>
      </c>
      <c r="AT182" s="188" t="s">
        <v>125</v>
      </c>
      <c r="AU182" s="188" t="s">
        <v>83</v>
      </c>
      <c r="AY182" s="17" t="s">
        <v>122</v>
      </c>
      <c r="BE182" s="189">
        <f>IF(N182="základní",J182,0)</f>
        <v>0</v>
      </c>
      <c r="BF182" s="189">
        <f>IF(N182="snížená",J182,0)</f>
        <v>0</v>
      </c>
      <c r="BG182" s="189">
        <f>IF(N182="zákl. přenesená",J182,0)</f>
        <v>0</v>
      </c>
      <c r="BH182" s="189">
        <f>IF(N182="sníž. přenesená",J182,0)</f>
        <v>0</v>
      </c>
      <c r="BI182" s="189">
        <f>IF(N182="nulová",J182,0)</f>
        <v>0</v>
      </c>
      <c r="BJ182" s="17" t="s">
        <v>81</v>
      </c>
      <c r="BK182" s="189">
        <f>ROUND(I182*H182,2)</f>
        <v>0</v>
      </c>
      <c r="BL182" s="17" t="s">
        <v>143</v>
      </c>
      <c r="BM182" s="188" t="s">
        <v>506</v>
      </c>
    </row>
    <row r="183" s="1" customFormat="1">
      <c r="B183" s="36"/>
      <c r="D183" s="190" t="s">
        <v>132</v>
      </c>
      <c r="F183" s="191" t="s">
        <v>422</v>
      </c>
      <c r="I183" s="117"/>
      <c r="L183" s="36"/>
      <c r="M183" s="192"/>
      <c r="N183" s="72"/>
      <c r="O183" s="72"/>
      <c r="P183" s="72"/>
      <c r="Q183" s="72"/>
      <c r="R183" s="72"/>
      <c r="S183" s="72"/>
      <c r="T183" s="73"/>
      <c r="AT183" s="17" t="s">
        <v>132</v>
      </c>
      <c r="AU183" s="17" t="s">
        <v>83</v>
      </c>
    </row>
    <row r="184" s="12" customFormat="1">
      <c r="B184" s="197"/>
      <c r="D184" s="190" t="s">
        <v>219</v>
      </c>
      <c r="E184" s="198" t="s">
        <v>1</v>
      </c>
      <c r="F184" s="199" t="s">
        <v>507</v>
      </c>
      <c r="H184" s="200">
        <v>61.600000000000001</v>
      </c>
      <c r="I184" s="201"/>
      <c r="L184" s="197"/>
      <c r="M184" s="202"/>
      <c r="N184" s="203"/>
      <c r="O184" s="203"/>
      <c r="P184" s="203"/>
      <c r="Q184" s="203"/>
      <c r="R184" s="203"/>
      <c r="S184" s="203"/>
      <c r="T184" s="204"/>
      <c r="AT184" s="198" t="s">
        <v>219</v>
      </c>
      <c r="AU184" s="198" t="s">
        <v>83</v>
      </c>
      <c r="AV184" s="12" t="s">
        <v>83</v>
      </c>
      <c r="AW184" s="12" t="s">
        <v>30</v>
      </c>
      <c r="AX184" s="12" t="s">
        <v>81</v>
      </c>
      <c r="AY184" s="198" t="s">
        <v>122</v>
      </c>
    </row>
    <row r="185" s="13" customFormat="1">
      <c r="B185" s="205"/>
      <c r="D185" s="190" t="s">
        <v>219</v>
      </c>
      <c r="E185" s="206" t="s">
        <v>1</v>
      </c>
      <c r="F185" s="207" t="s">
        <v>424</v>
      </c>
      <c r="H185" s="206" t="s">
        <v>1</v>
      </c>
      <c r="I185" s="208"/>
      <c r="L185" s="205"/>
      <c r="M185" s="209"/>
      <c r="N185" s="210"/>
      <c r="O185" s="210"/>
      <c r="P185" s="210"/>
      <c r="Q185" s="210"/>
      <c r="R185" s="210"/>
      <c r="S185" s="210"/>
      <c r="T185" s="211"/>
      <c r="AT185" s="206" t="s">
        <v>219</v>
      </c>
      <c r="AU185" s="206" t="s">
        <v>83</v>
      </c>
      <c r="AV185" s="13" t="s">
        <v>81</v>
      </c>
      <c r="AW185" s="13" t="s">
        <v>30</v>
      </c>
      <c r="AX185" s="13" t="s">
        <v>73</v>
      </c>
      <c r="AY185" s="206" t="s">
        <v>122</v>
      </c>
    </row>
    <row r="186" s="1" customFormat="1" ht="16.5" customHeight="1">
      <c r="B186" s="176"/>
      <c r="C186" s="177" t="s">
        <v>286</v>
      </c>
      <c r="D186" s="177" t="s">
        <v>125</v>
      </c>
      <c r="E186" s="178" t="s">
        <v>425</v>
      </c>
      <c r="F186" s="179" t="s">
        <v>426</v>
      </c>
      <c r="G186" s="180" t="s">
        <v>254</v>
      </c>
      <c r="H186" s="181">
        <v>0.34699999999999998</v>
      </c>
      <c r="I186" s="182"/>
      <c r="J186" s="183">
        <f>ROUND(I186*H186,2)</f>
        <v>0</v>
      </c>
      <c r="K186" s="179" t="s">
        <v>207</v>
      </c>
      <c r="L186" s="36"/>
      <c r="M186" s="184" t="s">
        <v>1</v>
      </c>
      <c r="N186" s="185" t="s">
        <v>38</v>
      </c>
      <c r="O186" s="72"/>
      <c r="P186" s="186">
        <f>O186*H186</f>
        <v>0</v>
      </c>
      <c r="Q186" s="186">
        <v>1.06277</v>
      </c>
      <c r="R186" s="186">
        <f>Q186*H186</f>
        <v>0.36878118999999998</v>
      </c>
      <c r="S186" s="186">
        <v>0</v>
      </c>
      <c r="T186" s="187">
        <f>S186*H186</f>
        <v>0</v>
      </c>
      <c r="AR186" s="188" t="s">
        <v>143</v>
      </c>
      <c r="AT186" s="188" t="s">
        <v>125</v>
      </c>
      <c r="AU186" s="188" t="s">
        <v>83</v>
      </c>
      <c r="AY186" s="17" t="s">
        <v>122</v>
      </c>
      <c r="BE186" s="189">
        <f>IF(N186="základní",J186,0)</f>
        <v>0</v>
      </c>
      <c r="BF186" s="189">
        <f>IF(N186="snížená",J186,0)</f>
        <v>0</v>
      </c>
      <c r="BG186" s="189">
        <f>IF(N186="zákl. přenesená",J186,0)</f>
        <v>0</v>
      </c>
      <c r="BH186" s="189">
        <f>IF(N186="sníž. přenesená",J186,0)</f>
        <v>0</v>
      </c>
      <c r="BI186" s="189">
        <f>IF(N186="nulová",J186,0)</f>
        <v>0</v>
      </c>
      <c r="BJ186" s="17" t="s">
        <v>81</v>
      </c>
      <c r="BK186" s="189">
        <f>ROUND(I186*H186,2)</f>
        <v>0</v>
      </c>
      <c r="BL186" s="17" t="s">
        <v>143</v>
      </c>
      <c r="BM186" s="188" t="s">
        <v>508</v>
      </c>
    </row>
    <row r="187" s="1" customFormat="1">
      <c r="B187" s="36"/>
      <c r="D187" s="190" t="s">
        <v>132</v>
      </c>
      <c r="F187" s="191" t="s">
        <v>428</v>
      </c>
      <c r="I187" s="117"/>
      <c r="L187" s="36"/>
      <c r="M187" s="192"/>
      <c r="N187" s="72"/>
      <c r="O187" s="72"/>
      <c r="P187" s="72"/>
      <c r="Q187" s="72"/>
      <c r="R187" s="72"/>
      <c r="S187" s="72"/>
      <c r="T187" s="73"/>
      <c r="AT187" s="17" t="s">
        <v>132</v>
      </c>
      <c r="AU187" s="17" t="s">
        <v>83</v>
      </c>
    </row>
    <row r="188" s="12" customFormat="1">
      <c r="B188" s="197"/>
      <c r="D188" s="190" t="s">
        <v>219</v>
      </c>
      <c r="E188" s="198" t="s">
        <v>1</v>
      </c>
      <c r="F188" s="199" t="s">
        <v>509</v>
      </c>
      <c r="H188" s="200">
        <v>0.34699999999999998</v>
      </c>
      <c r="I188" s="201"/>
      <c r="L188" s="197"/>
      <c r="M188" s="202"/>
      <c r="N188" s="203"/>
      <c r="O188" s="203"/>
      <c r="P188" s="203"/>
      <c r="Q188" s="203"/>
      <c r="R188" s="203"/>
      <c r="S188" s="203"/>
      <c r="T188" s="204"/>
      <c r="AT188" s="198" t="s">
        <v>219</v>
      </c>
      <c r="AU188" s="198" t="s">
        <v>83</v>
      </c>
      <c r="AV188" s="12" t="s">
        <v>83</v>
      </c>
      <c r="AW188" s="12" t="s">
        <v>30</v>
      </c>
      <c r="AX188" s="12" t="s">
        <v>81</v>
      </c>
      <c r="AY188" s="198" t="s">
        <v>122</v>
      </c>
    </row>
    <row r="189" s="13" customFormat="1">
      <c r="B189" s="205"/>
      <c r="D189" s="190" t="s">
        <v>219</v>
      </c>
      <c r="E189" s="206" t="s">
        <v>1</v>
      </c>
      <c r="F189" s="207" t="s">
        <v>430</v>
      </c>
      <c r="H189" s="206" t="s">
        <v>1</v>
      </c>
      <c r="I189" s="208"/>
      <c r="L189" s="205"/>
      <c r="M189" s="209"/>
      <c r="N189" s="210"/>
      <c r="O189" s="210"/>
      <c r="P189" s="210"/>
      <c r="Q189" s="210"/>
      <c r="R189" s="210"/>
      <c r="S189" s="210"/>
      <c r="T189" s="211"/>
      <c r="AT189" s="206" t="s">
        <v>219</v>
      </c>
      <c r="AU189" s="206" t="s">
        <v>83</v>
      </c>
      <c r="AV189" s="13" t="s">
        <v>81</v>
      </c>
      <c r="AW189" s="13" t="s">
        <v>30</v>
      </c>
      <c r="AX189" s="13" t="s">
        <v>73</v>
      </c>
      <c r="AY189" s="206" t="s">
        <v>122</v>
      </c>
    </row>
    <row r="190" s="13" customFormat="1">
      <c r="B190" s="205"/>
      <c r="D190" s="190" t="s">
        <v>219</v>
      </c>
      <c r="E190" s="206" t="s">
        <v>1</v>
      </c>
      <c r="F190" s="207" t="s">
        <v>431</v>
      </c>
      <c r="H190" s="206" t="s">
        <v>1</v>
      </c>
      <c r="I190" s="208"/>
      <c r="L190" s="205"/>
      <c r="M190" s="209"/>
      <c r="N190" s="210"/>
      <c r="O190" s="210"/>
      <c r="P190" s="210"/>
      <c r="Q190" s="210"/>
      <c r="R190" s="210"/>
      <c r="S190" s="210"/>
      <c r="T190" s="211"/>
      <c r="AT190" s="206" t="s">
        <v>219</v>
      </c>
      <c r="AU190" s="206" t="s">
        <v>83</v>
      </c>
      <c r="AV190" s="13" t="s">
        <v>81</v>
      </c>
      <c r="AW190" s="13" t="s">
        <v>30</v>
      </c>
      <c r="AX190" s="13" t="s">
        <v>73</v>
      </c>
      <c r="AY190" s="206" t="s">
        <v>122</v>
      </c>
    </row>
    <row r="191" s="11" customFormat="1" ht="22.8" customHeight="1">
      <c r="B191" s="163"/>
      <c r="D191" s="164" t="s">
        <v>72</v>
      </c>
      <c r="E191" s="174" t="s">
        <v>137</v>
      </c>
      <c r="F191" s="174" t="s">
        <v>432</v>
      </c>
      <c r="I191" s="166"/>
      <c r="J191" s="175">
        <f>BK191</f>
        <v>0</v>
      </c>
      <c r="L191" s="163"/>
      <c r="M191" s="168"/>
      <c r="N191" s="169"/>
      <c r="O191" s="169"/>
      <c r="P191" s="170">
        <f>SUM(P192:P200)</f>
        <v>0</v>
      </c>
      <c r="Q191" s="169"/>
      <c r="R191" s="170">
        <f>SUM(R192:R200)</f>
        <v>0.10117784000000001</v>
      </c>
      <c r="S191" s="169"/>
      <c r="T191" s="171">
        <f>SUM(T192:T200)</f>
        <v>0</v>
      </c>
      <c r="AR191" s="164" t="s">
        <v>81</v>
      </c>
      <c r="AT191" s="172" t="s">
        <v>72</v>
      </c>
      <c r="AU191" s="172" t="s">
        <v>81</v>
      </c>
      <c r="AY191" s="164" t="s">
        <v>122</v>
      </c>
      <c r="BK191" s="173">
        <f>SUM(BK192:BK200)</f>
        <v>0</v>
      </c>
    </row>
    <row r="192" s="1" customFormat="1" ht="16.5" customHeight="1">
      <c r="B192" s="176"/>
      <c r="C192" s="177" t="s">
        <v>291</v>
      </c>
      <c r="D192" s="177" t="s">
        <v>125</v>
      </c>
      <c r="E192" s="178" t="s">
        <v>433</v>
      </c>
      <c r="F192" s="179" t="s">
        <v>434</v>
      </c>
      <c r="G192" s="180" t="s">
        <v>254</v>
      </c>
      <c r="H192" s="181">
        <v>0.094</v>
      </c>
      <c r="I192" s="182"/>
      <c r="J192" s="183">
        <f>ROUND(I192*H192,2)</f>
        <v>0</v>
      </c>
      <c r="K192" s="179" t="s">
        <v>207</v>
      </c>
      <c r="L192" s="36"/>
      <c r="M192" s="184" t="s">
        <v>1</v>
      </c>
      <c r="N192" s="185" t="s">
        <v>38</v>
      </c>
      <c r="O192" s="72"/>
      <c r="P192" s="186">
        <f>O192*H192</f>
        <v>0</v>
      </c>
      <c r="Q192" s="186">
        <v>1.07636</v>
      </c>
      <c r="R192" s="186">
        <f>Q192*H192</f>
        <v>0.10117784000000001</v>
      </c>
      <c r="S192" s="186">
        <v>0</v>
      </c>
      <c r="T192" s="187">
        <f>S192*H192</f>
        <v>0</v>
      </c>
      <c r="AR192" s="188" t="s">
        <v>143</v>
      </c>
      <c r="AT192" s="188" t="s">
        <v>125</v>
      </c>
      <c r="AU192" s="188" t="s">
        <v>83</v>
      </c>
      <c r="AY192" s="17" t="s">
        <v>122</v>
      </c>
      <c r="BE192" s="189">
        <f>IF(N192="základní",J192,0)</f>
        <v>0</v>
      </c>
      <c r="BF192" s="189">
        <f>IF(N192="snížená",J192,0)</f>
        <v>0</v>
      </c>
      <c r="BG192" s="189">
        <f>IF(N192="zákl. přenesená",J192,0)</f>
        <v>0</v>
      </c>
      <c r="BH192" s="189">
        <f>IF(N192="sníž. přenesená",J192,0)</f>
        <v>0</v>
      </c>
      <c r="BI192" s="189">
        <f>IF(N192="nulová",J192,0)</f>
        <v>0</v>
      </c>
      <c r="BJ192" s="17" t="s">
        <v>81</v>
      </c>
      <c r="BK192" s="189">
        <f>ROUND(I192*H192,2)</f>
        <v>0</v>
      </c>
      <c r="BL192" s="17" t="s">
        <v>143</v>
      </c>
      <c r="BM192" s="188" t="s">
        <v>510</v>
      </c>
    </row>
    <row r="193" s="1" customFormat="1">
      <c r="B193" s="36"/>
      <c r="D193" s="190" t="s">
        <v>132</v>
      </c>
      <c r="F193" s="191" t="s">
        <v>436</v>
      </c>
      <c r="I193" s="117"/>
      <c r="L193" s="36"/>
      <c r="M193" s="192"/>
      <c r="N193" s="72"/>
      <c r="O193" s="72"/>
      <c r="P193" s="72"/>
      <c r="Q193" s="72"/>
      <c r="R193" s="72"/>
      <c r="S193" s="72"/>
      <c r="T193" s="73"/>
      <c r="AT193" s="17" t="s">
        <v>132</v>
      </c>
      <c r="AU193" s="17" t="s">
        <v>83</v>
      </c>
    </row>
    <row r="194" s="12" customFormat="1">
      <c r="B194" s="197"/>
      <c r="D194" s="190" t="s">
        <v>219</v>
      </c>
      <c r="E194" s="198" t="s">
        <v>1</v>
      </c>
      <c r="F194" s="199" t="s">
        <v>511</v>
      </c>
      <c r="H194" s="200">
        <v>0.058999999999999997</v>
      </c>
      <c r="I194" s="201"/>
      <c r="L194" s="197"/>
      <c r="M194" s="202"/>
      <c r="N194" s="203"/>
      <c r="O194" s="203"/>
      <c r="P194" s="203"/>
      <c r="Q194" s="203"/>
      <c r="R194" s="203"/>
      <c r="S194" s="203"/>
      <c r="T194" s="204"/>
      <c r="AT194" s="198" t="s">
        <v>219</v>
      </c>
      <c r="AU194" s="198" t="s">
        <v>83</v>
      </c>
      <c r="AV194" s="12" t="s">
        <v>83</v>
      </c>
      <c r="AW194" s="12" t="s">
        <v>30</v>
      </c>
      <c r="AX194" s="12" t="s">
        <v>73</v>
      </c>
      <c r="AY194" s="198" t="s">
        <v>122</v>
      </c>
    </row>
    <row r="195" s="13" customFormat="1">
      <c r="B195" s="205"/>
      <c r="D195" s="190" t="s">
        <v>219</v>
      </c>
      <c r="E195" s="206" t="s">
        <v>1</v>
      </c>
      <c r="F195" s="207" t="s">
        <v>430</v>
      </c>
      <c r="H195" s="206" t="s">
        <v>1</v>
      </c>
      <c r="I195" s="208"/>
      <c r="L195" s="205"/>
      <c r="M195" s="209"/>
      <c r="N195" s="210"/>
      <c r="O195" s="210"/>
      <c r="P195" s="210"/>
      <c r="Q195" s="210"/>
      <c r="R195" s="210"/>
      <c r="S195" s="210"/>
      <c r="T195" s="211"/>
      <c r="AT195" s="206" t="s">
        <v>219</v>
      </c>
      <c r="AU195" s="206" t="s">
        <v>83</v>
      </c>
      <c r="AV195" s="13" t="s">
        <v>81</v>
      </c>
      <c r="AW195" s="13" t="s">
        <v>30</v>
      </c>
      <c r="AX195" s="13" t="s">
        <v>73</v>
      </c>
      <c r="AY195" s="206" t="s">
        <v>122</v>
      </c>
    </row>
    <row r="196" s="13" customFormat="1">
      <c r="B196" s="205"/>
      <c r="D196" s="190" t="s">
        <v>219</v>
      </c>
      <c r="E196" s="206" t="s">
        <v>1</v>
      </c>
      <c r="F196" s="207" t="s">
        <v>512</v>
      </c>
      <c r="H196" s="206" t="s">
        <v>1</v>
      </c>
      <c r="I196" s="208"/>
      <c r="L196" s="205"/>
      <c r="M196" s="209"/>
      <c r="N196" s="210"/>
      <c r="O196" s="210"/>
      <c r="P196" s="210"/>
      <c r="Q196" s="210"/>
      <c r="R196" s="210"/>
      <c r="S196" s="210"/>
      <c r="T196" s="211"/>
      <c r="AT196" s="206" t="s">
        <v>219</v>
      </c>
      <c r="AU196" s="206" t="s">
        <v>83</v>
      </c>
      <c r="AV196" s="13" t="s">
        <v>81</v>
      </c>
      <c r="AW196" s="13" t="s">
        <v>30</v>
      </c>
      <c r="AX196" s="13" t="s">
        <v>73</v>
      </c>
      <c r="AY196" s="206" t="s">
        <v>122</v>
      </c>
    </row>
    <row r="197" s="12" customFormat="1">
      <c r="B197" s="197"/>
      <c r="D197" s="190" t="s">
        <v>219</v>
      </c>
      <c r="E197" s="198" t="s">
        <v>1</v>
      </c>
      <c r="F197" s="199" t="s">
        <v>513</v>
      </c>
      <c r="H197" s="200">
        <v>0.035000000000000003</v>
      </c>
      <c r="I197" s="201"/>
      <c r="L197" s="197"/>
      <c r="M197" s="202"/>
      <c r="N197" s="203"/>
      <c r="O197" s="203"/>
      <c r="P197" s="203"/>
      <c r="Q197" s="203"/>
      <c r="R197" s="203"/>
      <c r="S197" s="203"/>
      <c r="T197" s="204"/>
      <c r="AT197" s="198" t="s">
        <v>219</v>
      </c>
      <c r="AU197" s="198" t="s">
        <v>83</v>
      </c>
      <c r="AV197" s="12" t="s">
        <v>83</v>
      </c>
      <c r="AW197" s="12" t="s">
        <v>30</v>
      </c>
      <c r="AX197" s="12" t="s">
        <v>73</v>
      </c>
      <c r="AY197" s="198" t="s">
        <v>122</v>
      </c>
    </row>
    <row r="198" s="13" customFormat="1">
      <c r="B198" s="205"/>
      <c r="D198" s="190" t="s">
        <v>219</v>
      </c>
      <c r="E198" s="206" t="s">
        <v>1</v>
      </c>
      <c r="F198" s="207" t="s">
        <v>430</v>
      </c>
      <c r="H198" s="206" t="s">
        <v>1</v>
      </c>
      <c r="I198" s="208"/>
      <c r="L198" s="205"/>
      <c r="M198" s="209"/>
      <c r="N198" s="210"/>
      <c r="O198" s="210"/>
      <c r="P198" s="210"/>
      <c r="Q198" s="210"/>
      <c r="R198" s="210"/>
      <c r="S198" s="210"/>
      <c r="T198" s="211"/>
      <c r="AT198" s="206" t="s">
        <v>219</v>
      </c>
      <c r="AU198" s="206" t="s">
        <v>83</v>
      </c>
      <c r="AV198" s="13" t="s">
        <v>81</v>
      </c>
      <c r="AW198" s="13" t="s">
        <v>30</v>
      </c>
      <c r="AX198" s="13" t="s">
        <v>73</v>
      </c>
      <c r="AY198" s="206" t="s">
        <v>122</v>
      </c>
    </row>
    <row r="199" s="13" customFormat="1">
      <c r="B199" s="205"/>
      <c r="D199" s="190" t="s">
        <v>219</v>
      </c>
      <c r="E199" s="206" t="s">
        <v>1</v>
      </c>
      <c r="F199" s="207" t="s">
        <v>514</v>
      </c>
      <c r="H199" s="206" t="s">
        <v>1</v>
      </c>
      <c r="I199" s="208"/>
      <c r="L199" s="205"/>
      <c r="M199" s="209"/>
      <c r="N199" s="210"/>
      <c r="O199" s="210"/>
      <c r="P199" s="210"/>
      <c r="Q199" s="210"/>
      <c r="R199" s="210"/>
      <c r="S199" s="210"/>
      <c r="T199" s="211"/>
      <c r="AT199" s="206" t="s">
        <v>219</v>
      </c>
      <c r="AU199" s="206" t="s">
        <v>83</v>
      </c>
      <c r="AV199" s="13" t="s">
        <v>81</v>
      </c>
      <c r="AW199" s="13" t="s">
        <v>30</v>
      </c>
      <c r="AX199" s="13" t="s">
        <v>73</v>
      </c>
      <c r="AY199" s="206" t="s">
        <v>122</v>
      </c>
    </row>
    <row r="200" s="14" customFormat="1">
      <c r="B200" s="222"/>
      <c r="D200" s="190" t="s">
        <v>219</v>
      </c>
      <c r="E200" s="223" t="s">
        <v>1</v>
      </c>
      <c r="F200" s="224" t="s">
        <v>515</v>
      </c>
      <c r="H200" s="225">
        <v>0.094</v>
      </c>
      <c r="I200" s="226"/>
      <c r="L200" s="222"/>
      <c r="M200" s="227"/>
      <c r="N200" s="228"/>
      <c r="O200" s="228"/>
      <c r="P200" s="228"/>
      <c r="Q200" s="228"/>
      <c r="R200" s="228"/>
      <c r="S200" s="228"/>
      <c r="T200" s="229"/>
      <c r="AT200" s="223" t="s">
        <v>219</v>
      </c>
      <c r="AU200" s="223" t="s">
        <v>83</v>
      </c>
      <c r="AV200" s="14" t="s">
        <v>143</v>
      </c>
      <c r="AW200" s="14" t="s">
        <v>30</v>
      </c>
      <c r="AX200" s="14" t="s">
        <v>81</v>
      </c>
      <c r="AY200" s="223" t="s">
        <v>122</v>
      </c>
    </row>
    <row r="201" s="11" customFormat="1" ht="22.8" customHeight="1">
      <c r="B201" s="163"/>
      <c r="D201" s="164" t="s">
        <v>72</v>
      </c>
      <c r="E201" s="174" t="s">
        <v>143</v>
      </c>
      <c r="F201" s="174" t="s">
        <v>439</v>
      </c>
      <c r="I201" s="166"/>
      <c r="J201" s="175">
        <f>BK201</f>
        <v>0</v>
      </c>
      <c r="L201" s="163"/>
      <c r="M201" s="168"/>
      <c r="N201" s="169"/>
      <c r="O201" s="169"/>
      <c r="P201" s="170">
        <f>SUM(P202:P209)</f>
        <v>0</v>
      </c>
      <c r="Q201" s="169"/>
      <c r="R201" s="170">
        <f>SUM(R202:R209)</f>
        <v>15.84675</v>
      </c>
      <c r="S201" s="169"/>
      <c r="T201" s="171">
        <f>SUM(T202:T209)</f>
        <v>0</v>
      </c>
      <c r="AR201" s="164" t="s">
        <v>81</v>
      </c>
      <c r="AT201" s="172" t="s">
        <v>72</v>
      </c>
      <c r="AU201" s="172" t="s">
        <v>81</v>
      </c>
      <c r="AY201" s="164" t="s">
        <v>122</v>
      </c>
      <c r="BK201" s="173">
        <f>SUM(BK202:BK209)</f>
        <v>0</v>
      </c>
    </row>
    <row r="202" s="1" customFormat="1" ht="24" customHeight="1">
      <c r="B202" s="176"/>
      <c r="C202" s="177" t="s">
        <v>296</v>
      </c>
      <c r="D202" s="177" t="s">
        <v>125</v>
      </c>
      <c r="E202" s="178" t="s">
        <v>440</v>
      </c>
      <c r="F202" s="179" t="s">
        <v>441</v>
      </c>
      <c r="G202" s="180" t="s">
        <v>206</v>
      </c>
      <c r="H202" s="181">
        <v>150</v>
      </c>
      <c r="I202" s="182"/>
      <c r="J202" s="183">
        <f>ROUND(I202*H202,2)</f>
        <v>0</v>
      </c>
      <c r="K202" s="179" t="s">
        <v>207</v>
      </c>
      <c r="L202" s="36"/>
      <c r="M202" s="184" t="s">
        <v>1</v>
      </c>
      <c r="N202" s="185" t="s">
        <v>38</v>
      </c>
      <c r="O202" s="72"/>
      <c r="P202" s="186">
        <f>O202*H202</f>
        <v>0</v>
      </c>
      <c r="Q202" s="186">
        <v>0.02256</v>
      </c>
      <c r="R202" s="186">
        <f>Q202*H202</f>
        <v>3.3839999999999999</v>
      </c>
      <c r="S202" s="186">
        <v>0</v>
      </c>
      <c r="T202" s="187">
        <f>S202*H202</f>
        <v>0</v>
      </c>
      <c r="AR202" s="188" t="s">
        <v>143</v>
      </c>
      <c r="AT202" s="188" t="s">
        <v>125</v>
      </c>
      <c r="AU202" s="188" t="s">
        <v>83</v>
      </c>
      <c r="AY202" s="17" t="s">
        <v>122</v>
      </c>
      <c r="BE202" s="189">
        <f>IF(N202="základní",J202,0)</f>
        <v>0</v>
      </c>
      <c r="BF202" s="189">
        <f>IF(N202="snížená",J202,0)</f>
        <v>0</v>
      </c>
      <c r="BG202" s="189">
        <f>IF(N202="zákl. přenesená",J202,0)</f>
        <v>0</v>
      </c>
      <c r="BH202" s="189">
        <f>IF(N202="sníž. přenesená",J202,0)</f>
        <v>0</v>
      </c>
      <c r="BI202" s="189">
        <f>IF(N202="nulová",J202,0)</f>
        <v>0</v>
      </c>
      <c r="BJ202" s="17" t="s">
        <v>81</v>
      </c>
      <c r="BK202" s="189">
        <f>ROUND(I202*H202,2)</f>
        <v>0</v>
      </c>
      <c r="BL202" s="17" t="s">
        <v>143</v>
      </c>
      <c r="BM202" s="188" t="s">
        <v>516</v>
      </c>
    </row>
    <row r="203" s="1" customFormat="1">
      <c r="B203" s="36"/>
      <c r="D203" s="190" t="s">
        <v>132</v>
      </c>
      <c r="F203" s="191" t="s">
        <v>443</v>
      </c>
      <c r="I203" s="117"/>
      <c r="L203" s="36"/>
      <c r="M203" s="192"/>
      <c r="N203" s="72"/>
      <c r="O203" s="72"/>
      <c r="P203" s="72"/>
      <c r="Q203" s="72"/>
      <c r="R203" s="72"/>
      <c r="S203" s="72"/>
      <c r="T203" s="73"/>
      <c r="AT203" s="17" t="s">
        <v>132</v>
      </c>
      <c r="AU203" s="17" t="s">
        <v>83</v>
      </c>
    </row>
    <row r="204" s="12" customFormat="1">
      <c r="B204" s="197"/>
      <c r="D204" s="190" t="s">
        <v>219</v>
      </c>
      <c r="E204" s="198" t="s">
        <v>1</v>
      </c>
      <c r="F204" s="199" t="s">
        <v>517</v>
      </c>
      <c r="H204" s="200">
        <v>150</v>
      </c>
      <c r="I204" s="201"/>
      <c r="L204" s="197"/>
      <c r="M204" s="202"/>
      <c r="N204" s="203"/>
      <c r="O204" s="203"/>
      <c r="P204" s="203"/>
      <c r="Q204" s="203"/>
      <c r="R204" s="203"/>
      <c r="S204" s="203"/>
      <c r="T204" s="204"/>
      <c r="AT204" s="198" t="s">
        <v>219</v>
      </c>
      <c r="AU204" s="198" t="s">
        <v>83</v>
      </c>
      <c r="AV204" s="12" t="s">
        <v>83</v>
      </c>
      <c r="AW204" s="12" t="s">
        <v>30</v>
      </c>
      <c r="AX204" s="12" t="s">
        <v>81</v>
      </c>
      <c r="AY204" s="198" t="s">
        <v>122</v>
      </c>
    </row>
    <row r="205" s="13" customFormat="1">
      <c r="B205" s="205"/>
      <c r="D205" s="190" t="s">
        <v>219</v>
      </c>
      <c r="E205" s="206" t="s">
        <v>1</v>
      </c>
      <c r="F205" s="207" t="s">
        <v>445</v>
      </c>
      <c r="H205" s="206" t="s">
        <v>1</v>
      </c>
      <c r="I205" s="208"/>
      <c r="L205" s="205"/>
      <c r="M205" s="209"/>
      <c r="N205" s="210"/>
      <c r="O205" s="210"/>
      <c r="P205" s="210"/>
      <c r="Q205" s="210"/>
      <c r="R205" s="210"/>
      <c r="S205" s="210"/>
      <c r="T205" s="211"/>
      <c r="AT205" s="206" t="s">
        <v>219</v>
      </c>
      <c r="AU205" s="206" t="s">
        <v>83</v>
      </c>
      <c r="AV205" s="13" t="s">
        <v>81</v>
      </c>
      <c r="AW205" s="13" t="s">
        <v>30</v>
      </c>
      <c r="AX205" s="13" t="s">
        <v>73</v>
      </c>
      <c r="AY205" s="206" t="s">
        <v>122</v>
      </c>
    </row>
    <row r="206" s="1" customFormat="1" ht="24" customHeight="1">
      <c r="B206" s="176"/>
      <c r="C206" s="177" t="s">
        <v>303</v>
      </c>
      <c r="D206" s="177" t="s">
        <v>125</v>
      </c>
      <c r="E206" s="178" t="s">
        <v>446</v>
      </c>
      <c r="F206" s="179" t="s">
        <v>447</v>
      </c>
      <c r="G206" s="180" t="s">
        <v>216</v>
      </c>
      <c r="H206" s="181">
        <v>5</v>
      </c>
      <c r="I206" s="182"/>
      <c r="J206" s="183">
        <f>ROUND(I206*H206,2)</f>
        <v>0</v>
      </c>
      <c r="K206" s="179" t="s">
        <v>207</v>
      </c>
      <c r="L206" s="36"/>
      <c r="M206" s="184" t="s">
        <v>1</v>
      </c>
      <c r="N206" s="185" t="s">
        <v>38</v>
      </c>
      <c r="O206" s="72"/>
      <c r="P206" s="186">
        <f>O206*H206</f>
        <v>0</v>
      </c>
      <c r="Q206" s="186">
        <v>2.49255</v>
      </c>
      <c r="R206" s="186">
        <f>Q206*H206</f>
        <v>12.46275</v>
      </c>
      <c r="S206" s="186">
        <v>0</v>
      </c>
      <c r="T206" s="187">
        <f>S206*H206</f>
        <v>0</v>
      </c>
      <c r="AR206" s="188" t="s">
        <v>143</v>
      </c>
      <c r="AT206" s="188" t="s">
        <v>125</v>
      </c>
      <c r="AU206" s="188" t="s">
        <v>83</v>
      </c>
      <c r="AY206" s="17" t="s">
        <v>122</v>
      </c>
      <c r="BE206" s="189">
        <f>IF(N206="základní",J206,0)</f>
        <v>0</v>
      </c>
      <c r="BF206" s="189">
        <f>IF(N206="snížená",J206,0)</f>
        <v>0</v>
      </c>
      <c r="BG206" s="189">
        <f>IF(N206="zákl. přenesená",J206,0)</f>
        <v>0</v>
      </c>
      <c r="BH206" s="189">
        <f>IF(N206="sníž. přenesená",J206,0)</f>
        <v>0</v>
      </c>
      <c r="BI206" s="189">
        <f>IF(N206="nulová",J206,0)</f>
        <v>0</v>
      </c>
      <c r="BJ206" s="17" t="s">
        <v>81</v>
      </c>
      <c r="BK206" s="189">
        <f>ROUND(I206*H206,2)</f>
        <v>0</v>
      </c>
      <c r="BL206" s="17" t="s">
        <v>143</v>
      </c>
      <c r="BM206" s="188" t="s">
        <v>518</v>
      </c>
    </row>
    <row r="207" s="1" customFormat="1">
      <c r="B207" s="36"/>
      <c r="D207" s="190" t="s">
        <v>132</v>
      </c>
      <c r="F207" s="191" t="s">
        <v>449</v>
      </c>
      <c r="I207" s="117"/>
      <c r="L207" s="36"/>
      <c r="M207" s="192"/>
      <c r="N207" s="72"/>
      <c r="O207" s="72"/>
      <c r="P207" s="72"/>
      <c r="Q207" s="72"/>
      <c r="R207" s="72"/>
      <c r="S207" s="72"/>
      <c r="T207" s="73"/>
      <c r="AT207" s="17" t="s">
        <v>132</v>
      </c>
      <c r="AU207" s="17" t="s">
        <v>83</v>
      </c>
    </row>
    <row r="208" s="12" customFormat="1">
      <c r="B208" s="197"/>
      <c r="D208" s="190" t="s">
        <v>219</v>
      </c>
      <c r="E208" s="198" t="s">
        <v>1</v>
      </c>
      <c r="F208" s="199" t="s">
        <v>519</v>
      </c>
      <c r="H208" s="200">
        <v>5</v>
      </c>
      <c r="I208" s="201"/>
      <c r="L208" s="197"/>
      <c r="M208" s="202"/>
      <c r="N208" s="203"/>
      <c r="O208" s="203"/>
      <c r="P208" s="203"/>
      <c r="Q208" s="203"/>
      <c r="R208" s="203"/>
      <c r="S208" s="203"/>
      <c r="T208" s="204"/>
      <c r="AT208" s="198" t="s">
        <v>219</v>
      </c>
      <c r="AU208" s="198" t="s">
        <v>83</v>
      </c>
      <c r="AV208" s="12" t="s">
        <v>83</v>
      </c>
      <c r="AW208" s="12" t="s">
        <v>30</v>
      </c>
      <c r="AX208" s="12" t="s">
        <v>81</v>
      </c>
      <c r="AY208" s="198" t="s">
        <v>122</v>
      </c>
    </row>
    <row r="209" s="13" customFormat="1">
      <c r="B209" s="205"/>
      <c r="D209" s="190" t="s">
        <v>219</v>
      </c>
      <c r="E209" s="206" t="s">
        <v>1</v>
      </c>
      <c r="F209" s="207" t="s">
        <v>451</v>
      </c>
      <c r="H209" s="206" t="s">
        <v>1</v>
      </c>
      <c r="I209" s="208"/>
      <c r="L209" s="205"/>
      <c r="M209" s="209"/>
      <c r="N209" s="210"/>
      <c r="O209" s="210"/>
      <c r="P209" s="210"/>
      <c r="Q209" s="210"/>
      <c r="R209" s="210"/>
      <c r="S209" s="210"/>
      <c r="T209" s="211"/>
      <c r="AT209" s="206" t="s">
        <v>219</v>
      </c>
      <c r="AU209" s="206" t="s">
        <v>83</v>
      </c>
      <c r="AV209" s="13" t="s">
        <v>81</v>
      </c>
      <c r="AW209" s="13" t="s">
        <v>30</v>
      </c>
      <c r="AX209" s="13" t="s">
        <v>73</v>
      </c>
      <c r="AY209" s="206" t="s">
        <v>122</v>
      </c>
    </row>
    <row r="210" s="11" customFormat="1" ht="22.8" customHeight="1">
      <c r="B210" s="163"/>
      <c r="D210" s="164" t="s">
        <v>72</v>
      </c>
      <c r="E210" s="174" t="s">
        <v>121</v>
      </c>
      <c r="F210" s="174" t="s">
        <v>452</v>
      </c>
      <c r="I210" s="166"/>
      <c r="J210" s="175">
        <f>BK210</f>
        <v>0</v>
      </c>
      <c r="L210" s="163"/>
      <c r="M210" s="168"/>
      <c r="N210" s="169"/>
      <c r="O210" s="169"/>
      <c r="P210" s="170">
        <f>SUM(P211:P214)</f>
        <v>0</v>
      </c>
      <c r="Q210" s="169"/>
      <c r="R210" s="170">
        <f>SUM(R211:R214)</f>
        <v>22.9632</v>
      </c>
      <c r="S210" s="169"/>
      <c r="T210" s="171">
        <f>SUM(T211:T214)</f>
        <v>0</v>
      </c>
      <c r="AR210" s="164" t="s">
        <v>81</v>
      </c>
      <c r="AT210" s="172" t="s">
        <v>72</v>
      </c>
      <c r="AU210" s="172" t="s">
        <v>81</v>
      </c>
      <c r="AY210" s="164" t="s">
        <v>122</v>
      </c>
      <c r="BK210" s="173">
        <f>SUM(BK211:BK214)</f>
        <v>0</v>
      </c>
    </row>
    <row r="211" s="1" customFormat="1" ht="24" customHeight="1">
      <c r="B211" s="176"/>
      <c r="C211" s="177" t="s">
        <v>309</v>
      </c>
      <c r="D211" s="177" t="s">
        <v>125</v>
      </c>
      <c r="E211" s="178" t="s">
        <v>453</v>
      </c>
      <c r="F211" s="179" t="s">
        <v>454</v>
      </c>
      <c r="G211" s="180" t="s">
        <v>206</v>
      </c>
      <c r="H211" s="181">
        <v>30</v>
      </c>
      <c r="I211" s="182"/>
      <c r="J211" s="183">
        <f>ROUND(I211*H211,2)</f>
        <v>0</v>
      </c>
      <c r="K211" s="179" t="s">
        <v>207</v>
      </c>
      <c r="L211" s="36"/>
      <c r="M211" s="184" t="s">
        <v>1</v>
      </c>
      <c r="N211" s="185" t="s">
        <v>38</v>
      </c>
      <c r="O211" s="72"/>
      <c r="P211" s="186">
        <f>O211*H211</f>
        <v>0</v>
      </c>
      <c r="Q211" s="186">
        <v>0.61404000000000003</v>
      </c>
      <c r="R211" s="186">
        <f>Q211*H211</f>
        <v>18.421200000000002</v>
      </c>
      <c r="S211" s="186">
        <v>0</v>
      </c>
      <c r="T211" s="187">
        <f>S211*H211</f>
        <v>0</v>
      </c>
      <c r="AR211" s="188" t="s">
        <v>143</v>
      </c>
      <c r="AT211" s="188" t="s">
        <v>125</v>
      </c>
      <c r="AU211" s="188" t="s">
        <v>83</v>
      </c>
      <c r="AY211" s="17" t="s">
        <v>122</v>
      </c>
      <c r="BE211" s="189">
        <f>IF(N211="základní",J211,0)</f>
        <v>0</v>
      </c>
      <c r="BF211" s="189">
        <f>IF(N211="snížená",J211,0)</f>
        <v>0</v>
      </c>
      <c r="BG211" s="189">
        <f>IF(N211="zákl. přenesená",J211,0)</f>
        <v>0</v>
      </c>
      <c r="BH211" s="189">
        <f>IF(N211="sníž. přenesená",J211,0)</f>
        <v>0</v>
      </c>
      <c r="BI211" s="189">
        <f>IF(N211="nulová",J211,0)</f>
        <v>0</v>
      </c>
      <c r="BJ211" s="17" t="s">
        <v>81</v>
      </c>
      <c r="BK211" s="189">
        <f>ROUND(I211*H211,2)</f>
        <v>0</v>
      </c>
      <c r="BL211" s="17" t="s">
        <v>143</v>
      </c>
      <c r="BM211" s="188" t="s">
        <v>520</v>
      </c>
    </row>
    <row r="212" s="1" customFormat="1">
      <c r="B212" s="36"/>
      <c r="D212" s="190" t="s">
        <v>132</v>
      </c>
      <c r="F212" s="191" t="s">
        <v>456</v>
      </c>
      <c r="I212" s="117"/>
      <c r="L212" s="36"/>
      <c r="M212" s="192"/>
      <c r="N212" s="72"/>
      <c r="O212" s="72"/>
      <c r="P212" s="72"/>
      <c r="Q212" s="72"/>
      <c r="R212" s="72"/>
      <c r="S212" s="72"/>
      <c r="T212" s="73"/>
      <c r="AT212" s="17" t="s">
        <v>132</v>
      </c>
      <c r="AU212" s="17" t="s">
        <v>83</v>
      </c>
    </row>
    <row r="213" s="1" customFormat="1" ht="24" customHeight="1">
      <c r="B213" s="176"/>
      <c r="C213" s="177" t="s">
        <v>7</v>
      </c>
      <c r="D213" s="177" t="s">
        <v>125</v>
      </c>
      <c r="E213" s="178" t="s">
        <v>457</v>
      </c>
      <c r="F213" s="179" t="s">
        <v>458</v>
      </c>
      <c r="G213" s="180" t="s">
        <v>206</v>
      </c>
      <c r="H213" s="181">
        <v>30</v>
      </c>
      <c r="I213" s="182"/>
      <c r="J213" s="183">
        <f>ROUND(I213*H213,2)</f>
        <v>0</v>
      </c>
      <c r="K213" s="179" t="s">
        <v>207</v>
      </c>
      <c r="L213" s="36"/>
      <c r="M213" s="184" t="s">
        <v>1</v>
      </c>
      <c r="N213" s="185" t="s">
        <v>38</v>
      </c>
      <c r="O213" s="72"/>
      <c r="P213" s="186">
        <f>O213*H213</f>
        <v>0</v>
      </c>
      <c r="Q213" s="186">
        <v>0.15140000000000001</v>
      </c>
      <c r="R213" s="186">
        <f>Q213*H213</f>
        <v>4.5419999999999998</v>
      </c>
      <c r="S213" s="186">
        <v>0</v>
      </c>
      <c r="T213" s="187">
        <f>S213*H213</f>
        <v>0</v>
      </c>
      <c r="AR213" s="188" t="s">
        <v>143</v>
      </c>
      <c r="AT213" s="188" t="s">
        <v>125</v>
      </c>
      <c r="AU213" s="188" t="s">
        <v>83</v>
      </c>
      <c r="AY213" s="17" t="s">
        <v>122</v>
      </c>
      <c r="BE213" s="189">
        <f>IF(N213="základní",J213,0)</f>
        <v>0</v>
      </c>
      <c r="BF213" s="189">
        <f>IF(N213="snížená",J213,0)</f>
        <v>0</v>
      </c>
      <c r="BG213" s="189">
        <f>IF(N213="zákl. přenesená",J213,0)</f>
        <v>0</v>
      </c>
      <c r="BH213" s="189">
        <f>IF(N213="sníž. přenesená",J213,0)</f>
        <v>0</v>
      </c>
      <c r="BI213" s="189">
        <f>IF(N213="nulová",J213,0)</f>
        <v>0</v>
      </c>
      <c r="BJ213" s="17" t="s">
        <v>81</v>
      </c>
      <c r="BK213" s="189">
        <f>ROUND(I213*H213,2)</f>
        <v>0</v>
      </c>
      <c r="BL213" s="17" t="s">
        <v>143</v>
      </c>
      <c r="BM213" s="188" t="s">
        <v>521</v>
      </c>
    </row>
    <row r="214" s="1" customFormat="1">
      <c r="B214" s="36"/>
      <c r="D214" s="190" t="s">
        <v>132</v>
      </c>
      <c r="F214" s="191" t="s">
        <v>460</v>
      </c>
      <c r="I214" s="117"/>
      <c r="L214" s="36"/>
      <c r="M214" s="192"/>
      <c r="N214" s="72"/>
      <c r="O214" s="72"/>
      <c r="P214" s="72"/>
      <c r="Q214" s="72"/>
      <c r="R214" s="72"/>
      <c r="S214" s="72"/>
      <c r="T214" s="73"/>
      <c r="AT214" s="17" t="s">
        <v>132</v>
      </c>
      <c r="AU214" s="17" t="s">
        <v>83</v>
      </c>
    </row>
    <row r="215" s="11" customFormat="1" ht="22.8" customHeight="1">
      <c r="B215" s="163"/>
      <c r="D215" s="164" t="s">
        <v>72</v>
      </c>
      <c r="E215" s="174" t="s">
        <v>170</v>
      </c>
      <c r="F215" s="174" t="s">
        <v>341</v>
      </c>
      <c r="I215" s="166"/>
      <c r="J215" s="175">
        <f>BK215</f>
        <v>0</v>
      </c>
      <c r="L215" s="163"/>
      <c r="M215" s="168"/>
      <c r="N215" s="169"/>
      <c r="O215" s="169"/>
      <c r="P215" s="170">
        <f>SUM(P216:P227)</f>
        <v>0</v>
      </c>
      <c r="Q215" s="169"/>
      <c r="R215" s="170">
        <f>SUM(R216:R227)</f>
        <v>251.19918999999999</v>
      </c>
      <c r="S215" s="169"/>
      <c r="T215" s="171">
        <f>SUM(T216:T227)</f>
        <v>0</v>
      </c>
      <c r="AR215" s="164" t="s">
        <v>81</v>
      </c>
      <c r="AT215" s="172" t="s">
        <v>72</v>
      </c>
      <c r="AU215" s="172" t="s">
        <v>81</v>
      </c>
      <c r="AY215" s="164" t="s">
        <v>122</v>
      </c>
      <c r="BK215" s="173">
        <f>SUM(BK216:BK227)</f>
        <v>0</v>
      </c>
    </row>
    <row r="216" s="1" customFormat="1" ht="24" customHeight="1">
      <c r="B216" s="176"/>
      <c r="C216" s="177" t="s">
        <v>320</v>
      </c>
      <c r="D216" s="177" t="s">
        <v>125</v>
      </c>
      <c r="E216" s="178" t="s">
        <v>461</v>
      </c>
      <c r="F216" s="179" t="s">
        <v>462</v>
      </c>
      <c r="G216" s="180" t="s">
        <v>161</v>
      </c>
      <c r="H216" s="181">
        <v>6</v>
      </c>
      <c r="I216" s="182"/>
      <c r="J216" s="183">
        <f>ROUND(I216*H216,2)</f>
        <v>0</v>
      </c>
      <c r="K216" s="179" t="s">
        <v>207</v>
      </c>
      <c r="L216" s="36"/>
      <c r="M216" s="184" t="s">
        <v>1</v>
      </c>
      <c r="N216" s="185" t="s">
        <v>38</v>
      </c>
      <c r="O216" s="72"/>
      <c r="P216" s="186">
        <f>O216*H216</f>
        <v>0</v>
      </c>
      <c r="Q216" s="186">
        <v>16.75142</v>
      </c>
      <c r="R216" s="186">
        <f>Q216*H216</f>
        <v>100.50852</v>
      </c>
      <c r="S216" s="186">
        <v>0</v>
      </c>
      <c r="T216" s="187">
        <f>S216*H216</f>
        <v>0</v>
      </c>
      <c r="AR216" s="188" t="s">
        <v>143</v>
      </c>
      <c r="AT216" s="188" t="s">
        <v>125</v>
      </c>
      <c r="AU216" s="188" t="s">
        <v>83</v>
      </c>
      <c r="AY216" s="17" t="s">
        <v>122</v>
      </c>
      <c r="BE216" s="189">
        <f>IF(N216="základní",J216,0)</f>
        <v>0</v>
      </c>
      <c r="BF216" s="189">
        <f>IF(N216="snížená",J216,0)</f>
        <v>0</v>
      </c>
      <c r="BG216" s="189">
        <f>IF(N216="zákl. přenesená",J216,0)</f>
        <v>0</v>
      </c>
      <c r="BH216" s="189">
        <f>IF(N216="sníž. přenesená",J216,0)</f>
        <v>0</v>
      </c>
      <c r="BI216" s="189">
        <f>IF(N216="nulová",J216,0)</f>
        <v>0</v>
      </c>
      <c r="BJ216" s="17" t="s">
        <v>81</v>
      </c>
      <c r="BK216" s="189">
        <f>ROUND(I216*H216,2)</f>
        <v>0</v>
      </c>
      <c r="BL216" s="17" t="s">
        <v>143</v>
      </c>
      <c r="BM216" s="188" t="s">
        <v>522</v>
      </c>
    </row>
    <row r="217" s="1" customFormat="1">
      <c r="B217" s="36"/>
      <c r="D217" s="190" t="s">
        <v>132</v>
      </c>
      <c r="F217" s="191" t="s">
        <v>464</v>
      </c>
      <c r="I217" s="117"/>
      <c r="L217" s="36"/>
      <c r="M217" s="192"/>
      <c r="N217" s="72"/>
      <c r="O217" s="72"/>
      <c r="P217" s="72"/>
      <c r="Q217" s="72"/>
      <c r="R217" s="72"/>
      <c r="S217" s="72"/>
      <c r="T217" s="73"/>
      <c r="AT217" s="17" t="s">
        <v>132</v>
      </c>
      <c r="AU217" s="17" t="s">
        <v>83</v>
      </c>
    </row>
    <row r="218" s="1" customFormat="1" ht="24" customHeight="1">
      <c r="B218" s="176"/>
      <c r="C218" s="177" t="s">
        <v>325</v>
      </c>
      <c r="D218" s="177" t="s">
        <v>125</v>
      </c>
      <c r="E218" s="178" t="s">
        <v>523</v>
      </c>
      <c r="F218" s="179" t="s">
        <v>524</v>
      </c>
      <c r="G218" s="180" t="s">
        <v>161</v>
      </c>
      <c r="H218" s="181">
        <v>2</v>
      </c>
      <c r="I218" s="182"/>
      <c r="J218" s="183">
        <f>ROUND(I218*H218,2)</f>
        <v>0</v>
      </c>
      <c r="K218" s="179" t="s">
        <v>1</v>
      </c>
      <c r="L218" s="36"/>
      <c r="M218" s="184" t="s">
        <v>1</v>
      </c>
      <c r="N218" s="185" t="s">
        <v>38</v>
      </c>
      <c r="O218" s="72"/>
      <c r="P218" s="186">
        <f>O218*H218</f>
        <v>0</v>
      </c>
      <c r="Q218" s="186">
        <v>16.75142</v>
      </c>
      <c r="R218" s="186">
        <f>Q218*H218</f>
        <v>33.502839999999999</v>
      </c>
      <c r="S218" s="186">
        <v>0</v>
      </c>
      <c r="T218" s="187">
        <f>S218*H218</f>
        <v>0</v>
      </c>
      <c r="AR218" s="188" t="s">
        <v>143</v>
      </c>
      <c r="AT218" s="188" t="s">
        <v>125</v>
      </c>
      <c r="AU218" s="188" t="s">
        <v>83</v>
      </c>
      <c r="AY218" s="17" t="s">
        <v>122</v>
      </c>
      <c r="BE218" s="189">
        <f>IF(N218="základní",J218,0)</f>
        <v>0</v>
      </c>
      <c r="BF218" s="189">
        <f>IF(N218="snížená",J218,0)</f>
        <v>0</v>
      </c>
      <c r="BG218" s="189">
        <f>IF(N218="zákl. přenesená",J218,0)</f>
        <v>0</v>
      </c>
      <c r="BH218" s="189">
        <f>IF(N218="sníž. přenesená",J218,0)</f>
        <v>0</v>
      </c>
      <c r="BI218" s="189">
        <f>IF(N218="nulová",J218,0)</f>
        <v>0</v>
      </c>
      <c r="BJ218" s="17" t="s">
        <v>81</v>
      </c>
      <c r="BK218" s="189">
        <f>ROUND(I218*H218,2)</f>
        <v>0</v>
      </c>
      <c r="BL218" s="17" t="s">
        <v>143</v>
      </c>
      <c r="BM218" s="188" t="s">
        <v>525</v>
      </c>
    </row>
    <row r="219" s="1" customFormat="1">
      <c r="B219" s="36"/>
      <c r="D219" s="190" t="s">
        <v>132</v>
      </c>
      <c r="F219" s="191" t="s">
        <v>464</v>
      </c>
      <c r="I219" s="117"/>
      <c r="L219" s="36"/>
      <c r="M219" s="192"/>
      <c r="N219" s="72"/>
      <c r="O219" s="72"/>
      <c r="P219" s="72"/>
      <c r="Q219" s="72"/>
      <c r="R219" s="72"/>
      <c r="S219" s="72"/>
      <c r="T219" s="73"/>
      <c r="AT219" s="17" t="s">
        <v>132</v>
      </c>
      <c r="AU219" s="17" t="s">
        <v>83</v>
      </c>
    </row>
    <row r="220" s="1" customFormat="1" ht="24" customHeight="1">
      <c r="B220" s="176"/>
      <c r="C220" s="177" t="s">
        <v>330</v>
      </c>
      <c r="D220" s="177" t="s">
        <v>125</v>
      </c>
      <c r="E220" s="178" t="s">
        <v>465</v>
      </c>
      <c r="F220" s="179" t="s">
        <v>466</v>
      </c>
      <c r="G220" s="180" t="s">
        <v>467</v>
      </c>
      <c r="H220" s="181">
        <v>45</v>
      </c>
      <c r="I220" s="182"/>
      <c r="J220" s="183">
        <f>ROUND(I220*H220,2)</f>
        <v>0</v>
      </c>
      <c r="K220" s="179" t="s">
        <v>207</v>
      </c>
      <c r="L220" s="36"/>
      <c r="M220" s="184" t="s">
        <v>1</v>
      </c>
      <c r="N220" s="185" t="s">
        <v>38</v>
      </c>
      <c r="O220" s="72"/>
      <c r="P220" s="186">
        <f>O220*H220</f>
        <v>0</v>
      </c>
      <c r="Q220" s="186">
        <v>0.88534999999999997</v>
      </c>
      <c r="R220" s="186">
        <f>Q220*H220</f>
        <v>39.84075</v>
      </c>
      <c r="S220" s="186">
        <v>0</v>
      </c>
      <c r="T220" s="187">
        <f>S220*H220</f>
        <v>0</v>
      </c>
      <c r="AR220" s="188" t="s">
        <v>143</v>
      </c>
      <c r="AT220" s="188" t="s">
        <v>125</v>
      </c>
      <c r="AU220" s="188" t="s">
        <v>83</v>
      </c>
      <c r="AY220" s="17" t="s">
        <v>122</v>
      </c>
      <c r="BE220" s="189">
        <f>IF(N220="základní",J220,0)</f>
        <v>0</v>
      </c>
      <c r="BF220" s="189">
        <f>IF(N220="snížená",J220,0)</f>
        <v>0</v>
      </c>
      <c r="BG220" s="189">
        <f>IF(N220="zákl. přenesená",J220,0)</f>
        <v>0</v>
      </c>
      <c r="BH220" s="189">
        <f>IF(N220="sníž. přenesená",J220,0)</f>
        <v>0</v>
      </c>
      <c r="BI220" s="189">
        <f>IF(N220="nulová",J220,0)</f>
        <v>0</v>
      </c>
      <c r="BJ220" s="17" t="s">
        <v>81</v>
      </c>
      <c r="BK220" s="189">
        <f>ROUND(I220*H220,2)</f>
        <v>0</v>
      </c>
      <c r="BL220" s="17" t="s">
        <v>143</v>
      </c>
      <c r="BM220" s="188" t="s">
        <v>526</v>
      </c>
    </row>
    <row r="221" s="1" customFormat="1">
      <c r="B221" s="36"/>
      <c r="D221" s="190" t="s">
        <v>132</v>
      </c>
      <c r="F221" s="191" t="s">
        <v>469</v>
      </c>
      <c r="I221" s="117"/>
      <c r="L221" s="36"/>
      <c r="M221" s="192"/>
      <c r="N221" s="72"/>
      <c r="O221" s="72"/>
      <c r="P221" s="72"/>
      <c r="Q221" s="72"/>
      <c r="R221" s="72"/>
      <c r="S221" s="72"/>
      <c r="T221" s="73"/>
      <c r="AT221" s="17" t="s">
        <v>132</v>
      </c>
      <c r="AU221" s="17" t="s">
        <v>83</v>
      </c>
    </row>
    <row r="222" s="1" customFormat="1" ht="24" customHeight="1">
      <c r="B222" s="176"/>
      <c r="C222" s="212" t="s">
        <v>335</v>
      </c>
      <c r="D222" s="212" t="s">
        <v>268</v>
      </c>
      <c r="E222" s="213" t="s">
        <v>470</v>
      </c>
      <c r="F222" s="214" t="s">
        <v>471</v>
      </c>
      <c r="G222" s="215" t="s">
        <v>467</v>
      </c>
      <c r="H222" s="216">
        <v>45</v>
      </c>
      <c r="I222" s="217"/>
      <c r="J222" s="218">
        <f>ROUND(I222*H222,2)</f>
        <v>0</v>
      </c>
      <c r="K222" s="214" t="s">
        <v>207</v>
      </c>
      <c r="L222" s="219"/>
      <c r="M222" s="220" t="s">
        <v>1</v>
      </c>
      <c r="N222" s="221" t="s">
        <v>38</v>
      </c>
      <c r="O222" s="72"/>
      <c r="P222" s="186">
        <f>O222*H222</f>
        <v>0</v>
      </c>
      <c r="Q222" s="186">
        <v>0.69879999999999998</v>
      </c>
      <c r="R222" s="186">
        <f>Q222*H222</f>
        <v>31.445999999999998</v>
      </c>
      <c r="S222" s="186">
        <v>0</v>
      </c>
      <c r="T222" s="187">
        <f>S222*H222</f>
        <v>0</v>
      </c>
      <c r="AR222" s="188" t="s">
        <v>164</v>
      </c>
      <c r="AT222" s="188" t="s">
        <v>268</v>
      </c>
      <c r="AU222" s="188" t="s">
        <v>83</v>
      </c>
      <c r="AY222" s="17" t="s">
        <v>122</v>
      </c>
      <c r="BE222" s="189">
        <f>IF(N222="základní",J222,0)</f>
        <v>0</v>
      </c>
      <c r="BF222" s="189">
        <f>IF(N222="snížená",J222,0)</f>
        <v>0</v>
      </c>
      <c r="BG222" s="189">
        <f>IF(N222="zákl. přenesená",J222,0)</f>
        <v>0</v>
      </c>
      <c r="BH222" s="189">
        <f>IF(N222="sníž. přenesená",J222,0)</f>
        <v>0</v>
      </c>
      <c r="BI222" s="189">
        <f>IF(N222="nulová",J222,0)</f>
        <v>0</v>
      </c>
      <c r="BJ222" s="17" t="s">
        <v>81</v>
      </c>
      <c r="BK222" s="189">
        <f>ROUND(I222*H222,2)</f>
        <v>0</v>
      </c>
      <c r="BL222" s="17" t="s">
        <v>143</v>
      </c>
      <c r="BM222" s="188" t="s">
        <v>527</v>
      </c>
    </row>
    <row r="223" s="1" customFormat="1">
      <c r="B223" s="36"/>
      <c r="D223" s="190" t="s">
        <v>132</v>
      </c>
      <c r="F223" s="191" t="s">
        <v>471</v>
      </c>
      <c r="I223" s="117"/>
      <c r="L223" s="36"/>
      <c r="M223" s="192"/>
      <c r="N223" s="72"/>
      <c r="O223" s="72"/>
      <c r="P223" s="72"/>
      <c r="Q223" s="72"/>
      <c r="R223" s="72"/>
      <c r="S223" s="72"/>
      <c r="T223" s="73"/>
      <c r="AT223" s="17" t="s">
        <v>132</v>
      </c>
      <c r="AU223" s="17" t="s">
        <v>83</v>
      </c>
    </row>
    <row r="224" s="1" customFormat="1" ht="24" customHeight="1">
      <c r="B224" s="176"/>
      <c r="C224" s="177" t="s">
        <v>342</v>
      </c>
      <c r="D224" s="177" t="s">
        <v>125</v>
      </c>
      <c r="E224" s="178" t="s">
        <v>473</v>
      </c>
      <c r="F224" s="179" t="s">
        <v>474</v>
      </c>
      <c r="G224" s="180" t="s">
        <v>216</v>
      </c>
      <c r="H224" s="181">
        <v>20.25</v>
      </c>
      <c r="I224" s="182"/>
      <c r="J224" s="183">
        <f>ROUND(I224*H224,2)</f>
        <v>0</v>
      </c>
      <c r="K224" s="179" t="s">
        <v>1</v>
      </c>
      <c r="L224" s="36"/>
      <c r="M224" s="184" t="s">
        <v>1</v>
      </c>
      <c r="N224" s="185" t="s">
        <v>38</v>
      </c>
      <c r="O224" s="72"/>
      <c r="P224" s="186">
        <f>O224*H224</f>
        <v>0</v>
      </c>
      <c r="Q224" s="186">
        <v>2.2667199999999998</v>
      </c>
      <c r="R224" s="186">
        <f>Q224*H224</f>
        <v>45.90108</v>
      </c>
      <c r="S224" s="186">
        <v>0</v>
      </c>
      <c r="T224" s="187">
        <f>S224*H224</f>
        <v>0</v>
      </c>
      <c r="AR224" s="188" t="s">
        <v>143</v>
      </c>
      <c r="AT224" s="188" t="s">
        <v>125</v>
      </c>
      <c r="AU224" s="188" t="s">
        <v>83</v>
      </c>
      <c r="AY224" s="17" t="s">
        <v>122</v>
      </c>
      <c r="BE224" s="189">
        <f>IF(N224="základní",J224,0)</f>
        <v>0</v>
      </c>
      <c r="BF224" s="189">
        <f>IF(N224="snížená",J224,0)</f>
        <v>0</v>
      </c>
      <c r="BG224" s="189">
        <f>IF(N224="zákl. přenesená",J224,0)</f>
        <v>0</v>
      </c>
      <c r="BH224" s="189">
        <f>IF(N224="sníž. přenesená",J224,0)</f>
        <v>0</v>
      </c>
      <c r="BI224" s="189">
        <f>IF(N224="nulová",J224,0)</f>
        <v>0</v>
      </c>
      <c r="BJ224" s="17" t="s">
        <v>81</v>
      </c>
      <c r="BK224" s="189">
        <f>ROUND(I224*H224,2)</f>
        <v>0</v>
      </c>
      <c r="BL224" s="17" t="s">
        <v>143</v>
      </c>
      <c r="BM224" s="188" t="s">
        <v>528</v>
      </c>
    </row>
    <row r="225" s="1" customFormat="1">
      <c r="B225" s="36"/>
      <c r="D225" s="190" t="s">
        <v>132</v>
      </c>
      <c r="F225" s="191" t="s">
        <v>476</v>
      </c>
      <c r="I225" s="117"/>
      <c r="L225" s="36"/>
      <c r="M225" s="192"/>
      <c r="N225" s="72"/>
      <c r="O225" s="72"/>
      <c r="P225" s="72"/>
      <c r="Q225" s="72"/>
      <c r="R225" s="72"/>
      <c r="S225" s="72"/>
      <c r="T225" s="73"/>
      <c r="AT225" s="17" t="s">
        <v>132</v>
      </c>
      <c r="AU225" s="17" t="s">
        <v>83</v>
      </c>
    </row>
    <row r="226" s="12" customFormat="1">
      <c r="B226" s="197"/>
      <c r="D226" s="190" t="s">
        <v>219</v>
      </c>
      <c r="E226" s="198" t="s">
        <v>1</v>
      </c>
      <c r="F226" s="199" t="s">
        <v>529</v>
      </c>
      <c r="H226" s="200">
        <v>20.25</v>
      </c>
      <c r="I226" s="201"/>
      <c r="L226" s="197"/>
      <c r="M226" s="202"/>
      <c r="N226" s="203"/>
      <c r="O226" s="203"/>
      <c r="P226" s="203"/>
      <c r="Q226" s="203"/>
      <c r="R226" s="203"/>
      <c r="S226" s="203"/>
      <c r="T226" s="204"/>
      <c r="AT226" s="198" t="s">
        <v>219</v>
      </c>
      <c r="AU226" s="198" t="s">
        <v>83</v>
      </c>
      <c r="AV226" s="12" t="s">
        <v>83</v>
      </c>
      <c r="AW226" s="12" t="s">
        <v>30</v>
      </c>
      <c r="AX226" s="12" t="s">
        <v>81</v>
      </c>
      <c r="AY226" s="198" t="s">
        <v>122</v>
      </c>
    </row>
    <row r="227" s="13" customFormat="1">
      <c r="B227" s="205"/>
      <c r="D227" s="190" t="s">
        <v>219</v>
      </c>
      <c r="E227" s="206" t="s">
        <v>1</v>
      </c>
      <c r="F227" s="207" t="s">
        <v>478</v>
      </c>
      <c r="H227" s="206" t="s">
        <v>1</v>
      </c>
      <c r="I227" s="208"/>
      <c r="L227" s="205"/>
      <c r="M227" s="209"/>
      <c r="N227" s="210"/>
      <c r="O227" s="210"/>
      <c r="P227" s="210"/>
      <c r="Q227" s="210"/>
      <c r="R227" s="210"/>
      <c r="S227" s="210"/>
      <c r="T227" s="211"/>
      <c r="AT227" s="206" t="s">
        <v>219</v>
      </c>
      <c r="AU227" s="206" t="s">
        <v>83</v>
      </c>
      <c r="AV227" s="13" t="s">
        <v>81</v>
      </c>
      <c r="AW227" s="13" t="s">
        <v>30</v>
      </c>
      <c r="AX227" s="13" t="s">
        <v>73</v>
      </c>
      <c r="AY227" s="206" t="s">
        <v>122</v>
      </c>
    </row>
    <row r="228" s="11" customFormat="1" ht="22.8" customHeight="1">
      <c r="B228" s="163"/>
      <c r="D228" s="164" t="s">
        <v>72</v>
      </c>
      <c r="E228" s="174" t="s">
        <v>347</v>
      </c>
      <c r="F228" s="174" t="s">
        <v>348</v>
      </c>
      <c r="I228" s="166"/>
      <c r="J228" s="175">
        <f>BK228</f>
        <v>0</v>
      </c>
      <c r="L228" s="163"/>
      <c r="M228" s="168"/>
      <c r="N228" s="169"/>
      <c r="O228" s="169"/>
      <c r="P228" s="170">
        <f>SUM(P229:P230)</f>
        <v>0</v>
      </c>
      <c r="Q228" s="169"/>
      <c r="R228" s="170">
        <f>SUM(R229:R230)</f>
        <v>0</v>
      </c>
      <c r="S228" s="169"/>
      <c r="T228" s="171">
        <f>SUM(T229:T230)</f>
        <v>0</v>
      </c>
      <c r="AR228" s="164" t="s">
        <v>81</v>
      </c>
      <c r="AT228" s="172" t="s">
        <v>72</v>
      </c>
      <c r="AU228" s="172" t="s">
        <v>81</v>
      </c>
      <c r="AY228" s="164" t="s">
        <v>122</v>
      </c>
      <c r="BK228" s="173">
        <f>SUM(BK229:BK230)</f>
        <v>0</v>
      </c>
    </row>
    <row r="229" s="1" customFormat="1" ht="24" customHeight="1">
      <c r="B229" s="176"/>
      <c r="C229" s="177" t="s">
        <v>349</v>
      </c>
      <c r="D229" s="177" t="s">
        <v>125</v>
      </c>
      <c r="E229" s="178" t="s">
        <v>350</v>
      </c>
      <c r="F229" s="179" t="s">
        <v>351</v>
      </c>
      <c r="G229" s="180" t="s">
        <v>254</v>
      </c>
      <c r="H229" s="181">
        <v>313.34500000000003</v>
      </c>
      <c r="I229" s="182"/>
      <c r="J229" s="183">
        <f>ROUND(I229*H229,2)</f>
        <v>0</v>
      </c>
      <c r="K229" s="179" t="s">
        <v>207</v>
      </c>
      <c r="L229" s="36"/>
      <c r="M229" s="184" t="s">
        <v>1</v>
      </c>
      <c r="N229" s="185" t="s">
        <v>38</v>
      </c>
      <c r="O229" s="72"/>
      <c r="P229" s="186">
        <f>O229*H229</f>
        <v>0</v>
      </c>
      <c r="Q229" s="186">
        <v>0</v>
      </c>
      <c r="R229" s="186">
        <f>Q229*H229</f>
        <v>0</v>
      </c>
      <c r="S229" s="186">
        <v>0</v>
      </c>
      <c r="T229" s="187">
        <f>S229*H229</f>
        <v>0</v>
      </c>
      <c r="AR229" s="188" t="s">
        <v>143</v>
      </c>
      <c r="AT229" s="188" t="s">
        <v>125</v>
      </c>
      <c r="AU229" s="188" t="s">
        <v>83</v>
      </c>
      <c r="AY229" s="17" t="s">
        <v>122</v>
      </c>
      <c r="BE229" s="189">
        <f>IF(N229="základní",J229,0)</f>
        <v>0</v>
      </c>
      <c r="BF229" s="189">
        <f>IF(N229="snížená",J229,0)</f>
        <v>0</v>
      </c>
      <c r="BG229" s="189">
        <f>IF(N229="zákl. přenesená",J229,0)</f>
        <v>0</v>
      </c>
      <c r="BH229" s="189">
        <f>IF(N229="sníž. přenesená",J229,0)</f>
        <v>0</v>
      </c>
      <c r="BI229" s="189">
        <f>IF(N229="nulová",J229,0)</f>
        <v>0</v>
      </c>
      <c r="BJ229" s="17" t="s">
        <v>81</v>
      </c>
      <c r="BK229" s="189">
        <f>ROUND(I229*H229,2)</f>
        <v>0</v>
      </c>
      <c r="BL229" s="17" t="s">
        <v>143</v>
      </c>
      <c r="BM229" s="188" t="s">
        <v>530</v>
      </c>
    </row>
    <row r="230" s="1" customFormat="1">
      <c r="B230" s="36"/>
      <c r="D230" s="190" t="s">
        <v>132</v>
      </c>
      <c r="F230" s="191" t="s">
        <v>353</v>
      </c>
      <c r="I230" s="117"/>
      <c r="L230" s="36"/>
      <c r="M230" s="194"/>
      <c r="N230" s="195"/>
      <c r="O230" s="195"/>
      <c r="P230" s="195"/>
      <c r="Q230" s="195"/>
      <c r="R230" s="195"/>
      <c r="S230" s="195"/>
      <c r="T230" s="196"/>
      <c r="AT230" s="17" t="s">
        <v>132</v>
      </c>
      <c r="AU230" s="17" t="s">
        <v>83</v>
      </c>
    </row>
    <row r="231" s="1" customFormat="1" ht="6.96" customHeight="1">
      <c r="B231" s="55"/>
      <c r="C231" s="56"/>
      <c r="D231" s="56"/>
      <c r="E231" s="56"/>
      <c r="F231" s="56"/>
      <c r="G231" s="56"/>
      <c r="H231" s="56"/>
      <c r="I231" s="138"/>
      <c r="J231" s="56"/>
      <c r="K231" s="56"/>
      <c r="L231" s="36"/>
    </row>
  </sheetData>
  <autoFilter ref="C123:K230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pavel.ibl</dc:creator>
  <cp:lastModifiedBy>pavel.ibl</cp:lastModifiedBy>
  <dcterms:created xsi:type="dcterms:W3CDTF">2019-05-29T13:05:48Z</dcterms:created>
  <dcterms:modified xsi:type="dcterms:W3CDTF">2019-05-29T13:05:56Z</dcterms:modified>
</cp:coreProperties>
</file>