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Zakázky\Zakázky 2026\Brno zakázky\03 Údržba HOZ Tlumačov – rizikové kácení DNS 5_B2\Výzva\"/>
    </mc:Choice>
  </mc:AlternateContent>
  <xr:revisionPtr revIDLastSave="0" documentId="13_ncr:1_{07E01F76-38C5-4A36-A7B1-27F747BA099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kapitulace stavby" sheetId="1" r:id="rId1"/>
    <sheet name="505_070-2026 - Údržba HOZ..." sheetId="2" r:id="rId2"/>
    <sheet name="Pokyny pro vyplnění" sheetId="3" r:id="rId3"/>
  </sheets>
  <definedNames>
    <definedName name="_xlnm._FilterDatabase" localSheetId="1" hidden="1">'505_070-2026 - Údržba HOZ...'!$C$74:$K$97</definedName>
    <definedName name="_xlnm.Print_Titles" localSheetId="1">'505_070-2026 - Údržba HOZ...'!$74:$74</definedName>
    <definedName name="_xlnm.Print_Titles" localSheetId="0">'Rekapitulace stavby'!$52:$52</definedName>
    <definedName name="_xlnm.Print_Area" localSheetId="1">'505_070-2026 - Údržba HOZ...'!$C$4:$J$37,'505_070-2026 - Údržba HOZ...'!$C$43:$J$58,'505_070-2026 - Údržba HOZ...'!$C$64:$K$97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BI91" i="2"/>
  <c r="BH91" i="2"/>
  <c r="BG91" i="2"/>
  <c r="BF91" i="2"/>
  <c r="T91" i="2"/>
  <c r="R91" i="2"/>
  <c r="P91" i="2"/>
  <c r="BI89" i="2"/>
  <c r="BH89" i="2"/>
  <c r="BG89" i="2"/>
  <c r="BF89" i="2"/>
  <c r="T89" i="2"/>
  <c r="R89" i="2"/>
  <c r="P89" i="2"/>
  <c r="BI87" i="2"/>
  <c r="BH87" i="2"/>
  <c r="BG87" i="2"/>
  <c r="BF87" i="2"/>
  <c r="T87" i="2"/>
  <c r="R87" i="2"/>
  <c r="P87" i="2"/>
  <c r="BI84" i="2"/>
  <c r="BH84" i="2"/>
  <c r="BG84" i="2"/>
  <c r="BF84" i="2"/>
  <c r="T84" i="2"/>
  <c r="R84" i="2"/>
  <c r="P84" i="2"/>
  <c r="BI81" i="2"/>
  <c r="BH81" i="2"/>
  <c r="BG81" i="2"/>
  <c r="BF81" i="2"/>
  <c r="T81" i="2"/>
  <c r="R81" i="2"/>
  <c r="P81" i="2"/>
  <c r="BI78" i="2"/>
  <c r="BH78" i="2"/>
  <c r="BG78" i="2"/>
  <c r="BF78" i="2"/>
  <c r="T78" i="2"/>
  <c r="R78" i="2"/>
  <c r="P78" i="2"/>
  <c r="J72" i="2"/>
  <c r="J71" i="2"/>
  <c r="F71" i="2"/>
  <c r="F69" i="2"/>
  <c r="E67" i="2"/>
  <c r="J51" i="2"/>
  <c r="J50" i="2"/>
  <c r="F50" i="2"/>
  <c r="F48" i="2"/>
  <c r="E46" i="2"/>
  <c r="J16" i="2"/>
  <c r="E16" i="2"/>
  <c r="F72" i="2"/>
  <c r="J15" i="2"/>
  <c r="J10" i="2"/>
  <c r="J69" i="2" s="1"/>
  <c r="L50" i="1"/>
  <c r="AM50" i="1"/>
  <c r="AM49" i="1"/>
  <c r="L49" i="1"/>
  <c r="AM47" i="1"/>
  <c r="L47" i="1"/>
  <c r="L45" i="1"/>
  <c r="L44" i="1"/>
  <c r="J94" i="2"/>
  <c r="F35" i="2"/>
  <c r="BK81" i="2"/>
  <c r="BK89" i="2"/>
  <c r="F32" i="2"/>
  <c r="J89" i="2"/>
  <c r="BK94" i="2"/>
  <c r="J78" i="2"/>
  <c r="BK96" i="2"/>
  <c r="J91" i="2"/>
  <c r="BK84" i="2"/>
  <c r="BK78" i="2"/>
  <c r="J32" i="2"/>
  <c r="BK91" i="2"/>
  <c r="AS54" i="1"/>
  <c r="BK87" i="2"/>
  <c r="F34" i="2"/>
  <c r="J96" i="2"/>
  <c r="J87" i="2"/>
  <c r="J84" i="2"/>
  <c r="J81" i="2"/>
  <c r="F33" i="2"/>
  <c r="P77" i="2" l="1"/>
  <c r="P76" i="2"/>
  <c r="P75" i="2"/>
  <c r="AU55" i="1"/>
  <c r="T77" i="2"/>
  <c r="T76" i="2" s="1"/>
  <c r="T75" i="2" s="1"/>
  <c r="R77" i="2"/>
  <c r="R76" i="2" s="1"/>
  <c r="R75" i="2" s="1"/>
  <c r="BK77" i="2"/>
  <c r="J77" i="2"/>
  <c r="J57" i="2"/>
  <c r="BC55" i="1"/>
  <c r="BB55" i="1"/>
  <c r="BB54" i="1" s="1"/>
  <c r="W31" i="1" s="1"/>
  <c r="BD55" i="1"/>
  <c r="BD54" i="1" s="1"/>
  <c r="W33" i="1" s="1"/>
  <c r="BA55" i="1"/>
  <c r="AW55" i="1"/>
  <c r="J48" i="2"/>
  <c r="F51" i="2"/>
  <c r="BE78" i="2"/>
  <c r="BE81" i="2"/>
  <c r="BE84" i="2"/>
  <c r="BE87" i="2"/>
  <c r="BE89" i="2"/>
  <c r="BE91" i="2"/>
  <c r="BE94" i="2"/>
  <c r="BE96" i="2"/>
  <c r="AU54" i="1"/>
  <c r="BC54" i="1"/>
  <c r="W32" i="1"/>
  <c r="BA54" i="1"/>
  <c r="W30" i="1" s="1"/>
  <c r="BK76" i="2" l="1"/>
  <c r="J76" i="2"/>
  <c r="J56" i="2"/>
  <c r="AW54" i="1"/>
  <c r="AK30" i="1"/>
  <c r="AX54" i="1"/>
  <c r="F31" i="2"/>
  <c r="AZ55" i="1" s="1"/>
  <c r="AZ54" i="1" s="1"/>
  <c r="W29" i="1" s="1"/>
  <c r="J31" i="2"/>
  <c r="AV55" i="1" s="1"/>
  <c r="AT55" i="1" s="1"/>
  <c r="AY54" i="1"/>
  <c r="BK75" i="2" l="1"/>
  <c r="J75" i="2" s="1"/>
  <c r="J55" i="2" s="1"/>
  <c r="AV54" i="1"/>
  <c r="AK29" i="1" s="1"/>
  <c r="J28" i="2" l="1"/>
  <c r="AG55" i="1"/>
  <c r="AG54" i="1" s="1"/>
  <c r="AK26" i="1" s="1"/>
  <c r="AK35" i="1" s="1"/>
  <c r="AT54" i="1"/>
  <c r="AN54" i="1" l="1"/>
  <c r="AN55" i="1"/>
  <c r="J37" i="2"/>
</calcChain>
</file>

<file path=xl/sharedStrings.xml><?xml version="1.0" encoding="utf-8"?>
<sst xmlns="http://schemas.openxmlformats.org/spreadsheetml/2006/main" count="900" uniqueCount="341">
  <si>
    <t>Export Komplet</t>
  </si>
  <si>
    <t>VZ</t>
  </si>
  <si>
    <t>2.0</t>
  </si>
  <si>
    <t>ZAMOK</t>
  </si>
  <si>
    <t>False</t>
  </si>
  <si>
    <t>{2184f559-7b2d-40a0-8732-a2ff05240ba8}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</si>
  <si>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</si>
  <si>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</si>
  <si>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</si>
  <si>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</si>
  <si>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</si>
  <si>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</si>
  <si>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</si>
  <si>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</si>
  <si>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505_070-2026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</si>
  <si>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</si>
  <si>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</si>
  <si>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Tlumačov – rizikové kácení</t>
  </si>
  <si>
    <t>KSO:</t>
  </si>
  <si>
    <t/>
  </si>
  <si>
    <t>CC-CZ:</t>
  </si>
  <si>
    <t>Místo:</t>
  </si>
  <si>
    <t>Tlumačov na Moravě</t>
  </si>
  <si>
    <t>Datum:</t>
  </si>
  <si>
    <t>Zadavatel:</t>
  </si>
  <si>
    <t>IČ:</t>
  </si>
  <si>
    <t>SPÚ, OVHS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</si>
  <si>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</si>
  <si>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</si>
  <si>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</si>
  <si>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</si>
  <si>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</si>
  <si>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</si>
  <si>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</si>
  <si>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</si>
  <si>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</si>
  <si>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</si>
  <si>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</si>
  <si>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</si>
  <si>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</si>
  <si>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</si>
  <si>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</si>
  <si>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</si>
  <si>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</si>
  <si>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</si>
  <si>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</si>
  <si>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</si>
  <si>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</si>
  <si>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</si>
  <si>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</si>
  <si>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</si>
  <si>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</si>
  <si>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</si>
  <si>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</si>
  <si>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</si>
  <si>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</si>
  <si>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</si>
  <si>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</si>
  <si>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</si>
  <si>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</si>
  <si>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</si>
  <si>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</si>
  <si>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</si>
  <si>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</si>
  <si>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</si>
  <si>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</si>
  <si>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</si>
  <si>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</si>
  <si>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</si>
  <si>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</si>
  <si>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</si>
  <si>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</si>
  <si>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</si>
  <si>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</si>
  <si>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</si>
  <si>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</si>
  <si>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</si>
  <si>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</si>
  <si>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</si>
  <si>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</si>
  <si>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</si>
  <si>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</si>
  <si>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</si>
  <si>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</si>
  <si>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</si>
  <si>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</si>
  <si>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</si>
  <si>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</si>
  <si>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</si>
  <si>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</si>
  <si>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</si>
  <si>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</si>
  <si>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</si>
  <si>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</si>
  <si>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</si>
  <si>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</si>
  <si>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</si>
  <si>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</si>
  <si>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</si>
  <si>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</si>
  <si>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</si>
  <si>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</si>
  <si>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</si>
  <si>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112151357</t>
  </si>
  <si>
    <t>Kácení stromu s postupným spouštěním koruny a kmene o průměru pařezu přes 0,7 do 0,8 m</t>
  </si>
  <si>
    <t>kus</t>
  </si>
  <si>
    <t>CS ÚRS 2026 01</t>
  </si>
  <si>
    <t>4</t>
  </si>
  <si>
    <t>-1830219688</t>
  </si>
  <si>
    <t>PP</t>
  </si>
  <si>
    <t>Pokácení stromu postupné se spouštěním částí kmene a koruny o průměru na řezné ploše pařezu přes 700 do 800 mm</t>
  </si>
  <si>
    <t>Online PSC</t>
  </si>
  <si>
    <t>https://podminky.urs.cz/item/CS_URS_2026_01/112151357</t>
  </si>
  <si>
    <t>112151358</t>
  </si>
  <si>
    <t>Kácení stromu s postupným spouštěním koruny a kmene o průměru pařezu přes 0,8 do 0,9 m</t>
  </si>
  <si>
    <t>1110789412</t>
  </si>
  <si>
    <t>Pokácení stromu postupné se spouštěním částí kmene a koruny o průměru na řezné ploše pařezu přes 800 do 900 mm</t>
  </si>
  <si>
    <t>https://podminky.urs.cz/item/CS_URS_2026_01/112151358</t>
  </si>
  <si>
    <t>3</t>
  </si>
  <si>
    <t>112151360</t>
  </si>
  <si>
    <t>Kácení stromu s postupným spouštěním koruny a kmene o průměru pařezu přes 1,0 do 1,1 m</t>
  </si>
  <si>
    <t>-1755127367</t>
  </si>
  <si>
    <t>Pokácení stromu postupné se spouštěním částí kmene a koruny o průměru na řezné ploše pařezu přes 1000 do 1100 mm</t>
  </si>
  <si>
    <t>https://podminky.urs.cz/item/CS_URS_2026_01/112151360</t>
  </si>
  <si>
    <t>6</t>
  </si>
  <si>
    <t>R-005</t>
  </si>
  <si>
    <t xml:space="preserve">Ekologická likvidace veškeré neupotřeb. dřev. hmoty - větví stromu, včetně kmenu - D kmene 700-900 mm - v souladu se zákonem o odpadech č. 541/2020 Sb.v platném znění   </t>
  </si>
  <si>
    <t>ks</t>
  </si>
  <si>
    <t>206494219</t>
  </si>
  <si>
    <t xml:space="preserve">Ekologická likvidace veškeré neupotřeb. dřev. hmoty - větví stromu, včetně kmenu - D kmene 700-900 mm - v souladu se zákonem o odpadech č. 541/2020 Sb.v platném znění </t>
  </si>
  <si>
    <t>7</t>
  </si>
  <si>
    <t>R-006</t>
  </si>
  <si>
    <t xml:space="preserve">Ekologická likvidace veškeré neupotřeb. dřev. hmoty - větví stromu, včetně kmenu - D kmene 900-1100 mm - v souladu se zákonem o odpadech č. 541/2020 Sb.v platném znění   </t>
  </si>
  <si>
    <t>-1543601923</t>
  </si>
  <si>
    <t xml:space="preserve">Ekologická likvidace veškeré neupotřeb. dřev. hmoty - větví stromu, včetně kmenu - D kmene 900-1100 mm - v souladu se zákonem o odpadech č. 541/2020 Sb.v platném znění </t>
  </si>
  <si>
    <t>8</t>
  </si>
  <si>
    <t>R-027</t>
  </si>
  <si>
    <t>Odstranění napadaných stromů, větví stromů a keřů do D 200 mm v profilu HOZ, včetně ekologické likvidace v souladu se zákonem o odpadech č.  541/2020 Sb. v platném znění</t>
  </si>
  <si>
    <t>m2</t>
  </si>
  <si>
    <t>-1314018047</t>
  </si>
  <si>
    <t>Odstranění napadaných stromů, větví stromů a keřů do D 200 mm v profilu HOZ, včetně ekologické likvidace v souladu se zákonem o odpadech č. 541/2020 Sb. v platném znění</t>
  </si>
  <si>
    <t>VV</t>
  </si>
  <si>
    <t>6*12*12</t>
  </si>
  <si>
    <t>9</t>
  </si>
  <si>
    <t>R-056</t>
  </si>
  <si>
    <t xml:space="preserve">Chemické ošetření pařezu nad ø 700 mm nátěrem 2x obvodových pletiv proti výmladnosti ARBORICIDNÍM chemickým přípravkem , tj. pesticidem -  herbicidním přípravkem určeným k hubení dřevin. </t>
  </si>
  <si>
    <t>1800338645</t>
  </si>
  <si>
    <t xml:space="preserve">Chemické ošetření pařezu nad ø 700 mm nátěrem 2x obvodových pletiv proti výmladnosti ARBORICIDNÍM chemickým přípravkem , tj. pesticidem - herbicidním přípravkem určeným k hubení dřevin. </t>
  </si>
  <si>
    <t>10</t>
  </si>
  <si>
    <t>R-057</t>
  </si>
  <si>
    <t xml:space="preserve">Chemické ošetření pařezu nad ø 1000 mm nátěrem 2x obvodových pletiv proti výmladnosti ARBORICIDNÍM chemickým přípravkem , tj. pesticidem -  herbicidním přípravkem určeným k hubení dřevin. </t>
  </si>
  <si>
    <t>174084591</t>
  </si>
  <si>
    <t xml:space="preserve">Chemické ošetření pařezu nad ø 1000 mm nátěrem 2x obvodových pletiv proti výmladnosti ARBORICIDNÍM chemickým přípravkem , tj. pesticidem - herbicidním přípravkem určeným k hubení dřevin.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</si>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</sst>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8" fillId="0" borderId="13" xfId="0" applyNumberFormat="1" applyFont="1" applyBorder="1"/>
    <xf numFmtId="166" fontId="28" fillId="0" borderId="14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vertical="top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  <xf numFmtId="0" fontId="35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112151360" TargetMode="External"/><Relationship Id="rId2" Type="http://schemas.openxmlformats.org/officeDocument/2006/relationships/hyperlink" Target="https://podminky.urs.cz/item/CS_URS_2026_01/112151358" TargetMode="External"/><Relationship Id="rId1" Type="http://schemas.openxmlformats.org/officeDocument/2006/relationships/hyperlink" Target="https://podminky.urs.cz/item/CS_URS_2026_01/112151357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7" workbookViewId="0">
      <selection activeCell="AN8" sqref="AN8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37" t="s">
        <v>14</v>
      </c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R5" s="18"/>
      <c r="BE5" s="234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39" t="s">
        <v>17</v>
      </c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R6" s="18"/>
      <c r="BE6" s="235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235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29</v>
      </c>
      <c r="AR8" s="18"/>
      <c r="BE8" s="235"/>
      <c r="BS8" s="15" t="s">
        <v>6</v>
      </c>
    </row>
    <row r="9" spans="1:74" ht="14.45" customHeight="1">
      <c r="B9" s="18"/>
      <c r="AR9" s="18"/>
      <c r="BE9" s="235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19</v>
      </c>
      <c r="AR10" s="18"/>
      <c r="BE10" s="235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19</v>
      </c>
      <c r="AR11" s="18"/>
      <c r="BE11" s="235"/>
      <c r="BS11" s="15" t="s">
        <v>6</v>
      </c>
    </row>
    <row r="12" spans="1:74" ht="6.95" customHeight="1">
      <c r="B12" s="18"/>
      <c r="AR12" s="18"/>
      <c r="BE12" s="235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235"/>
      <c r="BS13" s="15" t="s">
        <v>6</v>
      </c>
    </row>
    <row r="14" spans="1:74" ht="12.75">
      <c r="B14" s="18"/>
      <c r="E14" s="240" t="s">
        <v>29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5" t="s">
        <v>27</v>
      </c>
      <c r="AN14" s="27" t="s">
        <v>29</v>
      </c>
      <c r="AR14" s="18"/>
      <c r="BE14" s="235"/>
      <c r="BS14" s="15" t="s">
        <v>6</v>
      </c>
    </row>
    <row r="15" spans="1:74" ht="6.95" customHeight="1">
      <c r="B15" s="18"/>
      <c r="AR15" s="18"/>
      <c r="BE15" s="235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19</v>
      </c>
      <c r="AR16" s="18"/>
      <c r="BE16" s="235"/>
      <c r="BS16" s="15" t="s">
        <v>4</v>
      </c>
    </row>
    <row r="17" spans="2:71" ht="18.399999999999999" customHeight="1">
      <c r="B17" s="18"/>
      <c r="E17" s="23" t="s">
        <v>31</v>
      </c>
      <c r="AK17" s="25" t="s">
        <v>27</v>
      </c>
      <c r="AN17" s="23" t="s">
        <v>19</v>
      </c>
      <c r="AR17" s="18"/>
      <c r="BE17" s="235"/>
      <c r="BS17" s="15" t="s">
        <v>32</v>
      </c>
    </row>
    <row r="18" spans="2:71" ht="6.95" customHeight="1">
      <c r="B18" s="18"/>
      <c r="AR18" s="18"/>
      <c r="BE18" s="235"/>
      <c r="BS18" s="15" t="s">
        <v>6</v>
      </c>
    </row>
    <row r="19" spans="2:71" ht="12" customHeight="1">
      <c r="B19" s="18"/>
      <c r="D19" s="25" t="s">
        <v>33</v>
      </c>
      <c r="AK19" s="25" t="s">
        <v>25</v>
      </c>
      <c r="AN19" s="23" t="s">
        <v>19</v>
      </c>
      <c r="AR19" s="18"/>
      <c r="BE19" s="235"/>
      <c r="BS19" s="15" t="s">
        <v>6</v>
      </c>
    </row>
    <row r="20" spans="2:71" ht="18.399999999999999" customHeight="1">
      <c r="B20" s="18"/>
      <c r="E20" s="23" t="s">
        <v>26</v>
      </c>
      <c r="AK20" s="25" t="s">
        <v>27</v>
      </c>
      <c r="AN20" s="23" t="s">
        <v>19</v>
      </c>
      <c r="AR20" s="18"/>
      <c r="BE20" s="235"/>
      <c r="BS20" s="15" t="s">
        <v>32</v>
      </c>
    </row>
    <row r="21" spans="2:71" ht="6.95" customHeight="1">
      <c r="B21" s="18"/>
      <c r="AR21" s="18"/>
      <c r="BE21" s="235"/>
    </row>
    <row r="22" spans="2:71" ht="12" customHeight="1">
      <c r="B22" s="18"/>
      <c r="D22" s="25" t="s">
        <v>34</v>
      </c>
      <c r="AR22" s="18"/>
      <c r="BE22" s="235"/>
    </row>
    <row r="23" spans="2:71" ht="47.25" customHeight="1">
      <c r="B23" s="18"/>
      <c r="E23" s="242" t="s">
        <v>35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R23" s="18"/>
      <c r="BE23" s="235"/>
    </row>
    <row r="24" spans="2:71" ht="6.95" customHeight="1">
      <c r="B24" s="18"/>
      <c r="AR24" s="18"/>
      <c r="BE24" s="235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35"/>
    </row>
    <row r="26" spans="2:71" s="1" customFormat="1" ht="25.9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43">
        <f>ROUND(AG54,2)</f>
        <v>0</v>
      </c>
      <c r="AL26" s="244"/>
      <c r="AM26" s="244"/>
      <c r="AN26" s="244"/>
      <c r="AO26" s="244"/>
      <c r="AR26" s="30"/>
      <c r="BE26" s="235"/>
    </row>
    <row r="27" spans="2:71" s="1" customFormat="1" ht="6.95" customHeight="1">
      <c r="B27" s="30"/>
      <c r="AR27" s="30"/>
      <c r="BE27" s="235"/>
    </row>
    <row r="28" spans="2:71" s="1" customFormat="1" ht="12.75">
      <c r="B28" s="30"/>
      <c r="L28" s="245" t="s">
        <v>37</v>
      </c>
      <c r="M28" s="245"/>
      <c r="N28" s="245"/>
      <c r="O28" s="245"/>
      <c r="P28" s="245"/>
      <c r="W28" s="245" t="s">
        <v>38</v>
      </c>
      <c r="X28" s="245"/>
      <c r="Y28" s="245"/>
      <c r="Z28" s="245"/>
      <c r="AA28" s="245"/>
      <c r="AB28" s="245"/>
      <c r="AC28" s="245"/>
      <c r="AD28" s="245"/>
      <c r="AE28" s="245"/>
      <c r="AK28" s="245" t="s">
        <v>39</v>
      </c>
      <c r="AL28" s="245"/>
      <c r="AM28" s="245"/>
      <c r="AN28" s="245"/>
      <c r="AO28" s="245"/>
      <c r="AR28" s="30"/>
      <c r="BE28" s="235"/>
    </row>
    <row r="29" spans="2:71" s="2" customFormat="1" ht="14.45" customHeight="1">
      <c r="B29" s="34"/>
      <c r="D29" s="25" t="s">
        <v>40</v>
      </c>
      <c r="F29" s="25" t="s">
        <v>41</v>
      </c>
      <c r="L29" s="248">
        <v>0.21</v>
      </c>
      <c r="M29" s="247"/>
      <c r="N29" s="247"/>
      <c r="O29" s="247"/>
      <c r="P29" s="247"/>
      <c r="W29" s="246">
        <f>ROUND(AZ54, 2)</f>
        <v>0</v>
      </c>
      <c r="X29" s="247"/>
      <c r="Y29" s="247"/>
      <c r="Z29" s="247"/>
      <c r="AA29" s="247"/>
      <c r="AB29" s="247"/>
      <c r="AC29" s="247"/>
      <c r="AD29" s="247"/>
      <c r="AE29" s="247"/>
      <c r="AK29" s="246">
        <f>ROUND(AV54, 2)</f>
        <v>0</v>
      </c>
      <c r="AL29" s="247"/>
      <c r="AM29" s="247"/>
      <c r="AN29" s="247"/>
      <c r="AO29" s="247"/>
      <c r="AR29" s="34"/>
      <c r="BE29" s="236"/>
    </row>
    <row r="30" spans="2:71" s="2" customFormat="1" ht="14.45" customHeight="1">
      <c r="B30" s="34"/>
      <c r="F30" s="25" t="s">
        <v>42</v>
      </c>
      <c r="L30" s="248">
        <v>0.15</v>
      </c>
      <c r="M30" s="247"/>
      <c r="N30" s="247"/>
      <c r="O30" s="247"/>
      <c r="P30" s="247"/>
      <c r="W30" s="246">
        <f>ROUND(BA54, 2)</f>
        <v>0</v>
      </c>
      <c r="X30" s="247"/>
      <c r="Y30" s="247"/>
      <c r="Z30" s="247"/>
      <c r="AA30" s="247"/>
      <c r="AB30" s="247"/>
      <c r="AC30" s="247"/>
      <c r="AD30" s="247"/>
      <c r="AE30" s="247"/>
      <c r="AK30" s="246">
        <f>ROUND(AW54, 2)</f>
        <v>0</v>
      </c>
      <c r="AL30" s="247"/>
      <c r="AM30" s="247"/>
      <c r="AN30" s="247"/>
      <c r="AO30" s="247"/>
      <c r="AR30" s="34"/>
      <c r="BE30" s="236"/>
    </row>
    <row r="31" spans="2:71" s="2" customFormat="1" ht="14.45" hidden="1" customHeight="1">
      <c r="B31" s="34"/>
      <c r="F31" s="25" t="s">
        <v>43</v>
      </c>
      <c r="L31" s="248">
        <v>0.21</v>
      </c>
      <c r="M31" s="247"/>
      <c r="N31" s="247"/>
      <c r="O31" s="247"/>
      <c r="P31" s="247"/>
      <c r="W31" s="246">
        <f>ROUND(BB54, 2)</f>
        <v>0</v>
      </c>
      <c r="X31" s="247"/>
      <c r="Y31" s="247"/>
      <c r="Z31" s="247"/>
      <c r="AA31" s="247"/>
      <c r="AB31" s="247"/>
      <c r="AC31" s="247"/>
      <c r="AD31" s="247"/>
      <c r="AE31" s="247"/>
      <c r="AK31" s="246">
        <v>0</v>
      </c>
      <c r="AL31" s="247"/>
      <c r="AM31" s="247"/>
      <c r="AN31" s="247"/>
      <c r="AO31" s="247"/>
      <c r="AR31" s="34"/>
      <c r="BE31" s="236"/>
    </row>
    <row r="32" spans="2:71" s="2" customFormat="1" ht="14.45" hidden="1" customHeight="1">
      <c r="B32" s="34"/>
      <c r="F32" s="25" t="s">
        <v>44</v>
      </c>
      <c r="L32" s="248">
        <v>0.15</v>
      </c>
      <c r="M32" s="247"/>
      <c r="N32" s="247"/>
      <c r="O32" s="247"/>
      <c r="P32" s="247"/>
      <c r="W32" s="246">
        <f>ROUND(BC54, 2)</f>
        <v>0</v>
      </c>
      <c r="X32" s="247"/>
      <c r="Y32" s="247"/>
      <c r="Z32" s="247"/>
      <c r="AA32" s="247"/>
      <c r="AB32" s="247"/>
      <c r="AC32" s="247"/>
      <c r="AD32" s="247"/>
      <c r="AE32" s="247"/>
      <c r="AK32" s="246">
        <v>0</v>
      </c>
      <c r="AL32" s="247"/>
      <c r="AM32" s="247"/>
      <c r="AN32" s="247"/>
      <c r="AO32" s="247"/>
      <c r="AR32" s="34"/>
      <c r="BE32" s="236"/>
    </row>
    <row r="33" spans="2:44" s="2" customFormat="1" ht="14.45" hidden="1" customHeight="1">
      <c r="B33" s="34"/>
      <c r="F33" s="25" t="s">
        <v>45</v>
      </c>
      <c r="L33" s="248">
        <v>0</v>
      </c>
      <c r="M33" s="247"/>
      <c r="N33" s="247"/>
      <c r="O33" s="247"/>
      <c r="P33" s="247"/>
      <c r="W33" s="246">
        <f>ROUND(BD54, 2)</f>
        <v>0</v>
      </c>
      <c r="X33" s="247"/>
      <c r="Y33" s="247"/>
      <c r="Z33" s="247"/>
      <c r="AA33" s="247"/>
      <c r="AB33" s="247"/>
      <c r="AC33" s="247"/>
      <c r="AD33" s="247"/>
      <c r="AE33" s="247"/>
      <c r="AK33" s="246">
        <v>0</v>
      </c>
      <c r="AL33" s="247"/>
      <c r="AM33" s="247"/>
      <c r="AN33" s="247"/>
      <c r="AO33" s="247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249" t="s">
        <v>48</v>
      </c>
      <c r="Y35" s="250"/>
      <c r="Z35" s="250"/>
      <c r="AA35" s="250"/>
      <c r="AB35" s="250"/>
      <c r="AC35" s="37"/>
      <c r="AD35" s="37"/>
      <c r="AE35" s="37"/>
      <c r="AF35" s="37"/>
      <c r="AG35" s="37"/>
      <c r="AH35" s="37"/>
      <c r="AI35" s="37"/>
      <c r="AJ35" s="37"/>
      <c r="AK35" s="251">
        <f>SUM(AK26:AK33)</f>
        <v>0</v>
      </c>
      <c r="AL35" s="250"/>
      <c r="AM35" s="250"/>
      <c r="AN35" s="250"/>
      <c r="AO35" s="252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49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505_070-2026</v>
      </c>
      <c r="AR44" s="43"/>
    </row>
    <row r="45" spans="2:44" s="4" customFormat="1" ht="36.950000000000003" customHeight="1">
      <c r="B45" s="44"/>
      <c r="C45" s="45" t="s">
        <v>16</v>
      </c>
      <c r="L45" s="253" t="str">
        <f>K6</f>
        <v>Údržba HOZ Tlumačov – rizikové kácení</v>
      </c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>Tlumačov na Moravě</v>
      </c>
      <c r="AI47" s="25" t="s">
        <v>23</v>
      </c>
      <c r="AM47" s="255" t="str">
        <f>IF(AN8= "","",AN8)</f>
        <v>Vyplň údaj</v>
      </c>
      <c r="AN47" s="255"/>
      <c r="AR47" s="30"/>
    </row>
    <row r="48" spans="2:44" s="1" customFormat="1" ht="6.95" customHeight="1">
      <c r="B48" s="30"/>
      <c r="AR48" s="30"/>
    </row>
    <row r="49" spans="1:90" s="1" customFormat="1" ht="15.2" customHeight="1">
      <c r="B49" s="30"/>
      <c r="C49" s="25" t="s">
        <v>24</v>
      </c>
      <c r="L49" s="3" t="str">
        <f>IF(E11= "","",E11)</f>
        <v>SPÚ, OVHS</v>
      </c>
      <c r="AI49" s="25" t="s">
        <v>30</v>
      </c>
      <c r="AM49" s="256" t="str">
        <f>IF(E17="","",E17)</f>
        <v xml:space="preserve"> </v>
      </c>
      <c r="AN49" s="257"/>
      <c r="AO49" s="257"/>
      <c r="AP49" s="257"/>
      <c r="AR49" s="30"/>
      <c r="AS49" s="258" t="s">
        <v>50</v>
      </c>
      <c r="AT49" s="259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0" s="1" customFormat="1" ht="15.2" customHeight="1">
      <c r="B50" s="30"/>
      <c r="C50" s="25" t="s">
        <v>28</v>
      </c>
      <c r="L50" s="3" t="str">
        <f>IF(E14= "Vyplň údaj","",E14)</f>
        <v/>
      </c>
      <c r="AI50" s="25" t="s">
        <v>33</v>
      </c>
      <c r="AM50" s="256" t="str">
        <f>IF(E20="","",E20)</f>
        <v>SPÚ, OVHS</v>
      </c>
      <c r="AN50" s="257"/>
      <c r="AO50" s="257"/>
      <c r="AP50" s="257"/>
      <c r="AR50" s="30"/>
      <c r="AS50" s="260"/>
      <c r="AT50" s="261"/>
      <c r="BD50" s="51"/>
    </row>
    <row r="51" spans="1:90" s="1" customFormat="1" ht="10.9" customHeight="1">
      <c r="B51" s="30"/>
      <c r="AR51" s="30"/>
      <c r="AS51" s="260"/>
      <c r="AT51" s="261"/>
      <c r="BD51" s="51"/>
    </row>
    <row r="52" spans="1:90" s="1" customFormat="1" ht="29.25" customHeight="1">
      <c r="B52" s="30"/>
      <c r="C52" s="262" t="s">
        <v>51</v>
      </c>
      <c r="D52" s="263"/>
      <c r="E52" s="263"/>
      <c r="F52" s="263"/>
      <c r="G52" s="263"/>
      <c r="H52" s="52"/>
      <c r="I52" s="264" t="s">
        <v>52</v>
      </c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5" t="s">
        <v>53</v>
      </c>
      <c r="AH52" s="263"/>
      <c r="AI52" s="263"/>
      <c r="AJ52" s="263"/>
      <c r="AK52" s="263"/>
      <c r="AL52" s="263"/>
      <c r="AM52" s="263"/>
      <c r="AN52" s="264" t="s">
        <v>54</v>
      </c>
      <c r="AO52" s="263"/>
      <c r="AP52" s="263"/>
      <c r="AQ52" s="53" t="s">
        <v>55</v>
      </c>
      <c r="AR52" s="30"/>
      <c r="AS52" s="54" t="s">
        <v>56</v>
      </c>
      <c r="AT52" s="55" t="s">
        <v>57</v>
      </c>
      <c r="AU52" s="55" t="s">
        <v>58</v>
      </c>
      <c r="AV52" s="55" t="s">
        <v>59</v>
      </c>
      <c r="AW52" s="55" t="s">
        <v>60</v>
      </c>
      <c r="AX52" s="55" t="s">
        <v>61</v>
      </c>
      <c r="AY52" s="55" t="s">
        <v>62</v>
      </c>
      <c r="AZ52" s="55" t="s">
        <v>63</v>
      </c>
      <c r="BA52" s="55" t="s">
        <v>64</v>
      </c>
      <c r="BB52" s="55" t="s">
        <v>65</v>
      </c>
      <c r="BC52" s="55" t="s">
        <v>66</v>
      </c>
      <c r="BD52" s="56" t="s">
        <v>67</v>
      </c>
    </row>
    <row r="53" spans="1:90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0" s="5" customFormat="1" ht="32.450000000000003" customHeight="1">
      <c r="B54" s="58"/>
      <c r="C54" s="59" t="s">
        <v>68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69">
        <f>ROUND(AG55,2)</f>
        <v>0</v>
      </c>
      <c r="AH54" s="269"/>
      <c r="AI54" s="269"/>
      <c r="AJ54" s="269"/>
      <c r="AK54" s="269"/>
      <c r="AL54" s="269"/>
      <c r="AM54" s="269"/>
      <c r="AN54" s="270">
        <f>SUM(AG54,AT54)</f>
        <v>0</v>
      </c>
      <c r="AO54" s="270"/>
      <c r="AP54" s="270"/>
      <c r="AQ54" s="62" t="s">
        <v>19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69</v>
      </c>
      <c r="BT54" s="67" t="s">
        <v>70</v>
      </c>
      <c r="BV54" s="67" t="s">
        <v>71</v>
      </c>
      <c r="BW54" s="67" t="s">
        <v>5</v>
      </c>
      <c r="BX54" s="67" t="s">
        <v>72</v>
      </c>
      <c r="CL54" s="67" t="s">
        <v>19</v>
      </c>
    </row>
    <row r="55" spans="1:90" s="6" customFormat="1" ht="24.75" customHeight="1">
      <c r="A55" s="68" t="s">
        <v>73</v>
      </c>
      <c r="B55" s="69"/>
      <c r="C55" s="70"/>
      <c r="D55" s="268" t="s">
        <v>14</v>
      </c>
      <c r="E55" s="268"/>
      <c r="F55" s="268"/>
      <c r="G55" s="268"/>
      <c r="H55" s="268"/>
      <c r="I55" s="71"/>
      <c r="J55" s="268" t="s">
        <v>17</v>
      </c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6">
        <f>'505_070-2026 - Údržba HOZ...'!J28</f>
        <v>0</v>
      </c>
      <c r="AH55" s="267"/>
      <c r="AI55" s="267"/>
      <c r="AJ55" s="267"/>
      <c r="AK55" s="267"/>
      <c r="AL55" s="267"/>
      <c r="AM55" s="267"/>
      <c r="AN55" s="266">
        <f>SUM(AG55,AT55)</f>
        <v>0</v>
      </c>
      <c r="AO55" s="267"/>
      <c r="AP55" s="267"/>
      <c r="AQ55" s="72" t="s">
        <v>74</v>
      </c>
      <c r="AR55" s="69"/>
      <c r="AS55" s="73">
        <v>0</v>
      </c>
      <c r="AT55" s="74">
        <f>ROUND(SUM(AV55:AW55),2)</f>
        <v>0</v>
      </c>
      <c r="AU55" s="75">
        <f>'505_070-2026 - Údržba HOZ...'!P75</f>
        <v>0</v>
      </c>
      <c r="AV55" s="74">
        <f>'505_070-2026 - Údržba HOZ...'!J31</f>
        <v>0</v>
      </c>
      <c r="AW55" s="74">
        <f>'505_070-2026 - Údržba HOZ...'!J32</f>
        <v>0</v>
      </c>
      <c r="AX55" s="74">
        <f>'505_070-2026 - Údržba HOZ...'!J33</f>
        <v>0</v>
      </c>
      <c r="AY55" s="74">
        <f>'505_070-2026 - Údržba HOZ...'!J34</f>
        <v>0</v>
      </c>
      <c r="AZ55" s="74">
        <f>'505_070-2026 - Údržba HOZ...'!F31</f>
        <v>0</v>
      </c>
      <c r="BA55" s="74">
        <f>'505_070-2026 - Údržba HOZ...'!F32</f>
        <v>0</v>
      </c>
      <c r="BB55" s="74">
        <f>'505_070-2026 - Údržba HOZ...'!F33</f>
        <v>0</v>
      </c>
      <c r="BC55" s="74">
        <f>'505_070-2026 - Údržba HOZ...'!F34</f>
        <v>0</v>
      </c>
      <c r="BD55" s="76">
        <f>'505_070-2026 - Údržba HOZ...'!F35</f>
        <v>0</v>
      </c>
      <c r="BT55" s="77" t="s">
        <v>75</v>
      </c>
      <c r="BU55" s="77" t="s">
        <v>76</v>
      </c>
      <c r="BV55" s="77" t="s">
        <v>71</v>
      </c>
      <c r="BW55" s="77" t="s">
        <v>5</v>
      </c>
      <c r="BX55" s="77" t="s">
        <v>72</v>
      </c>
      <c r="CL55" s="77" t="s">
        <v>19</v>
      </c>
    </row>
    <row r="56" spans="1:90" s="1" customFormat="1" ht="30" customHeight="1">
      <c r="B56" s="30"/>
      <c r="AR56" s="30"/>
    </row>
    <row r="57" spans="1:90" s="1" customFormat="1" ht="6.95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sheetProtection algorithmName="SHA-512" hashValue="r4ZJMAeUm1E+M/ETX8ioVlGX7NfQ8GwMEJmnWZ+Q5coOIxlVSn+IqZG/PVB2Fn37MdohT7jeGzxb3trBgwFErQ==" saltValue="qvkX9MGEvlKWjMI5q2F2VaxXsDZAw+bx7fDLiihoLnSvNpO3r3XzP9c+DiaU71N/vm9pWA0wZ2S+vE+KfFijk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505_070-2026 - Údržba HOZ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9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5" t="s">
        <v>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pans="2:46" ht="24.95" customHeight="1">
      <c r="B4" s="18"/>
      <c r="D4" s="19" t="s">
        <v>78</v>
      </c>
      <c r="L4" s="18"/>
      <c r="M4" s="78" t="s">
        <v>10</v>
      </c>
      <c r="AT4" s="15" t="s">
        <v>4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16.5" customHeight="1">
      <c r="B7" s="30"/>
      <c r="E7" s="253" t="s">
        <v>17</v>
      </c>
      <c r="F7" s="271"/>
      <c r="G7" s="271"/>
      <c r="H7" s="271"/>
      <c r="L7" s="30"/>
    </row>
    <row r="8" spans="2:46" s="1" customFormat="1" ht="11.25">
      <c r="B8" s="30"/>
      <c r="L8" s="30"/>
    </row>
    <row r="9" spans="2:46" s="1" customFormat="1" ht="12" customHeight="1">
      <c r="B9" s="30"/>
      <c r="D9" s="25" t="s">
        <v>18</v>
      </c>
      <c r="F9" s="23" t="s">
        <v>19</v>
      </c>
      <c r="I9" s="25" t="s">
        <v>20</v>
      </c>
      <c r="J9" s="23" t="s">
        <v>19</v>
      </c>
      <c r="L9" s="30"/>
    </row>
    <row r="10" spans="2:46" s="1" customFormat="1" ht="12" customHeight="1">
      <c r="B10" s="30"/>
      <c r="D10" s="25" t="s">
        <v>21</v>
      </c>
      <c r="F10" s="23" t="s">
        <v>22</v>
      </c>
      <c r="I10" s="25" t="s">
        <v>23</v>
      </c>
      <c r="J10" s="47" t="str">
        <f>'Rekapitulace stavby'!AN8</f>
        <v>Vyplň údaj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24</v>
      </c>
      <c r="I12" s="25" t="s">
        <v>25</v>
      </c>
      <c r="J12" s="23" t="s">
        <v>19</v>
      </c>
      <c r="L12" s="30"/>
    </row>
    <row r="13" spans="2:46" s="1" customFormat="1" ht="18" customHeight="1">
      <c r="B13" s="30"/>
      <c r="E13" s="23" t="s">
        <v>26</v>
      </c>
      <c r="I13" s="25" t="s">
        <v>27</v>
      </c>
      <c r="J13" s="23" t="s">
        <v>19</v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28</v>
      </c>
      <c r="I15" s="25" t="s">
        <v>25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272" t="str">
        <f>'Rekapitulace stavby'!E14</f>
        <v>Vyplň údaj</v>
      </c>
      <c r="F16" s="237"/>
      <c r="G16" s="237"/>
      <c r="H16" s="237"/>
      <c r="I16" s="25" t="s">
        <v>27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30</v>
      </c>
      <c r="I18" s="25" t="s">
        <v>25</v>
      </c>
      <c r="J18" s="23" t="s">
        <v>19</v>
      </c>
      <c r="L18" s="30"/>
    </row>
    <row r="19" spans="2:12" s="1" customFormat="1" ht="18" customHeight="1">
      <c r="B19" s="30"/>
      <c r="E19" s="23" t="s">
        <v>31</v>
      </c>
      <c r="I19" s="25" t="s">
        <v>27</v>
      </c>
      <c r="J19" s="23" t="s">
        <v>19</v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33</v>
      </c>
      <c r="I21" s="25" t="s">
        <v>25</v>
      </c>
      <c r="J21" s="23" t="s">
        <v>19</v>
      </c>
      <c r="L21" s="30"/>
    </row>
    <row r="22" spans="2:12" s="1" customFormat="1" ht="18" customHeight="1">
      <c r="B22" s="30"/>
      <c r="E22" s="23" t="s">
        <v>26</v>
      </c>
      <c r="I22" s="25" t="s">
        <v>27</v>
      </c>
      <c r="J22" s="23" t="s">
        <v>19</v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34</v>
      </c>
      <c r="L24" s="30"/>
    </row>
    <row r="25" spans="2:12" s="7" customFormat="1" ht="47.25" customHeight="1">
      <c r="B25" s="79"/>
      <c r="E25" s="242" t="s">
        <v>35</v>
      </c>
      <c r="F25" s="242"/>
      <c r="G25" s="242"/>
      <c r="H25" s="242"/>
      <c r="L25" s="79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48"/>
      <c r="E27" s="48"/>
      <c r="F27" s="48"/>
      <c r="G27" s="48"/>
      <c r="H27" s="48"/>
      <c r="I27" s="48"/>
      <c r="J27" s="48"/>
      <c r="K27" s="48"/>
      <c r="L27" s="30"/>
    </row>
    <row r="28" spans="2:12" s="1" customFormat="1" ht="25.35" customHeight="1">
      <c r="B28" s="30"/>
      <c r="D28" s="80" t="s">
        <v>36</v>
      </c>
      <c r="J28" s="61">
        <f>ROUND(J75, 2)</f>
        <v>0</v>
      </c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14.45" customHeight="1">
      <c r="B30" s="30"/>
      <c r="F30" s="33" t="s">
        <v>38</v>
      </c>
      <c r="I30" s="33" t="s">
        <v>37</v>
      </c>
      <c r="J30" s="33" t="s">
        <v>39</v>
      </c>
      <c r="L30" s="30"/>
    </row>
    <row r="31" spans="2:12" s="1" customFormat="1" ht="14.45" customHeight="1">
      <c r="B31" s="30"/>
      <c r="D31" s="50" t="s">
        <v>40</v>
      </c>
      <c r="E31" s="25" t="s">
        <v>41</v>
      </c>
      <c r="F31" s="81">
        <f>ROUND((SUM(BE75:BE97)),  2)</f>
        <v>0</v>
      </c>
      <c r="I31" s="82">
        <v>0.21</v>
      </c>
      <c r="J31" s="81">
        <f>ROUND(((SUM(BE75:BE97))*I31),  2)</f>
        <v>0</v>
      </c>
      <c r="L31" s="30"/>
    </row>
    <row r="32" spans="2:12" s="1" customFormat="1" ht="14.45" customHeight="1">
      <c r="B32" s="30"/>
      <c r="E32" s="25" t="s">
        <v>42</v>
      </c>
      <c r="F32" s="81">
        <f>ROUND((SUM(BF75:BF97)),  2)</f>
        <v>0</v>
      </c>
      <c r="I32" s="82">
        <v>0.15</v>
      </c>
      <c r="J32" s="81">
        <f>ROUND(((SUM(BF75:BF97))*I32),  2)</f>
        <v>0</v>
      </c>
      <c r="L32" s="30"/>
    </row>
    <row r="33" spans="2:12" s="1" customFormat="1" ht="14.45" hidden="1" customHeight="1">
      <c r="B33" s="30"/>
      <c r="E33" s="25" t="s">
        <v>43</v>
      </c>
      <c r="F33" s="81">
        <f>ROUND((SUM(BG75:BG97)),  2)</f>
        <v>0</v>
      </c>
      <c r="I33" s="82">
        <v>0.21</v>
      </c>
      <c r="J33" s="81">
        <f>0</f>
        <v>0</v>
      </c>
      <c r="L33" s="30"/>
    </row>
    <row r="34" spans="2:12" s="1" customFormat="1" ht="14.45" hidden="1" customHeight="1">
      <c r="B34" s="30"/>
      <c r="E34" s="25" t="s">
        <v>44</v>
      </c>
      <c r="F34" s="81">
        <f>ROUND((SUM(BH75:BH97)),  2)</f>
        <v>0</v>
      </c>
      <c r="I34" s="82">
        <v>0.15</v>
      </c>
      <c r="J34" s="81">
        <f>0</f>
        <v>0</v>
      </c>
      <c r="L34" s="30"/>
    </row>
    <row r="35" spans="2:12" s="1" customFormat="1" ht="14.45" hidden="1" customHeight="1">
      <c r="B35" s="30"/>
      <c r="E35" s="25" t="s">
        <v>45</v>
      </c>
      <c r="F35" s="81">
        <f>ROUND((SUM(BI75:BI97)),  2)</f>
        <v>0</v>
      </c>
      <c r="I35" s="82">
        <v>0</v>
      </c>
      <c r="J35" s="81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83"/>
      <c r="D37" s="84" t="s">
        <v>46</v>
      </c>
      <c r="E37" s="52"/>
      <c r="F37" s="52"/>
      <c r="G37" s="85" t="s">
        <v>47</v>
      </c>
      <c r="H37" s="86" t="s">
        <v>48</v>
      </c>
      <c r="I37" s="52"/>
      <c r="J37" s="87">
        <f>SUM(J28:J35)</f>
        <v>0</v>
      </c>
      <c r="K37" s="88"/>
      <c r="L37" s="30"/>
    </row>
    <row r="38" spans="2:12" s="1" customFormat="1" ht="14.45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30"/>
    </row>
    <row r="42" spans="2:12" s="1" customFormat="1" ht="6.9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0"/>
    </row>
    <row r="43" spans="2:12" s="1" customFormat="1" ht="24.95" customHeight="1">
      <c r="B43" s="30"/>
      <c r="C43" s="19" t="s">
        <v>79</v>
      </c>
      <c r="L43" s="30"/>
    </row>
    <row r="44" spans="2:12" s="1" customFormat="1" ht="6.95" customHeight="1">
      <c r="B44" s="30"/>
      <c r="L44" s="30"/>
    </row>
    <row r="45" spans="2:12" s="1" customFormat="1" ht="12" customHeight="1">
      <c r="B45" s="30"/>
      <c r="C45" s="25" t="s">
        <v>16</v>
      </c>
      <c r="L45" s="30"/>
    </row>
    <row r="46" spans="2:12" s="1" customFormat="1" ht="16.5" customHeight="1">
      <c r="B46" s="30"/>
      <c r="E46" s="253" t="str">
        <f>E7</f>
        <v>Údržba HOZ Tlumačov – rizikové kácení</v>
      </c>
      <c r="F46" s="271"/>
      <c r="G46" s="271"/>
      <c r="H46" s="271"/>
      <c r="L46" s="30"/>
    </row>
    <row r="47" spans="2:12" s="1" customFormat="1" ht="6.95" customHeight="1">
      <c r="B47" s="30"/>
      <c r="L47" s="30"/>
    </row>
    <row r="48" spans="2:12" s="1" customFormat="1" ht="12" customHeight="1">
      <c r="B48" s="30"/>
      <c r="C48" s="25" t="s">
        <v>21</v>
      </c>
      <c r="F48" s="23" t="str">
        <f>F10</f>
        <v>Tlumačov na Moravě</v>
      </c>
      <c r="I48" s="25" t="s">
        <v>23</v>
      </c>
      <c r="J48" s="47" t="str">
        <f>IF(J10="","",J10)</f>
        <v>Vyplň údaj</v>
      </c>
      <c r="L48" s="30"/>
    </row>
    <row r="49" spans="2:47" s="1" customFormat="1" ht="6.95" customHeight="1">
      <c r="B49" s="30"/>
      <c r="L49" s="30"/>
    </row>
    <row r="50" spans="2:47" s="1" customFormat="1" ht="15.2" customHeight="1">
      <c r="B50" s="30"/>
      <c r="C50" s="25" t="s">
        <v>24</v>
      </c>
      <c r="F50" s="23" t="str">
        <f>E13</f>
        <v>SPÚ, OVHS</v>
      </c>
      <c r="I50" s="25" t="s">
        <v>30</v>
      </c>
      <c r="J50" s="28" t="str">
        <f>E19</f>
        <v xml:space="preserve"> </v>
      </c>
      <c r="L50" s="30"/>
    </row>
    <row r="51" spans="2:47" s="1" customFormat="1" ht="15.2" customHeight="1">
      <c r="B51" s="30"/>
      <c r="C51" s="25" t="s">
        <v>28</v>
      </c>
      <c r="F51" s="23" t="str">
        <f>IF(E16="","",E16)</f>
        <v>Vyplň údaj</v>
      </c>
      <c r="I51" s="25" t="s">
        <v>33</v>
      </c>
      <c r="J51" s="28" t="str">
        <f>E22</f>
        <v>SPÚ, OVHS</v>
      </c>
      <c r="L51" s="30"/>
    </row>
    <row r="52" spans="2:47" s="1" customFormat="1" ht="10.35" customHeight="1">
      <c r="B52" s="30"/>
      <c r="L52" s="30"/>
    </row>
    <row r="53" spans="2:47" s="1" customFormat="1" ht="29.25" customHeight="1">
      <c r="B53" s="30"/>
      <c r="C53" s="89" t="s">
        <v>80</v>
      </c>
      <c r="D53" s="83"/>
      <c r="E53" s="83"/>
      <c r="F53" s="83"/>
      <c r="G53" s="83"/>
      <c r="H53" s="83"/>
      <c r="I53" s="83"/>
      <c r="J53" s="90" t="s">
        <v>81</v>
      </c>
      <c r="K53" s="83"/>
      <c r="L53" s="30"/>
    </row>
    <row r="54" spans="2:47" s="1" customFormat="1" ht="10.35" customHeight="1">
      <c r="B54" s="30"/>
      <c r="L54" s="30"/>
    </row>
    <row r="55" spans="2:47" s="1" customFormat="1" ht="22.9" customHeight="1">
      <c r="B55" s="30"/>
      <c r="C55" s="91" t="s">
        <v>68</v>
      </c>
      <c r="J55" s="61">
        <f>J75</f>
        <v>0</v>
      </c>
      <c r="L55" s="30"/>
      <c r="AU55" s="15" t="s">
        <v>82</v>
      </c>
    </row>
    <row r="56" spans="2:47" s="8" customFormat="1" ht="24.95" customHeight="1">
      <c r="B56" s="92"/>
      <c r="D56" s="93" t="s">
        <v>83</v>
      </c>
      <c r="E56" s="94"/>
      <c r="F56" s="94"/>
      <c r="G56" s="94"/>
      <c r="H56" s="94"/>
      <c r="I56" s="94"/>
      <c r="J56" s="95">
        <f>J76</f>
        <v>0</v>
      </c>
      <c r="L56" s="92"/>
    </row>
    <row r="57" spans="2:47" s="9" customFormat="1" ht="19.899999999999999" customHeight="1">
      <c r="B57" s="96"/>
      <c r="D57" s="97" t="s">
        <v>84</v>
      </c>
      <c r="E57" s="98"/>
      <c r="F57" s="98"/>
      <c r="G57" s="98"/>
      <c r="H57" s="98"/>
      <c r="I57" s="98"/>
      <c r="J57" s="99">
        <f>J77</f>
        <v>0</v>
      </c>
      <c r="L57" s="96"/>
    </row>
    <row r="58" spans="2:47" s="1" customFormat="1" ht="21.75" customHeight="1">
      <c r="B58" s="30"/>
      <c r="L58" s="30"/>
    </row>
    <row r="59" spans="2:47" s="1" customFormat="1" ht="6.95" customHeight="1"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30"/>
    </row>
    <row r="63" spans="2:47" s="1" customFormat="1" ht="6.95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30"/>
    </row>
    <row r="64" spans="2:47" s="1" customFormat="1" ht="24.95" customHeight="1">
      <c r="B64" s="30"/>
      <c r="C64" s="19" t="s">
        <v>85</v>
      </c>
      <c r="L64" s="30"/>
    </row>
    <row r="65" spans="2:65" s="1" customFormat="1" ht="6.95" customHeight="1">
      <c r="B65" s="30"/>
      <c r="L65" s="30"/>
    </row>
    <row r="66" spans="2:65" s="1" customFormat="1" ht="12" customHeight="1">
      <c r="B66" s="30"/>
      <c r="C66" s="25" t="s">
        <v>16</v>
      </c>
      <c r="L66" s="30"/>
    </row>
    <row r="67" spans="2:65" s="1" customFormat="1" ht="16.5" customHeight="1">
      <c r="B67" s="30"/>
      <c r="E67" s="253" t="str">
        <f>E7</f>
        <v>Údržba HOZ Tlumačov – rizikové kácení</v>
      </c>
      <c r="F67" s="271"/>
      <c r="G67" s="271"/>
      <c r="H67" s="271"/>
      <c r="L67" s="30"/>
    </row>
    <row r="68" spans="2:65" s="1" customFormat="1" ht="6.95" customHeight="1">
      <c r="B68" s="30"/>
      <c r="L68" s="30"/>
    </row>
    <row r="69" spans="2:65" s="1" customFormat="1" ht="12" customHeight="1">
      <c r="B69" s="30"/>
      <c r="C69" s="25" t="s">
        <v>21</v>
      </c>
      <c r="F69" s="23" t="str">
        <f>F10</f>
        <v>Tlumačov na Moravě</v>
      </c>
      <c r="I69" s="25" t="s">
        <v>23</v>
      </c>
      <c r="J69" s="47" t="str">
        <f>IF(J10="","",J10)</f>
        <v>Vyplň údaj</v>
      </c>
      <c r="L69" s="30"/>
    </row>
    <row r="70" spans="2:65" s="1" customFormat="1" ht="6.95" customHeight="1">
      <c r="B70" s="30"/>
      <c r="L70" s="30"/>
    </row>
    <row r="71" spans="2:65" s="1" customFormat="1" ht="15.2" customHeight="1">
      <c r="B71" s="30"/>
      <c r="C71" s="25" t="s">
        <v>24</v>
      </c>
      <c r="F71" s="23" t="str">
        <f>E13</f>
        <v>SPÚ, OVHS</v>
      </c>
      <c r="I71" s="25" t="s">
        <v>30</v>
      </c>
      <c r="J71" s="28" t="str">
        <f>E19</f>
        <v xml:space="preserve"> </v>
      </c>
      <c r="L71" s="30"/>
    </row>
    <row r="72" spans="2:65" s="1" customFormat="1" ht="15.2" customHeight="1">
      <c r="B72" s="30"/>
      <c r="C72" s="25" t="s">
        <v>28</v>
      </c>
      <c r="F72" s="23" t="str">
        <f>IF(E16="","",E16)</f>
        <v>Vyplň údaj</v>
      </c>
      <c r="I72" s="25" t="s">
        <v>33</v>
      </c>
      <c r="J72" s="28" t="str">
        <f>E22</f>
        <v>SPÚ, OVHS</v>
      </c>
      <c r="L72" s="30"/>
    </row>
    <row r="73" spans="2:65" s="1" customFormat="1" ht="10.35" customHeight="1">
      <c r="B73" s="30"/>
      <c r="L73" s="30"/>
    </row>
    <row r="74" spans="2:65" s="10" customFormat="1" ht="29.25" customHeight="1">
      <c r="B74" s="100"/>
      <c r="C74" s="101" t="s">
        <v>86</v>
      </c>
      <c r="D74" s="102" t="s">
        <v>55</v>
      </c>
      <c r="E74" s="102" t="s">
        <v>51</v>
      </c>
      <c r="F74" s="102" t="s">
        <v>52</v>
      </c>
      <c r="G74" s="102" t="s">
        <v>87</v>
      </c>
      <c r="H74" s="102" t="s">
        <v>88</v>
      </c>
      <c r="I74" s="102" t="s">
        <v>89</v>
      </c>
      <c r="J74" s="102" t="s">
        <v>81</v>
      </c>
      <c r="K74" s="103" t="s">
        <v>90</v>
      </c>
      <c r="L74" s="100"/>
      <c r="M74" s="54" t="s">
        <v>19</v>
      </c>
      <c r="N74" s="55" t="s">
        <v>40</v>
      </c>
      <c r="O74" s="55" t="s">
        <v>91</v>
      </c>
      <c r="P74" s="55" t="s">
        <v>92</v>
      </c>
      <c r="Q74" s="55" t="s">
        <v>93</v>
      </c>
      <c r="R74" s="55" t="s">
        <v>94</v>
      </c>
      <c r="S74" s="55" t="s">
        <v>95</v>
      </c>
      <c r="T74" s="56" t="s">
        <v>96</v>
      </c>
    </row>
    <row r="75" spans="2:65" s="1" customFormat="1" ht="22.9" customHeight="1">
      <c r="B75" s="30"/>
      <c r="C75" s="59" t="s">
        <v>97</v>
      </c>
      <c r="J75" s="104">
        <f>BK75</f>
        <v>0</v>
      </c>
      <c r="L75" s="30"/>
      <c r="M75" s="57"/>
      <c r="N75" s="48"/>
      <c r="O75" s="48"/>
      <c r="P75" s="105">
        <f>P76</f>
        <v>0</v>
      </c>
      <c r="Q75" s="48"/>
      <c r="R75" s="105">
        <f>R76</f>
        <v>0</v>
      </c>
      <c r="S75" s="48"/>
      <c r="T75" s="106">
        <f>T76</f>
        <v>0</v>
      </c>
      <c r="AT75" s="15" t="s">
        <v>69</v>
      </c>
      <c r="AU75" s="15" t="s">
        <v>82</v>
      </c>
      <c r="BK75" s="107">
        <f>BK76</f>
        <v>0</v>
      </c>
    </row>
    <row r="76" spans="2:65" s="11" customFormat="1" ht="25.9" customHeight="1">
      <c r="B76" s="108"/>
      <c r="D76" s="109" t="s">
        <v>69</v>
      </c>
      <c r="E76" s="110" t="s">
        <v>98</v>
      </c>
      <c r="F76" s="110" t="s">
        <v>99</v>
      </c>
      <c r="I76" s="111"/>
      <c r="J76" s="112">
        <f>BK76</f>
        <v>0</v>
      </c>
      <c r="L76" s="108"/>
      <c r="M76" s="113"/>
      <c r="P76" s="114">
        <f>P77</f>
        <v>0</v>
      </c>
      <c r="R76" s="114">
        <f>R77</f>
        <v>0</v>
      </c>
      <c r="T76" s="115">
        <f>T77</f>
        <v>0</v>
      </c>
      <c r="AR76" s="109" t="s">
        <v>75</v>
      </c>
      <c r="AT76" s="116" t="s">
        <v>69</v>
      </c>
      <c r="AU76" s="116" t="s">
        <v>70</v>
      </c>
      <c r="AY76" s="109" t="s">
        <v>100</v>
      </c>
      <c r="BK76" s="117">
        <f>BK77</f>
        <v>0</v>
      </c>
    </row>
    <row r="77" spans="2:65" s="11" customFormat="1" ht="22.9" customHeight="1">
      <c r="B77" s="108"/>
      <c r="D77" s="109" t="s">
        <v>69</v>
      </c>
      <c r="E77" s="118" t="s">
        <v>75</v>
      </c>
      <c r="F77" s="118" t="s">
        <v>101</v>
      </c>
      <c r="I77" s="111"/>
      <c r="J77" s="119">
        <f>BK77</f>
        <v>0</v>
      </c>
      <c r="L77" s="108"/>
      <c r="M77" s="113"/>
      <c r="P77" s="114">
        <f>SUM(P78:P97)</f>
        <v>0</v>
      </c>
      <c r="R77" s="114">
        <f>SUM(R78:R97)</f>
        <v>0</v>
      </c>
      <c r="T77" s="115">
        <f>SUM(T78:T97)</f>
        <v>0</v>
      </c>
      <c r="AR77" s="109" t="s">
        <v>75</v>
      </c>
      <c r="AT77" s="116" t="s">
        <v>69</v>
      </c>
      <c r="AU77" s="116" t="s">
        <v>75</v>
      </c>
      <c r="AY77" s="109" t="s">
        <v>100</v>
      </c>
      <c r="BK77" s="117">
        <f>SUM(BK78:BK97)</f>
        <v>0</v>
      </c>
    </row>
    <row r="78" spans="2:65" s="1" customFormat="1" ht="16.5" customHeight="1">
      <c r="B78" s="30"/>
      <c r="C78" s="120" t="s">
        <v>75</v>
      </c>
      <c r="D78" s="120" t="s">
        <v>102</v>
      </c>
      <c r="E78" s="121" t="s">
        <v>103</v>
      </c>
      <c r="F78" s="122" t="s">
        <v>104</v>
      </c>
      <c r="G78" s="123" t="s">
        <v>105</v>
      </c>
      <c r="H78" s="124">
        <v>4</v>
      </c>
      <c r="I78" s="125"/>
      <c r="J78" s="126">
        <f>ROUND(I78*H78,2)</f>
        <v>0</v>
      </c>
      <c r="K78" s="122" t="s">
        <v>106</v>
      </c>
      <c r="L78" s="30"/>
      <c r="M78" s="127" t="s">
        <v>19</v>
      </c>
      <c r="N78" s="128" t="s">
        <v>41</v>
      </c>
      <c r="P78" s="129">
        <f>O78*H78</f>
        <v>0</v>
      </c>
      <c r="Q78" s="129">
        <v>0</v>
      </c>
      <c r="R78" s="129">
        <f>Q78*H78</f>
        <v>0</v>
      </c>
      <c r="S78" s="129">
        <v>0</v>
      </c>
      <c r="T78" s="130">
        <f>S78*H78</f>
        <v>0</v>
      </c>
      <c r="AR78" s="131" t="s">
        <v>107</v>
      </c>
      <c r="AT78" s="131" t="s">
        <v>102</v>
      </c>
      <c r="AU78" s="131" t="s">
        <v>77</v>
      </c>
      <c r="AY78" s="15" t="s">
        <v>100</v>
      </c>
      <c r="BE78" s="132">
        <f>IF(N78="základní",J78,0)</f>
        <v>0</v>
      </c>
      <c r="BF78" s="132">
        <f>IF(N78="snížená",J78,0)</f>
        <v>0</v>
      </c>
      <c r="BG78" s="132">
        <f>IF(N78="zákl. přenesená",J78,0)</f>
        <v>0</v>
      </c>
      <c r="BH78" s="132">
        <f>IF(N78="sníž. přenesená",J78,0)</f>
        <v>0</v>
      </c>
      <c r="BI78" s="132">
        <f>IF(N78="nulová",J78,0)</f>
        <v>0</v>
      </c>
      <c r="BJ78" s="15" t="s">
        <v>75</v>
      </c>
      <c r="BK78" s="132">
        <f>ROUND(I78*H78,2)</f>
        <v>0</v>
      </c>
      <c r="BL78" s="15" t="s">
        <v>107</v>
      </c>
      <c r="BM78" s="131" t="s">
        <v>108</v>
      </c>
    </row>
    <row r="79" spans="2:65" s="1" customFormat="1" ht="11.25">
      <c r="B79" s="30"/>
      <c r="D79" s="133" t="s">
        <v>109</v>
      </c>
      <c r="F79" s="134" t="s">
        <v>110</v>
      </c>
      <c r="I79" s="135"/>
      <c r="L79" s="30"/>
      <c r="M79" s="136"/>
      <c r="T79" s="51"/>
      <c r="AT79" s="15" t="s">
        <v>109</v>
      </c>
      <c r="AU79" s="15" t="s">
        <v>77</v>
      </c>
    </row>
    <row r="80" spans="2:65" s="1" customFormat="1" ht="11.25">
      <c r="B80" s="30"/>
      <c r="D80" s="137" t="s">
        <v>111</v>
      </c>
      <c r="F80" s="138" t="s">
        <v>112</v>
      </c>
      <c r="I80" s="135"/>
      <c r="L80" s="30"/>
      <c r="M80" s="136"/>
      <c r="T80" s="51"/>
      <c r="AT80" s="15" t="s">
        <v>111</v>
      </c>
      <c r="AU80" s="15" t="s">
        <v>77</v>
      </c>
    </row>
    <row r="81" spans="2:65" s="1" customFormat="1" ht="16.5" customHeight="1">
      <c r="B81" s="30"/>
      <c r="C81" s="120" t="s">
        <v>77</v>
      </c>
      <c r="D81" s="120" t="s">
        <v>102</v>
      </c>
      <c r="E81" s="121" t="s">
        <v>113</v>
      </c>
      <c r="F81" s="122" t="s">
        <v>114</v>
      </c>
      <c r="G81" s="123" t="s">
        <v>105</v>
      </c>
      <c r="H81" s="124">
        <v>1</v>
      </c>
      <c r="I81" s="125"/>
      <c r="J81" s="126">
        <f>ROUND(I81*H81,2)</f>
        <v>0</v>
      </c>
      <c r="K81" s="122" t="s">
        <v>106</v>
      </c>
      <c r="L81" s="30"/>
      <c r="M81" s="127" t="s">
        <v>19</v>
      </c>
      <c r="N81" s="128" t="s">
        <v>41</v>
      </c>
      <c r="P81" s="129">
        <f>O81*H81</f>
        <v>0</v>
      </c>
      <c r="Q81" s="129">
        <v>0</v>
      </c>
      <c r="R81" s="129">
        <f>Q81*H81</f>
        <v>0</v>
      </c>
      <c r="S81" s="129">
        <v>0</v>
      </c>
      <c r="T81" s="130">
        <f>S81*H81</f>
        <v>0</v>
      </c>
      <c r="AR81" s="131" t="s">
        <v>107</v>
      </c>
      <c r="AT81" s="131" t="s">
        <v>102</v>
      </c>
      <c r="AU81" s="131" t="s">
        <v>77</v>
      </c>
      <c r="AY81" s="15" t="s">
        <v>100</v>
      </c>
      <c r="BE81" s="132">
        <f>IF(N81="základní",J81,0)</f>
        <v>0</v>
      </c>
      <c r="BF81" s="132">
        <f>IF(N81="snížená",J81,0)</f>
        <v>0</v>
      </c>
      <c r="BG81" s="132">
        <f>IF(N81="zákl. přenesená",J81,0)</f>
        <v>0</v>
      </c>
      <c r="BH81" s="132">
        <f>IF(N81="sníž. přenesená",J81,0)</f>
        <v>0</v>
      </c>
      <c r="BI81" s="132">
        <f>IF(N81="nulová",J81,0)</f>
        <v>0</v>
      </c>
      <c r="BJ81" s="15" t="s">
        <v>75</v>
      </c>
      <c r="BK81" s="132">
        <f>ROUND(I81*H81,2)</f>
        <v>0</v>
      </c>
      <c r="BL81" s="15" t="s">
        <v>107</v>
      </c>
      <c r="BM81" s="131" t="s">
        <v>115</v>
      </c>
    </row>
    <row r="82" spans="2:65" s="1" customFormat="1" ht="11.25">
      <c r="B82" s="30"/>
      <c r="D82" s="133" t="s">
        <v>109</v>
      </c>
      <c r="F82" s="134" t="s">
        <v>116</v>
      </c>
      <c r="I82" s="135"/>
      <c r="L82" s="30"/>
      <c r="M82" s="136"/>
      <c r="T82" s="51"/>
      <c r="AT82" s="15" t="s">
        <v>109</v>
      </c>
      <c r="AU82" s="15" t="s">
        <v>77</v>
      </c>
    </row>
    <row r="83" spans="2:65" s="1" customFormat="1" ht="11.25">
      <c r="B83" s="30"/>
      <c r="D83" s="137" t="s">
        <v>111</v>
      </c>
      <c r="F83" s="138" t="s">
        <v>117</v>
      </c>
      <c r="I83" s="135"/>
      <c r="L83" s="30"/>
      <c r="M83" s="136"/>
      <c r="T83" s="51"/>
      <c r="AT83" s="15" t="s">
        <v>111</v>
      </c>
      <c r="AU83" s="15" t="s">
        <v>77</v>
      </c>
    </row>
    <row r="84" spans="2:65" s="1" customFormat="1" ht="16.5" customHeight="1">
      <c r="B84" s="30"/>
      <c r="C84" s="120" t="s">
        <v>118</v>
      </c>
      <c r="D84" s="120" t="s">
        <v>102</v>
      </c>
      <c r="E84" s="121" t="s">
        <v>119</v>
      </c>
      <c r="F84" s="122" t="s">
        <v>120</v>
      </c>
      <c r="G84" s="123" t="s">
        <v>105</v>
      </c>
      <c r="H84" s="124">
        <v>1</v>
      </c>
      <c r="I84" s="125"/>
      <c r="J84" s="126">
        <f>ROUND(I84*H84,2)</f>
        <v>0</v>
      </c>
      <c r="K84" s="122" t="s">
        <v>106</v>
      </c>
      <c r="L84" s="30"/>
      <c r="M84" s="127" t="s">
        <v>19</v>
      </c>
      <c r="N84" s="128" t="s">
        <v>41</v>
      </c>
      <c r="P84" s="129">
        <f>O84*H84</f>
        <v>0</v>
      </c>
      <c r="Q84" s="129">
        <v>0</v>
      </c>
      <c r="R84" s="129">
        <f>Q84*H84</f>
        <v>0</v>
      </c>
      <c r="S84" s="129">
        <v>0</v>
      </c>
      <c r="T84" s="130">
        <f>S84*H84</f>
        <v>0</v>
      </c>
      <c r="AR84" s="131" t="s">
        <v>107</v>
      </c>
      <c r="AT84" s="131" t="s">
        <v>102</v>
      </c>
      <c r="AU84" s="131" t="s">
        <v>77</v>
      </c>
      <c r="AY84" s="15" t="s">
        <v>100</v>
      </c>
      <c r="BE84" s="132">
        <f>IF(N84="základní",J84,0)</f>
        <v>0</v>
      </c>
      <c r="BF84" s="132">
        <f>IF(N84="snížená",J84,0)</f>
        <v>0</v>
      </c>
      <c r="BG84" s="132">
        <f>IF(N84="zákl. přenesená",J84,0)</f>
        <v>0</v>
      </c>
      <c r="BH84" s="132">
        <f>IF(N84="sníž. přenesená",J84,0)</f>
        <v>0</v>
      </c>
      <c r="BI84" s="132">
        <f>IF(N84="nulová",J84,0)</f>
        <v>0</v>
      </c>
      <c r="BJ84" s="15" t="s">
        <v>75</v>
      </c>
      <c r="BK84" s="132">
        <f>ROUND(I84*H84,2)</f>
        <v>0</v>
      </c>
      <c r="BL84" s="15" t="s">
        <v>107</v>
      </c>
      <c r="BM84" s="131" t="s">
        <v>121</v>
      </c>
    </row>
    <row r="85" spans="2:65" s="1" customFormat="1" ht="11.25">
      <c r="B85" s="30"/>
      <c r="D85" s="133" t="s">
        <v>109</v>
      </c>
      <c r="F85" s="134" t="s">
        <v>122</v>
      </c>
      <c r="I85" s="135"/>
      <c r="L85" s="30"/>
      <c r="M85" s="136"/>
      <c r="T85" s="51"/>
      <c r="AT85" s="15" t="s">
        <v>109</v>
      </c>
      <c r="AU85" s="15" t="s">
        <v>77</v>
      </c>
    </row>
    <row r="86" spans="2:65" s="1" customFormat="1" ht="11.25">
      <c r="B86" s="30"/>
      <c r="D86" s="137" t="s">
        <v>111</v>
      </c>
      <c r="F86" s="138" t="s">
        <v>123</v>
      </c>
      <c r="I86" s="135"/>
      <c r="L86" s="30"/>
      <c r="M86" s="136"/>
      <c r="T86" s="51"/>
      <c r="AT86" s="15" t="s">
        <v>111</v>
      </c>
      <c r="AU86" s="15" t="s">
        <v>77</v>
      </c>
    </row>
    <row r="87" spans="2:65" s="1" customFormat="1" ht="24.2" customHeight="1">
      <c r="B87" s="30"/>
      <c r="C87" s="120" t="s">
        <v>124</v>
      </c>
      <c r="D87" s="120" t="s">
        <v>102</v>
      </c>
      <c r="E87" s="121" t="s">
        <v>125</v>
      </c>
      <c r="F87" s="122" t="s">
        <v>126</v>
      </c>
      <c r="G87" s="123" t="s">
        <v>127</v>
      </c>
      <c r="H87" s="124">
        <v>5</v>
      </c>
      <c r="I87" s="125"/>
      <c r="J87" s="126">
        <f>ROUND(I87*H87,2)</f>
        <v>0</v>
      </c>
      <c r="K87" s="122" t="s">
        <v>26</v>
      </c>
      <c r="L87" s="30"/>
      <c r="M87" s="127" t="s">
        <v>19</v>
      </c>
      <c r="N87" s="128" t="s">
        <v>41</v>
      </c>
      <c r="P87" s="129">
        <f>O87*H87</f>
        <v>0</v>
      </c>
      <c r="Q87" s="129">
        <v>0</v>
      </c>
      <c r="R87" s="129">
        <f>Q87*H87</f>
        <v>0</v>
      </c>
      <c r="S87" s="129">
        <v>0</v>
      </c>
      <c r="T87" s="130">
        <f>S87*H87</f>
        <v>0</v>
      </c>
      <c r="AR87" s="131" t="s">
        <v>107</v>
      </c>
      <c r="AT87" s="131" t="s">
        <v>102</v>
      </c>
      <c r="AU87" s="131" t="s">
        <v>77</v>
      </c>
      <c r="AY87" s="15" t="s">
        <v>100</v>
      </c>
      <c r="BE87" s="132">
        <f>IF(N87="základní",J87,0)</f>
        <v>0</v>
      </c>
      <c r="BF87" s="132">
        <f>IF(N87="snížená",J87,0)</f>
        <v>0</v>
      </c>
      <c r="BG87" s="132">
        <f>IF(N87="zákl. přenesená",J87,0)</f>
        <v>0</v>
      </c>
      <c r="BH87" s="132">
        <f>IF(N87="sníž. přenesená",J87,0)</f>
        <v>0</v>
      </c>
      <c r="BI87" s="132">
        <f>IF(N87="nulová",J87,0)</f>
        <v>0</v>
      </c>
      <c r="BJ87" s="15" t="s">
        <v>75</v>
      </c>
      <c r="BK87" s="132">
        <f>ROUND(I87*H87,2)</f>
        <v>0</v>
      </c>
      <c r="BL87" s="15" t="s">
        <v>107</v>
      </c>
      <c r="BM87" s="131" t="s">
        <v>128</v>
      </c>
    </row>
    <row r="88" spans="2:65" s="1" customFormat="1" ht="19.5">
      <c r="B88" s="30"/>
      <c r="D88" s="133" t="s">
        <v>109</v>
      </c>
      <c r="F88" s="134" t="s">
        <v>129</v>
      </c>
      <c r="I88" s="135"/>
      <c r="L88" s="30"/>
      <c r="M88" s="136"/>
      <c r="T88" s="51"/>
      <c r="AT88" s="15" t="s">
        <v>109</v>
      </c>
      <c r="AU88" s="15" t="s">
        <v>77</v>
      </c>
    </row>
    <row r="89" spans="2:65" s="1" customFormat="1" ht="24.2" customHeight="1">
      <c r="B89" s="30"/>
      <c r="C89" s="120" t="s">
        <v>130</v>
      </c>
      <c r="D89" s="120" t="s">
        <v>102</v>
      </c>
      <c r="E89" s="121" t="s">
        <v>131</v>
      </c>
      <c r="F89" s="122" t="s">
        <v>132</v>
      </c>
      <c r="G89" s="123" t="s">
        <v>127</v>
      </c>
      <c r="H89" s="124">
        <v>1</v>
      </c>
      <c r="I89" s="125"/>
      <c r="J89" s="126">
        <f>ROUND(I89*H89,2)</f>
        <v>0</v>
      </c>
      <c r="K89" s="122" t="s">
        <v>26</v>
      </c>
      <c r="L89" s="30"/>
      <c r="M89" s="127" t="s">
        <v>19</v>
      </c>
      <c r="N89" s="128" t="s">
        <v>41</v>
      </c>
      <c r="P89" s="129">
        <f>O89*H89</f>
        <v>0</v>
      </c>
      <c r="Q89" s="129">
        <v>0</v>
      </c>
      <c r="R89" s="129">
        <f>Q89*H89</f>
        <v>0</v>
      </c>
      <c r="S89" s="129">
        <v>0</v>
      </c>
      <c r="T89" s="130">
        <f>S89*H89</f>
        <v>0</v>
      </c>
      <c r="AR89" s="131" t="s">
        <v>107</v>
      </c>
      <c r="AT89" s="131" t="s">
        <v>102</v>
      </c>
      <c r="AU89" s="131" t="s">
        <v>77</v>
      </c>
      <c r="AY89" s="15" t="s">
        <v>100</v>
      </c>
      <c r="BE89" s="132">
        <f>IF(N89="základní",J89,0)</f>
        <v>0</v>
      </c>
      <c r="BF89" s="132">
        <f>IF(N89="snížená",J89,0)</f>
        <v>0</v>
      </c>
      <c r="BG89" s="132">
        <f>IF(N89="zákl. přenesená",J89,0)</f>
        <v>0</v>
      </c>
      <c r="BH89" s="132">
        <f>IF(N89="sníž. přenesená",J89,0)</f>
        <v>0</v>
      </c>
      <c r="BI89" s="132">
        <f>IF(N89="nulová",J89,0)</f>
        <v>0</v>
      </c>
      <c r="BJ89" s="15" t="s">
        <v>75</v>
      </c>
      <c r="BK89" s="132">
        <f>ROUND(I89*H89,2)</f>
        <v>0</v>
      </c>
      <c r="BL89" s="15" t="s">
        <v>107</v>
      </c>
      <c r="BM89" s="131" t="s">
        <v>133</v>
      </c>
    </row>
    <row r="90" spans="2:65" s="1" customFormat="1" ht="19.5">
      <c r="B90" s="30"/>
      <c r="D90" s="133" t="s">
        <v>109</v>
      </c>
      <c r="F90" s="134" t="s">
        <v>134</v>
      </c>
      <c r="I90" s="135"/>
      <c r="L90" s="30"/>
      <c r="M90" s="136"/>
      <c r="T90" s="51"/>
      <c r="AT90" s="15" t="s">
        <v>109</v>
      </c>
      <c r="AU90" s="15" t="s">
        <v>77</v>
      </c>
    </row>
    <row r="91" spans="2:65" s="1" customFormat="1" ht="24.2" customHeight="1">
      <c r="B91" s="30"/>
      <c r="C91" s="120" t="s">
        <v>135</v>
      </c>
      <c r="D91" s="120" t="s">
        <v>102</v>
      </c>
      <c r="E91" s="121" t="s">
        <v>136</v>
      </c>
      <c r="F91" s="122" t="s">
        <v>137</v>
      </c>
      <c r="G91" s="123" t="s">
        <v>138</v>
      </c>
      <c r="H91" s="124">
        <v>864</v>
      </c>
      <c r="I91" s="125"/>
      <c r="J91" s="126">
        <f>ROUND(I91*H91,2)</f>
        <v>0</v>
      </c>
      <c r="K91" s="122" t="s">
        <v>26</v>
      </c>
      <c r="L91" s="30"/>
      <c r="M91" s="127" t="s">
        <v>19</v>
      </c>
      <c r="N91" s="128" t="s">
        <v>41</v>
      </c>
      <c r="P91" s="129">
        <f>O91*H91</f>
        <v>0</v>
      </c>
      <c r="Q91" s="129">
        <v>0</v>
      </c>
      <c r="R91" s="129">
        <f>Q91*H91</f>
        <v>0</v>
      </c>
      <c r="S91" s="129">
        <v>0</v>
      </c>
      <c r="T91" s="130">
        <f>S91*H91</f>
        <v>0</v>
      </c>
      <c r="AR91" s="131" t="s">
        <v>107</v>
      </c>
      <c r="AT91" s="131" t="s">
        <v>102</v>
      </c>
      <c r="AU91" s="131" t="s">
        <v>77</v>
      </c>
      <c r="AY91" s="15" t="s">
        <v>100</v>
      </c>
      <c r="BE91" s="132">
        <f>IF(N91="základní",J91,0)</f>
        <v>0</v>
      </c>
      <c r="BF91" s="132">
        <f>IF(N91="snížená",J91,0)</f>
        <v>0</v>
      </c>
      <c r="BG91" s="132">
        <f>IF(N91="zákl. přenesená",J91,0)</f>
        <v>0</v>
      </c>
      <c r="BH91" s="132">
        <f>IF(N91="sníž. přenesená",J91,0)</f>
        <v>0</v>
      </c>
      <c r="BI91" s="132">
        <f>IF(N91="nulová",J91,0)</f>
        <v>0</v>
      </c>
      <c r="BJ91" s="15" t="s">
        <v>75</v>
      </c>
      <c r="BK91" s="132">
        <f>ROUND(I91*H91,2)</f>
        <v>0</v>
      </c>
      <c r="BL91" s="15" t="s">
        <v>107</v>
      </c>
      <c r="BM91" s="131" t="s">
        <v>139</v>
      </c>
    </row>
    <row r="92" spans="2:65" s="1" customFormat="1" ht="19.5">
      <c r="B92" s="30"/>
      <c r="D92" s="133" t="s">
        <v>109</v>
      </c>
      <c r="F92" s="134" t="s">
        <v>140</v>
      </c>
      <c r="I92" s="135"/>
      <c r="L92" s="30"/>
      <c r="M92" s="136"/>
      <c r="T92" s="51"/>
      <c r="AT92" s="15" t="s">
        <v>109</v>
      </c>
      <c r="AU92" s="15" t="s">
        <v>77</v>
      </c>
    </row>
    <row r="93" spans="2:65" s="12" customFormat="1" ht="11.25">
      <c r="B93" s="139"/>
      <c r="D93" s="133" t="s">
        <v>141</v>
      </c>
      <c r="E93" s="140" t="s">
        <v>19</v>
      </c>
      <c r="F93" s="141" t="s">
        <v>142</v>
      </c>
      <c r="H93" s="142">
        <v>864</v>
      </c>
      <c r="I93" s="143"/>
      <c r="L93" s="139"/>
      <c r="M93" s="144"/>
      <c r="T93" s="145"/>
      <c r="AT93" s="140" t="s">
        <v>141</v>
      </c>
      <c r="AU93" s="140" t="s">
        <v>77</v>
      </c>
      <c r="AV93" s="12" t="s">
        <v>77</v>
      </c>
      <c r="AW93" s="12" t="s">
        <v>32</v>
      </c>
      <c r="AX93" s="12" t="s">
        <v>75</v>
      </c>
      <c r="AY93" s="140" t="s">
        <v>100</v>
      </c>
    </row>
    <row r="94" spans="2:65" s="1" customFormat="1" ht="33" customHeight="1">
      <c r="B94" s="30"/>
      <c r="C94" s="120" t="s">
        <v>143</v>
      </c>
      <c r="D94" s="120" t="s">
        <v>102</v>
      </c>
      <c r="E94" s="121" t="s">
        <v>144</v>
      </c>
      <c r="F94" s="122" t="s">
        <v>145</v>
      </c>
      <c r="G94" s="123" t="s">
        <v>127</v>
      </c>
      <c r="H94" s="124">
        <v>5</v>
      </c>
      <c r="I94" s="125"/>
      <c r="J94" s="126">
        <f>ROUND(I94*H94,2)</f>
        <v>0</v>
      </c>
      <c r="K94" s="122" t="s">
        <v>26</v>
      </c>
      <c r="L94" s="30"/>
      <c r="M94" s="127" t="s">
        <v>19</v>
      </c>
      <c r="N94" s="128" t="s">
        <v>41</v>
      </c>
      <c r="P94" s="129">
        <f>O94*H94</f>
        <v>0</v>
      </c>
      <c r="Q94" s="129">
        <v>0</v>
      </c>
      <c r="R94" s="129">
        <f>Q94*H94</f>
        <v>0</v>
      </c>
      <c r="S94" s="129">
        <v>0</v>
      </c>
      <c r="T94" s="130">
        <f>S94*H94</f>
        <v>0</v>
      </c>
      <c r="AR94" s="131" t="s">
        <v>107</v>
      </c>
      <c r="AT94" s="131" t="s">
        <v>102</v>
      </c>
      <c r="AU94" s="131" t="s">
        <v>77</v>
      </c>
      <c r="AY94" s="15" t="s">
        <v>100</v>
      </c>
      <c r="BE94" s="132">
        <f>IF(N94="základní",J94,0)</f>
        <v>0</v>
      </c>
      <c r="BF94" s="132">
        <f>IF(N94="snížená",J94,0)</f>
        <v>0</v>
      </c>
      <c r="BG94" s="132">
        <f>IF(N94="zákl. přenesená",J94,0)</f>
        <v>0</v>
      </c>
      <c r="BH94" s="132">
        <f>IF(N94="sníž. přenesená",J94,0)</f>
        <v>0</v>
      </c>
      <c r="BI94" s="132">
        <f>IF(N94="nulová",J94,0)</f>
        <v>0</v>
      </c>
      <c r="BJ94" s="15" t="s">
        <v>75</v>
      </c>
      <c r="BK94" s="132">
        <f>ROUND(I94*H94,2)</f>
        <v>0</v>
      </c>
      <c r="BL94" s="15" t="s">
        <v>107</v>
      </c>
      <c r="BM94" s="131" t="s">
        <v>146</v>
      </c>
    </row>
    <row r="95" spans="2:65" s="1" customFormat="1" ht="19.5">
      <c r="B95" s="30"/>
      <c r="D95" s="133" t="s">
        <v>109</v>
      </c>
      <c r="F95" s="134" t="s">
        <v>147</v>
      </c>
      <c r="I95" s="135"/>
      <c r="L95" s="30"/>
      <c r="M95" s="136"/>
      <c r="T95" s="51"/>
      <c r="AT95" s="15" t="s">
        <v>109</v>
      </c>
      <c r="AU95" s="15" t="s">
        <v>77</v>
      </c>
    </row>
    <row r="96" spans="2:65" s="1" customFormat="1" ht="33" customHeight="1">
      <c r="B96" s="30"/>
      <c r="C96" s="120" t="s">
        <v>148</v>
      </c>
      <c r="D96" s="120" t="s">
        <v>102</v>
      </c>
      <c r="E96" s="121" t="s">
        <v>149</v>
      </c>
      <c r="F96" s="122" t="s">
        <v>150</v>
      </c>
      <c r="G96" s="123" t="s">
        <v>127</v>
      </c>
      <c r="H96" s="124">
        <v>1</v>
      </c>
      <c r="I96" s="125"/>
      <c r="J96" s="126">
        <f>ROUND(I96*H96,2)</f>
        <v>0</v>
      </c>
      <c r="K96" s="122" t="s">
        <v>26</v>
      </c>
      <c r="L96" s="30"/>
      <c r="M96" s="127" t="s">
        <v>19</v>
      </c>
      <c r="N96" s="128" t="s">
        <v>41</v>
      </c>
      <c r="P96" s="129">
        <f>O96*H96</f>
        <v>0</v>
      </c>
      <c r="Q96" s="129">
        <v>0</v>
      </c>
      <c r="R96" s="129">
        <f>Q96*H96</f>
        <v>0</v>
      </c>
      <c r="S96" s="129">
        <v>0</v>
      </c>
      <c r="T96" s="130">
        <f>S96*H96</f>
        <v>0</v>
      </c>
      <c r="AR96" s="131" t="s">
        <v>107</v>
      </c>
      <c r="AT96" s="131" t="s">
        <v>102</v>
      </c>
      <c r="AU96" s="131" t="s">
        <v>77</v>
      </c>
      <c r="AY96" s="15" t="s">
        <v>100</v>
      </c>
      <c r="BE96" s="132">
        <f>IF(N96="základní",J96,0)</f>
        <v>0</v>
      </c>
      <c r="BF96" s="132">
        <f>IF(N96="snížená",J96,0)</f>
        <v>0</v>
      </c>
      <c r="BG96" s="132">
        <f>IF(N96="zákl. přenesená",J96,0)</f>
        <v>0</v>
      </c>
      <c r="BH96" s="132">
        <f>IF(N96="sníž. přenesená",J96,0)</f>
        <v>0</v>
      </c>
      <c r="BI96" s="132">
        <f>IF(N96="nulová",J96,0)</f>
        <v>0</v>
      </c>
      <c r="BJ96" s="15" t="s">
        <v>75</v>
      </c>
      <c r="BK96" s="132">
        <f>ROUND(I96*H96,2)</f>
        <v>0</v>
      </c>
      <c r="BL96" s="15" t="s">
        <v>107</v>
      </c>
      <c r="BM96" s="131" t="s">
        <v>151</v>
      </c>
    </row>
    <row r="97" spans="2:47" s="1" customFormat="1" ht="19.5">
      <c r="B97" s="30"/>
      <c r="D97" s="133" t="s">
        <v>109</v>
      </c>
      <c r="F97" s="134" t="s">
        <v>152</v>
      </c>
      <c r="I97" s="135"/>
      <c r="L97" s="30"/>
      <c r="M97" s="146"/>
      <c r="N97" s="147"/>
      <c r="O97" s="147"/>
      <c r="P97" s="147"/>
      <c r="Q97" s="147"/>
      <c r="R97" s="147"/>
      <c r="S97" s="147"/>
      <c r="T97" s="148"/>
      <c r="AT97" s="15" t="s">
        <v>109</v>
      </c>
      <c r="AU97" s="15" t="s">
        <v>77</v>
      </c>
    </row>
    <row r="98" spans="2:47" s="1" customFormat="1" ht="6.95" customHeight="1"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30"/>
    </row>
  </sheetData>
  <sheetProtection algorithmName="SHA-512" hashValue="/FYnlNOJH4SKmm4beisEDyhsyIrrKrpZc5kCKliHzWoB+z0j8Mt4xKg1VXlP/Y9dEd74WtH2HTp9j8Js/ZWsJA==" saltValue="0yMcdaLW1hEfhyS2rvvRFzDck286kKJYM8ocXSJ2wOthPjWkc3Ih9esMqczTms7qKN4bSQf8C19WY8ofXnInIA==" spinCount="100000" sheet="1" objects="1" scenarios="1" formatColumns="0" formatRows="0" autoFilter="0"/>
  <autoFilter ref="C74:K97" xr:uid="{00000000-0009-0000-0000-000001000000}"/>
  <mergeCells count="6">
    <mergeCell ref="L2:V2"/>
    <mergeCell ref="E7:H7"/>
    <mergeCell ref="E16:H16"/>
    <mergeCell ref="E25:H25"/>
    <mergeCell ref="E46:H46"/>
    <mergeCell ref="E67:H67"/>
  </mergeCells>
  <hyperlinks>
    <hyperlink ref="F80" r:id="rId1" xr:uid="{00000000-0004-0000-0100-000000000000}"/>
    <hyperlink ref="F83" r:id="rId2" xr:uid="{00000000-0004-0000-0100-000001000000}"/>
    <hyperlink ref="F86" r:id="rId3" xr:uid="{00000000-0004-0000-01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49" customWidth="1"/>
    <col min="2" max="2" width="1.6640625" style="149" customWidth="1"/>
    <col min="3" max="4" width="5" style="149" customWidth="1"/>
    <col min="5" max="5" width="11.6640625" style="149" customWidth="1"/>
    <col min="6" max="6" width="9.1640625" style="149" customWidth="1"/>
    <col min="7" max="7" width="5" style="149" customWidth="1"/>
    <col min="8" max="8" width="77.83203125" style="149" customWidth="1"/>
    <col min="9" max="10" width="20" style="149" customWidth="1"/>
    <col min="11" max="11" width="1.6640625" style="149" customWidth="1"/>
  </cols>
  <sheetData>
    <row r="1" spans="2:11" customFormat="1" ht="37.5" customHeight="1"/>
    <row r="2" spans="2:11" customFormat="1" ht="7.5" customHeight="1">
      <c r="B2" s="150"/>
      <c r="C2" s="151"/>
      <c r="D2" s="151"/>
      <c r="E2" s="151"/>
      <c r="F2" s="151"/>
      <c r="G2" s="151"/>
      <c r="H2" s="151"/>
      <c r="I2" s="151"/>
      <c r="J2" s="151"/>
      <c r="K2" s="152"/>
    </row>
    <row r="3" spans="2:11" s="13" customFormat="1" ht="45" customHeight="1">
      <c r="B3" s="153"/>
      <c r="C3" s="275" t="s">
        <v>153</v>
      </c>
      <c r="D3" s="275"/>
      <c r="E3" s="275"/>
      <c r="F3" s="275"/>
      <c r="G3" s="275"/>
      <c r="H3" s="275"/>
      <c r="I3" s="275"/>
      <c r="J3" s="275"/>
      <c r="K3" s="154"/>
    </row>
    <row r="4" spans="2:11" customFormat="1" ht="25.5" customHeight="1">
      <c r="B4" s="155"/>
      <c r="C4" s="274" t="s">
        <v>154</v>
      </c>
      <c r="D4" s="274"/>
      <c r="E4" s="274"/>
      <c r="F4" s="274"/>
      <c r="G4" s="274"/>
      <c r="H4" s="274"/>
      <c r="I4" s="274"/>
      <c r="J4" s="274"/>
      <c r="K4" s="156"/>
    </row>
    <row r="5" spans="2:11" customFormat="1" ht="5.25" customHeight="1">
      <c r="B5" s="155"/>
      <c r="C5" s="157"/>
      <c r="D5" s="157"/>
      <c r="E5" s="157"/>
      <c r="F5" s="157"/>
      <c r="G5" s="157"/>
      <c r="H5" s="157"/>
      <c r="I5" s="157"/>
      <c r="J5" s="157"/>
      <c r="K5" s="156"/>
    </row>
    <row r="6" spans="2:11" customFormat="1" ht="15" customHeight="1">
      <c r="B6" s="155"/>
      <c r="C6" s="273" t="s">
        <v>155</v>
      </c>
      <c r="D6" s="273"/>
      <c r="E6" s="273"/>
      <c r="F6" s="273"/>
      <c r="G6" s="273"/>
      <c r="H6" s="273"/>
      <c r="I6" s="273"/>
      <c r="J6" s="273"/>
      <c r="K6" s="156"/>
    </row>
    <row r="7" spans="2:11" customFormat="1" ht="15" customHeight="1">
      <c r="B7" s="159"/>
      <c r="C7" s="273" t="s">
        <v>156</v>
      </c>
      <c r="D7" s="273"/>
      <c r="E7" s="273"/>
      <c r="F7" s="273"/>
      <c r="G7" s="273"/>
      <c r="H7" s="273"/>
      <c r="I7" s="273"/>
      <c r="J7" s="273"/>
      <c r="K7" s="156"/>
    </row>
    <row r="8" spans="2:11" customFormat="1" ht="12.75" customHeight="1">
      <c r="B8" s="159"/>
      <c r="C8" s="158"/>
      <c r="D8" s="158"/>
      <c r="E8" s="158"/>
      <c r="F8" s="158"/>
      <c r="G8" s="158"/>
      <c r="H8" s="158"/>
      <c r="I8" s="158"/>
      <c r="J8" s="158"/>
      <c r="K8" s="156"/>
    </row>
    <row r="9" spans="2:11" customFormat="1" ht="15" customHeight="1">
      <c r="B9" s="159"/>
      <c r="C9" s="273" t="s">
        <v>157</v>
      </c>
      <c r="D9" s="273"/>
      <c r="E9" s="273"/>
      <c r="F9" s="273"/>
      <c r="G9" s="273"/>
      <c r="H9" s="273"/>
      <c r="I9" s="273"/>
      <c r="J9" s="273"/>
      <c r="K9" s="156"/>
    </row>
    <row r="10" spans="2:11" customFormat="1" ht="15" customHeight="1">
      <c r="B10" s="159"/>
      <c r="C10" s="158"/>
      <c r="D10" s="273" t="s">
        <v>158</v>
      </c>
      <c r="E10" s="273"/>
      <c r="F10" s="273"/>
      <c r="G10" s="273"/>
      <c r="H10" s="273"/>
      <c r="I10" s="273"/>
      <c r="J10" s="273"/>
      <c r="K10" s="156"/>
    </row>
    <row r="11" spans="2:11" customFormat="1" ht="15" customHeight="1">
      <c r="B11" s="159"/>
      <c r="C11" s="160"/>
      <c r="D11" s="273" t="s">
        <v>159</v>
      </c>
      <c r="E11" s="273"/>
      <c r="F11" s="273"/>
      <c r="G11" s="273"/>
      <c r="H11" s="273"/>
      <c r="I11" s="273"/>
      <c r="J11" s="273"/>
      <c r="K11" s="156"/>
    </row>
    <row r="12" spans="2:11" customFormat="1" ht="15" customHeight="1">
      <c r="B12" s="159"/>
      <c r="C12" s="160"/>
      <c r="D12" s="158"/>
      <c r="E12" s="158"/>
      <c r="F12" s="158"/>
      <c r="G12" s="158"/>
      <c r="H12" s="158"/>
      <c r="I12" s="158"/>
      <c r="J12" s="158"/>
      <c r="K12" s="156"/>
    </row>
    <row r="13" spans="2:11" customFormat="1" ht="15" customHeight="1">
      <c r="B13" s="159"/>
      <c r="C13" s="160"/>
      <c r="D13" s="161" t="s">
        <v>160</v>
      </c>
      <c r="E13" s="158"/>
      <c r="F13" s="158"/>
      <c r="G13" s="158"/>
      <c r="H13" s="158"/>
      <c r="I13" s="158"/>
      <c r="J13" s="158"/>
      <c r="K13" s="156"/>
    </row>
    <row r="14" spans="2:11" customFormat="1" ht="12.75" customHeight="1">
      <c r="B14" s="159"/>
      <c r="C14" s="160"/>
      <c r="D14" s="160"/>
      <c r="E14" s="160"/>
      <c r="F14" s="160"/>
      <c r="G14" s="160"/>
      <c r="H14" s="160"/>
      <c r="I14" s="160"/>
      <c r="J14" s="160"/>
      <c r="K14" s="156"/>
    </row>
    <row r="15" spans="2:11" customFormat="1" ht="15" customHeight="1">
      <c r="B15" s="159"/>
      <c r="C15" s="160"/>
      <c r="D15" s="273" t="s">
        <v>161</v>
      </c>
      <c r="E15" s="273"/>
      <c r="F15" s="273"/>
      <c r="G15" s="273"/>
      <c r="H15" s="273"/>
      <c r="I15" s="273"/>
      <c r="J15" s="273"/>
      <c r="K15" s="156"/>
    </row>
    <row r="16" spans="2:11" customFormat="1" ht="15" customHeight="1">
      <c r="B16" s="159"/>
      <c r="C16" s="160"/>
      <c r="D16" s="273" t="s">
        <v>162</v>
      </c>
      <c r="E16" s="273"/>
      <c r="F16" s="273"/>
      <c r="G16" s="273"/>
      <c r="H16" s="273"/>
      <c r="I16" s="273"/>
      <c r="J16" s="273"/>
      <c r="K16" s="156"/>
    </row>
    <row r="17" spans="2:11" customFormat="1" ht="15" customHeight="1">
      <c r="B17" s="159"/>
      <c r="C17" s="160"/>
      <c r="D17" s="273" t="s">
        <v>163</v>
      </c>
      <c r="E17" s="273"/>
      <c r="F17" s="273"/>
      <c r="G17" s="273"/>
      <c r="H17" s="273"/>
      <c r="I17" s="273"/>
      <c r="J17" s="273"/>
      <c r="K17" s="156"/>
    </row>
    <row r="18" spans="2:11" customFormat="1" ht="15" customHeight="1">
      <c r="B18" s="159"/>
      <c r="C18" s="160"/>
      <c r="D18" s="160"/>
      <c r="E18" s="162" t="s">
        <v>74</v>
      </c>
      <c r="F18" s="273" t="s">
        <v>164</v>
      </c>
      <c r="G18" s="273"/>
      <c r="H18" s="273"/>
      <c r="I18" s="273"/>
      <c r="J18" s="273"/>
      <c r="K18" s="156"/>
    </row>
    <row r="19" spans="2:11" customFormat="1" ht="15" customHeight="1">
      <c r="B19" s="159"/>
      <c r="C19" s="160"/>
      <c r="D19" s="160"/>
      <c r="E19" s="162" t="s">
        <v>165</v>
      </c>
      <c r="F19" s="273" t="s">
        <v>166</v>
      </c>
      <c r="G19" s="273"/>
      <c r="H19" s="273"/>
      <c r="I19" s="273"/>
      <c r="J19" s="273"/>
      <c r="K19" s="156"/>
    </row>
    <row r="20" spans="2:11" customFormat="1" ht="15" customHeight="1">
      <c r="B20" s="159"/>
      <c r="C20" s="160"/>
      <c r="D20" s="160"/>
      <c r="E20" s="162" t="s">
        <v>167</v>
      </c>
      <c r="F20" s="273" t="s">
        <v>168</v>
      </c>
      <c r="G20" s="273"/>
      <c r="H20" s="273"/>
      <c r="I20" s="273"/>
      <c r="J20" s="273"/>
      <c r="K20" s="156"/>
    </row>
    <row r="21" spans="2:11" customFormat="1" ht="15" customHeight="1">
      <c r="B21" s="159"/>
      <c r="C21" s="160"/>
      <c r="D21" s="160"/>
      <c r="E21" s="162" t="s">
        <v>169</v>
      </c>
      <c r="F21" s="273" t="s">
        <v>170</v>
      </c>
      <c r="G21" s="273"/>
      <c r="H21" s="273"/>
      <c r="I21" s="273"/>
      <c r="J21" s="273"/>
      <c r="K21" s="156"/>
    </row>
    <row r="22" spans="2:11" customFormat="1" ht="15" customHeight="1">
      <c r="B22" s="159"/>
      <c r="C22" s="160"/>
      <c r="D22" s="160"/>
      <c r="E22" s="162" t="s">
        <v>171</v>
      </c>
      <c r="F22" s="273" t="s">
        <v>172</v>
      </c>
      <c r="G22" s="273"/>
      <c r="H22" s="273"/>
      <c r="I22" s="273"/>
      <c r="J22" s="273"/>
      <c r="K22" s="156"/>
    </row>
    <row r="23" spans="2:11" customFormat="1" ht="15" customHeight="1">
      <c r="B23" s="159"/>
      <c r="C23" s="160"/>
      <c r="D23" s="160"/>
      <c r="E23" s="162" t="s">
        <v>173</v>
      </c>
      <c r="F23" s="273" t="s">
        <v>174</v>
      </c>
      <c r="G23" s="273"/>
      <c r="H23" s="273"/>
      <c r="I23" s="273"/>
      <c r="J23" s="273"/>
      <c r="K23" s="156"/>
    </row>
    <row r="24" spans="2:11" customFormat="1" ht="12.75" customHeight="1">
      <c r="B24" s="159"/>
      <c r="C24" s="160"/>
      <c r="D24" s="160"/>
      <c r="E24" s="160"/>
      <c r="F24" s="160"/>
      <c r="G24" s="160"/>
      <c r="H24" s="160"/>
      <c r="I24" s="160"/>
      <c r="J24" s="160"/>
      <c r="K24" s="156"/>
    </row>
    <row r="25" spans="2:11" customFormat="1" ht="15" customHeight="1">
      <c r="B25" s="159"/>
      <c r="C25" s="273" t="s">
        <v>175</v>
      </c>
      <c r="D25" s="273"/>
      <c r="E25" s="273"/>
      <c r="F25" s="273"/>
      <c r="G25" s="273"/>
      <c r="H25" s="273"/>
      <c r="I25" s="273"/>
      <c r="J25" s="273"/>
      <c r="K25" s="156"/>
    </row>
    <row r="26" spans="2:11" customFormat="1" ht="15" customHeight="1">
      <c r="B26" s="159"/>
      <c r="C26" s="273" t="s">
        <v>176</v>
      </c>
      <c r="D26" s="273"/>
      <c r="E26" s="273"/>
      <c r="F26" s="273"/>
      <c r="G26" s="273"/>
      <c r="H26" s="273"/>
      <c r="I26" s="273"/>
      <c r="J26" s="273"/>
      <c r="K26" s="156"/>
    </row>
    <row r="27" spans="2:11" customFormat="1" ht="15" customHeight="1">
      <c r="B27" s="159"/>
      <c r="C27" s="158"/>
      <c r="D27" s="273" t="s">
        <v>177</v>
      </c>
      <c r="E27" s="273"/>
      <c r="F27" s="273"/>
      <c r="G27" s="273"/>
      <c r="H27" s="273"/>
      <c r="I27" s="273"/>
      <c r="J27" s="273"/>
      <c r="K27" s="156"/>
    </row>
    <row r="28" spans="2:11" customFormat="1" ht="15" customHeight="1">
      <c r="B28" s="159"/>
      <c r="C28" s="160"/>
      <c r="D28" s="273" t="s">
        <v>178</v>
      </c>
      <c r="E28" s="273"/>
      <c r="F28" s="273"/>
      <c r="G28" s="273"/>
      <c r="H28" s="273"/>
      <c r="I28" s="273"/>
      <c r="J28" s="273"/>
      <c r="K28" s="156"/>
    </row>
    <row r="29" spans="2:11" customFormat="1" ht="12.75" customHeight="1">
      <c r="B29" s="159"/>
      <c r="C29" s="160"/>
      <c r="D29" s="160"/>
      <c r="E29" s="160"/>
      <c r="F29" s="160"/>
      <c r="G29" s="160"/>
      <c r="H29" s="160"/>
      <c r="I29" s="160"/>
      <c r="J29" s="160"/>
      <c r="K29" s="156"/>
    </row>
    <row r="30" spans="2:11" customFormat="1" ht="15" customHeight="1">
      <c r="B30" s="159"/>
      <c r="C30" s="160"/>
      <c r="D30" s="273" t="s">
        <v>179</v>
      </c>
      <c r="E30" s="273"/>
      <c r="F30" s="273"/>
      <c r="G30" s="273"/>
      <c r="H30" s="273"/>
      <c r="I30" s="273"/>
      <c r="J30" s="273"/>
      <c r="K30" s="156"/>
    </row>
    <row r="31" spans="2:11" customFormat="1" ht="15" customHeight="1">
      <c r="B31" s="159"/>
      <c r="C31" s="160"/>
      <c r="D31" s="273" t="s">
        <v>180</v>
      </c>
      <c r="E31" s="273"/>
      <c r="F31" s="273"/>
      <c r="G31" s="273"/>
      <c r="H31" s="273"/>
      <c r="I31" s="273"/>
      <c r="J31" s="273"/>
      <c r="K31" s="156"/>
    </row>
    <row r="32" spans="2:11" customFormat="1" ht="12.75" customHeight="1">
      <c r="B32" s="159"/>
      <c r="C32" s="160"/>
      <c r="D32" s="160"/>
      <c r="E32" s="160"/>
      <c r="F32" s="160"/>
      <c r="G32" s="160"/>
      <c r="H32" s="160"/>
      <c r="I32" s="160"/>
      <c r="J32" s="160"/>
      <c r="K32" s="156"/>
    </row>
    <row r="33" spans="2:11" customFormat="1" ht="15" customHeight="1">
      <c r="B33" s="159"/>
      <c r="C33" s="160"/>
      <c r="D33" s="273" t="s">
        <v>181</v>
      </c>
      <c r="E33" s="273"/>
      <c r="F33" s="273"/>
      <c r="G33" s="273"/>
      <c r="H33" s="273"/>
      <c r="I33" s="273"/>
      <c r="J33" s="273"/>
      <c r="K33" s="156"/>
    </row>
    <row r="34" spans="2:11" customFormat="1" ht="15" customHeight="1">
      <c r="B34" s="159"/>
      <c r="C34" s="160"/>
      <c r="D34" s="273" t="s">
        <v>182</v>
      </c>
      <c r="E34" s="273"/>
      <c r="F34" s="273"/>
      <c r="G34" s="273"/>
      <c r="H34" s="273"/>
      <c r="I34" s="273"/>
      <c r="J34" s="273"/>
      <c r="K34" s="156"/>
    </row>
    <row r="35" spans="2:11" customFormat="1" ht="15" customHeight="1">
      <c r="B35" s="159"/>
      <c r="C35" s="160"/>
      <c r="D35" s="273" t="s">
        <v>183</v>
      </c>
      <c r="E35" s="273"/>
      <c r="F35" s="273"/>
      <c r="G35" s="273"/>
      <c r="H35" s="273"/>
      <c r="I35" s="273"/>
      <c r="J35" s="273"/>
      <c r="K35" s="156"/>
    </row>
    <row r="36" spans="2:11" customFormat="1" ht="15" customHeight="1">
      <c r="B36" s="159"/>
      <c r="C36" s="160"/>
      <c r="D36" s="158"/>
      <c r="E36" s="161" t="s">
        <v>86</v>
      </c>
      <c r="F36" s="158"/>
      <c r="G36" s="273" t="s">
        <v>184</v>
      </c>
      <c r="H36" s="273"/>
      <c r="I36" s="273"/>
      <c r="J36" s="273"/>
      <c r="K36" s="156"/>
    </row>
    <row r="37" spans="2:11" customFormat="1" ht="30.75" customHeight="1">
      <c r="B37" s="159"/>
      <c r="C37" s="160"/>
      <c r="D37" s="158"/>
      <c r="E37" s="161" t="s">
        <v>185</v>
      </c>
      <c r="F37" s="158"/>
      <c r="G37" s="273" t="s">
        <v>186</v>
      </c>
      <c r="H37" s="273"/>
      <c r="I37" s="273"/>
      <c r="J37" s="273"/>
      <c r="K37" s="156"/>
    </row>
    <row r="38" spans="2:11" customFormat="1" ht="15" customHeight="1">
      <c r="B38" s="159"/>
      <c r="C38" s="160"/>
      <c r="D38" s="158"/>
      <c r="E38" s="161" t="s">
        <v>51</v>
      </c>
      <c r="F38" s="158"/>
      <c r="G38" s="273" t="s">
        <v>187</v>
      </c>
      <c r="H38" s="273"/>
      <c r="I38" s="273"/>
      <c r="J38" s="273"/>
      <c r="K38" s="156"/>
    </row>
    <row r="39" spans="2:11" customFormat="1" ht="15" customHeight="1">
      <c r="B39" s="159"/>
      <c r="C39" s="160"/>
      <c r="D39" s="158"/>
      <c r="E39" s="161" t="s">
        <v>52</v>
      </c>
      <c r="F39" s="158"/>
      <c r="G39" s="273" t="s">
        <v>188</v>
      </c>
      <c r="H39" s="273"/>
      <c r="I39" s="273"/>
      <c r="J39" s="273"/>
      <c r="K39" s="156"/>
    </row>
    <row r="40" spans="2:11" customFormat="1" ht="15" customHeight="1">
      <c r="B40" s="159"/>
      <c r="C40" s="160"/>
      <c r="D40" s="158"/>
      <c r="E40" s="161" t="s">
        <v>87</v>
      </c>
      <c r="F40" s="158"/>
      <c r="G40" s="273" t="s">
        <v>189</v>
      </c>
      <c r="H40" s="273"/>
      <c r="I40" s="273"/>
      <c r="J40" s="273"/>
      <c r="K40" s="156"/>
    </row>
    <row r="41" spans="2:11" customFormat="1" ht="15" customHeight="1">
      <c r="B41" s="159"/>
      <c r="C41" s="160"/>
      <c r="D41" s="158"/>
      <c r="E41" s="161" t="s">
        <v>88</v>
      </c>
      <c r="F41" s="158"/>
      <c r="G41" s="273" t="s">
        <v>190</v>
      </c>
      <c r="H41" s="273"/>
      <c r="I41" s="273"/>
      <c r="J41" s="273"/>
      <c r="K41" s="156"/>
    </row>
    <row r="42" spans="2:11" customFormat="1" ht="15" customHeight="1">
      <c r="B42" s="159"/>
      <c r="C42" s="160"/>
      <c r="D42" s="158"/>
      <c r="E42" s="161" t="s">
        <v>191</v>
      </c>
      <c r="F42" s="158"/>
      <c r="G42" s="273" t="s">
        <v>192</v>
      </c>
      <c r="H42" s="273"/>
      <c r="I42" s="273"/>
      <c r="J42" s="273"/>
      <c r="K42" s="156"/>
    </row>
    <row r="43" spans="2:11" customFormat="1" ht="15" customHeight="1">
      <c r="B43" s="159"/>
      <c r="C43" s="160"/>
      <c r="D43" s="158"/>
      <c r="E43" s="161"/>
      <c r="F43" s="158"/>
      <c r="G43" s="273" t="s">
        <v>193</v>
      </c>
      <c r="H43" s="273"/>
      <c r="I43" s="273"/>
      <c r="J43" s="273"/>
      <c r="K43" s="156"/>
    </row>
    <row r="44" spans="2:11" customFormat="1" ht="15" customHeight="1">
      <c r="B44" s="159"/>
      <c r="C44" s="160"/>
      <c r="D44" s="158"/>
      <c r="E44" s="161" t="s">
        <v>194</v>
      </c>
      <c r="F44" s="158"/>
      <c r="G44" s="273" t="s">
        <v>195</v>
      </c>
      <c r="H44" s="273"/>
      <c r="I44" s="273"/>
      <c r="J44" s="273"/>
      <c r="K44" s="156"/>
    </row>
    <row r="45" spans="2:11" customFormat="1" ht="15" customHeight="1">
      <c r="B45" s="159"/>
      <c r="C45" s="160"/>
      <c r="D45" s="158"/>
      <c r="E45" s="161" t="s">
        <v>90</v>
      </c>
      <c r="F45" s="158"/>
      <c r="G45" s="273" t="s">
        <v>196</v>
      </c>
      <c r="H45" s="273"/>
      <c r="I45" s="273"/>
      <c r="J45" s="273"/>
      <c r="K45" s="156"/>
    </row>
    <row r="46" spans="2:11" customFormat="1" ht="12.75" customHeight="1">
      <c r="B46" s="159"/>
      <c r="C46" s="160"/>
      <c r="D46" s="158"/>
      <c r="E46" s="158"/>
      <c r="F46" s="158"/>
      <c r="G46" s="158"/>
      <c r="H46" s="158"/>
      <c r="I46" s="158"/>
      <c r="J46" s="158"/>
      <c r="K46" s="156"/>
    </row>
    <row r="47" spans="2:11" customFormat="1" ht="15" customHeight="1">
      <c r="B47" s="159"/>
      <c r="C47" s="160"/>
      <c r="D47" s="273" t="s">
        <v>197</v>
      </c>
      <c r="E47" s="273"/>
      <c r="F47" s="273"/>
      <c r="G47" s="273"/>
      <c r="H47" s="273"/>
      <c r="I47" s="273"/>
      <c r="J47" s="273"/>
      <c r="K47" s="156"/>
    </row>
    <row r="48" spans="2:11" customFormat="1" ht="15" customHeight="1">
      <c r="B48" s="159"/>
      <c r="C48" s="160"/>
      <c r="D48" s="160"/>
      <c r="E48" s="273" t="s">
        <v>198</v>
      </c>
      <c r="F48" s="273"/>
      <c r="G48" s="273"/>
      <c r="H48" s="273"/>
      <c r="I48" s="273"/>
      <c r="J48" s="273"/>
      <c r="K48" s="156"/>
    </row>
    <row r="49" spans="2:11" customFormat="1" ht="15" customHeight="1">
      <c r="B49" s="159"/>
      <c r="C49" s="160"/>
      <c r="D49" s="160"/>
      <c r="E49" s="273" t="s">
        <v>199</v>
      </c>
      <c r="F49" s="273"/>
      <c r="G49" s="273"/>
      <c r="H49" s="273"/>
      <c r="I49" s="273"/>
      <c r="J49" s="273"/>
      <c r="K49" s="156"/>
    </row>
    <row r="50" spans="2:11" customFormat="1" ht="15" customHeight="1">
      <c r="B50" s="159"/>
      <c r="C50" s="160"/>
      <c r="D50" s="160"/>
      <c r="E50" s="273" t="s">
        <v>200</v>
      </c>
      <c r="F50" s="273"/>
      <c r="G50" s="273"/>
      <c r="H50" s="273"/>
      <c r="I50" s="273"/>
      <c r="J50" s="273"/>
      <c r="K50" s="156"/>
    </row>
    <row r="51" spans="2:11" customFormat="1" ht="15" customHeight="1">
      <c r="B51" s="159"/>
      <c r="C51" s="160"/>
      <c r="D51" s="273" t="s">
        <v>201</v>
      </c>
      <c r="E51" s="273"/>
      <c r="F51" s="273"/>
      <c r="G51" s="273"/>
      <c r="H51" s="273"/>
      <c r="I51" s="273"/>
      <c r="J51" s="273"/>
      <c r="K51" s="156"/>
    </row>
    <row r="52" spans="2:11" customFormat="1" ht="25.5" customHeight="1">
      <c r="B52" s="155"/>
      <c r="C52" s="274" t="s">
        <v>202</v>
      </c>
      <c r="D52" s="274"/>
      <c r="E52" s="274"/>
      <c r="F52" s="274"/>
      <c r="G52" s="274"/>
      <c r="H52" s="274"/>
      <c r="I52" s="274"/>
      <c r="J52" s="274"/>
      <c r="K52" s="156"/>
    </row>
    <row r="53" spans="2:11" customFormat="1" ht="5.25" customHeight="1">
      <c r="B53" s="155"/>
      <c r="C53" s="157"/>
      <c r="D53" s="157"/>
      <c r="E53" s="157"/>
      <c r="F53" s="157"/>
      <c r="G53" s="157"/>
      <c r="H53" s="157"/>
      <c r="I53" s="157"/>
      <c r="J53" s="157"/>
      <c r="K53" s="156"/>
    </row>
    <row r="54" spans="2:11" customFormat="1" ht="15" customHeight="1">
      <c r="B54" s="155"/>
      <c r="C54" s="273" t="s">
        <v>203</v>
      </c>
      <c r="D54" s="273"/>
      <c r="E54" s="273"/>
      <c r="F54" s="273"/>
      <c r="G54" s="273"/>
      <c r="H54" s="273"/>
      <c r="I54" s="273"/>
      <c r="J54" s="273"/>
      <c r="K54" s="156"/>
    </row>
    <row r="55" spans="2:11" customFormat="1" ht="15" customHeight="1">
      <c r="B55" s="155"/>
      <c r="C55" s="273" t="s">
        <v>204</v>
      </c>
      <c r="D55" s="273"/>
      <c r="E55" s="273"/>
      <c r="F55" s="273"/>
      <c r="G55" s="273"/>
      <c r="H55" s="273"/>
      <c r="I55" s="273"/>
      <c r="J55" s="273"/>
      <c r="K55" s="156"/>
    </row>
    <row r="56" spans="2:11" customFormat="1" ht="12.75" customHeight="1">
      <c r="B56" s="155"/>
      <c r="C56" s="158"/>
      <c r="D56" s="158"/>
      <c r="E56" s="158"/>
      <c r="F56" s="158"/>
      <c r="G56" s="158"/>
      <c r="H56" s="158"/>
      <c r="I56" s="158"/>
      <c r="J56" s="158"/>
      <c r="K56" s="156"/>
    </row>
    <row r="57" spans="2:11" customFormat="1" ht="15" customHeight="1">
      <c r="B57" s="155"/>
      <c r="C57" s="273" t="s">
        <v>205</v>
      </c>
      <c r="D57" s="273"/>
      <c r="E57" s="273"/>
      <c r="F57" s="273"/>
      <c r="G57" s="273"/>
      <c r="H57" s="273"/>
      <c r="I57" s="273"/>
      <c r="J57" s="273"/>
      <c r="K57" s="156"/>
    </row>
    <row r="58" spans="2:11" customFormat="1" ht="15" customHeight="1">
      <c r="B58" s="155"/>
      <c r="C58" s="160"/>
      <c r="D58" s="273" t="s">
        <v>206</v>
      </c>
      <c r="E58" s="273"/>
      <c r="F58" s="273"/>
      <c r="G58" s="273"/>
      <c r="H58" s="273"/>
      <c r="I58" s="273"/>
      <c r="J58" s="273"/>
      <c r="K58" s="156"/>
    </row>
    <row r="59" spans="2:11" customFormat="1" ht="15" customHeight="1">
      <c r="B59" s="155"/>
      <c r="C59" s="160"/>
      <c r="D59" s="273" t="s">
        <v>207</v>
      </c>
      <c r="E59" s="273"/>
      <c r="F59" s="273"/>
      <c r="G59" s="273"/>
      <c r="H59" s="273"/>
      <c r="I59" s="273"/>
      <c r="J59" s="273"/>
      <c r="K59" s="156"/>
    </row>
    <row r="60" spans="2:11" customFormat="1" ht="15" customHeight="1">
      <c r="B60" s="155"/>
      <c r="C60" s="160"/>
      <c r="D60" s="273" t="s">
        <v>208</v>
      </c>
      <c r="E60" s="273"/>
      <c r="F60" s="273"/>
      <c r="G60" s="273"/>
      <c r="H60" s="273"/>
      <c r="I60" s="273"/>
      <c r="J60" s="273"/>
      <c r="K60" s="156"/>
    </row>
    <row r="61" spans="2:11" customFormat="1" ht="15" customHeight="1">
      <c r="B61" s="155"/>
      <c r="C61" s="160"/>
      <c r="D61" s="273" t="s">
        <v>209</v>
      </c>
      <c r="E61" s="273"/>
      <c r="F61" s="273"/>
      <c r="G61" s="273"/>
      <c r="H61" s="273"/>
      <c r="I61" s="273"/>
      <c r="J61" s="273"/>
      <c r="K61" s="156"/>
    </row>
    <row r="62" spans="2:11" customFormat="1" ht="15" customHeight="1">
      <c r="B62" s="155"/>
      <c r="C62" s="160"/>
      <c r="D62" s="276" t="s">
        <v>210</v>
      </c>
      <c r="E62" s="276"/>
      <c r="F62" s="276"/>
      <c r="G62" s="276"/>
      <c r="H62" s="276"/>
      <c r="I62" s="276"/>
      <c r="J62" s="276"/>
      <c r="K62" s="156"/>
    </row>
    <row r="63" spans="2:11" customFormat="1" ht="15" customHeight="1">
      <c r="B63" s="155"/>
      <c r="C63" s="160"/>
      <c r="D63" s="273" t="s">
        <v>211</v>
      </c>
      <c r="E63" s="273"/>
      <c r="F63" s="273"/>
      <c r="G63" s="273"/>
      <c r="H63" s="273"/>
      <c r="I63" s="273"/>
      <c r="J63" s="273"/>
      <c r="K63" s="156"/>
    </row>
    <row r="64" spans="2:11" customFormat="1" ht="12.75" customHeight="1">
      <c r="B64" s="155"/>
      <c r="C64" s="160"/>
      <c r="D64" s="160"/>
      <c r="E64" s="163"/>
      <c r="F64" s="160"/>
      <c r="G64" s="160"/>
      <c r="H64" s="160"/>
      <c r="I64" s="160"/>
      <c r="J64" s="160"/>
      <c r="K64" s="156"/>
    </row>
    <row r="65" spans="2:11" customFormat="1" ht="15" customHeight="1">
      <c r="B65" s="155"/>
      <c r="C65" s="160"/>
      <c r="D65" s="273" t="s">
        <v>212</v>
      </c>
      <c r="E65" s="273"/>
      <c r="F65" s="273"/>
      <c r="G65" s="273"/>
      <c r="H65" s="273"/>
      <c r="I65" s="273"/>
      <c r="J65" s="273"/>
      <c r="K65" s="156"/>
    </row>
    <row r="66" spans="2:11" customFormat="1" ht="15" customHeight="1">
      <c r="B66" s="155"/>
      <c r="C66" s="160"/>
      <c r="D66" s="276" t="s">
        <v>213</v>
      </c>
      <c r="E66" s="276"/>
      <c r="F66" s="276"/>
      <c r="G66" s="276"/>
      <c r="H66" s="276"/>
      <c r="I66" s="276"/>
      <c r="J66" s="276"/>
      <c r="K66" s="156"/>
    </row>
    <row r="67" spans="2:11" customFormat="1" ht="15" customHeight="1">
      <c r="B67" s="155"/>
      <c r="C67" s="160"/>
      <c r="D67" s="273" t="s">
        <v>214</v>
      </c>
      <c r="E67" s="273"/>
      <c r="F67" s="273"/>
      <c r="G67" s="273"/>
      <c r="H67" s="273"/>
      <c r="I67" s="273"/>
      <c r="J67" s="273"/>
      <c r="K67" s="156"/>
    </row>
    <row r="68" spans="2:11" customFormat="1" ht="15" customHeight="1">
      <c r="B68" s="155"/>
      <c r="C68" s="160"/>
      <c r="D68" s="273" t="s">
        <v>215</v>
      </c>
      <c r="E68" s="273"/>
      <c r="F68" s="273"/>
      <c r="G68" s="273"/>
      <c r="H68" s="273"/>
      <c r="I68" s="273"/>
      <c r="J68" s="273"/>
      <c r="K68" s="156"/>
    </row>
    <row r="69" spans="2:11" customFormat="1" ht="15" customHeight="1">
      <c r="B69" s="155"/>
      <c r="C69" s="160"/>
      <c r="D69" s="273" t="s">
        <v>216</v>
      </c>
      <c r="E69" s="273"/>
      <c r="F69" s="273"/>
      <c r="G69" s="273"/>
      <c r="H69" s="273"/>
      <c r="I69" s="273"/>
      <c r="J69" s="273"/>
      <c r="K69" s="156"/>
    </row>
    <row r="70" spans="2:11" customFormat="1" ht="15" customHeight="1">
      <c r="B70" s="155"/>
      <c r="C70" s="160"/>
      <c r="D70" s="273" t="s">
        <v>217</v>
      </c>
      <c r="E70" s="273"/>
      <c r="F70" s="273"/>
      <c r="G70" s="273"/>
      <c r="H70" s="273"/>
      <c r="I70" s="273"/>
      <c r="J70" s="273"/>
      <c r="K70" s="156"/>
    </row>
    <row r="71" spans="2:11" customFormat="1" ht="12.75" customHeight="1">
      <c r="B71" s="164"/>
      <c r="C71" s="165"/>
      <c r="D71" s="165"/>
      <c r="E71" s="165"/>
      <c r="F71" s="165"/>
      <c r="G71" s="165"/>
      <c r="H71" s="165"/>
      <c r="I71" s="165"/>
      <c r="J71" s="165"/>
      <c r="K71" s="166"/>
    </row>
    <row r="72" spans="2:11" customFormat="1" ht="18.75" customHeight="1">
      <c r="B72" s="167"/>
      <c r="C72" s="167"/>
      <c r="D72" s="167"/>
      <c r="E72" s="167"/>
      <c r="F72" s="167"/>
      <c r="G72" s="167"/>
      <c r="H72" s="167"/>
      <c r="I72" s="167"/>
      <c r="J72" s="167"/>
      <c r="K72" s="168"/>
    </row>
    <row r="73" spans="2:11" customFormat="1" ht="18.75" customHeight="1">
      <c r="B73" s="168"/>
      <c r="C73" s="168"/>
      <c r="D73" s="168"/>
      <c r="E73" s="168"/>
      <c r="F73" s="168"/>
      <c r="G73" s="168"/>
      <c r="H73" s="168"/>
      <c r="I73" s="168"/>
      <c r="J73" s="168"/>
      <c r="K73" s="168"/>
    </row>
    <row r="74" spans="2:11" customFormat="1" ht="7.5" customHeight="1">
      <c r="B74" s="169"/>
      <c r="C74" s="170"/>
      <c r="D74" s="170"/>
      <c r="E74" s="170"/>
      <c r="F74" s="170"/>
      <c r="G74" s="170"/>
      <c r="H74" s="170"/>
      <c r="I74" s="170"/>
      <c r="J74" s="170"/>
      <c r="K74" s="171"/>
    </row>
    <row r="75" spans="2:11" customFormat="1" ht="45" customHeight="1">
      <c r="B75" s="172"/>
      <c r="C75" s="277" t="s">
        <v>218</v>
      </c>
      <c r="D75" s="277"/>
      <c r="E75" s="277"/>
      <c r="F75" s="277"/>
      <c r="G75" s="277"/>
      <c r="H75" s="277"/>
      <c r="I75" s="277"/>
      <c r="J75" s="277"/>
      <c r="K75" s="173"/>
    </row>
    <row r="76" spans="2:11" customFormat="1" ht="17.25" customHeight="1">
      <c r="B76" s="172"/>
      <c r="C76" s="174" t="s">
        <v>219</v>
      </c>
      <c r="D76" s="174"/>
      <c r="E76" s="174"/>
      <c r="F76" s="174" t="s">
        <v>220</v>
      </c>
      <c r="G76" s="175"/>
      <c r="H76" s="174" t="s">
        <v>52</v>
      </c>
      <c r="I76" s="174" t="s">
        <v>55</v>
      </c>
      <c r="J76" s="174" t="s">
        <v>221</v>
      </c>
      <c r="K76" s="173"/>
    </row>
    <row r="77" spans="2:11" customFormat="1" ht="17.25" customHeight="1">
      <c r="B77" s="172"/>
      <c r="C77" s="176" t="s">
        <v>222</v>
      </c>
      <c r="D77" s="176"/>
      <c r="E77" s="176"/>
      <c r="F77" s="177" t="s">
        <v>223</v>
      </c>
      <c r="G77" s="178"/>
      <c r="H77" s="176"/>
      <c r="I77" s="176"/>
      <c r="J77" s="176" t="s">
        <v>224</v>
      </c>
      <c r="K77" s="173"/>
    </row>
    <row r="78" spans="2:11" customFormat="1" ht="5.25" customHeight="1">
      <c r="B78" s="172"/>
      <c r="C78" s="179"/>
      <c r="D78" s="179"/>
      <c r="E78" s="179"/>
      <c r="F78" s="179"/>
      <c r="G78" s="180"/>
      <c r="H78" s="179"/>
      <c r="I78" s="179"/>
      <c r="J78" s="179"/>
      <c r="K78" s="173"/>
    </row>
    <row r="79" spans="2:11" customFormat="1" ht="15" customHeight="1">
      <c r="B79" s="172"/>
      <c r="C79" s="161" t="s">
        <v>51</v>
      </c>
      <c r="D79" s="181"/>
      <c r="E79" s="181"/>
      <c r="F79" s="182" t="s">
        <v>225</v>
      </c>
      <c r="G79" s="183"/>
      <c r="H79" s="161" t="s">
        <v>226</v>
      </c>
      <c r="I79" s="161" t="s">
        <v>227</v>
      </c>
      <c r="J79" s="161">
        <v>20</v>
      </c>
      <c r="K79" s="173"/>
    </row>
    <row r="80" spans="2:11" customFormat="1" ht="15" customHeight="1">
      <c r="B80" s="172"/>
      <c r="C80" s="161" t="s">
        <v>228</v>
      </c>
      <c r="D80" s="161"/>
      <c r="E80" s="161"/>
      <c r="F80" s="182" t="s">
        <v>225</v>
      </c>
      <c r="G80" s="183"/>
      <c r="H80" s="161" t="s">
        <v>229</v>
      </c>
      <c r="I80" s="161" t="s">
        <v>227</v>
      </c>
      <c r="J80" s="161">
        <v>120</v>
      </c>
      <c r="K80" s="173"/>
    </row>
    <row r="81" spans="2:11" customFormat="1" ht="15" customHeight="1">
      <c r="B81" s="184"/>
      <c r="C81" s="161" t="s">
        <v>230</v>
      </c>
      <c r="D81" s="161"/>
      <c r="E81" s="161"/>
      <c r="F81" s="182" t="s">
        <v>231</v>
      </c>
      <c r="G81" s="183"/>
      <c r="H81" s="161" t="s">
        <v>232</v>
      </c>
      <c r="I81" s="161" t="s">
        <v>227</v>
      </c>
      <c r="J81" s="161">
        <v>50</v>
      </c>
      <c r="K81" s="173"/>
    </row>
    <row r="82" spans="2:11" customFormat="1" ht="15" customHeight="1">
      <c r="B82" s="184"/>
      <c r="C82" s="161" t="s">
        <v>233</v>
      </c>
      <c r="D82" s="161"/>
      <c r="E82" s="161"/>
      <c r="F82" s="182" t="s">
        <v>225</v>
      </c>
      <c r="G82" s="183"/>
      <c r="H82" s="161" t="s">
        <v>234</v>
      </c>
      <c r="I82" s="161" t="s">
        <v>235</v>
      </c>
      <c r="J82" s="161"/>
      <c r="K82" s="173"/>
    </row>
    <row r="83" spans="2:11" customFormat="1" ht="15" customHeight="1">
      <c r="B83" s="184"/>
      <c r="C83" s="161" t="s">
        <v>236</v>
      </c>
      <c r="D83" s="161"/>
      <c r="E83" s="161"/>
      <c r="F83" s="182" t="s">
        <v>231</v>
      </c>
      <c r="G83" s="161"/>
      <c r="H83" s="161" t="s">
        <v>237</v>
      </c>
      <c r="I83" s="161" t="s">
        <v>227</v>
      </c>
      <c r="J83" s="161">
        <v>15</v>
      </c>
      <c r="K83" s="173"/>
    </row>
    <row r="84" spans="2:11" customFormat="1" ht="15" customHeight="1">
      <c r="B84" s="184"/>
      <c r="C84" s="161" t="s">
        <v>238</v>
      </c>
      <c r="D84" s="161"/>
      <c r="E84" s="161"/>
      <c r="F84" s="182" t="s">
        <v>231</v>
      </c>
      <c r="G84" s="161"/>
      <c r="H84" s="161" t="s">
        <v>239</v>
      </c>
      <c r="I84" s="161" t="s">
        <v>227</v>
      </c>
      <c r="J84" s="161">
        <v>15</v>
      </c>
      <c r="K84" s="173"/>
    </row>
    <row r="85" spans="2:11" customFormat="1" ht="15" customHeight="1">
      <c r="B85" s="184"/>
      <c r="C85" s="161" t="s">
        <v>240</v>
      </c>
      <c r="D85" s="161"/>
      <c r="E85" s="161"/>
      <c r="F85" s="182" t="s">
        <v>231</v>
      </c>
      <c r="G85" s="161"/>
      <c r="H85" s="161" t="s">
        <v>241</v>
      </c>
      <c r="I85" s="161" t="s">
        <v>227</v>
      </c>
      <c r="J85" s="161">
        <v>20</v>
      </c>
      <c r="K85" s="173"/>
    </row>
    <row r="86" spans="2:11" customFormat="1" ht="15" customHeight="1">
      <c r="B86" s="184"/>
      <c r="C86" s="161" t="s">
        <v>242</v>
      </c>
      <c r="D86" s="161"/>
      <c r="E86" s="161"/>
      <c r="F86" s="182" t="s">
        <v>231</v>
      </c>
      <c r="G86" s="161"/>
      <c r="H86" s="161" t="s">
        <v>243</v>
      </c>
      <c r="I86" s="161" t="s">
        <v>227</v>
      </c>
      <c r="J86" s="161">
        <v>20</v>
      </c>
      <c r="K86" s="173"/>
    </row>
    <row r="87" spans="2:11" customFormat="1" ht="15" customHeight="1">
      <c r="B87" s="184"/>
      <c r="C87" s="161" t="s">
        <v>244</v>
      </c>
      <c r="D87" s="161"/>
      <c r="E87" s="161"/>
      <c r="F87" s="182" t="s">
        <v>231</v>
      </c>
      <c r="G87" s="183"/>
      <c r="H87" s="161" t="s">
        <v>245</v>
      </c>
      <c r="I87" s="161" t="s">
        <v>227</v>
      </c>
      <c r="J87" s="161">
        <v>50</v>
      </c>
      <c r="K87" s="173"/>
    </row>
    <row r="88" spans="2:11" customFormat="1" ht="15" customHeight="1">
      <c r="B88" s="184"/>
      <c r="C88" s="161" t="s">
        <v>246</v>
      </c>
      <c r="D88" s="161"/>
      <c r="E88" s="161"/>
      <c r="F88" s="182" t="s">
        <v>231</v>
      </c>
      <c r="G88" s="183"/>
      <c r="H88" s="161" t="s">
        <v>247</v>
      </c>
      <c r="I88" s="161" t="s">
        <v>227</v>
      </c>
      <c r="J88" s="161">
        <v>20</v>
      </c>
      <c r="K88" s="173"/>
    </row>
    <row r="89" spans="2:11" customFormat="1" ht="15" customHeight="1">
      <c r="B89" s="184"/>
      <c r="C89" s="161" t="s">
        <v>248</v>
      </c>
      <c r="D89" s="161"/>
      <c r="E89" s="161"/>
      <c r="F89" s="182" t="s">
        <v>231</v>
      </c>
      <c r="G89" s="183"/>
      <c r="H89" s="161" t="s">
        <v>249</v>
      </c>
      <c r="I89" s="161" t="s">
        <v>227</v>
      </c>
      <c r="J89" s="161">
        <v>20</v>
      </c>
      <c r="K89" s="173"/>
    </row>
    <row r="90" spans="2:11" customFormat="1" ht="15" customHeight="1">
      <c r="B90" s="184"/>
      <c r="C90" s="161" t="s">
        <v>250</v>
      </c>
      <c r="D90" s="161"/>
      <c r="E90" s="161"/>
      <c r="F90" s="182" t="s">
        <v>231</v>
      </c>
      <c r="G90" s="183"/>
      <c r="H90" s="161" t="s">
        <v>251</v>
      </c>
      <c r="I90" s="161" t="s">
        <v>227</v>
      </c>
      <c r="J90" s="161">
        <v>50</v>
      </c>
      <c r="K90" s="173"/>
    </row>
    <row r="91" spans="2:11" customFormat="1" ht="15" customHeight="1">
      <c r="B91" s="184"/>
      <c r="C91" s="161" t="s">
        <v>252</v>
      </c>
      <c r="D91" s="161"/>
      <c r="E91" s="161"/>
      <c r="F91" s="182" t="s">
        <v>231</v>
      </c>
      <c r="G91" s="183"/>
      <c r="H91" s="161" t="s">
        <v>252</v>
      </c>
      <c r="I91" s="161" t="s">
        <v>227</v>
      </c>
      <c r="J91" s="161">
        <v>50</v>
      </c>
      <c r="K91" s="173"/>
    </row>
    <row r="92" spans="2:11" customFormat="1" ht="15" customHeight="1">
      <c r="B92" s="184"/>
      <c r="C92" s="161" t="s">
        <v>253</v>
      </c>
      <c r="D92" s="161"/>
      <c r="E92" s="161"/>
      <c r="F92" s="182" t="s">
        <v>231</v>
      </c>
      <c r="G92" s="183"/>
      <c r="H92" s="161" t="s">
        <v>254</v>
      </c>
      <c r="I92" s="161" t="s">
        <v>227</v>
      </c>
      <c r="J92" s="161">
        <v>255</v>
      </c>
      <c r="K92" s="173"/>
    </row>
    <row r="93" spans="2:11" customFormat="1" ht="15" customHeight="1">
      <c r="B93" s="184"/>
      <c r="C93" s="161" t="s">
        <v>255</v>
      </c>
      <c r="D93" s="161"/>
      <c r="E93" s="161"/>
      <c r="F93" s="182" t="s">
        <v>225</v>
      </c>
      <c r="G93" s="183"/>
      <c r="H93" s="161" t="s">
        <v>256</v>
      </c>
      <c r="I93" s="161" t="s">
        <v>257</v>
      </c>
      <c r="J93" s="161"/>
      <c r="K93" s="173"/>
    </row>
    <row r="94" spans="2:11" customFormat="1" ht="15" customHeight="1">
      <c r="B94" s="184"/>
      <c r="C94" s="161" t="s">
        <v>258</v>
      </c>
      <c r="D94" s="161"/>
      <c r="E94" s="161"/>
      <c r="F94" s="182" t="s">
        <v>225</v>
      </c>
      <c r="G94" s="183"/>
      <c r="H94" s="161" t="s">
        <v>259</v>
      </c>
      <c r="I94" s="161" t="s">
        <v>260</v>
      </c>
      <c r="J94" s="161"/>
      <c r="K94" s="173"/>
    </row>
    <row r="95" spans="2:11" customFormat="1" ht="15" customHeight="1">
      <c r="B95" s="184"/>
      <c r="C95" s="161" t="s">
        <v>261</v>
      </c>
      <c r="D95" s="161"/>
      <c r="E95" s="161"/>
      <c r="F95" s="182" t="s">
        <v>225</v>
      </c>
      <c r="G95" s="183"/>
      <c r="H95" s="161" t="s">
        <v>261</v>
      </c>
      <c r="I95" s="161" t="s">
        <v>260</v>
      </c>
      <c r="J95" s="161"/>
      <c r="K95" s="173"/>
    </row>
    <row r="96" spans="2:11" customFormat="1" ht="15" customHeight="1">
      <c r="B96" s="184"/>
      <c r="C96" s="161" t="s">
        <v>36</v>
      </c>
      <c r="D96" s="161"/>
      <c r="E96" s="161"/>
      <c r="F96" s="182" t="s">
        <v>225</v>
      </c>
      <c r="G96" s="183"/>
      <c r="H96" s="161" t="s">
        <v>262</v>
      </c>
      <c r="I96" s="161" t="s">
        <v>260</v>
      </c>
      <c r="J96" s="161"/>
      <c r="K96" s="173"/>
    </row>
    <row r="97" spans="2:11" customFormat="1" ht="15" customHeight="1">
      <c r="B97" s="184"/>
      <c r="C97" s="161" t="s">
        <v>46</v>
      </c>
      <c r="D97" s="161"/>
      <c r="E97" s="161"/>
      <c r="F97" s="182" t="s">
        <v>225</v>
      </c>
      <c r="G97" s="183"/>
      <c r="H97" s="161" t="s">
        <v>263</v>
      </c>
      <c r="I97" s="161" t="s">
        <v>260</v>
      </c>
      <c r="J97" s="161"/>
      <c r="K97" s="173"/>
    </row>
    <row r="98" spans="2:11" customFormat="1" ht="15" customHeight="1">
      <c r="B98" s="185"/>
      <c r="C98" s="186"/>
      <c r="D98" s="186"/>
      <c r="E98" s="186"/>
      <c r="F98" s="186"/>
      <c r="G98" s="186"/>
      <c r="H98" s="186"/>
      <c r="I98" s="186"/>
      <c r="J98" s="186"/>
      <c r="K98" s="187"/>
    </row>
    <row r="99" spans="2:11" customFormat="1" ht="18.75" customHeight="1">
      <c r="B99" s="188"/>
      <c r="C99" s="189"/>
      <c r="D99" s="189"/>
      <c r="E99" s="189"/>
      <c r="F99" s="189"/>
      <c r="G99" s="189"/>
      <c r="H99" s="189"/>
      <c r="I99" s="189"/>
      <c r="J99" s="189"/>
      <c r="K99" s="188"/>
    </row>
    <row r="100" spans="2:11" customFormat="1" ht="18.75" customHeight="1"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</row>
    <row r="101" spans="2:11" customFormat="1" ht="7.5" customHeight="1">
      <c r="B101" s="169"/>
      <c r="C101" s="170"/>
      <c r="D101" s="170"/>
      <c r="E101" s="170"/>
      <c r="F101" s="170"/>
      <c r="G101" s="170"/>
      <c r="H101" s="170"/>
      <c r="I101" s="170"/>
      <c r="J101" s="170"/>
      <c r="K101" s="171"/>
    </row>
    <row r="102" spans="2:11" customFormat="1" ht="45" customHeight="1">
      <c r="B102" s="172"/>
      <c r="C102" s="277" t="s">
        <v>264</v>
      </c>
      <c r="D102" s="277"/>
      <c r="E102" s="277"/>
      <c r="F102" s="277"/>
      <c r="G102" s="277"/>
      <c r="H102" s="277"/>
      <c r="I102" s="277"/>
      <c r="J102" s="277"/>
      <c r="K102" s="173"/>
    </row>
    <row r="103" spans="2:11" customFormat="1" ht="17.25" customHeight="1">
      <c r="B103" s="172"/>
      <c r="C103" s="174" t="s">
        <v>219</v>
      </c>
      <c r="D103" s="174"/>
      <c r="E103" s="174"/>
      <c r="F103" s="174" t="s">
        <v>220</v>
      </c>
      <c r="G103" s="175"/>
      <c r="H103" s="174" t="s">
        <v>52</v>
      </c>
      <c r="I103" s="174" t="s">
        <v>55</v>
      </c>
      <c r="J103" s="174" t="s">
        <v>221</v>
      </c>
      <c r="K103" s="173"/>
    </row>
    <row r="104" spans="2:11" customFormat="1" ht="17.25" customHeight="1">
      <c r="B104" s="172"/>
      <c r="C104" s="176" t="s">
        <v>222</v>
      </c>
      <c r="D104" s="176"/>
      <c r="E104" s="176"/>
      <c r="F104" s="177" t="s">
        <v>223</v>
      </c>
      <c r="G104" s="178"/>
      <c r="H104" s="176"/>
      <c r="I104" s="176"/>
      <c r="J104" s="176" t="s">
        <v>224</v>
      </c>
      <c r="K104" s="173"/>
    </row>
    <row r="105" spans="2:11" customFormat="1" ht="5.25" customHeight="1">
      <c r="B105" s="172"/>
      <c r="C105" s="174"/>
      <c r="D105" s="174"/>
      <c r="E105" s="174"/>
      <c r="F105" s="174"/>
      <c r="G105" s="190"/>
      <c r="H105" s="174"/>
      <c r="I105" s="174"/>
      <c r="J105" s="174"/>
      <c r="K105" s="173"/>
    </row>
    <row r="106" spans="2:11" customFormat="1" ht="15" customHeight="1">
      <c r="B106" s="172"/>
      <c r="C106" s="161" t="s">
        <v>51</v>
      </c>
      <c r="D106" s="181"/>
      <c r="E106" s="181"/>
      <c r="F106" s="182" t="s">
        <v>225</v>
      </c>
      <c r="G106" s="161"/>
      <c r="H106" s="161" t="s">
        <v>265</v>
      </c>
      <c r="I106" s="161" t="s">
        <v>227</v>
      </c>
      <c r="J106" s="161">
        <v>20</v>
      </c>
      <c r="K106" s="173"/>
    </row>
    <row r="107" spans="2:11" customFormat="1" ht="15" customHeight="1">
      <c r="B107" s="172"/>
      <c r="C107" s="161" t="s">
        <v>228</v>
      </c>
      <c r="D107" s="161"/>
      <c r="E107" s="161"/>
      <c r="F107" s="182" t="s">
        <v>225</v>
      </c>
      <c r="G107" s="161"/>
      <c r="H107" s="161" t="s">
        <v>265</v>
      </c>
      <c r="I107" s="161" t="s">
        <v>227</v>
      </c>
      <c r="J107" s="161">
        <v>120</v>
      </c>
      <c r="K107" s="173"/>
    </row>
    <row r="108" spans="2:11" customFormat="1" ht="15" customHeight="1">
      <c r="B108" s="184"/>
      <c r="C108" s="161" t="s">
        <v>230</v>
      </c>
      <c r="D108" s="161"/>
      <c r="E108" s="161"/>
      <c r="F108" s="182" t="s">
        <v>231</v>
      </c>
      <c r="G108" s="161"/>
      <c r="H108" s="161" t="s">
        <v>265</v>
      </c>
      <c r="I108" s="161" t="s">
        <v>227</v>
      </c>
      <c r="J108" s="161">
        <v>50</v>
      </c>
      <c r="K108" s="173"/>
    </row>
    <row r="109" spans="2:11" customFormat="1" ht="15" customHeight="1">
      <c r="B109" s="184"/>
      <c r="C109" s="161" t="s">
        <v>233</v>
      </c>
      <c r="D109" s="161"/>
      <c r="E109" s="161"/>
      <c r="F109" s="182" t="s">
        <v>225</v>
      </c>
      <c r="G109" s="161"/>
      <c r="H109" s="161" t="s">
        <v>265</v>
      </c>
      <c r="I109" s="161" t="s">
        <v>235</v>
      </c>
      <c r="J109" s="161"/>
      <c r="K109" s="173"/>
    </row>
    <row r="110" spans="2:11" customFormat="1" ht="15" customHeight="1">
      <c r="B110" s="184"/>
      <c r="C110" s="161" t="s">
        <v>244</v>
      </c>
      <c r="D110" s="161"/>
      <c r="E110" s="161"/>
      <c r="F110" s="182" t="s">
        <v>231</v>
      </c>
      <c r="G110" s="161"/>
      <c r="H110" s="161" t="s">
        <v>265</v>
      </c>
      <c r="I110" s="161" t="s">
        <v>227</v>
      </c>
      <c r="J110" s="161">
        <v>50</v>
      </c>
      <c r="K110" s="173"/>
    </row>
    <row r="111" spans="2:11" customFormat="1" ht="15" customHeight="1">
      <c r="B111" s="184"/>
      <c r="C111" s="161" t="s">
        <v>252</v>
      </c>
      <c r="D111" s="161"/>
      <c r="E111" s="161"/>
      <c r="F111" s="182" t="s">
        <v>231</v>
      </c>
      <c r="G111" s="161"/>
      <c r="H111" s="161" t="s">
        <v>265</v>
      </c>
      <c r="I111" s="161" t="s">
        <v>227</v>
      </c>
      <c r="J111" s="161">
        <v>50</v>
      </c>
      <c r="K111" s="173"/>
    </row>
    <row r="112" spans="2:11" customFormat="1" ht="15" customHeight="1">
      <c r="B112" s="184"/>
      <c r="C112" s="161" t="s">
        <v>250</v>
      </c>
      <c r="D112" s="161"/>
      <c r="E112" s="161"/>
      <c r="F112" s="182" t="s">
        <v>231</v>
      </c>
      <c r="G112" s="161"/>
      <c r="H112" s="161" t="s">
        <v>265</v>
      </c>
      <c r="I112" s="161" t="s">
        <v>227</v>
      </c>
      <c r="J112" s="161">
        <v>50</v>
      </c>
      <c r="K112" s="173"/>
    </row>
    <row r="113" spans="2:11" customFormat="1" ht="15" customHeight="1">
      <c r="B113" s="184"/>
      <c r="C113" s="161" t="s">
        <v>51</v>
      </c>
      <c r="D113" s="161"/>
      <c r="E113" s="161"/>
      <c r="F113" s="182" t="s">
        <v>225</v>
      </c>
      <c r="G113" s="161"/>
      <c r="H113" s="161" t="s">
        <v>266</v>
      </c>
      <c r="I113" s="161" t="s">
        <v>227</v>
      </c>
      <c r="J113" s="161">
        <v>20</v>
      </c>
      <c r="K113" s="173"/>
    </row>
    <row r="114" spans="2:11" customFormat="1" ht="15" customHeight="1">
      <c r="B114" s="184"/>
      <c r="C114" s="161" t="s">
        <v>267</v>
      </c>
      <c r="D114" s="161"/>
      <c r="E114" s="161"/>
      <c r="F114" s="182" t="s">
        <v>225</v>
      </c>
      <c r="G114" s="161"/>
      <c r="H114" s="161" t="s">
        <v>268</v>
      </c>
      <c r="I114" s="161" t="s">
        <v>227</v>
      </c>
      <c r="J114" s="161">
        <v>120</v>
      </c>
      <c r="K114" s="173"/>
    </row>
    <row r="115" spans="2:11" customFormat="1" ht="15" customHeight="1">
      <c r="B115" s="184"/>
      <c r="C115" s="161" t="s">
        <v>36</v>
      </c>
      <c r="D115" s="161"/>
      <c r="E115" s="161"/>
      <c r="F115" s="182" t="s">
        <v>225</v>
      </c>
      <c r="G115" s="161"/>
      <c r="H115" s="161" t="s">
        <v>269</v>
      </c>
      <c r="I115" s="161" t="s">
        <v>260</v>
      </c>
      <c r="J115" s="161"/>
      <c r="K115" s="173"/>
    </row>
    <row r="116" spans="2:11" customFormat="1" ht="15" customHeight="1">
      <c r="B116" s="184"/>
      <c r="C116" s="161" t="s">
        <v>46</v>
      </c>
      <c r="D116" s="161"/>
      <c r="E116" s="161"/>
      <c r="F116" s="182" t="s">
        <v>225</v>
      </c>
      <c r="G116" s="161"/>
      <c r="H116" s="161" t="s">
        <v>270</v>
      </c>
      <c r="I116" s="161" t="s">
        <v>260</v>
      </c>
      <c r="J116" s="161"/>
      <c r="K116" s="173"/>
    </row>
    <row r="117" spans="2:11" customFormat="1" ht="15" customHeight="1">
      <c r="B117" s="184"/>
      <c r="C117" s="161" t="s">
        <v>55</v>
      </c>
      <c r="D117" s="161"/>
      <c r="E117" s="161"/>
      <c r="F117" s="182" t="s">
        <v>225</v>
      </c>
      <c r="G117" s="161"/>
      <c r="H117" s="161" t="s">
        <v>271</v>
      </c>
      <c r="I117" s="161" t="s">
        <v>272</v>
      </c>
      <c r="J117" s="161"/>
      <c r="K117" s="173"/>
    </row>
    <row r="118" spans="2:11" customFormat="1" ht="15" customHeight="1">
      <c r="B118" s="185"/>
      <c r="C118" s="191"/>
      <c r="D118" s="191"/>
      <c r="E118" s="191"/>
      <c r="F118" s="191"/>
      <c r="G118" s="191"/>
      <c r="H118" s="191"/>
      <c r="I118" s="191"/>
      <c r="J118" s="191"/>
      <c r="K118" s="187"/>
    </row>
    <row r="119" spans="2:11" customFormat="1" ht="18.75" customHeight="1">
      <c r="B119" s="192"/>
      <c r="C119" s="193"/>
      <c r="D119" s="193"/>
      <c r="E119" s="193"/>
      <c r="F119" s="194"/>
      <c r="G119" s="193"/>
      <c r="H119" s="193"/>
      <c r="I119" s="193"/>
      <c r="J119" s="193"/>
      <c r="K119" s="192"/>
    </row>
    <row r="120" spans="2:11" customFormat="1" ht="18.75" customHeight="1"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</row>
    <row r="121" spans="2:11" customFormat="1" ht="7.5" customHeight="1">
      <c r="B121" s="195"/>
      <c r="C121" s="196"/>
      <c r="D121" s="196"/>
      <c r="E121" s="196"/>
      <c r="F121" s="196"/>
      <c r="G121" s="196"/>
      <c r="H121" s="196"/>
      <c r="I121" s="196"/>
      <c r="J121" s="196"/>
      <c r="K121" s="197"/>
    </row>
    <row r="122" spans="2:11" customFormat="1" ht="45" customHeight="1">
      <c r="B122" s="198"/>
      <c r="C122" s="275" t="s">
        <v>273</v>
      </c>
      <c r="D122" s="275"/>
      <c r="E122" s="275"/>
      <c r="F122" s="275"/>
      <c r="G122" s="275"/>
      <c r="H122" s="275"/>
      <c r="I122" s="275"/>
      <c r="J122" s="275"/>
      <c r="K122" s="199"/>
    </row>
    <row r="123" spans="2:11" customFormat="1" ht="17.25" customHeight="1">
      <c r="B123" s="200"/>
      <c r="C123" s="174" t="s">
        <v>219</v>
      </c>
      <c r="D123" s="174"/>
      <c r="E123" s="174"/>
      <c r="F123" s="174" t="s">
        <v>220</v>
      </c>
      <c r="G123" s="175"/>
      <c r="H123" s="174" t="s">
        <v>52</v>
      </c>
      <c r="I123" s="174" t="s">
        <v>55</v>
      </c>
      <c r="J123" s="174" t="s">
        <v>221</v>
      </c>
      <c r="K123" s="201"/>
    </row>
    <row r="124" spans="2:11" customFormat="1" ht="17.25" customHeight="1">
      <c r="B124" s="200"/>
      <c r="C124" s="176" t="s">
        <v>222</v>
      </c>
      <c r="D124" s="176"/>
      <c r="E124" s="176"/>
      <c r="F124" s="177" t="s">
        <v>223</v>
      </c>
      <c r="G124" s="178"/>
      <c r="H124" s="176"/>
      <c r="I124" s="176"/>
      <c r="J124" s="176" t="s">
        <v>224</v>
      </c>
      <c r="K124" s="201"/>
    </row>
    <row r="125" spans="2:11" customFormat="1" ht="5.25" customHeight="1">
      <c r="B125" s="202"/>
      <c r="C125" s="179"/>
      <c r="D125" s="179"/>
      <c r="E125" s="179"/>
      <c r="F125" s="179"/>
      <c r="G125" s="203"/>
      <c r="H125" s="179"/>
      <c r="I125" s="179"/>
      <c r="J125" s="179"/>
      <c r="K125" s="204"/>
    </row>
    <row r="126" spans="2:11" customFormat="1" ht="15" customHeight="1">
      <c r="B126" s="202"/>
      <c r="C126" s="161" t="s">
        <v>228</v>
      </c>
      <c r="D126" s="181"/>
      <c r="E126" s="181"/>
      <c r="F126" s="182" t="s">
        <v>225</v>
      </c>
      <c r="G126" s="161"/>
      <c r="H126" s="161" t="s">
        <v>265</v>
      </c>
      <c r="I126" s="161" t="s">
        <v>227</v>
      </c>
      <c r="J126" s="161">
        <v>120</v>
      </c>
      <c r="K126" s="205"/>
    </row>
    <row r="127" spans="2:11" customFormat="1" ht="15" customHeight="1">
      <c r="B127" s="202"/>
      <c r="C127" s="161" t="s">
        <v>274</v>
      </c>
      <c r="D127" s="161"/>
      <c r="E127" s="161"/>
      <c r="F127" s="182" t="s">
        <v>225</v>
      </c>
      <c r="G127" s="161"/>
      <c r="H127" s="161" t="s">
        <v>275</v>
      </c>
      <c r="I127" s="161" t="s">
        <v>227</v>
      </c>
      <c r="J127" s="161" t="s">
        <v>276</v>
      </c>
      <c r="K127" s="205"/>
    </row>
    <row r="128" spans="2:11" customFormat="1" ht="15" customHeight="1">
      <c r="B128" s="202"/>
      <c r="C128" s="161" t="s">
        <v>173</v>
      </c>
      <c r="D128" s="161"/>
      <c r="E128" s="161"/>
      <c r="F128" s="182" t="s">
        <v>225</v>
      </c>
      <c r="G128" s="161"/>
      <c r="H128" s="161" t="s">
        <v>277</v>
      </c>
      <c r="I128" s="161" t="s">
        <v>227</v>
      </c>
      <c r="J128" s="161" t="s">
        <v>276</v>
      </c>
      <c r="K128" s="205"/>
    </row>
    <row r="129" spans="2:11" customFormat="1" ht="15" customHeight="1">
      <c r="B129" s="202"/>
      <c r="C129" s="161" t="s">
        <v>236</v>
      </c>
      <c r="D129" s="161"/>
      <c r="E129" s="161"/>
      <c r="F129" s="182" t="s">
        <v>231</v>
      </c>
      <c r="G129" s="161"/>
      <c r="H129" s="161" t="s">
        <v>237</v>
      </c>
      <c r="I129" s="161" t="s">
        <v>227</v>
      </c>
      <c r="J129" s="161">
        <v>15</v>
      </c>
      <c r="K129" s="205"/>
    </row>
    <row r="130" spans="2:11" customFormat="1" ht="15" customHeight="1">
      <c r="B130" s="202"/>
      <c r="C130" s="161" t="s">
        <v>238</v>
      </c>
      <c r="D130" s="161"/>
      <c r="E130" s="161"/>
      <c r="F130" s="182" t="s">
        <v>231</v>
      </c>
      <c r="G130" s="161"/>
      <c r="H130" s="161" t="s">
        <v>239</v>
      </c>
      <c r="I130" s="161" t="s">
        <v>227</v>
      </c>
      <c r="J130" s="161">
        <v>15</v>
      </c>
      <c r="K130" s="205"/>
    </row>
    <row r="131" spans="2:11" customFormat="1" ht="15" customHeight="1">
      <c r="B131" s="202"/>
      <c r="C131" s="161" t="s">
        <v>240</v>
      </c>
      <c r="D131" s="161"/>
      <c r="E131" s="161"/>
      <c r="F131" s="182" t="s">
        <v>231</v>
      </c>
      <c r="G131" s="161"/>
      <c r="H131" s="161" t="s">
        <v>241</v>
      </c>
      <c r="I131" s="161" t="s">
        <v>227</v>
      </c>
      <c r="J131" s="161">
        <v>20</v>
      </c>
      <c r="K131" s="205"/>
    </row>
    <row r="132" spans="2:11" customFormat="1" ht="15" customHeight="1">
      <c r="B132" s="202"/>
      <c r="C132" s="161" t="s">
        <v>242</v>
      </c>
      <c r="D132" s="161"/>
      <c r="E132" s="161"/>
      <c r="F132" s="182" t="s">
        <v>231</v>
      </c>
      <c r="G132" s="161"/>
      <c r="H132" s="161" t="s">
        <v>243</v>
      </c>
      <c r="I132" s="161" t="s">
        <v>227</v>
      </c>
      <c r="J132" s="161">
        <v>20</v>
      </c>
      <c r="K132" s="205"/>
    </row>
    <row r="133" spans="2:11" customFormat="1" ht="15" customHeight="1">
      <c r="B133" s="202"/>
      <c r="C133" s="161" t="s">
        <v>230</v>
      </c>
      <c r="D133" s="161"/>
      <c r="E133" s="161"/>
      <c r="F133" s="182" t="s">
        <v>231</v>
      </c>
      <c r="G133" s="161"/>
      <c r="H133" s="161" t="s">
        <v>265</v>
      </c>
      <c r="I133" s="161" t="s">
        <v>227</v>
      </c>
      <c r="J133" s="161">
        <v>50</v>
      </c>
      <c r="K133" s="205"/>
    </row>
    <row r="134" spans="2:11" customFormat="1" ht="15" customHeight="1">
      <c r="B134" s="202"/>
      <c r="C134" s="161" t="s">
        <v>244</v>
      </c>
      <c r="D134" s="161"/>
      <c r="E134" s="161"/>
      <c r="F134" s="182" t="s">
        <v>231</v>
      </c>
      <c r="G134" s="161"/>
      <c r="H134" s="161" t="s">
        <v>265</v>
      </c>
      <c r="I134" s="161" t="s">
        <v>227</v>
      </c>
      <c r="J134" s="161">
        <v>50</v>
      </c>
      <c r="K134" s="205"/>
    </row>
    <row r="135" spans="2:11" customFormat="1" ht="15" customHeight="1">
      <c r="B135" s="202"/>
      <c r="C135" s="161" t="s">
        <v>250</v>
      </c>
      <c r="D135" s="161"/>
      <c r="E135" s="161"/>
      <c r="F135" s="182" t="s">
        <v>231</v>
      </c>
      <c r="G135" s="161"/>
      <c r="H135" s="161" t="s">
        <v>265</v>
      </c>
      <c r="I135" s="161" t="s">
        <v>227</v>
      </c>
      <c r="J135" s="161">
        <v>50</v>
      </c>
      <c r="K135" s="205"/>
    </row>
    <row r="136" spans="2:11" customFormat="1" ht="15" customHeight="1">
      <c r="B136" s="202"/>
      <c r="C136" s="161" t="s">
        <v>252</v>
      </c>
      <c r="D136" s="161"/>
      <c r="E136" s="161"/>
      <c r="F136" s="182" t="s">
        <v>231</v>
      </c>
      <c r="G136" s="161"/>
      <c r="H136" s="161" t="s">
        <v>265</v>
      </c>
      <c r="I136" s="161" t="s">
        <v>227</v>
      </c>
      <c r="J136" s="161">
        <v>50</v>
      </c>
      <c r="K136" s="205"/>
    </row>
    <row r="137" spans="2:11" customFormat="1" ht="15" customHeight="1">
      <c r="B137" s="202"/>
      <c r="C137" s="161" t="s">
        <v>253</v>
      </c>
      <c r="D137" s="161"/>
      <c r="E137" s="161"/>
      <c r="F137" s="182" t="s">
        <v>231</v>
      </c>
      <c r="G137" s="161"/>
      <c r="H137" s="161" t="s">
        <v>278</v>
      </c>
      <c r="I137" s="161" t="s">
        <v>227</v>
      </c>
      <c r="J137" s="161">
        <v>255</v>
      </c>
      <c r="K137" s="205"/>
    </row>
    <row r="138" spans="2:11" customFormat="1" ht="15" customHeight="1">
      <c r="B138" s="202"/>
      <c r="C138" s="161" t="s">
        <v>255</v>
      </c>
      <c r="D138" s="161"/>
      <c r="E138" s="161"/>
      <c r="F138" s="182" t="s">
        <v>225</v>
      </c>
      <c r="G138" s="161"/>
      <c r="H138" s="161" t="s">
        <v>279</v>
      </c>
      <c r="I138" s="161" t="s">
        <v>257</v>
      </c>
      <c r="J138" s="161"/>
      <c r="K138" s="205"/>
    </row>
    <row r="139" spans="2:11" customFormat="1" ht="15" customHeight="1">
      <c r="B139" s="202"/>
      <c r="C139" s="161" t="s">
        <v>258</v>
      </c>
      <c r="D139" s="161"/>
      <c r="E139" s="161"/>
      <c r="F139" s="182" t="s">
        <v>225</v>
      </c>
      <c r="G139" s="161"/>
      <c r="H139" s="161" t="s">
        <v>280</v>
      </c>
      <c r="I139" s="161" t="s">
        <v>260</v>
      </c>
      <c r="J139" s="161"/>
      <c r="K139" s="205"/>
    </row>
    <row r="140" spans="2:11" customFormat="1" ht="15" customHeight="1">
      <c r="B140" s="202"/>
      <c r="C140" s="161" t="s">
        <v>261</v>
      </c>
      <c r="D140" s="161"/>
      <c r="E140" s="161"/>
      <c r="F140" s="182" t="s">
        <v>225</v>
      </c>
      <c r="G140" s="161"/>
      <c r="H140" s="161" t="s">
        <v>261</v>
      </c>
      <c r="I140" s="161" t="s">
        <v>260</v>
      </c>
      <c r="J140" s="161"/>
      <c r="K140" s="205"/>
    </row>
    <row r="141" spans="2:11" customFormat="1" ht="15" customHeight="1">
      <c r="B141" s="202"/>
      <c r="C141" s="161" t="s">
        <v>36</v>
      </c>
      <c r="D141" s="161"/>
      <c r="E141" s="161"/>
      <c r="F141" s="182" t="s">
        <v>225</v>
      </c>
      <c r="G141" s="161"/>
      <c r="H141" s="161" t="s">
        <v>281</v>
      </c>
      <c r="I141" s="161" t="s">
        <v>260</v>
      </c>
      <c r="J141" s="161"/>
      <c r="K141" s="205"/>
    </row>
    <row r="142" spans="2:11" customFormat="1" ht="15" customHeight="1">
      <c r="B142" s="202"/>
      <c r="C142" s="161" t="s">
        <v>282</v>
      </c>
      <c r="D142" s="161"/>
      <c r="E142" s="161"/>
      <c r="F142" s="182" t="s">
        <v>225</v>
      </c>
      <c r="G142" s="161"/>
      <c r="H142" s="161" t="s">
        <v>283</v>
      </c>
      <c r="I142" s="161" t="s">
        <v>260</v>
      </c>
      <c r="J142" s="161"/>
      <c r="K142" s="205"/>
    </row>
    <row r="143" spans="2:11" customFormat="1" ht="15" customHeight="1">
      <c r="B143" s="206"/>
      <c r="C143" s="207"/>
      <c r="D143" s="207"/>
      <c r="E143" s="207"/>
      <c r="F143" s="207"/>
      <c r="G143" s="207"/>
      <c r="H143" s="207"/>
      <c r="I143" s="207"/>
      <c r="J143" s="207"/>
      <c r="K143" s="208"/>
    </row>
    <row r="144" spans="2:11" customFormat="1" ht="18.75" customHeight="1">
      <c r="B144" s="193"/>
      <c r="C144" s="193"/>
      <c r="D144" s="193"/>
      <c r="E144" s="193"/>
      <c r="F144" s="194"/>
      <c r="G144" s="193"/>
      <c r="H144" s="193"/>
      <c r="I144" s="193"/>
      <c r="J144" s="193"/>
      <c r="K144" s="193"/>
    </row>
    <row r="145" spans="2:11" customFormat="1" ht="18.75" customHeight="1"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</row>
    <row r="146" spans="2:11" customFormat="1" ht="7.5" customHeight="1">
      <c r="B146" s="169"/>
      <c r="C146" s="170"/>
      <c r="D146" s="170"/>
      <c r="E146" s="170"/>
      <c r="F146" s="170"/>
      <c r="G146" s="170"/>
      <c r="H146" s="170"/>
      <c r="I146" s="170"/>
      <c r="J146" s="170"/>
      <c r="K146" s="171"/>
    </row>
    <row r="147" spans="2:11" customFormat="1" ht="45" customHeight="1">
      <c r="B147" s="172"/>
      <c r="C147" s="277" t="s">
        <v>284</v>
      </c>
      <c r="D147" s="277"/>
      <c r="E147" s="277"/>
      <c r="F147" s="277"/>
      <c r="G147" s="277"/>
      <c r="H147" s="277"/>
      <c r="I147" s="277"/>
      <c r="J147" s="277"/>
      <c r="K147" s="173"/>
    </row>
    <row r="148" spans="2:11" customFormat="1" ht="17.25" customHeight="1">
      <c r="B148" s="172"/>
      <c r="C148" s="174" t="s">
        <v>219</v>
      </c>
      <c r="D148" s="174"/>
      <c r="E148" s="174"/>
      <c r="F148" s="174" t="s">
        <v>220</v>
      </c>
      <c r="G148" s="175"/>
      <c r="H148" s="174" t="s">
        <v>52</v>
      </c>
      <c r="I148" s="174" t="s">
        <v>55</v>
      </c>
      <c r="J148" s="174" t="s">
        <v>221</v>
      </c>
      <c r="K148" s="173"/>
    </row>
    <row r="149" spans="2:11" customFormat="1" ht="17.25" customHeight="1">
      <c r="B149" s="172"/>
      <c r="C149" s="176" t="s">
        <v>222</v>
      </c>
      <c r="D149" s="176"/>
      <c r="E149" s="176"/>
      <c r="F149" s="177" t="s">
        <v>223</v>
      </c>
      <c r="G149" s="178"/>
      <c r="H149" s="176"/>
      <c r="I149" s="176"/>
      <c r="J149" s="176" t="s">
        <v>224</v>
      </c>
      <c r="K149" s="173"/>
    </row>
    <row r="150" spans="2:11" customFormat="1" ht="5.25" customHeight="1">
      <c r="B150" s="184"/>
      <c r="C150" s="179"/>
      <c r="D150" s="179"/>
      <c r="E150" s="179"/>
      <c r="F150" s="179"/>
      <c r="G150" s="180"/>
      <c r="H150" s="179"/>
      <c r="I150" s="179"/>
      <c r="J150" s="179"/>
      <c r="K150" s="205"/>
    </row>
    <row r="151" spans="2:11" customFormat="1" ht="15" customHeight="1">
      <c r="B151" s="184"/>
      <c r="C151" s="209" t="s">
        <v>228</v>
      </c>
      <c r="D151" s="161"/>
      <c r="E151" s="161"/>
      <c r="F151" s="210" t="s">
        <v>225</v>
      </c>
      <c r="G151" s="161"/>
      <c r="H151" s="209" t="s">
        <v>265</v>
      </c>
      <c r="I151" s="209" t="s">
        <v>227</v>
      </c>
      <c r="J151" s="209">
        <v>120</v>
      </c>
      <c r="K151" s="205"/>
    </row>
    <row r="152" spans="2:11" customFormat="1" ht="15" customHeight="1">
      <c r="B152" s="184"/>
      <c r="C152" s="209" t="s">
        <v>274</v>
      </c>
      <c r="D152" s="161"/>
      <c r="E152" s="161"/>
      <c r="F152" s="210" t="s">
        <v>225</v>
      </c>
      <c r="G152" s="161"/>
      <c r="H152" s="209" t="s">
        <v>285</v>
      </c>
      <c r="I152" s="209" t="s">
        <v>227</v>
      </c>
      <c r="J152" s="209" t="s">
        <v>276</v>
      </c>
      <c r="K152" s="205"/>
    </row>
    <row r="153" spans="2:11" customFormat="1" ht="15" customHeight="1">
      <c r="B153" s="184"/>
      <c r="C153" s="209" t="s">
        <v>173</v>
      </c>
      <c r="D153" s="161"/>
      <c r="E153" s="161"/>
      <c r="F153" s="210" t="s">
        <v>225</v>
      </c>
      <c r="G153" s="161"/>
      <c r="H153" s="209" t="s">
        <v>286</v>
      </c>
      <c r="I153" s="209" t="s">
        <v>227</v>
      </c>
      <c r="J153" s="209" t="s">
        <v>276</v>
      </c>
      <c r="K153" s="205"/>
    </row>
    <row r="154" spans="2:11" customFormat="1" ht="15" customHeight="1">
      <c r="B154" s="184"/>
      <c r="C154" s="209" t="s">
        <v>230</v>
      </c>
      <c r="D154" s="161"/>
      <c r="E154" s="161"/>
      <c r="F154" s="210" t="s">
        <v>231</v>
      </c>
      <c r="G154" s="161"/>
      <c r="H154" s="209" t="s">
        <v>265</v>
      </c>
      <c r="I154" s="209" t="s">
        <v>227</v>
      </c>
      <c r="J154" s="209">
        <v>50</v>
      </c>
      <c r="K154" s="205"/>
    </row>
    <row r="155" spans="2:11" customFormat="1" ht="15" customHeight="1">
      <c r="B155" s="184"/>
      <c r="C155" s="209" t="s">
        <v>233</v>
      </c>
      <c r="D155" s="161"/>
      <c r="E155" s="161"/>
      <c r="F155" s="210" t="s">
        <v>225</v>
      </c>
      <c r="G155" s="161"/>
      <c r="H155" s="209" t="s">
        <v>265</v>
      </c>
      <c r="I155" s="209" t="s">
        <v>235</v>
      </c>
      <c r="J155" s="209"/>
      <c r="K155" s="205"/>
    </row>
    <row r="156" spans="2:11" customFormat="1" ht="15" customHeight="1">
      <c r="B156" s="184"/>
      <c r="C156" s="209" t="s">
        <v>244</v>
      </c>
      <c r="D156" s="161"/>
      <c r="E156" s="161"/>
      <c r="F156" s="210" t="s">
        <v>231</v>
      </c>
      <c r="G156" s="161"/>
      <c r="H156" s="209" t="s">
        <v>265</v>
      </c>
      <c r="I156" s="209" t="s">
        <v>227</v>
      </c>
      <c r="J156" s="209">
        <v>50</v>
      </c>
      <c r="K156" s="205"/>
    </row>
    <row r="157" spans="2:11" customFormat="1" ht="15" customHeight="1">
      <c r="B157" s="184"/>
      <c r="C157" s="209" t="s">
        <v>252</v>
      </c>
      <c r="D157" s="161"/>
      <c r="E157" s="161"/>
      <c r="F157" s="210" t="s">
        <v>231</v>
      </c>
      <c r="G157" s="161"/>
      <c r="H157" s="209" t="s">
        <v>265</v>
      </c>
      <c r="I157" s="209" t="s">
        <v>227</v>
      </c>
      <c r="J157" s="209">
        <v>50</v>
      </c>
      <c r="K157" s="205"/>
    </row>
    <row r="158" spans="2:11" customFormat="1" ht="15" customHeight="1">
      <c r="B158" s="184"/>
      <c r="C158" s="209" t="s">
        <v>250</v>
      </c>
      <c r="D158" s="161"/>
      <c r="E158" s="161"/>
      <c r="F158" s="210" t="s">
        <v>231</v>
      </c>
      <c r="G158" s="161"/>
      <c r="H158" s="209" t="s">
        <v>265</v>
      </c>
      <c r="I158" s="209" t="s">
        <v>227</v>
      </c>
      <c r="J158" s="209">
        <v>50</v>
      </c>
      <c r="K158" s="205"/>
    </row>
    <row r="159" spans="2:11" customFormat="1" ht="15" customHeight="1">
      <c r="B159" s="184"/>
      <c r="C159" s="209" t="s">
        <v>80</v>
      </c>
      <c r="D159" s="161"/>
      <c r="E159" s="161"/>
      <c r="F159" s="210" t="s">
        <v>225</v>
      </c>
      <c r="G159" s="161"/>
      <c r="H159" s="209" t="s">
        <v>287</v>
      </c>
      <c r="I159" s="209" t="s">
        <v>227</v>
      </c>
      <c r="J159" s="209" t="s">
        <v>288</v>
      </c>
      <c r="K159" s="205"/>
    </row>
    <row r="160" spans="2:11" customFormat="1" ht="15" customHeight="1">
      <c r="B160" s="184"/>
      <c r="C160" s="209" t="s">
        <v>289</v>
      </c>
      <c r="D160" s="161"/>
      <c r="E160" s="161"/>
      <c r="F160" s="210" t="s">
        <v>225</v>
      </c>
      <c r="G160" s="161"/>
      <c r="H160" s="209" t="s">
        <v>290</v>
      </c>
      <c r="I160" s="209" t="s">
        <v>260</v>
      </c>
      <c r="J160" s="209"/>
      <c r="K160" s="205"/>
    </row>
    <row r="161" spans="2:11" customFormat="1" ht="15" customHeight="1">
      <c r="B161" s="211"/>
      <c r="C161" s="191"/>
      <c r="D161" s="191"/>
      <c r="E161" s="191"/>
      <c r="F161" s="191"/>
      <c r="G161" s="191"/>
      <c r="H161" s="191"/>
      <c r="I161" s="191"/>
      <c r="J161" s="191"/>
      <c r="K161" s="212"/>
    </row>
    <row r="162" spans="2:11" customFormat="1" ht="18.75" customHeight="1">
      <c r="B162" s="193"/>
      <c r="C162" s="203"/>
      <c r="D162" s="203"/>
      <c r="E162" s="203"/>
      <c r="F162" s="213"/>
      <c r="G162" s="203"/>
      <c r="H162" s="203"/>
      <c r="I162" s="203"/>
      <c r="J162" s="203"/>
      <c r="K162" s="193"/>
    </row>
    <row r="163" spans="2:11" customFormat="1" ht="18.75" customHeight="1"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</row>
    <row r="164" spans="2:11" customFormat="1" ht="7.5" customHeight="1">
      <c r="B164" s="150"/>
      <c r="C164" s="151"/>
      <c r="D164" s="151"/>
      <c r="E164" s="151"/>
      <c r="F164" s="151"/>
      <c r="G164" s="151"/>
      <c r="H164" s="151"/>
      <c r="I164" s="151"/>
      <c r="J164" s="151"/>
      <c r="K164" s="152"/>
    </row>
    <row r="165" spans="2:11" customFormat="1" ht="45" customHeight="1">
      <c r="B165" s="153"/>
      <c r="C165" s="275" t="s">
        <v>291</v>
      </c>
      <c r="D165" s="275"/>
      <c r="E165" s="275"/>
      <c r="F165" s="275"/>
      <c r="G165" s="275"/>
      <c r="H165" s="275"/>
      <c r="I165" s="275"/>
      <c r="J165" s="275"/>
      <c r="K165" s="154"/>
    </row>
    <row r="166" spans="2:11" customFormat="1" ht="17.25" customHeight="1">
      <c r="B166" s="153"/>
      <c r="C166" s="174" t="s">
        <v>219</v>
      </c>
      <c r="D166" s="174"/>
      <c r="E166" s="174"/>
      <c r="F166" s="174" t="s">
        <v>220</v>
      </c>
      <c r="G166" s="214"/>
      <c r="H166" s="215" t="s">
        <v>52</v>
      </c>
      <c r="I166" s="215" t="s">
        <v>55</v>
      </c>
      <c r="J166" s="174" t="s">
        <v>221</v>
      </c>
      <c r="K166" s="154"/>
    </row>
    <row r="167" spans="2:11" customFormat="1" ht="17.25" customHeight="1">
      <c r="B167" s="155"/>
      <c r="C167" s="176" t="s">
        <v>222</v>
      </c>
      <c r="D167" s="176"/>
      <c r="E167" s="176"/>
      <c r="F167" s="177" t="s">
        <v>223</v>
      </c>
      <c r="G167" s="216"/>
      <c r="H167" s="217"/>
      <c r="I167" s="217"/>
      <c r="J167" s="176" t="s">
        <v>224</v>
      </c>
      <c r="K167" s="156"/>
    </row>
    <row r="168" spans="2:11" customFormat="1" ht="5.25" customHeight="1">
      <c r="B168" s="184"/>
      <c r="C168" s="179"/>
      <c r="D168" s="179"/>
      <c r="E168" s="179"/>
      <c r="F168" s="179"/>
      <c r="G168" s="180"/>
      <c r="H168" s="179"/>
      <c r="I168" s="179"/>
      <c r="J168" s="179"/>
      <c r="K168" s="205"/>
    </row>
    <row r="169" spans="2:11" customFormat="1" ht="15" customHeight="1">
      <c r="B169" s="184"/>
      <c r="C169" s="161" t="s">
        <v>228</v>
      </c>
      <c r="D169" s="161"/>
      <c r="E169" s="161"/>
      <c r="F169" s="182" t="s">
        <v>225</v>
      </c>
      <c r="G169" s="161"/>
      <c r="H169" s="161" t="s">
        <v>265</v>
      </c>
      <c r="I169" s="161" t="s">
        <v>227</v>
      </c>
      <c r="J169" s="161">
        <v>120</v>
      </c>
      <c r="K169" s="205"/>
    </row>
    <row r="170" spans="2:11" customFormat="1" ht="15" customHeight="1">
      <c r="B170" s="184"/>
      <c r="C170" s="161" t="s">
        <v>274</v>
      </c>
      <c r="D170" s="161"/>
      <c r="E170" s="161"/>
      <c r="F170" s="182" t="s">
        <v>225</v>
      </c>
      <c r="G170" s="161"/>
      <c r="H170" s="161" t="s">
        <v>275</v>
      </c>
      <c r="I170" s="161" t="s">
        <v>227</v>
      </c>
      <c r="J170" s="161" t="s">
        <v>276</v>
      </c>
      <c r="K170" s="205"/>
    </row>
    <row r="171" spans="2:11" customFormat="1" ht="15" customHeight="1">
      <c r="B171" s="184"/>
      <c r="C171" s="161" t="s">
        <v>173</v>
      </c>
      <c r="D171" s="161"/>
      <c r="E171" s="161"/>
      <c r="F171" s="182" t="s">
        <v>225</v>
      </c>
      <c r="G171" s="161"/>
      <c r="H171" s="161" t="s">
        <v>292</v>
      </c>
      <c r="I171" s="161" t="s">
        <v>227</v>
      </c>
      <c r="J171" s="161" t="s">
        <v>276</v>
      </c>
      <c r="K171" s="205"/>
    </row>
    <row r="172" spans="2:11" customFormat="1" ht="15" customHeight="1">
      <c r="B172" s="184"/>
      <c r="C172" s="161" t="s">
        <v>230</v>
      </c>
      <c r="D172" s="161"/>
      <c r="E172" s="161"/>
      <c r="F172" s="182" t="s">
        <v>231</v>
      </c>
      <c r="G172" s="161"/>
      <c r="H172" s="161" t="s">
        <v>292</v>
      </c>
      <c r="I172" s="161" t="s">
        <v>227</v>
      </c>
      <c r="J172" s="161">
        <v>50</v>
      </c>
      <c r="K172" s="205"/>
    </row>
    <row r="173" spans="2:11" customFormat="1" ht="15" customHeight="1">
      <c r="B173" s="184"/>
      <c r="C173" s="161" t="s">
        <v>233</v>
      </c>
      <c r="D173" s="161"/>
      <c r="E173" s="161"/>
      <c r="F173" s="182" t="s">
        <v>225</v>
      </c>
      <c r="G173" s="161"/>
      <c r="H173" s="161" t="s">
        <v>292</v>
      </c>
      <c r="I173" s="161" t="s">
        <v>235</v>
      </c>
      <c r="J173" s="161"/>
      <c r="K173" s="205"/>
    </row>
    <row r="174" spans="2:11" customFormat="1" ht="15" customHeight="1">
      <c r="B174" s="184"/>
      <c r="C174" s="161" t="s">
        <v>244</v>
      </c>
      <c r="D174" s="161"/>
      <c r="E174" s="161"/>
      <c r="F174" s="182" t="s">
        <v>231</v>
      </c>
      <c r="G174" s="161"/>
      <c r="H174" s="161" t="s">
        <v>292</v>
      </c>
      <c r="I174" s="161" t="s">
        <v>227</v>
      </c>
      <c r="J174" s="161">
        <v>50</v>
      </c>
      <c r="K174" s="205"/>
    </row>
    <row r="175" spans="2:11" customFormat="1" ht="15" customHeight="1">
      <c r="B175" s="184"/>
      <c r="C175" s="161" t="s">
        <v>252</v>
      </c>
      <c r="D175" s="161"/>
      <c r="E175" s="161"/>
      <c r="F175" s="182" t="s">
        <v>231</v>
      </c>
      <c r="G175" s="161"/>
      <c r="H175" s="161" t="s">
        <v>292</v>
      </c>
      <c r="I175" s="161" t="s">
        <v>227</v>
      </c>
      <c r="J175" s="161">
        <v>50</v>
      </c>
      <c r="K175" s="205"/>
    </row>
    <row r="176" spans="2:11" customFormat="1" ht="15" customHeight="1">
      <c r="B176" s="184"/>
      <c r="C176" s="161" t="s">
        <v>250</v>
      </c>
      <c r="D176" s="161"/>
      <c r="E176" s="161"/>
      <c r="F176" s="182" t="s">
        <v>231</v>
      </c>
      <c r="G176" s="161"/>
      <c r="H176" s="161" t="s">
        <v>292</v>
      </c>
      <c r="I176" s="161" t="s">
        <v>227</v>
      </c>
      <c r="J176" s="161">
        <v>50</v>
      </c>
      <c r="K176" s="205"/>
    </row>
    <row r="177" spans="2:11" customFormat="1" ht="15" customHeight="1">
      <c r="B177" s="184"/>
      <c r="C177" s="161" t="s">
        <v>86</v>
      </c>
      <c r="D177" s="161"/>
      <c r="E177" s="161"/>
      <c r="F177" s="182" t="s">
        <v>225</v>
      </c>
      <c r="G177" s="161"/>
      <c r="H177" s="161" t="s">
        <v>293</v>
      </c>
      <c r="I177" s="161" t="s">
        <v>294</v>
      </c>
      <c r="J177" s="161"/>
      <c r="K177" s="205"/>
    </row>
    <row r="178" spans="2:11" customFormat="1" ht="15" customHeight="1">
      <c r="B178" s="184"/>
      <c r="C178" s="161" t="s">
        <v>55</v>
      </c>
      <c r="D178" s="161"/>
      <c r="E178" s="161"/>
      <c r="F178" s="182" t="s">
        <v>225</v>
      </c>
      <c r="G178" s="161"/>
      <c r="H178" s="161" t="s">
        <v>295</v>
      </c>
      <c r="I178" s="161" t="s">
        <v>296</v>
      </c>
      <c r="J178" s="161">
        <v>1</v>
      </c>
      <c r="K178" s="205"/>
    </row>
    <row r="179" spans="2:11" customFormat="1" ht="15" customHeight="1">
      <c r="B179" s="184"/>
      <c r="C179" s="161" t="s">
        <v>51</v>
      </c>
      <c r="D179" s="161"/>
      <c r="E179" s="161"/>
      <c r="F179" s="182" t="s">
        <v>225</v>
      </c>
      <c r="G179" s="161"/>
      <c r="H179" s="161" t="s">
        <v>297</v>
      </c>
      <c r="I179" s="161" t="s">
        <v>227</v>
      </c>
      <c r="J179" s="161">
        <v>20</v>
      </c>
      <c r="K179" s="205"/>
    </row>
    <row r="180" spans="2:11" customFormat="1" ht="15" customHeight="1">
      <c r="B180" s="184"/>
      <c r="C180" s="161" t="s">
        <v>52</v>
      </c>
      <c r="D180" s="161"/>
      <c r="E180" s="161"/>
      <c r="F180" s="182" t="s">
        <v>225</v>
      </c>
      <c r="G180" s="161"/>
      <c r="H180" s="161" t="s">
        <v>298</v>
      </c>
      <c r="I180" s="161" t="s">
        <v>227</v>
      </c>
      <c r="J180" s="161">
        <v>255</v>
      </c>
      <c r="K180" s="205"/>
    </row>
    <row r="181" spans="2:11" customFormat="1" ht="15" customHeight="1">
      <c r="B181" s="184"/>
      <c r="C181" s="161" t="s">
        <v>87</v>
      </c>
      <c r="D181" s="161"/>
      <c r="E181" s="161"/>
      <c r="F181" s="182" t="s">
        <v>225</v>
      </c>
      <c r="G181" s="161"/>
      <c r="H181" s="161" t="s">
        <v>189</v>
      </c>
      <c r="I181" s="161" t="s">
        <v>227</v>
      </c>
      <c r="J181" s="161">
        <v>10</v>
      </c>
      <c r="K181" s="205"/>
    </row>
    <row r="182" spans="2:11" customFormat="1" ht="15" customHeight="1">
      <c r="B182" s="184"/>
      <c r="C182" s="161" t="s">
        <v>88</v>
      </c>
      <c r="D182" s="161"/>
      <c r="E182" s="161"/>
      <c r="F182" s="182" t="s">
        <v>225</v>
      </c>
      <c r="G182" s="161"/>
      <c r="H182" s="161" t="s">
        <v>299</v>
      </c>
      <c r="I182" s="161" t="s">
        <v>260</v>
      </c>
      <c r="J182" s="161"/>
      <c r="K182" s="205"/>
    </row>
    <row r="183" spans="2:11" customFormat="1" ht="15" customHeight="1">
      <c r="B183" s="184"/>
      <c r="C183" s="161" t="s">
        <v>300</v>
      </c>
      <c r="D183" s="161"/>
      <c r="E183" s="161"/>
      <c r="F183" s="182" t="s">
        <v>225</v>
      </c>
      <c r="G183" s="161"/>
      <c r="H183" s="161" t="s">
        <v>301</v>
      </c>
      <c r="I183" s="161" t="s">
        <v>260</v>
      </c>
      <c r="J183" s="161"/>
      <c r="K183" s="205"/>
    </row>
    <row r="184" spans="2:11" customFormat="1" ht="15" customHeight="1">
      <c r="B184" s="184"/>
      <c r="C184" s="161" t="s">
        <v>289</v>
      </c>
      <c r="D184" s="161"/>
      <c r="E184" s="161"/>
      <c r="F184" s="182" t="s">
        <v>225</v>
      </c>
      <c r="G184" s="161"/>
      <c r="H184" s="161" t="s">
        <v>302</v>
      </c>
      <c r="I184" s="161" t="s">
        <v>260</v>
      </c>
      <c r="J184" s="161"/>
      <c r="K184" s="205"/>
    </row>
    <row r="185" spans="2:11" customFormat="1" ht="15" customHeight="1">
      <c r="B185" s="184"/>
      <c r="C185" s="161" t="s">
        <v>90</v>
      </c>
      <c r="D185" s="161"/>
      <c r="E185" s="161"/>
      <c r="F185" s="182" t="s">
        <v>231</v>
      </c>
      <c r="G185" s="161"/>
      <c r="H185" s="161" t="s">
        <v>303</v>
      </c>
      <c r="I185" s="161" t="s">
        <v>227</v>
      </c>
      <c r="J185" s="161">
        <v>50</v>
      </c>
      <c r="K185" s="205"/>
    </row>
    <row r="186" spans="2:11" customFormat="1" ht="15" customHeight="1">
      <c r="B186" s="184"/>
      <c r="C186" s="161" t="s">
        <v>304</v>
      </c>
      <c r="D186" s="161"/>
      <c r="E186" s="161"/>
      <c r="F186" s="182" t="s">
        <v>231</v>
      </c>
      <c r="G186" s="161"/>
      <c r="H186" s="161" t="s">
        <v>305</v>
      </c>
      <c r="I186" s="161" t="s">
        <v>306</v>
      </c>
      <c r="J186" s="161"/>
      <c r="K186" s="205"/>
    </row>
    <row r="187" spans="2:11" customFormat="1" ht="15" customHeight="1">
      <c r="B187" s="184"/>
      <c r="C187" s="161" t="s">
        <v>307</v>
      </c>
      <c r="D187" s="161"/>
      <c r="E187" s="161"/>
      <c r="F187" s="182" t="s">
        <v>231</v>
      </c>
      <c r="G187" s="161"/>
      <c r="H187" s="161" t="s">
        <v>308</v>
      </c>
      <c r="I187" s="161" t="s">
        <v>306</v>
      </c>
      <c r="J187" s="161"/>
      <c r="K187" s="205"/>
    </row>
    <row r="188" spans="2:11" customFormat="1" ht="15" customHeight="1">
      <c r="B188" s="184"/>
      <c r="C188" s="161" t="s">
        <v>309</v>
      </c>
      <c r="D188" s="161"/>
      <c r="E188" s="161"/>
      <c r="F188" s="182" t="s">
        <v>231</v>
      </c>
      <c r="G188" s="161"/>
      <c r="H188" s="161" t="s">
        <v>310</v>
      </c>
      <c r="I188" s="161" t="s">
        <v>306</v>
      </c>
      <c r="J188" s="161"/>
      <c r="K188" s="205"/>
    </row>
    <row r="189" spans="2:11" customFormat="1" ht="15" customHeight="1">
      <c r="B189" s="184"/>
      <c r="C189" s="218" t="s">
        <v>311</v>
      </c>
      <c r="D189" s="161"/>
      <c r="E189" s="161"/>
      <c r="F189" s="182" t="s">
        <v>231</v>
      </c>
      <c r="G189" s="161"/>
      <c r="H189" s="161" t="s">
        <v>312</v>
      </c>
      <c r="I189" s="161" t="s">
        <v>313</v>
      </c>
      <c r="J189" s="219" t="s">
        <v>314</v>
      </c>
      <c r="K189" s="205"/>
    </row>
    <row r="190" spans="2:11" customFormat="1" ht="15" customHeight="1">
      <c r="B190" s="220"/>
      <c r="C190" s="221" t="s">
        <v>315</v>
      </c>
      <c r="D190" s="222"/>
      <c r="E190" s="222"/>
      <c r="F190" s="223" t="s">
        <v>231</v>
      </c>
      <c r="G190" s="222"/>
      <c r="H190" s="222" t="s">
        <v>316</v>
      </c>
      <c r="I190" s="222" t="s">
        <v>313</v>
      </c>
      <c r="J190" s="224" t="s">
        <v>314</v>
      </c>
      <c r="K190" s="225"/>
    </row>
    <row r="191" spans="2:11" customFormat="1" ht="15" customHeight="1">
      <c r="B191" s="184"/>
      <c r="C191" s="218" t="s">
        <v>40</v>
      </c>
      <c r="D191" s="161"/>
      <c r="E191" s="161"/>
      <c r="F191" s="182" t="s">
        <v>225</v>
      </c>
      <c r="G191" s="161"/>
      <c r="H191" s="158" t="s">
        <v>317</v>
      </c>
      <c r="I191" s="161" t="s">
        <v>318</v>
      </c>
      <c r="J191" s="161"/>
      <c r="K191" s="205"/>
    </row>
    <row r="192" spans="2:11" customFormat="1" ht="15" customHeight="1">
      <c r="B192" s="184"/>
      <c r="C192" s="218" t="s">
        <v>319</v>
      </c>
      <c r="D192" s="161"/>
      <c r="E192" s="161"/>
      <c r="F192" s="182" t="s">
        <v>225</v>
      </c>
      <c r="G192" s="161"/>
      <c r="H192" s="161" t="s">
        <v>320</v>
      </c>
      <c r="I192" s="161" t="s">
        <v>260</v>
      </c>
      <c r="J192" s="161"/>
      <c r="K192" s="205"/>
    </row>
    <row r="193" spans="2:11" customFormat="1" ht="15" customHeight="1">
      <c r="B193" s="184"/>
      <c r="C193" s="218" t="s">
        <v>321</v>
      </c>
      <c r="D193" s="161"/>
      <c r="E193" s="161"/>
      <c r="F193" s="182" t="s">
        <v>225</v>
      </c>
      <c r="G193" s="161"/>
      <c r="H193" s="161" t="s">
        <v>322</v>
      </c>
      <c r="I193" s="161" t="s">
        <v>260</v>
      </c>
      <c r="J193" s="161"/>
      <c r="K193" s="205"/>
    </row>
    <row r="194" spans="2:11" customFormat="1" ht="15" customHeight="1">
      <c r="B194" s="184"/>
      <c r="C194" s="218" t="s">
        <v>323</v>
      </c>
      <c r="D194" s="161"/>
      <c r="E194" s="161"/>
      <c r="F194" s="182" t="s">
        <v>231</v>
      </c>
      <c r="G194" s="161"/>
      <c r="H194" s="161" t="s">
        <v>324</v>
      </c>
      <c r="I194" s="161" t="s">
        <v>260</v>
      </c>
      <c r="J194" s="161"/>
      <c r="K194" s="205"/>
    </row>
    <row r="195" spans="2:11" customFormat="1" ht="15" customHeight="1">
      <c r="B195" s="211"/>
      <c r="C195" s="226"/>
      <c r="D195" s="191"/>
      <c r="E195" s="191"/>
      <c r="F195" s="191"/>
      <c r="G195" s="191"/>
      <c r="H195" s="191"/>
      <c r="I195" s="191"/>
      <c r="J195" s="191"/>
      <c r="K195" s="212"/>
    </row>
    <row r="196" spans="2:11" customFormat="1" ht="18.75" customHeight="1">
      <c r="B196" s="193"/>
      <c r="C196" s="203"/>
      <c r="D196" s="203"/>
      <c r="E196" s="203"/>
      <c r="F196" s="213"/>
      <c r="G196" s="203"/>
      <c r="H196" s="203"/>
      <c r="I196" s="203"/>
      <c r="J196" s="203"/>
      <c r="K196" s="193"/>
    </row>
    <row r="197" spans="2:11" customFormat="1" ht="18.75" customHeight="1">
      <c r="B197" s="193"/>
      <c r="C197" s="203"/>
      <c r="D197" s="203"/>
      <c r="E197" s="203"/>
      <c r="F197" s="213"/>
      <c r="G197" s="203"/>
      <c r="H197" s="203"/>
      <c r="I197" s="203"/>
      <c r="J197" s="203"/>
      <c r="K197" s="193"/>
    </row>
    <row r="198" spans="2:11" customFormat="1" ht="18.75" customHeight="1">
      <c r="B198" s="168"/>
      <c r="C198" s="168"/>
      <c r="D198" s="168"/>
      <c r="E198" s="168"/>
      <c r="F198" s="168"/>
      <c r="G198" s="168"/>
      <c r="H198" s="168"/>
      <c r="I198" s="168"/>
      <c r="J198" s="168"/>
      <c r="K198" s="168"/>
    </row>
    <row r="199" spans="2:11" customFormat="1" ht="13.5">
      <c r="B199" s="150"/>
      <c r="C199" s="151"/>
      <c r="D199" s="151"/>
      <c r="E199" s="151"/>
      <c r="F199" s="151"/>
      <c r="G199" s="151"/>
      <c r="H199" s="151"/>
      <c r="I199" s="151"/>
      <c r="J199" s="151"/>
      <c r="K199" s="152"/>
    </row>
    <row r="200" spans="2:11" customFormat="1" ht="21">
      <c r="B200" s="153"/>
      <c r="C200" s="275" t="s">
        <v>325</v>
      </c>
      <c r="D200" s="275"/>
      <c r="E200" s="275"/>
      <c r="F200" s="275"/>
      <c r="G200" s="275"/>
      <c r="H200" s="275"/>
      <c r="I200" s="275"/>
      <c r="J200" s="275"/>
      <c r="K200" s="154"/>
    </row>
    <row r="201" spans="2:11" customFormat="1" ht="25.5" customHeight="1">
      <c r="B201" s="153"/>
      <c r="C201" s="227" t="s">
        <v>326</v>
      </c>
      <c r="D201" s="227"/>
      <c r="E201" s="227"/>
      <c r="F201" s="227" t="s">
        <v>327</v>
      </c>
      <c r="G201" s="228"/>
      <c r="H201" s="278" t="s">
        <v>328</v>
      </c>
      <c r="I201" s="278"/>
      <c r="J201" s="278"/>
      <c r="K201" s="154"/>
    </row>
    <row r="202" spans="2:11" customFormat="1" ht="5.25" customHeight="1">
      <c r="B202" s="184"/>
      <c r="C202" s="179"/>
      <c r="D202" s="179"/>
      <c r="E202" s="179"/>
      <c r="F202" s="179"/>
      <c r="G202" s="203"/>
      <c r="H202" s="179"/>
      <c r="I202" s="179"/>
      <c r="J202" s="179"/>
      <c r="K202" s="205"/>
    </row>
    <row r="203" spans="2:11" customFormat="1" ht="15" customHeight="1">
      <c r="B203" s="184"/>
      <c r="C203" s="161" t="s">
        <v>318</v>
      </c>
      <c r="D203" s="161"/>
      <c r="E203" s="161"/>
      <c r="F203" s="182" t="s">
        <v>41</v>
      </c>
      <c r="G203" s="161"/>
      <c r="H203" s="279" t="s">
        <v>329</v>
      </c>
      <c r="I203" s="279"/>
      <c r="J203" s="279"/>
      <c r="K203" s="205"/>
    </row>
    <row r="204" spans="2:11" customFormat="1" ht="15" customHeight="1">
      <c r="B204" s="184"/>
      <c r="C204" s="161"/>
      <c r="D204" s="161"/>
      <c r="E204" s="161"/>
      <c r="F204" s="182" t="s">
        <v>42</v>
      </c>
      <c r="G204" s="161"/>
      <c r="H204" s="279" t="s">
        <v>330</v>
      </c>
      <c r="I204" s="279"/>
      <c r="J204" s="279"/>
      <c r="K204" s="205"/>
    </row>
    <row r="205" spans="2:11" customFormat="1" ht="15" customHeight="1">
      <c r="B205" s="184"/>
      <c r="C205" s="161"/>
      <c r="D205" s="161"/>
      <c r="E205" s="161"/>
      <c r="F205" s="182" t="s">
        <v>45</v>
      </c>
      <c r="G205" s="161"/>
      <c r="H205" s="279" t="s">
        <v>331</v>
      </c>
      <c r="I205" s="279"/>
      <c r="J205" s="279"/>
      <c r="K205" s="205"/>
    </row>
    <row r="206" spans="2:11" customFormat="1" ht="15" customHeight="1">
      <c r="B206" s="184"/>
      <c r="C206" s="161"/>
      <c r="D206" s="161"/>
      <c r="E206" s="161"/>
      <c r="F206" s="182" t="s">
        <v>43</v>
      </c>
      <c r="G206" s="161"/>
      <c r="H206" s="279" t="s">
        <v>332</v>
      </c>
      <c r="I206" s="279"/>
      <c r="J206" s="279"/>
      <c r="K206" s="205"/>
    </row>
    <row r="207" spans="2:11" customFormat="1" ht="15" customHeight="1">
      <c r="B207" s="184"/>
      <c r="C207" s="161"/>
      <c r="D207" s="161"/>
      <c r="E207" s="161"/>
      <c r="F207" s="182" t="s">
        <v>44</v>
      </c>
      <c r="G207" s="161"/>
      <c r="H207" s="279" t="s">
        <v>333</v>
      </c>
      <c r="I207" s="279"/>
      <c r="J207" s="279"/>
      <c r="K207" s="205"/>
    </row>
    <row r="208" spans="2:11" customFormat="1" ht="15" customHeight="1">
      <c r="B208" s="184"/>
      <c r="C208" s="161"/>
      <c r="D208" s="161"/>
      <c r="E208" s="161"/>
      <c r="F208" s="182"/>
      <c r="G208" s="161"/>
      <c r="H208" s="161"/>
      <c r="I208" s="161"/>
      <c r="J208" s="161"/>
      <c r="K208" s="205"/>
    </row>
    <row r="209" spans="2:11" customFormat="1" ht="15" customHeight="1">
      <c r="B209" s="184"/>
      <c r="C209" s="161" t="s">
        <v>272</v>
      </c>
      <c r="D209" s="161"/>
      <c r="E209" s="161"/>
      <c r="F209" s="182" t="s">
        <v>74</v>
      </c>
      <c r="G209" s="161"/>
      <c r="H209" s="279" t="s">
        <v>334</v>
      </c>
      <c r="I209" s="279"/>
      <c r="J209" s="279"/>
      <c r="K209" s="205"/>
    </row>
    <row r="210" spans="2:11" customFormat="1" ht="15" customHeight="1">
      <c r="B210" s="184"/>
      <c r="C210" s="161"/>
      <c r="D210" s="161"/>
      <c r="E210" s="161"/>
      <c r="F210" s="182" t="s">
        <v>167</v>
      </c>
      <c r="G210" s="161"/>
      <c r="H210" s="279" t="s">
        <v>168</v>
      </c>
      <c r="I210" s="279"/>
      <c r="J210" s="279"/>
      <c r="K210" s="205"/>
    </row>
    <row r="211" spans="2:11" customFormat="1" ht="15" customHeight="1">
      <c r="B211" s="184"/>
      <c r="C211" s="161"/>
      <c r="D211" s="161"/>
      <c r="E211" s="161"/>
      <c r="F211" s="182" t="s">
        <v>165</v>
      </c>
      <c r="G211" s="161"/>
      <c r="H211" s="279" t="s">
        <v>335</v>
      </c>
      <c r="I211" s="279"/>
      <c r="J211" s="279"/>
      <c r="K211" s="205"/>
    </row>
    <row r="212" spans="2:11" customFormat="1" ht="15" customHeight="1">
      <c r="B212" s="229"/>
      <c r="C212" s="161"/>
      <c r="D212" s="161"/>
      <c r="E212" s="161"/>
      <c r="F212" s="182" t="s">
        <v>169</v>
      </c>
      <c r="G212" s="218"/>
      <c r="H212" s="280" t="s">
        <v>170</v>
      </c>
      <c r="I212" s="280"/>
      <c r="J212" s="280"/>
      <c r="K212" s="230"/>
    </row>
    <row r="213" spans="2:11" customFormat="1" ht="15" customHeight="1">
      <c r="B213" s="229"/>
      <c r="C213" s="161"/>
      <c r="D213" s="161"/>
      <c r="E213" s="161"/>
      <c r="F213" s="182" t="s">
        <v>171</v>
      </c>
      <c r="G213" s="218"/>
      <c r="H213" s="280" t="s">
        <v>336</v>
      </c>
      <c r="I213" s="280"/>
      <c r="J213" s="280"/>
      <c r="K213" s="230"/>
    </row>
    <row r="214" spans="2:11" customFormat="1" ht="15" customHeight="1">
      <c r="B214" s="229"/>
      <c r="C214" s="161"/>
      <c r="D214" s="161"/>
      <c r="E214" s="161"/>
      <c r="F214" s="182"/>
      <c r="G214" s="218"/>
      <c r="H214" s="209"/>
      <c r="I214" s="209"/>
      <c r="J214" s="209"/>
      <c r="K214" s="230"/>
    </row>
    <row r="215" spans="2:11" customFormat="1" ht="15" customHeight="1">
      <c r="B215" s="229"/>
      <c r="C215" s="161" t="s">
        <v>296</v>
      </c>
      <c r="D215" s="161"/>
      <c r="E215" s="161"/>
      <c r="F215" s="182">
        <v>1</v>
      </c>
      <c r="G215" s="218"/>
      <c r="H215" s="280" t="s">
        <v>337</v>
      </c>
      <c r="I215" s="280"/>
      <c r="J215" s="280"/>
      <c r="K215" s="230"/>
    </row>
    <row r="216" spans="2:11" customFormat="1" ht="15" customHeight="1">
      <c r="B216" s="229"/>
      <c r="C216" s="161"/>
      <c r="D216" s="161"/>
      <c r="E216" s="161"/>
      <c r="F216" s="182">
        <v>2</v>
      </c>
      <c r="G216" s="218"/>
      <c r="H216" s="280" t="s">
        <v>338</v>
      </c>
      <c r="I216" s="280"/>
      <c r="J216" s="280"/>
      <c r="K216" s="230"/>
    </row>
    <row r="217" spans="2:11" customFormat="1" ht="15" customHeight="1">
      <c r="B217" s="229"/>
      <c r="C217" s="161"/>
      <c r="D217" s="161"/>
      <c r="E217" s="161"/>
      <c r="F217" s="182">
        <v>3</v>
      </c>
      <c r="G217" s="218"/>
      <c r="H217" s="280" t="s">
        <v>339</v>
      </c>
      <c r="I217" s="280"/>
      <c r="J217" s="280"/>
      <c r="K217" s="230"/>
    </row>
    <row r="218" spans="2:11" customFormat="1" ht="15" customHeight="1">
      <c r="B218" s="229"/>
      <c r="C218" s="161"/>
      <c r="D218" s="161"/>
      <c r="E218" s="161"/>
      <c r="F218" s="182">
        <v>4</v>
      </c>
      <c r="G218" s="218"/>
      <c r="H218" s="280" t="s">
        <v>340</v>
      </c>
      <c r="I218" s="280"/>
      <c r="J218" s="280"/>
      <c r="K218" s="230"/>
    </row>
    <row r="219" spans="2:11" customFormat="1" ht="12.75" customHeight="1">
      <c r="B219" s="231"/>
      <c r="C219" s="232"/>
      <c r="D219" s="232"/>
      <c r="E219" s="232"/>
      <c r="F219" s="232"/>
      <c r="G219" s="232"/>
      <c r="H219" s="232"/>
      <c r="I219" s="232"/>
      <c r="J219" s="232"/>
      <c r="K219" s="23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505_070-2026 - Údržba HOZ...</vt:lpstr>
      <vt:lpstr>Pokyny pro vyplnění</vt:lpstr>
      <vt:lpstr>'505_070-2026 - Údržba HOZ...'!Názvy_tisku</vt:lpstr>
      <vt:lpstr>'Rekapitulace stavby'!Názvy_tisku</vt:lpstr>
      <vt:lpstr>'505_070-2026 - Údržba HOZ...'!Oblast_tisku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Hrnčíř Rudolf Ing.</dc:creator>
  <cp:lastModifiedBy>Novotná Blanka</cp:lastModifiedBy>
  <dcterms:created xsi:type="dcterms:W3CDTF">2026-03-04T07:13:59Z</dcterms:created>
  <dcterms:modified xsi:type="dcterms:W3CDTF">2026-03-04T10:03:36Z</dcterms:modified>
</cp:coreProperties>
</file>