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ČB zakázky\044 Údržba HOZ Bělá u Malont DNS 8-D\podklady pro OVZ\"/>
    </mc:Choice>
  </mc:AlternateContent>
  <xr:revisionPtr revIDLastSave="0" documentId="13_ncr:1_{660CC4D6-9076-46FF-A1A1-0D78D736B05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02-2025 - SO.01 Údržba HO..." sheetId="2" r:id="rId2"/>
    <sheet name="03-2025 - SO.02 Údržba HO..." sheetId="3" r:id="rId3"/>
    <sheet name="Pokyny pro vyplnění" sheetId="4" r:id="rId4"/>
  </sheets>
  <definedNames>
    <definedName name="_xlnm._FilterDatabase" localSheetId="1" hidden="1">'02-2025 - SO.01 Údržba HO...'!$C$86:$K$320</definedName>
    <definedName name="_xlnm._FilterDatabase" localSheetId="2" hidden="1">'03-2025 - SO.02 Údržba HO...'!$C$82:$K$250</definedName>
    <definedName name="_xlnm.Print_Titles" localSheetId="1">'02-2025 - SO.01 Údržba HO...'!$86:$86</definedName>
    <definedName name="_xlnm.Print_Titles" localSheetId="2">'03-2025 - SO.02 Údržba HO...'!$82:$82</definedName>
    <definedName name="_xlnm.Print_Titles" localSheetId="0">'Rekapitulace stavby'!$52:$52</definedName>
    <definedName name="_xlnm.Print_Area" localSheetId="1">'02-2025 - SO.01 Údržba HO...'!$C$4:$J$39,'02-2025 - SO.01 Údržba HO...'!$C$45:$J$68,'02-2025 - SO.01 Údržba HO...'!$C$74:$K$320</definedName>
    <definedName name="_xlnm.Print_Area" localSheetId="2">'03-2025 - SO.02 Údržba HO...'!$C$4:$J$39,'03-2025 - SO.02 Údržba HO...'!$C$45:$J$64,'03-2025 - SO.02 Údržba HO...'!$C$70:$K$250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248" i="3"/>
  <c r="BH248" i="3"/>
  <c r="BG248" i="3"/>
  <c r="BF248" i="3"/>
  <c r="T248" i="3"/>
  <c r="T247" i="3"/>
  <c r="R248" i="3"/>
  <c r="R247" i="3"/>
  <c r="P248" i="3"/>
  <c r="P247" i="3" s="1"/>
  <c r="BI245" i="3"/>
  <c r="BH245" i="3"/>
  <c r="BG245" i="3"/>
  <c r="BF245" i="3"/>
  <c r="T245" i="3"/>
  <c r="R245" i="3"/>
  <c r="P245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6" i="3"/>
  <c r="BH236" i="3"/>
  <c r="BG236" i="3"/>
  <c r="BF236" i="3"/>
  <c r="T236" i="3"/>
  <c r="R236" i="3"/>
  <c r="P236" i="3"/>
  <c r="BI232" i="3"/>
  <c r="BH232" i="3"/>
  <c r="BG232" i="3"/>
  <c r="BF232" i="3"/>
  <c r="T232" i="3"/>
  <c r="R232" i="3"/>
  <c r="P232" i="3"/>
  <c r="BI226" i="3"/>
  <c r="BH226" i="3"/>
  <c r="BG226" i="3"/>
  <c r="BF226" i="3"/>
  <c r="T226" i="3"/>
  <c r="R226" i="3"/>
  <c r="P226" i="3"/>
  <c r="BI220" i="3"/>
  <c r="BH220" i="3"/>
  <c r="BG220" i="3"/>
  <c r="BF220" i="3"/>
  <c r="T220" i="3"/>
  <c r="R220" i="3"/>
  <c r="P220" i="3"/>
  <c r="BI214" i="3"/>
  <c r="BH214" i="3"/>
  <c r="BG214" i="3"/>
  <c r="BF214" i="3"/>
  <c r="T214" i="3"/>
  <c r="R214" i="3"/>
  <c r="P214" i="3"/>
  <c r="BI208" i="3"/>
  <c r="BH208" i="3"/>
  <c r="BG208" i="3"/>
  <c r="BF208" i="3"/>
  <c r="T208" i="3"/>
  <c r="R208" i="3"/>
  <c r="P208" i="3"/>
  <c r="BI204" i="3"/>
  <c r="BH204" i="3"/>
  <c r="BG204" i="3"/>
  <c r="BF204" i="3"/>
  <c r="T204" i="3"/>
  <c r="R204" i="3"/>
  <c r="P204" i="3"/>
  <c r="BI199" i="3"/>
  <c r="BH199" i="3"/>
  <c r="BG199" i="3"/>
  <c r="BF199" i="3"/>
  <c r="T199" i="3"/>
  <c r="R199" i="3"/>
  <c r="P199" i="3"/>
  <c r="BI195" i="3"/>
  <c r="BH195" i="3"/>
  <c r="BG195" i="3"/>
  <c r="BF195" i="3"/>
  <c r="T195" i="3"/>
  <c r="R195" i="3"/>
  <c r="P195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6" i="3"/>
  <c r="BH176" i="3"/>
  <c r="BG176" i="3"/>
  <c r="BF176" i="3"/>
  <c r="T176" i="3"/>
  <c r="R176" i="3"/>
  <c r="P176" i="3"/>
  <c r="BI171" i="3"/>
  <c r="BH171" i="3"/>
  <c r="BG171" i="3"/>
  <c r="BF171" i="3"/>
  <c r="T171" i="3"/>
  <c r="R171" i="3"/>
  <c r="P171" i="3"/>
  <c r="BI166" i="3"/>
  <c r="BH166" i="3"/>
  <c r="BG166" i="3"/>
  <c r="BF166" i="3"/>
  <c r="T166" i="3"/>
  <c r="R166" i="3"/>
  <c r="P166" i="3"/>
  <c r="BI161" i="3"/>
  <c r="BH161" i="3"/>
  <c r="BG161" i="3"/>
  <c r="BF161" i="3"/>
  <c r="T161" i="3"/>
  <c r="R161" i="3"/>
  <c r="P161" i="3"/>
  <c r="BI156" i="3"/>
  <c r="BH156" i="3"/>
  <c r="BG156" i="3"/>
  <c r="BF156" i="3"/>
  <c r="T156" i="3"/>
  <c r="R156" i="3"/>
  <c r="P156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1" i="3"/>
  <c r="BH141" i="3"/>
  <c r="BG141" i="3"/>
  <c r="BF141" i="3"/>
  <c r="T141" i="3"/>
  <c r="R141" i="3"/>
  <c r="P141" i="3"/>
  <c r="BI135" i="3"/>
  <c r="BH135" i="3"/>
  <c r="BG135" i="3"/>
  <c r="BF135" i="3"/>
  <c r="T135" i="3"/>
  <c r="R135" i="3"/>
  <c r="P135" i="3"/>
  <c r="BI129" i="3"/>
  <c r="BH129" i="3"/>
  <c r="BG129" i="3"/>
  <c r="BF129" i="3"/>
  <c r="T129" i="3"/>
  <c r="R129" i="3"/>
  <c r="P129" i="3"/>
  <c r="BI123" i="3"/>
  <c r="BH123" i="3"/>
  <c r="BG123" i="3"/>
  <c r="BF123" i="3"/>
  <c r="T123" i="3"/>
  <c r="R123" i="3"/>
  <c r="P123" i="3"/>
  <c r="BI117" i="3"/>
  <c r="BH117" i="3"/>
  <c r="BG117" i="3"/>
  <c r="BF117" i="3"/>
  <c r="T117" i="3"/>
  <c r="R117" i="3"/>
  <c r="P117" i="3"/>
  <c r="BI111" i="3"/>
  <c r="BH111" i="3"/>
  <c r="BG111" i="3"/>
  <c r="BF111" i="3"/>
  <c r="T111" i="3"/>
  <c r="R111" i="3"/>
  <c r="P111" i="3"/>
  <c r="BI106" i="3"/>
  <c r="BH106" i="3"/>
  <c r="BG106" i="3"/>
  <c r="BF106" i="3"/>
  <c r="T106" i="3"/>
  <c r="R106" i="3"/>
  <c r="P106" i="3"/>
  <c r="BI102" i="3"/>
  <c r="BH102" i="3"/>
  <c r="BG102" i="3"/>
  <c r="BF102" i="3"/>
  <c r="T102" i="3"/>
  <c r="R102" i="3"/>
  <c r="P102" i="3"/>
  <c r="BI97" i="3"/>
  <c r="BH97" i="3"/>
  <c r="BG97" i="3"/>
  <c r="BF97" i="3"/>
  <c r="T97" i="3"/>
  <c r="R97" i="3"/>
  <c r="P97" i="3"/>
  <c r="BI91" i="3"/>
  <c r="BH91" i="3"/>
  <c r="BG91" i="3"/>
  <c r="BF91" i="3"/>
  <c r="T91" i="3"/>
  <c r="R91" i="3"/>
  <c r="P91" i="3"/>
  <c r="BI85" i="3"/>
  <c r="BH85" i="3"/>
  <c r="BG85" i="3"/>
  <c r="BF85" i="3"/>
  <c r="T85" i="3"/>
  <c r="R85" i="3"/>
  <c r="P85" i="3"/>
  <c r="J80" i="3"/>
  <c r="J79" i="3"/>
  <c r="F79" i="3"/>
  <c r="F77" i="3"/>
  <c r="E75" i="3"/>
  <c r="J55" i="3"/>
  <c r="J54" i="3"/>
  <c r="F54" i="3"/>
  <c r="F52" i="3"/>
  <c r="E50" i="3"/>
  <c r="J18" i="3"/>
  <c r="E18" i="3"/>
  <c r="F80" i="3" s="1"/>
  <c r="J17" i="3"/>
  <c r="J12" i="3"/>
  <c r="J77" i="3" s="1"/>
  <c r="E7" i="3"/>
  <c r="E73" i="3"/>
  <c r="J37" i="2"/>
  <c r="J36" i="2"/>
  <c r="AY55" i="1" s="1"/>
  <c r="J35" i="2"/>
  <c r="AX55" i="1"/>
  <c r="BI318" i="2"/>
  <c r="BH318" i="2"/>
  <c r="BG318" i="2"/>
  <c r="BF318" i="2"/>
  <c r="T318" i="2"/>
  <c r="T317" i="2"/>
  <c r="R318" i="2"/>
  <c r="R317" i="2"/>
  <c r="P318" i="2"/>
  <c r="P317" i="2" s="1"/>
  <c r="BI311" i="2"/>
  <c r="BH311" i="2"/>
  <c r="BG311" i="2"/>
  <c r="BF311" i="2"/>
  <c r="T311" i="2"/>
  <c r="T310" i="2"/>
  <c r="R311" i="2"/>
  <c r="R310" i="2" s="1"/>
  <c r="P311" i="2"/>
  <c r="P310" i="2" s="1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4" i="2"/>
  <c r="BH274" i="2"/>
  <c r="BG274" i="2"/>
  <c r="BF274" i="2"/>
  <c r="T274" i="2"/>
  <c r="R274" i="2"/>
  <c r="P274" i="2"/>
  <c r="BI268" i="2"/>
  <c r="BH268" i="2"/>
  <c r="BG268" i="2"/>
  <c r="BF268" i="2"/>
  <c r="T268" i="2"/>
  <c r="T267" i="2" s="1"/>
  <c r="R268" i="2"/>
  <c r="R267" i="2" s="1"/>
  <c r="P268" i="2"/>
  <c r="P267" i="2" s="1"/>
  <c r="BI261" i="2"/>
  <c r="BH261" i="2"/>
  <c r="BG261" i="2"/>
  <c r="BF261" i="2"/>
  <c r="T261" i="2"/>
  <c r="T260" i="2" s="1"/>
  <c r="R261" i="2"/>
  <c r="R260" i="2" s="1"/>
  <c r="P261" i="2"/>
  <c r="P260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4" i="2"/>
  <c r="BH144" i="2"/>
  <c r="BG144" i="2"/>
  <c r="BF144" i="2"/>
  <c r="T144" i="2"/>
  <c r="R144" i="2"/>
  <c r="P144" i="2"/>
  <c r="BI138" i="2"/>
  <c r="BH138" i="2"/>
  <c r="BG138" i="2"/>
  <c r="BF138" i="2"/>
  <c r="T138" i="2"/>
  <c r="R138" i="2"/>
  <c r="P138" i="2"/>
  <c r="BI132" i="2"/>
  <c r="BH132" i="2"/>
  <c r="BG132" i="2"/>
  <c r="BF132" i="2"/>
  <c r="T132" i="2"/>
  <c r="R132" i="2"/>
  <c r="P132" i="2"/>
  <c r="BI126" i="2"/>
  <c r="BH126" i="2"/>
  <c r="BG126" i="2"/>
  <c r="BF126" i="2"/>
  <c r="F34" i="2" s="1"/>
  <c r="T126" i="2"/>
  <c r="R126" i="2"/>
  <c r="P126" i="2"/>
  <c r="BI120" i="2"/>
  <c r="BH120" i="2"/>
  <c r="BG120" i="2"/>
  <c r="BF120" i="2"/>
  <c r="T120" i="2"/>
  <c r="R120" i="2"/>
  <c r="P120" i="2"/>
  <c r="BI114" i="2"/>
  <c r="BH114" i="2"/>
  <c r="BG114" i="2"/>
  <c r="BF114" i="2"/>
  <c r="T114" i="2"/>
  <c r="R114" i="2"/>
  <c r="P114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0" i="2"/>
  <c r="F37" i="2" s="1"/>
  <c r="BH100" i="2"/>
  <c r="BG100" i="2"/>
  <c r="BF100" i="2"/>
  <c r="T100" i="2"/>
  <c r="R100" i="2"/>
  <c r="P100" i="2"/>
  <c r="BI94" i="2"/>
  <c r="BH94" i="2"/>
  <c r="F36" i="2" s="1"/>
  <c r="BG94" i="2"/>
  <c r="BF94" i="2"/>
  <c r="T94" i="2"/>
  <c r="R94" i="2"/>
  <c r="P94" i="2"/>
  <c r="BI89" i="2"/>
  <c r="BH89" i="2"/>
  <c r="BG89" i="2"/>
  <c r="F35" i="2" s="1"/>
  <c r="BF89" i="2"/>
  <c r="T89" i="2"/>
  <c r="R89" i="2"/>
  <c r="P89" i="2"/>
  <c r="J84" i="2"/>
  <c r="J83" i="2"/>
  <c r="F83" i="2"/>
  <c r="F81" i="2"/>
  <c r="E79" i="2"/>
  <c r="J55" i="2"/>
  <c r="J54" i="2"/>
  <c r="F54" i="2"/>
  <c r="F52" i="2"/>
  <c r="E50" i="2"/>
  <c r="J18" i="2"/>
  <c r="E18" i="2"/>
  <c r="F84" i="2" s="1"/>
  <c r="J17" i="2"/>
  <c r="J12" i="2"/>
  <c r="J81" i="2" s="1"/>
  <c r="E7" i="2"/>
  <c r="E77" i="2" s="1"/>
  <c r="L50" i="1"/>
  <c r="AM50" i="1"/>
  <c r="AM49" i="1"/>
  <c r="L49" i="1"/>
  <c r="AM47" i="1"/>
  <c r="L47" i="1"/>
  <c r="L45" i="1"/>
  <c r="L44" i="1"/>
  <c r="BK293" i="2"/>
  <c r="J291" i="2"/>
  <c r="BK274" i="2"/>
  <c r="J261" i="2"/>
  <c r="J250" i="2"/>
  <c r="BK230" i="2"/>
  <c r="BK214" i="2"/>
  <c r="BK201" i="2"/>
  <c r="BK188" i="2"/>
  <c r="J178" i="2"/>
  <c r="BK169" i="2"/>
  <c r="BK154" i="2"/>
  <c r="J144" i="2"/>
  <c r="BK126" i="2"/>
  <c r="BK114" i="2"/>
  <c r="J105" i="2"/>
  <c r="BK94" i="2"/>
  <c r="J89" i="2"/>
  <c r="AS54" i="1"/>
  <c r="BK89" i="2"/>
  <c r="BK311" i="2"/>
  <c r="J311" i="2"/>
  <c r="BK306" i="2"/>
  <c r="BK303" i="2"/>
  <c r="J181" i="3"/>
  <c r="BK204" i="3"/>
  <c r="J141" i="3"/>
  <c r="BK85" i="3"/>
  <c r="J299" i="2"/>
  <c r="J293" i="2"/>
  <c r="J279" i="2"/>
  <c r="J274" i="2"/>
  <c r="BK247" i="2"/>
  <c r="J236" i="2"/>
  <c r="J220" i="2"/>
  <c r="J201" i="2"/>
  <c r="J182" i="2"/>
  <c r="J169" i="2"/>
  <c r="J150" i="2"/>
  <c r="J132" i="2"/>
  <c r="J114" i="2"/>
  <c r="BK220" i="3"/>
  <c r="BK189" i="3"/>
  <c r="J166" i="3"/>
  <c r="BK141" i="3"/>
  <c r="BK239" i="3"/>
  <c r="J189" i="3"/>
  <c r="BK129" i="3"/>
  <c r="BK102" i="3"/>
  <c r="BK199" i="3"/>
  <c r="BK161" i="3"/>
  <c r="BK91" i="3"/>
  <c r="J232" i="3"/>
  <c r="J220" i="3"/>
  <c r="BK176" i="3"/>
  <c r="BK117" i="3"/>
  <c r="BK297" i="2"/>
  <c r="J287" i="2"/>
  <c r="J268" i="2"/>
  <c r="BK241" i="2"/>
  <c r="BK220" i="2"/>
  <c r="BK197" i="2"/>
  <c r="BK182" i="2"/>
  <c r="BK159" i="2"/>
  <c r="J138" i="2"/>
  <c r="BK318" i="2"/>
  <c r="BK299" i="2"/>
  <c r="BK232" i="3"/>
  <c r="J204" i="3"/>
  <c r="J195" i="3"/>
  <c r="J185" i="3"/>
  <c r="J171" i="3"/>
  <c r="BK156" i="3"/>
  <c r="J147" i="3"/>
  <c r="J129" i="3"/>
  <c r="J241" i="3"/>
  <c r="BK166" i="3"/>
  <c r="J91" i="3"/>
  <c r="J97" i="3"/>
  <c r="J161" i="3"/>
  <c r="J303" i="2"/>
  <c r="BK283" i="2"/>
  <c r="BK250" i="2"/>
  <c r="J241" i="2"/>
  <c r="BK208" i="2"/>
  <c r="J188" i="2"/>
  <c r="J164" i="2"/>
  <c r="BK138" i="2"/>
  <c r="J109" i="2"/>
  <c r="J248" i="3"/>
  <c r="BK241" i="3"/>
  <c r="J208" i="3"/>
  <c r="J176" i="3"/>
  <c r="BK123" i="3"/>
  <c r="BK147" i="3"/>
  <c r="BK226" i="3"/>
  <c r="J239" i="3"/>
  <c r="BK195" i="3"/>
  <c r="J102" i="3"/>
  <c r="BK106" i="3"/>
  <c r="BK111" i="3"/>
  <c r="BK208" i="3"/>
  <c r="BK185" i="3"/>
  <c r="J106" i="3"/>
  <c r="BK287" i="2"/>
  <c r="BK255" i="2"/>
  <c r="J227" i="2"/>
  <c r="J197" i="2"/>
  <c r="BK173" i="2"/>
  <c r="J154" i="2"/>
  <c r="J126" i="2"/>
  <c r="BK100" i="2"/>
  <c r="J245" i="3"/>
  <c r="BK236" i="3"/>
  <c r="J199" i="3"/>
  <c r="J151" i="3"/>
  <c r="J85" i="3"/>
  <c r="BK171" i="3"/>
  <c r="BK248" i="3"/>
  <c r="J111" i="3"/>
  <c r="J236" i="3"/>
  <c r="BK214" i="3"/>
  <c r="BK151" i="3"/>
  <c r="J306" i="2"/>
  <c r="BK291" i="2"/>
  <c r="J283" i="2"/>
  <c r="BK268" i="2"/>
  <c r="J255" i="2"/>
  <c r="BK236" i="2"/>
  <c r="BK227" i="2"/>
  <c r="J208" i="2"/>
  <c r="BK192" i="2"/>
  <c r="J173" i="2"/>
  <c r="BK164" i="2"/>
  <c r="BK150" i="2"/>
  <c r="BK132" i="2"/>
  <c r="BK120" i="2"/>
  <c r="BK109" i="2"/>
  <c r="BK105" i="2"/>
  <c r="J94" i="2"/>
  <c r="BK97" i="3"/>
  <c r="J214" i="3"/>
  <c r="J135" i="3"/>
  <c r="BK245" i="3"/>
  <c r="J117" i="3"/>
  <c r="J226" i="3"/>
  <c r="BK181" i="3"/>
  <c r="J123" i="3"/>
  <c r="J318" i="2"/>
  <c r="J297" i="2"/>
  <c r="BK279" i="2"/>
  <c r="BK261" i="2"/>
  <c r="J247" i="2"/>
  <c r="J230" i="2"/>
  <c r="J214" i="2"/>
  <c r="J192" i="2"/>
  <c r="BK178" i="2"/>
  <c r="J159" i="2"/>
  <c r="BK144" i="2"/>
  <c r="J120" i="2"/>
  <c r="J100" i="2"/>
  <c r="J156" i="3"/>
  <c r="BK135" i="3"/>
  <c r="J34" i="2" l="1"/>
  <c r="BK207" i="2"/>
  <c r="J207" i="2" s="1"/>
  <c r="J61" i="2" s="1"/>
  <c r="T207" i="2"/>
  <c r="P273" i="2"/>
  <c r="R273" i="2"/>
  <c r="BK282" i="2"/>
  <c r="J282" i="2" s="1"/>
  <c r="J65" i="2" s="1"/>
  <c r="R282" i="2"/>
  <c r="R88" i="2" s="1"/>
  <c r="R87" i="2" s="1"/>
  <c r="P207" i="2"/>
  <c r="R207" i="2"/>
  <c r="BK273" i="2"/>
  <c r="J273" i="2"/>
  <c r="J64" i="2" s="1"/>
  <c r="T273" i="2"/>
  <c r="P282" i="2"/>
  <c r="P88" i="2" s="1"/>
  <c r="P87" i="2" s="1"/>
  <c r="AU55" i="1" s="1"/>
  <c r="T282" i="2"/>
  <c r="BK213" i="3"/>
  <c r="J213" i="3" s="1"/>
  <c r="J61" i="3" s="1"/>
  <c r="P213" i="3"/>
  <c r="R213" i="3"/>
  <c r="T213" i="3"/>
  <c r="BK235" i="3"/>
  <c r="J235" i="3" s="1"/>
  <c r="J62" i="3" s="1"/>
  <c r="P235" i="3"/>
  <c r="R235" i="3"/>
  <c r="T235" i="3"/>
  <c r="T84" i="3" s="1"/>
  <c r="T83" i="3" s="1"/>
  <c r="BK310" i="2"/>
  <c r="J310" i="2"/>
  <c r="J66" i="2" s="1"/>
  <c r="BK317" i="2"/>
  <c r="J317" i="2" s="1"/>
  <c r="J67" i="2" s="1"/>
  <c r="BK260" i="2"/>
  <c r="J260" i="2" s="1"/>
  <c r="J62" i="2" s="1"/>
  <c r="BK267" i="2"/>
  <c r="J267" i="2" s="1"/>
  <c r="J63" i="2" s="1"/>
  <c r="BK247" i="3"/>
  <c r="J247" i="3"/>
  <c r="J63" i="3" s="1"/>
  <c r="J52" i="3"/>
  <c r="F55" i="3"/>
  <c r="BE111" i="3"/>
  <c r="BE129" i="3"/>
  <c r="BE147" i="3"/>
  <c r="BE171" i="3"/>
  <c r="BE199" i="3"/>
  <c r="E48" i="3"/>
  <c r="BE135" i="3"/>
  <c r="BE156" i="3"/>
  <c r="BE166" i="3"/>
  <c r="BE176" i="3"/>
  <c r="BE189" i="3"/>
  <c r="BE204" i="3"/>
  <c r="BE214" i="3"/>
  <c r="BE220" i="3"/>
  <c r="BE239" i="3"/>
  <c r="BE248" i="3"/>
  <c r="BE85" i="3"/>
  <c r="BE97" i="3"/>
  <c r="BE123" i="3"/>
  <c r="BE141" i="3"/>
  <c r="BE161" i="3"/>
  <c r="BE185" i="3"/>
  <c r="BE208" i="3"/>
  <c r="BE232" i="3"/>
  <c r="BE236" i="3"/>
  <c r="BE91" i="3"/>
  <c r="BE102" i="3"/>
  <c r="BE106" i="3"/>
  <c r="BE117" i="3"/>
  <c r="BE151" i="3"/>
  <c r="BE181" i="3"/>
  <c r="BE195" i="3"/>
  <c r="BE226" i="3"/>
  <c r="BE241" i="3"/>
  <c r="BE245" i="3"/>
  <c r="BE297" i="2"/>
  <c r="BE299" i="2"/>
  <c r="BE303" i="2"/>
  <c r="BE306" i="2"/>
  <c r="E48" i="2"/>
  <c r="J52" i="2"/>
  <c r="F55" i="2"/>
  <c r="BE318" i="2"/>
  <c r="AW55" i="1"/>
  <c r="BC55" i="1"/>
  <c r="BE89" i="2"/>
  <c r="BE94" i="2"/>
  <c r="BE100" i="2"/>
  <c r="BE105" i="2"/>
  <c r="BE109" i="2"/>
  <c r="BE114" i="2"/>
  <c r="BE120" i="2"/>
  <c r="BE126" i="2"/>
  <c r="BE132" i="2"/>
  <c r="BE138" i="2"/>
  <c r="BE144" i="2"/>
  <c r="BE150" i="2"/>
  <c r="BE154" i="2"/>
  <c r="BE159" i="2"/>
  <c r="BE164" i="2"/>
  <c r="BE169" i="2"/>
  <c r="BE173" i="2"/>
  <c r="BE178" i="2"/>
  <c r="BE182" i="2"/>
  <c r="BE188" i="2"/>
  <c r="BE192" i="2"/>
  <c r="BE197" i="2"/>
  <c r="BE201" i="2"/>
  <c r="BE208" i="2"/>
  <c r="BE214" i="2"/>
  <c r="BE220" i="2"/>
  <c r="BE227" i="2"/>
  <c r="BE230" i="2"/>
  <c r="BE236" i="2"/>
  <c r="BE241" i="2"/>
  <c r="BE247" i="2"/>
  <c r="BE250" i="2"/>
  <c r="BE255" i="2"/>
  <c r="BE261" i="2"/>
  <c r="BE268" i="2"/>
  <c r="BE274" i="2"/>
  <c r="BE279" i="2"/>
  <c r="BE283" i="2"/>
  <c r="BE287" i="2"/>
  <c r="BE291" i="2"/>
  <c r="BE293" i="2"/>
  <c r="BE311" i="2"/>
  <c r="BB55" i="1"/>
  <c r="BA55" i="1"/>
  <c r="BA54" i="1" s="1"/>
  <c r="W30" i="1" s="1"/>
  <c r="BD55" i="1"/>
  <c r="F35" i="3"/>
  <c r="BB56" i="1" s="1"/>
  <c r="BB54" i="1" s="1"/>
  <c r="W31" i="1" s="1"/>
  <c r="J34" i="3"/>
  <c r="AW56" i="1" s="1"/>
  <c r="F36" i="3"/>
  <c r="BC56" i="1" s="1"/>
  <c r="F34" i="3"/>
  <c r="BA56" i="1" s="1"/>
  <c r="F37" i="3"/>
  <c r="BD56" i="1" s="1"/>
  <c r="BD54" i="1" s="1"/>
  <c r="W33" i="1" s="1"/>
  <c r="BC54" i="1" l="1"/>
  <c r="W32" i="1" s="1"/>
  <c r="R84" i="3"/>
  <c r="R83" i="3" s="1"/>
  <c r="P84" i="3"/>
  <c r="P83" i="3" s="1"/>
  <c r="AU56" i="1" s="1"/>
  <c r="AU54" i="1" s="1"/>
  <c r="T88" i="2"/>
  <c r="T87" i="2" s="1"/>
  <c r="BK88" i="2"/>
  <c r="J88" i="2" s="1"/>
  <c r="J60" i="2" s="1"/>
  <c r="BK84" i="3"/>
  <c r="BK83" i="3" s="1"/>
  <c r="J83" i="3" s="1"/>
  <c r="J59" i="3" s="1"/>
  <c r="J33" i="2"/>
  <c r="AV55" i="1"/>
  <c r="AT55" i="1"/>
  <c r="F33" i="2"/>
  <c r="AZ55" i="1"/>
  <c r="AX54" i="1"/>
  <c r="AW54" i="1"/>
  <c r="AK30" i="1" s="1"/>
  <c r="AY54" i="1"/>
  <c r="F33" i="3"/>
  <c r="AZ56" i="1" s="1"/>
  <c r="J33" i="3"/>
  <c r="AV56" i="1" s="1"/>
  <c r="AT56" i="1" s="1"/>
  <c r="BK87" i="2" l="1"/>
  <c r="J87" i="2" s="1"/>
  <c r="J59" i="2" s="1"/>
  <c r="J84" i="3"/>
  <c r="J60" i="3" s="1"/>
  <c r="J30" i="3"/>
  <c r="AG56" i="1"/>
  <c r="AZ54" i="1"/>
  <c r="W29" i="1" s="1"/>
  <c r="J30" i="2"/>
  <c r="AG55" i="1" s="1"/>
  <c r="J39" i="3" l="1"/>
  <c r="J39" i="2"/>
  <c r="AN55" i="1"/>
  <c r="AN56" i="1"/>
  <c r="AG54" i="1"/>
  <c r="AK26" i="1"/>
  <c r="AV54" i="1"/>
  <c r="AK29" i="1" s="1"/>
  <c r="AK35" i="1" s="1"/>
  <c r="AT54" i="1" l="1"/>
  <c r="AN54" i="1"/>
</calcChain>
</file>

<file path=xl/sharedStrings.xml><?xml version="1.0" encoding="utf-8"?>
<sst xmlns="http://schemas.openxmlformats.org/spreadsheetml/2006/main" count="3882" uniqueCount="748">
  <si>
    <t>Export Komplet</t>
  </si>
  <si>
    <t>VZ</t>
  </si>
  <si>
    <t>2.0</t>
  </si>
  <si>
    <t>ZAMOK</t>
  </si>
  <si>
    <t>False</t>
  </si>
  <si>
    <t>{14e197cf-7ddc-4b85-91de-4b5bae969e07}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</si>
  <si>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</si>
  <si>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</si>
  <si>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</si>
  <si>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</si>
  <si>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</si>
  <si>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</si>
  <si>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</si>
  <si>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</si>
  <si>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</si>
  <si>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</si>
  <si>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</si>
  <si>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Bělá u Malont</t>
  </si>
  <si>
    <t>KSO:</t>
  </si>
  <si>
    <t/>
  </si>
  <si>
    <t>CC-CZ:</t>
  </si>
  <si>
    <t>Místo:</t>
  </si>
  <si>
    <t>Bělá u Malont</t>
  </si>
  <si>
    <t>Datum:</t>
  </si>
  <si>
    <t>Zadavatel:</t>
  </si>
  <si>
    <t>IČ:</t>
  </si>
  <si>
    <t>Státní pozemkový úřad</t>
  </si>
  <si>
    <t>DIČ:</t>
  </si>
  <si>
    <t>Účastník:</t>
  </si>
  <si>
    <t>Vyplň údaj</t>
  </si>
  <si>
    <t>Projektant:</t>
  </si>
  <si>
    <t>Ing. Karel Kahuda</t>
  </si>
  <si>
    <t>True</t>
  </si>
  <si>
    <t>Zpracovatel:</t>
  </si>
  <si>
    <t>Ing.Karel Kahuda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</si>
  <si>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</si>
  <si>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</si>
  <si>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</si>
  <si>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</si>
  <si>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</si>
  <si>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</si>
  <si>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</si>
  <si>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</si>
  <si>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</si>
  <si>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</si>
  <si>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</si>
  <si>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</si>
  <si>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</si>
  <si>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</si>
  <si>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</si>
  <si>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</si>
  <si>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</si>
  <si>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</si>
  <si>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</si>
  <si>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</si>
  <si>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</si>
  <si>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</si>
  <si>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</si>
  <si>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</si>
  <si>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</si>
  <si>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</si>
  <si>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</si>
  <si>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</si>
  <si>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</si>
  <si>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</si>
  <si>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</si>
  <si>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</si>
  <si>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</si>
  <si>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</si>
  <si>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</si>
  <si>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</si>
  <si>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</si>
  <si>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</si>
  <si>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</si>
  <si>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</si>
  <si>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</si>
  <si>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SO.01 Údržba HOZ Bělá u Malont</t>
  </si>
  <si>
    <t>STA</t>
  </si>
  <si>
    <t>1</t>
  </si>
  <si>
    <t>{97f34104-b121-46a1-b321-11e276173b37}</t>
  </si>
  <si>
    <t>2</t>
  </si>
  <si>
    <t>03/2025</t>
  </si>
  <si>
    <t>SO.02 Údržba HOZ Bělá u Malont</t>
  </si>
  <si>
    <t>{79e3ce7b-2136-486b-b664-4ef120e7fc63}</t>
  </si>
  <si>
    <t>KRYCÍ LIST SOUPISU PRACÍ</t>
  </si>
  <si>
    <t>Objekt:</t>
  </si>
  <si>
    <t>02/2025 - SO.01 Údržba HOZ Bělá u Malont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</si>
  <si>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</si>
  <si>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</si>
  <si>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</si>
  <si>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</si>
  <si>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</si>
  <si>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</si>
  <si>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</si>
  <si>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</si>
  <si>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</si>
  <si>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</si>
  <si>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</si>
  <si>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</si>
  <si>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</si>
  <si>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</si>
  <si>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</si>
  <si>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</si>
  <si>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</si>
  <si>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</si>
  <si>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</si>
  <si>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</si>
  <si>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</si>
  <si>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</si>
  <si>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</si>
  <si>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</si>
  <si>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</si>
  <si>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</si>
  <si>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</si>
  <si>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</si>
  <si>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25</t>
  </si>
  <si>
    <t>K</t>
  </si>
  <si>
    <t>121151104</t>
  </si>
  <si>
    <t>Sejmutí ornice plochy do 100 m2 tl vrstvy přes 200 do 250 mm strojně</t>
  </si>
  <si>
    <t>m2</t>
  </si>
  <si>
    <t>CS ÚRS 2025 02</t>
  </si>
  <si>
    <t>4</t>
  </si>
  <si>
    <t>1920511662</t>
  </si>
  <si>
    <t>PP</t>
  </si>
  <si>
    <t>Sejmutí ornice strojně při souvislé ploše do 100 m2, tl. vrstvy přes 200 do 250 mm</t>
  </si>
  <si>
    <t>Online PSC</t>
  </si>
  <si>
    <t>https://podminky.urs.cz/item/CS_URS_2025_02/121151104</t>
  </si>
  <si>
    <t>VV</t>
  </si>
  <si>
    <t>plocha výkopu</t>
  </si>
  <si>
    <t>0,9*4+0,9*5+0,9*37+(1,5*1,9-0,58*0,58*3,14) *3</t>
  </si>
  <si>
    <t>26</t>
  </si>
  <si>
    <t>132154201</t>
  </si>
  <si>
    <t>Hloubení zapažených rýh š do 2000 mm v hornině třídy těžitelnosti I skupiny 1 a 2 objem do 20 m3</t>
  </si>
  <si>
    <t>m3</t>
  </si>
  <si>
    <t>-1214826172</t>
  </si>
  <si>
    <t>Hloubení zapažených rýh šířky přes 800 do 2 000 mm strojně s urovnáním dna do předepsaného profilu a spádu v hornině třídy těžitelnosti I skupiny 1 a 2 do 20 m3</t>
  </si>
  <si>
    <t>https://podminky.urs.cz/item/CS_URS_2025_02/132154201</t>
  </si>
  <si>
    <t>P</t>
  </si>
  <si>
    <t>Poznámka k položce:_x000D_
výkop úseky u šachty č.3 a nad ní +výkop v místě samotné šachty</t>
  </si>
  <si>
    <t>výkop (šířexdélkaxhloubka)úseky u výusti a u šachty č.1  a 2 - objem  potrubí +výkop v místě šachty č.1, č.2 A Č.3</t>
  </si>
  <si>
    <t>0,9*4*1,75 +0,9*5*1,75+0,9*37*1,75 -(3,14*0,186 *0,186*46)+((1,5*1,9*1,5)-(0,58*0,58*3,14*1,5))*3</t>
  </si>
  <si>
    <t>27</t>
  </si>
  <si>
    <t>151101101</t>
  </si>
  <si>
    <t>Zřízení příložného pažení a rozepření stěn rýh hl do 2 m</t>
  </si>
  <si>
    <t>1014175967</t>
  </si>
  <si>
    <t>Zřízení pažení a rozepření stěn rýh pro podzemní vedení příložné pro jakoukoliv mezerovitost, hloubky do 2 m</t>
  </si>
  <si>
    <t>https://podminky.urs.cz/item/CS_URS_2025_02/151101101</t>
  </si>
  <si>
    <t>Poznámka k položce:_x000D_
Výkop v místě opravy  potrubí v úseku nad vyústÍ  a šachty č.1,č.2 a č.3 a u nich přilehlých úseků potrubí</t>
  </si>
  <si>
    <t>46*1,75*2+((1.9*1,75)*2)*3</t>
  </si>
  <si>
    <t>28</t>
  </si>
  <si>
    <t>151101111</t>
  </si>
  <si>
    <t>Odstranění příložného pažení a rozepření stěn rýh hl do 2 m</t>
  </si>
  <si>
    <t>1029863776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</si>
  <si>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</si>
  <si>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</si>
  <si>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29</t>
  </si>
  <si>
    <t>174151101</t>
  </si>
  <si>
    <t>Zásyp jam, šachet rýh nebo kolem objektů sypaninou se zhutněním</t>
  </si>
  <si>
    <t>-1033854733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</si>
  <si>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</si>
  <si>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</si>
  <si>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Poznámka k položce:_x000D_
V trase potrubí u šachty č. 3 a nad ní + okolo šachty</t>
  </si>
  <si>
    <t>0,9*46*0,97+((1,5*1,9*1,5)-(0,58*0,58*3,14*1,5))*3</t>
  </si>
  <si>
    <t>30</t>
  </si>
  <si>
    <t>175151101</t>
  </si>
  <si>
    <t>Obsypání potrubí strojně sypaninou bez prohození, uloženou do 3 m</t>
  </si>
  <si>
    <t>-294913558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</si>
  <si>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</si>
  <si>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</si>
  <si>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Poznámka k položce:_x000D_
V trase potrubí u šachty č. 3 a nad ní</t>
  </si>
  <si>
    <t>obsypání potrubí DN 400, vrstva cca 0,3m nad horní hranu potrubí - objem  potrubí a objem obetonování</t>
  </si>
  <si>
    <t>0,9*0,68*46 - (3,14*0,186 *0,186*46) -2,553</t>
  </si>
  <si>
    <t>31</t>
  </si>
  <si>
    <t>181111131</t>
  </si>
  <si>
    <t>Plošná úprava terénu do 500 m2 zemina skupiny 1 až 4 nerovnosti přes 150 do 200 mm v rovinně a svahu do 1:5</t>
  </si>
  <si>
    <t>-230233632</t>
  </si>
  <si>
    <t>Plošná úprava terénu v zemině skupiny 1 až 4 s urovnáním povrchu bez doplnění ornice souvislé plochy do 500 m2 při nerovnostech terénu přes 150 do 200 mm v rovině nebo na svahu do 1:5</t>
  </si>
  <si>
    <t>https://podminky.urs.cz/item/CS_URS_2025_02/181111131</t>
  </si>
  <si>
    <t xml:space="preserve">Poznámka k položce:_x000D_
plocha cca 1 m okolo vyhloubené rýhy v prostoru u šachty č. 1 a ve dvou úsecích potrubí </t>
  </si>
  <si>
    <t xml:space="preserve">plocha cca 1 m okolo vyhloubené jámy u šachty č. 1,2 a 3 a prostoru rýhy ve 2 úsecích potrubí </t>
  </si>
  <si>
    <t>3*6 - (0,9*4)+ 3*7 - (0,9*5) + 3*39 - (0,9*37)+(3,9*1,5-0,58*0,58*3,14)*2</t>
  </si>
  <si>
    <t>32</t>
  </si>
  <si>
    <t>181351004</t>
  </si>
  <si>
    <t>Rozprostření ornice tl vrstvy přes 200 do 250 mm pl do 100 m2 v rovině nebo ve svahu do 1:5 strojně</t>
  </si>
  <si>
    <t>1708995650</t>
  </si>
  <si>
    <t>Rozprostření a urovnání ornice v rovině nebo ve svahu sklonu do 1:5 strojně při souvislé ploše do 100 m2, tl. vrstvy přes 200 do 250 mm</t>
  </si>
  <si>
    <t>https://podminky.urs.cz/item/CS_URS_2025_02/181351004</t>
  </si>
  <si>
    <t>Poznámka k položce:_x000D_
plocha výkopu rýhy u šachty č.1 +plocha výkopu rýhy ve dvou úsecích potrubí</t>
  </si>
  <si>
    <t xml:space="preserve">plocha výkopu rýhy u šachty č.1 a 2 +plocha výkopu rýhy ve třech úsecích nad výustí a u šachet </t>
  </si>
  <si>
    <t>0,9*4+0,9*5+0,9*37+(1,5*1,9-0,58*0,58*3,14)*3</t>
  </si>
  <si>
    <t>33</t>
  </si>
  <si>
    <t>271572211</t>
  </si>
  <si>
    <t>Podsyp pod základové konstrukce se zhutněním z netříděného štěrkopísku</t>
  </si>
  <si>
    <t>1899779737</t>
  </si>
  <si>
    <t>Podsyp pod základové konstrukce se zhutněním a urovnáním povrchu ze štěrkopísku netříděného</t>
  </si>
  <si>
    <t>https://podminky.urs.cz/item/CS_URS_2025_02/271572211</t>
  </si>
  <si>
    <t>Poznámka k položce:_x000D_
Poznámka k položce: U šachty č. 1,2 a 3</t>
  </si>
  <si>
    <t>(1,327*0,15)*3</t>
  </si>
  <si>
    <t>Součet</t>
  </si>
  <si>
    <t>34</t>
  </si>
  <si>
    <t>340000998</t>
  </si>
  <si>
    <t>Řezání stěnových dílců z lehkých betonů tl do 100 mm</t>
  </si>
  <si>
    <t>m</t>
  </si>
  <si>
    <t>-350630225</t>
  </si>
  <si>
    <t>Řezání stěnových dílců z lehkých betonů tl. do 100 mm</t>
  </si>
  <si>
    <t>https://podminky.urs.cz/item/CS_URS_2025_02/340000998</t>
  </si>
  <si>
    <t>Poznámka k položce:_x000D_
 U šachty č. 1 potrubí DN 300 2x a POZ 1x a u šachty č. 2 potrubí DN 300 2x a POZ 1x</t>
  </si>
  <si>
    <t>(((3,14*0,372)/2 + 0,186 + 0,186)*2 + 0,13+0,13+0,13)*3</t>
  </si>
  <si>
    <t>35</t>
  </si>
  <si>
    <t>451595111</t>
  </si>
  <si>
    <t>Lože pod potrubí otevřený výkop z prohozeného výkopku</t>
  </si>
  <si>
    <t>-2131641377</t>
  </si>
  <si>
    <t>Lože pod potrubí, stoky a drobné objekty v otevřeném výkopu z prohozeného výkopku</t>
  </si>
  <si>
    <t>https://podminky.urs.cz/item/CS_URS_2025_02/451595111</t>
  </si>
  <si>
    <t>Poznámka k položce:_x000D_
Lože pod potrubí 2 úsekky nad výustí a  u šachty č.1</t>
  </si>
  <si>
    <t>(šíře xhloubka xdélka nad čelní výustí )+(šíře xhloubka xdélka prostor v trase potrubí u šachty č. 1 a 2)</t>
  </si>
  <si>
    <t>(0,9*0,1*4)+(0,9*0,1*5)+(0,9*0,1*37)</t>
  </si>
  <si>
    <t>36</t>
  </si>
  <si>
    <t>810391111</t>
  </si>
  <si>
    <t>Přeseknutí betonové trouby DN přes 250 do 400 mm</t>
  </si>
  <si>
    <t>kus</t>
  </si>
  <si>
    <t>618393032</t>
  </si>
  <si>
    <t>Přeseknutí betonové trouby v rovině kolmé nebo skloněné k ose trouby, se začištěním DN přes 250 do 400 mm</t>
  </si>
  <si>
    <t>https://podminky.urs.cz/item/CS_URS_2025_02/810391111</t>
  </si>
  <si>
    <t>Poznámka k položce:_x000D_
Výměna potrubí u výusti a úseky u šachty č. 1 a č.2</t>
  </si>
  <si>
    <t>37</t>
  </si>
  <si>
    <t>890111851</t>
  </si>
  <si>
    <t>Bourání šachet ze zdiva kamenného strojně obestavěného prostoru do 1,5 m3</t>
  </si>
  <si>
    <t>1133973795</t>
  </si>
  <si>
    <t>Bourání šachet a jímek strojně velikosti obestavěného prostoru do 1,5 m3 ze zdiva kamenného</t>
  </si>
  <si>
    <t>https://podminky.urs.cz/item/CS_URS_2025_02/890111851</t>
  </si>
  <si>
    <t>Poznámka k položce:_x000D_
Bourání dna šachty č.1,2 a 3</t>
  </si>
  <si>
    <t>(1,2*1,2*0,5-0,186*0,186*3,14*1,2)*3</t>
  </si>
  <si>
    <t>38</t>
  </si>
  <si>
    <t>890411851</t>
  </si>
  <si>
    <t>Bourání šachet z prefabrikovaných skruží strojně obestavěného prostoru do 1,5 m3</t>
  </si>
  <si>
    <t>530417096</t>
  </si>
  <si>
    <t>Bourání šachet a jímek strojně velikosti obestavěného prostoru do 1,5 m3 z prefabrikovaných skruží</t>
  </si>
  <si>
    <t>https://podminky.urs.cz/item/CS_URS_2025_02/890411851</t>
  </si>
  <si>
    <t>Poznámka k položce:_x000D_
šachta č.1,2 a 3</t>
  </si>
  <si>
    <t>(0,58*0,58*3,14*1-0,50*0,50*3,14*1)*3</t>
  </si>
  <si>
    <t>39</t>
  </si>
  <si>
    <t>894201151</t>
  </si>
  <si>
    <t>Dno šachet tl přes 200 mm z prostého betonu se zvýšenými nároky na prostředí tř. C 25/30</t>
  </si>
  <si>
    <t>935691337</t>
  </si>
  <si>
    <t>Ostatní konstrukce na trubním vedení z prostého betonu dno šachet tloušťky přes 200 mm z betonu se zvýšenými nároky na prostředí tř. C 25/30</t>
  </si>
  <si>
    <t>https://podminky.urs.cz/item/CS_URS_2025_02/894201151</t>
  </si>
  <si>
    <t>Poznámka k položce:_x000D_
Šachta č. 1,2 a3</t>
  </si>
  <si>
    <t>((3,14*0,5*0,5)*0,15)*3</t>
  </si>
  <si>
    <t>40</t>
  </si>
  <si>
    <t>894201193</t>
  </si>
  <si>
    <t>Příplatek za tloušťku dna šachet do 200 mm</t>
  </si>
  <si>
    <t>-1625060971</t>
  </si>
  <si>
    <t>Ostatní konstrukce na trubním vedení z prostého betonu dno šachet tloušťky přes 200 mm Příplatek k ceně za tloušťku dna do 200 mm</t>
  </si>
  <si>
    <t>https://podminky.urs.cz/item/CS_URS_2025_02/894201193</t>
  </si>
  <si>
    <t>41</t>
  </si>
  <si>
    <t>894204161</t>
  </si>
  <si>
    <t>Žlaby šachet průřezu o poloměru do 500 mm z betonu prostého tř. C 25/30</t>
  </si>
  <si>
    <t>1234282745</t>
  </si>
  <si>
    <t>Ostatní konstrukce na trubním vedení z prostého betonu žlaby šachet z prostého betonu tř. C 25/30, průřezu o poloměru do 500 mm</t>
  </si>
  <si>
    <t>https://podminky.urs.cz/item/CS_URS_2025_02/894204161</t>
  </si>
  <si>
    <t>Poznámka k položce:_x000D_
Šachta č. 1,2 a 3</t>
  </si>
  <si>
    <t>((3,14*0,5*0,5)*0,4)*3</t>
  </si>
  <si>
    <t>42</t>
  </si>
  <si>
    <t>895211141</t>
  </si>
  <si>
    <t>Drenážní šachtice kontrolní z betonových dílců DN 1000 mm hloubky do 2 m</t>
  </si>
  <si>
    <t>-805914966</t>
  </si>
  <si>
    <t>https://podminky.urs.cz/item/CS_URS_2025_02/895211141</t>
  </si>
  <si>
    <t>Poznámka k položce:_x000D_
Šachta č.1,2 a 3</t>
  </si>
  <si>
    <t>43</t>
  </si>
  <si>
    <t>899623141</t>
  </si>
  <si>
    <t>Obetonování potrubí nebo zdiva stok betonem prostým tř. C 12/15 v otevřeném výkopu</t>
  </si>
  <si>
    <t>402045060</t>
  </si>
  <si>
    <t>Obetonování potrubí nebo zdiva stok betonem prostým v otevřeném výkopu, betonem tř. C 12/15</t>
  </si>
  <si>
    <t>https://podminky.urs.cz/item/CS_URS_2025_02/899623141</t>
  </si>
  <si>
    <t>Poznámka k položce:_x000D_
Obetonování v místě napojení nového potrubí a zaústění drenážního potrubí</t>
  </si>
  <si>
    <t>3,14*(0,386*0,386-0,186*0,186)*0,5*13+(3,14*0,2*0,2-3,14*0,13*0,13)*3</t>
  </si>
  <si>
    <t>13x obetonování vrstva tloušťky 20cm, délka 0,5m na potrubí DN300+ 3x obetonování zaústění drenážního potrubí</t>
  </si>
  <si>
    <t>44</t>
  </si>
  <si>
    <t>936457112</t>
  </si>
  <si>
    <t>Zálivka kotevních šroubů betonem objemu přes 0,01 do 0,25 m3</t>
  </si>
  <si>
    <t>1763172037</t>
  </si>
  <si>
    <t>Zálivka kotevních šroubů, ocelových konstrukcí a dutin betonem se zvýšenými nároky na prostředí objemu jednotlivě přes 0,01 do 0,25 m3</t>
  </si>
  <si>
    <t>https://podminky.urs.cz/item/CS_URS_2025_02/936457112</t>
  </si>
  <si>
    <t>((3,14*1,3) *0,1*0,1)*3</t>
  </si>
  <si>
    <t>45</t>
  </si>
  <si>
    <t>R-042</t>
  </si>
  <si>
    <t xml:space="preserve">Čištění potrubí strojně tlakovou vodou do D 500 mm při tl. nánosu přes 25% do 50% DN, včetně zajištění potřebné technologické vody potřebné k rozplavení   </t>
  </si>
  <si>
    <t>1124610101</t>
  </si>
  <si>
    <t>rozplavení sedimentů tlakovou vodou pronásledné odsátí kombinovaným vozem"</t>
  </si>
  <si>
    <t>Poznámka k položce:_x000D_
rozplavení sedimentů tlakovou vodou pronásledné odsátí kombinovaným vozem" od šachty č.3 v výusti</t>
  </si>
  <si>
    <t>délka úseků</t>
  </si>
  <si>
    <t>304</t>
  </si>
  <si>
    <t>46</t>
  </si>
  <si>
    <t>R-051</t>
  </si>
  <si>
    <t>Odsátí rozplavených sedimentů včetně jeho ekologické likvidace - v souladu se zákonem o odpadech č. 541/2020 Sb., v platném znění; včetně zajištění potřebné techniky a její dopravy</t>
  </si>
  <si>
    <t>1977582388</t>
  </si>
  <si>
    <t>likvidace odsátého sedimentu z potrubí do D 1500 mm, na místo k tomu určené (skládka TKO nebo ZPF dle výsledku rozboru), včetně zajištění potřebné techniky a její dopravy dopravy (např. kombinovaný čistící vůz)</t>
  </si>
  <si>
    <t xml:space="preserve">Poznámka k položce:_x000D_
likvidace odsátého sedimentu z potrubí do D 1500 mm, na místo k tomu určené (skládka TKO nebo ZPF dle výsledku rozboru), včetně zajištění potřebné techniky a její dopravy   dopravy (např. kombinovaný čistící vůz)_x000D_
</t>
  </si>
  <si>
    <t>R-060</t>
  </si>
  <si>
    <t>Eklologická likvidace suti, vybouraných hmot a inertního materiálu v souladu se zákonem o odpadech č. 541/2020 Sb., v platném znění</t>
  </si>
  <si>
    <t>t</t>
  </si>
  <si>
    <t>-369457128</t>
  </si>
  <si>
    <t>Poznámka k položce:_x000D_
Poznámka k položce: položka zahrnuje náklady na nakládání, vodorovné přemístění a uložení suti, vybouraných hmot a inertních materiálů, včetně poplatků a dalších souvisejících prací (např. administrativní úkony, úklid odvozových tras) v souladu se zákonem o odpadech č. 541/2020 Sb., v platném znění</t>
  </si>
  <si>
    <t>(3x zákrytová deska + čelní výust+dlažba před výustí + bourání 20m potrubí DN300)+ dno šachet a skruže 3x, při uvažované měrné hmotnosti 1m3= 2t</t>
  </si>
  <si>
    <t>(3*0,15)*2+(1,28*2)+(1,4*2*0,05)*2+(0,186*0,186*3,14-0,15*0,15*3,14)*20+((1,2*1,2*0,5-0,186*0,186*3,14*1,2)+(0,58*0,58*3,14*1-0,50*0,50*3,14*1))*3*2</t>
  </si>
  <si>
    <t>Zemní práce</t>
  </si>
  <si>
    <t>114203101</t>
  </si>
  <si>
    <t>Rozebrání dlažeb z lomového kamene nebo betonových tvárnic na sucho</t>
  </si>
  <si>
    <t>1168235781</t>
  </si>
  <si>
    <t>Rozebrání dlažeb nebo záhozů s naložením na dopravní prostředek dlažeb z lomového kamene nebo betonových tvárnic na sucho nebo se spárami vyplněnými pískem nebo drnem</t>
  </si>
  <si>
    <t>https://podminky.urs.cz/item/CS_URS_2025_02/114203101</t>
  </si>
  <si>
    <t>Poznámka k položce:_x000D_
Poznámka k položce: Rozebrání stávající betonové dlažby pod výustí</t>
  </si>
  <si>
    <t>(1,4*2*0,05)</t>
  </si>
  <si>
    <t>48</t>
  </si>
  <si>
    <t>115001101</t>
  </si>
  <si>
    <t>Převedení vody potrubím DN do 100</t>
  </si>
  <si>
    <t>1046972025</t>
  </si>
  <si>
    <t>Převedení vody potrubím průměru DN do 100</t>
  </si>
  <si>
    <t>https://podminky.urs.cz/item/CS_URS_2025_02/115001101</t>
  </si>
  <si>
    <t>Poznámka k položce:_x000D_
Rekonstrukce šachty č. 1 a přilehlého úseku potrubí a úseků potrubí  nad vyústěním</t>
  </si>
  <si>
    <t>4+5+35+1+1+1</t>
  </si>
  <si>
    <t>3</t>
  </si>
  <si>
    <t>122251101</t>
  </si>
  <si>
    <t>Odkopávky a prokopávky nezapažené v hornině třídy těžitelnosti I skupiny 3 objem do 20 m3 strojně</t>
  </si>
  <si>
    <t>538128673</t>
  </si>
  <si>
    <t>Odkopávky a prokopávky nezapažené strojně v hornině třídy těžitelnosti I skupiny 3 do 20 m3</t>
  </si>
  <si>
    <t>https://podminky.urs.cz/item/CS_URS_2025_02/122251101</t>
  </si>
  <si>
    <t>(1,1+1,1+0,7)*0,7*0,4</t>
  </si>
  <si>
    <t>(1,1+1,1+0,7)*1,5*0,4</t>
  </si>
  <si>
    <t>(0,7*0,7*3,5)+(0,9*0,4*3,5)</t>
  </si>
  <si>
    <t>6</t>
  </si>
  <si>
    <t>172153101</t>
  </si>
  <si>
    <t>Zřízení těsnicího jádra nebo vrstvy š do 1 m z hornin třídy těžitelnosti I a II skupiny 1 až 4 zhutněných do 100 % PS C</t>
  </si>
  <si>
    <t>171136301</t>
  </si>
  <si>
    <t>Zřízení těsnícího jádra nebo těsnící vrstvy zemních a kamenitých hrází přehradních a jiných vodních nádrží z horniny třídy těžitelnosti I a II, skupiny 1 až 4 se zhutněním do 100 % PS - koef. C vodorovné šířky vrstvy do 1 m</t>
  </si>
  <si>
    <t>https://podminky.urs.cz/item/CS_URS_2025_02/172153101</t>
  </si>
  <si>
    <t>49</t>
  </si>
  <si>
    <t>1743562106</t>
  </si>
  <si>
    <t>Poznámka k položce:_x000D_
Rekonstrukce šachty č. 3 a přilehlého úseku potrubí a 2 úseků potrubí  nad touto šachtou</t>
  </si>
  <si>
    <t>3*0,5</t>
  </si>
  <si>
    <t>7</t>
  </si>
  <si>
    <t>174151102</t>
  </si>
  <si>
    <t>Zásyp v prostoru s omezeným pohybem stroje sypaninou se zhutněním</t>
  </si>
  <si>
    <t>1572948781</t>
  </si>
  <si>
    <t>Zásyp sypaninou z jakékoliv horniny strojně s uložením výkopku ve vrstvách se zhutněním v prostorách s omezeným pohybem stroje s urovnáním povrchu zásypu</t>
  </si>
  <si>
    <t>https://podminky.urs.cz/item/CS_URS_2025_02/174151102</t>
  </si>
  <si>
    <t>(1,2*0,8*4)-(0,19*0,19*3,14*4)</t>
  </si>
  <si>
    <t>50</t>
  </si>
  <si>
    <t>181411121</t>
  </si>
  <si>
    <t>Založení lučního trávníku výsevem pl do 1000 m2 v rovině a ve svahu do 1:5</t>
  </si>
  <si>
    <t>-1819271881</t>
  </si>
  <si>
    <t>Založení trávníku na půdě předem připravené plochy do 1000 m2 výsevem včetně utažení lučního v rovině nebo na svahu do 1:5</t>
  </si>
  <si>
    <t>https://podminky.urs.cz/item/CS_URS_2025_02/181411121</t>
  </si>
  <si>
    <t>Poznámka k položce:_x000D_
Založení trávníku na ploše u šachty č.3  + plocha podél dvou úseků potrubí nad touto šachtou</t>
  </si>
  <si>
    <t>6*4+6*5+6*37</t>
  </si>
  <si>
    <t xml:space="preserve">(délka x šířka) plocha u výusti a u  šachty č.1 a 2  + plocha podélpřilehlých úseků potrubí </t>
  </si>
  <si>
    <t>51</t>
  </si>
  <si>
    <t>M</t>
  </si>
  <si>
    <t>00572472</t>
  </si>
  <si>
    <t>osivo směs travní krajinná-rovinná</t>
  </si>
  <si>
    <t>kg</t>
  </si>
  <si>
    <t>8</t>
  </si>
  <si>
    <t>-2055971681</t>
  </si>
  <si>
    <t>276*0,02 "Přepočtené koeficientem množství</t>
  </si>
  <si>
    <t>181951111</t>
  </si>
  <si>
    <t>Úprava pláně v hornině třídy těžitelnosti I skupiny 1 až 3 bez zhutnění strojně</t>
  </si>
  <si>
    <t>1173693497</t>
  </si>
  <si>
    <t>Úprava pláně vyrovnáním výškových rozdílů strojně v hornině třídy těžitelnosti I, skupiny 1 až 3 bez zhutnění</t>
  </si>
  <si>
    <t>https://podminky.urs.cz/item/CS_URS_2025_02/181951111</t>
  </si>
  <si>
    <t>3*6</t>
  </si>
  <si>
    <t>9</t>
  </si>
  <si>
    <t>182151111</t>
  </si>
  <si>
    <t>Svahování v zářezech v hornině třídy těžitelnosti I skupiny 1 až 3 strojně</t>
  </si>
  <si>
    <t>-583379000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</si>
  <si>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</si>
  <si>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</si>
  <si>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1,9*0,7*2</t>
  </si>
  <si>
    <t>Zakládání</t>
  </si>
  <si>
    <t>10</t>
  </si>
  <si>
    <t>270210222</t>
  </si>
  <si>
    <t>Zdivo základové z lomového kamene rubové bez zatření spár na maltu MC 15</t>
  </si>
  <si>
    <t>956434110</t>
  </si>
  <si>
    <t>Zdivo základové z lomového kamene na hloubku do 5 m, v prostoru zapaženém nebo nezapaženém s odstraněním napadávky, bez úpravy povrchu základové spáry, s dodáním všech hmot rubové z lomového kamene lomařsky upraveného, jednostranně lícované, tl. od 250 do 450 mm bez zatření spár, na maltu cementovou MC 15</t>
  </si>
  <si>
    <t>https://podminky.urs.cz/item/CS_URS_2025_02/270210222</t>
  </si>
  <si>
    <t>0,7*0,7*3,5</t>
  </si>
  <si>
    <t>Svislé a kompletní konstrukce</t>
  </si>
  <si>
    <t>321213113</t>
  </si>
  <si>
    <t>Zdivo nadzákladové z lomového kamene vodních staveb výplňové na maltu MC 15</t>
  </si>
  <si>
    <t>-1330741778</t>
  </si>
  <si>
    <t>Zdivo nadzákladové z lomového kamene vodních staveb přehrad, jezů a plavebních komor, spodní stavby vodních elektráren, odběrných věží a výpustných zařízení, opěrných zdí, šachet, šachtic a ostatních konstrukcí výplňové z lomového kamene tříděného na maltu cementovou MC 15</t>
  </si>
  <si>
    <t>https://podminky.urs.cz/item/CS_URS_2025_02/321213113</t>
  </si>
  <si>
    <t>0,9*0,4*3,5</t>
  </si>
  <si>
    <t>Vodorovné konstrukce</t>
  </si>
  <si>
    <t>13</t>
  </si>
  <si>
    <t>463212111</t>
  </si>
  <si>
    <t>Rovnanina z lomového kamene upraveného s vyklínováním spár úlomky kamene</t>
  </si>
  <si>
    <t>-1629024579</t>
  </si>
  <si>
    <t>Rovnanina z lomového kamene upraveného, tříděného jakékoliv tloušťky rovnaniny s vyklínováním spár a dutin úlomky kamene</t>
  </si>
  <si>
    <t>https://podminky.urs.cz/item/CS_URS_2025_02/463212111</t>
  </si>
  <si>
    <t>(0,9+0,9+0,5)*1,5*0,4</t>
  </si>
  <si>
    <t>14</t>
  </si>
  <si>
    <t>463451113</t>
  </si>
  <si>
    <t>Prolití kamenné rovnaniny maltou MC 15</t>
  </si>
  <si>
    <t>997969262</t>
  </si>
  <si>
    <t>Prolití konstrukce z kamene rovnaniny cementovou maltou MC-15</t>
  </si>
  <si>
    <t>https://podminky.urs.cz/item/CS_URS_2025_02/463451113</t>
  </si>
  <si>
    <t>Trubní vedení</t>
  </si>
  <si>
    <t>15</t>
  </si>
  <si>
    <t>810391811</t>
  </si>
  <si>
    <t>Bourání stávajícího potrubí z betonu DN přes 200 do 400</t>
  </si>
  <si>
    <t>-2100355106</t>
  </si>
  <si>
    <t>Bourání stávajícího potrubí z betonu v otevřeném výkopu DN přes 200 do 400</t>
  </si>
  <si>
    <t>https://podminky.urs.cz/item/CS_URS_2025_02/810391811</t>
  </si>
  <si>
    <t>Poznámka k položce:_x000D_
Bourání úseků potrubí nad výustním čelem, o š.č.1 a č.2</t>
  </si>
  <si>
    <t>16</t>
  </si>
  <si>
    <t>811377111</t>
  </si>
  <si>
    <t>Kladení netěsněného potrubí z trub betonových DN 300</t>
  </si>
  <si>
    <t>1723877613</t>
  </si>
  <si>
    <t>Kladení netěsněného potrubí z trub betonových do DN 300</t>
  </si>
  <si>
    <t>https://podminky.urs.cz/item/CS_URS_2025_02/811377111</t>
  </si>
  <si>
    <t>Poznámka k položce:_x000D_
Bourání úseků potrubí nad výustním čelem, a š.č.1 a č.2</t>
  </si>
  <si>
    <t>17</t>
  </si>
  <si>
    <t>59221011</t>
  </si>
  <si>
    <t>trouba betonová přímá DN 300 dl 100cm</t>
  </si>
  <si>
    <t>-1645837998</t>
  </si>
  <si>
    <t>54</t>
  </si>
  <si>
    <t>871228111</t>
  </si>
  <si>
    <t>Kladení drenážního potrubí z tvrdého PVC průměru přes 90 do 150 mm</t>
  </si>
  <si>
    <t>-219464738</t>
  </si>
  <si>
    <t>Kladení drenážního potrubí z plastických hmot do připravené rýhy z tvrdého PVC, průměru přes 90 do 150 mm</t>
  </si>
  <si>
    <t>https://podminky.urs.cz/item/CS_URS_2025_02/871228111</t>
  </si>
  <si>
    <t>Poznámka k položce:_x000D_
Napojení POZ u šachty č.1,2 a 3</t>
  </si>
  <si>
    <t>55</t>
  </si>
  <si>
    <t>28613241</t>
  </si>
  <si>
    <t>trubka drenážní korugovaná sendvičová HD-PE SN 8 perforace 360° pro liniové stavby DN 100</t>
  </si>
  <si>
    <t>1979729626</t>
  </si>
  <si>
    <t>22</t>
  </si>
  <si>
    <t>894414211</t>
  </si>
  <si>
    <t>Osazení betonových nebo železobetonových dílců pro šachty desek zákrytových</t>
  </si>
  <si>
    <t>532286099</t>
  </si>
  <si>
    <t>https://podminky.urs.cz/item/CS_URS_2025_02/894414211</t>
  </si>
  <si>
    <t xml:space="preserve">Poznámka k položce:_x000D_
Poznámka k položce: Osazení u šachty č. 5 </t>
  </si>
  <si>
    <t>23</t>
  </si>
  <si>
    <t>59225710</t>
  </si>
  <si>
    <t>deska betonová zákrytová pro studny, šachty a jímky půlená D 130x7,5cm</t>
  </si>
  <si>
    <t>-111714660</t>
  </si>
  <si>
    <t>Poznámka k položce:_x000D_
u šachty č.5</t>
  </si>
  <si>
    <t>24</t>
  </si>
  <si>
    <t>899304811</t>
  </si>
  <si>
    <t>Demontáž poklopů betonových nebo ŽB včetně rámu hmotnosti přes 150 kg</t>
  </si>
  <si>
    <t>886878780</t>
  </si>
  <si>
    <t>Demontáž poklopů betonových a železobetonových včetně rámu, hmotnosti jednotlivě přes 150 kg</t>
  </si>
  <si>
    <t>https://podminky.urs.cz/item/CS_URS_2025_02/899304811</t>
  </si>
  <si>
    <t>Poznámka k položce:_x000D_
Poznámka k položce: Šachty č. 1,2 a 3 - odstranění  poklopů.</t>
  </si>
  <si>
    <t>Ostatní konstrukce a práce, bourání</t>
  </si>
  <si>
    <t>18</t>
  </si>
  <si>
    <t>966035112</t>
  </si>
  <si>
    <t>Bourání konstrukcí LTM zdiva cihelného nebo smíšeného na MC strojně</t>
  </si>
  <si>
    <t>-6447064</t>
  </si>
  <si>
    <t>Bourání konstrukcí LTM ve vodních tocích s přemístěním suti na hromady na vzdálenost do 20 m nebo s naložením na dopravní prostředek strojně ze zdiva cihelného nebo smíšeného na maltu cementovou</t>
  </si>
  <si>
    <t>https://podminky.urs.cz/item/CS_URS_2025_02/966035112</t>
  </si>
  <si>
    <t>Poznámka k položce:_x000D_
výustní čelo</t>
  </si>
  <si>
    <t>(3,5*0,9*0,4)</t>
  </si>
  <si>
    <t>998</t>
  </si>
  <si>
    <t>Přesun hmot</t>
  </si>
  <si>
    <t>19</t>
  </si>
  <si>
    <t>998318011</t>
  </si>
  <si>
    <t>Přesun hmot pro meliorační kanály</t>
  </si>
  <si>
    <t>403162368</t>
  </si>
  <si>
    <t>Přesun hmot pro meliorační kanály dopravní vzdálenost do 1 000 m</t>
  </si>
  <si>
    <t>https://podminky.urs.cz/item/CS_URS_2025_02/998318011</t>
  </si>
  <si>
    <t>03/2025 - SO.02 Údržba HOZ Bělá u Malont</t>
  </si>
  <si>
    <t>-1484604830</t>
  </si>
  <si>
    <t>Poznámka k položce:_x000D_
plocha výkopu v trase potrubí a šachty č.1</t>
  </si>
  <si>
    <t>0,9*20+0,9*15+(1,5*1,9-0,58*0,58*3,14)</t>
  </si>
  <si>
    <t>11645658</t>
  </si>
  <si>
    <t>Poznámka k položce:_x000D_
výkop úseky u šachty č.1 +výkop v místě samotné šachty a nad výustěním</t>
  </si>
  <si>
    <t>výkop (šířexdélkaxhloubka)úseky u výusti došachty č.2 na HOZ 203_130 a u šachty č.1  a nad ní - objem  potrubí +výkop v místě šachty</t>
  </si>
  <si>
    <t>0,9*20*1,75 +0,9*15*1,75 -(3,14*0,186 *0,186*35)+((1,5*1,9*1,5)-(0,58*0,58*3,14*1,5))</t>
  </si>
  <si>
    <t>980329769</t>
  </si>
  <si>
    <t>Poznámka k položce:_x000D_
ve výkopu v místě opravy  potrubí v úseku nad vyústěním do šachty č.3 HOZ 203_130 a šachty č.1 a nad ní</t>
  </si>
  <si>
    <t>35*1,75*2+1.9*1,75*2</t>
  </si>
  <si>
    <t>1962078289</t>
  </si>
  <si>
    <t>5</t>
  </si>
  <si>
    <t>-1293699813</t>
  </si>
  <si>
    <t>Poznámka k položce:_x000D_
v místě opravy  potrubí v úseku nad vyústěním do šachty č.3 HOZ 203_130 a šachty č.1 a nad ní</t>
  </si>
  <si>
    <t>0,9*35*0,97+((1,5*1,9*1,5)-(0,58*0,58*3,14*1,5))</t>
  </si>
  <si>
    <t>-1489041975</t>
  </si>
  <si>
    <t>Poznámka k položce:_x000D_
v místě opravy  potrubí v úseku nad vyústěním do šachty č.3 HOZ 203_130 a šachty č.1 a u ní</t>
  </si>
  <si>
    <t>obsypání potrubí DN 300, vrstva cca 0,3m nad horní hranu potrubí - objem  potrubí a objem obetonování</t>
  </si>
  <si>
    <t>0,9*0,68*35 - (3,14*0,186 *0,186*35) -1,371</t>
  </si>
  <si>
    <t>643775968</t>
  </si>
  <si>
    <t xml:space="preserve">plocha cca 1 m okolo vyhloubené jámy u šachty č. 3 a prostoru rýhy ve 2 úsecích potrubí </t>
  </si>
  <si>
    <t>3*22 - (0,9*20)+ 3*17 - (0,9*15)+3,9*1,5-0,58*0,58*3,14</t>
  </si>
  <si>
    <t>639884795</t>
  </si>
  <si>
    <t xml:space="preserve">plocha výkopu rýhy u šachty č.3 +plocha výkopu rýhy ve dvou úsecích nad touto šachtou </t>
  </si>
  <si>
    <t>0,9*32+0,9*14+0,9*14+(1,5*1,9-0,58*0,58*3,14)</t>
  </si>
  <si>
    <t>88630943</t>
  </si>
  <si>
    <t>Poznámka k položce:_x000D_
Poznámka k položce: U šachty č. 1</t>
  </si>
  <si>
    <t>1,327*0,15</t>
  </si>
  <si>
    <t>691532741</t>
  </si>
  <si>
    <t>Poznámka k položce:_x000D_
 U šachty č. 1 potrubí DN 300 2x a POZ 1x</t>
  </si>
  <si>
    <t>((3,14*0,372)/2 + 0,186 + 0,186)*2 + 0,13+0,13+0,13</t>
  </si>
  <si>
    <t>566319228</t>
  </si>
  <si>
    <t>(šíře xhloubka xdélka nad čelní výustí )+(šíře xhloubka xdélka prostor v trase potrubí nad šachtou č. 1)</t>
  </si>
  <si>
    <t>(0,9*0,1*20)+(0,9*0,1*15)</t>
  </si>
  <si>
    <t>755691534</t>
  </si>
  <si>
    <t>Poznámka k položce:_x000D_
Výměna potrubí u šachty č. 1 a oprava potrubí v úseku nad vyústěnímu</t>
  </si>
  <si>
    <t>11</t>
  </si>
  <si>
    <t>770105690</t>
  </si>
  <si>
    <t>Poznámka k položce:_x000D_
Výměna potrubí u šachty č. 1 a v úseku nad vyústěním</t>
  </si>
  <si>
    <t>20+15</t>
  </si>
  <si>
    <t>-1442678144</t>
  </si>
  <si>
    <t>Poznámka k položce:_x000D_
Bourání dna šachty č.1</t>
  </si>
  <si>
    <t>1,2*1,2*0,5-0,186*0,186*3,14*1,2</t>
  </si>
  <si>
    <t>-1541354625</t>
  </si>
  <si>
    <t>Poznámka k položce:_x000D_
šachta č.1</t>
  </si>
  <si>
    <t>0,58*0,58*3,14*1-0,50*0,50*3,14*1</t>
  </si>
  <si>
    <t>1316586547</t>
  </si>
  <si>
    <t>Poznámka k položce:_x000D_
Šachta č. 1</t>
  </si>
  <si>
    <t>(3,14*0,5*0,5)*0,15</t>
  </si>
  <si>
    <t>1541476531</t>
  </si>
  <si>
    <t>Poznámka k položce:_x000D_
š.č. 1</t>
  </si>
  <si>
    <t>-1999752683</t>
  </si>
  <si>
    <t>(3,14*0,5*0,5)*0,4</t>
  </si>
  <si>
    <t>-368514341</t>
  </si>
  <si>
    <t>Poznámka k položce:_x000D_
Šachta č.1</t>
  </si>
  <si>
    <t>20</t>
  </si>
  <si>
    <t>1183901768</t>
  </si>
  <si>
    <t>Poznámka k položce:_x000D_
šachta č. 1</t>
  </si>
  <si>
    <t>-58760910</t>
  </si>
  <si>
    <t>3,14*(0,386*0,386-0,186*0,186)*0,5*7+3,14*0,2*0,2-3,14*0,13*0,13*1</t>
  </si>
  <si>
    <t>7x obetonování vrstva tloušťky 20cm, délka 0,5m na potrubí DN300+ 1x obetonování zaústění drenážního potrubí</t>
  </si>
  <si>
    <t>1001988389</t>
  </si>
  <si>
    <t>(3,14*1,3) *0,1*0,1</t>
  </si>
  <si>
    <t>-970236181</t>
  </si>
  <si>
    <t>Poznámka k položce:_x000D_
rozplavení sedimentů tlakovou vodou pronásledné odsátí kombinovaným vozem"</t>
  </si>
  <si>
    <t>137</t>
  </si>
  <si>
    <t>1303785036</t>
  </si>
  <si>
    <t xml:space="preserve">Eklologická likvidace suti, vybouraných hmot a inertního materiálu v souladu se zákonem o odpadech č. 541/2020 Sb., v platném znění  </t>
  </si>
  <si>
    <t>-590412490</t>
  </si>
  <si>
    <t xml:space="preserve">Eklologická likvidace suti, vybouraných hmot a inertního materiálu v souladu se zákonem o odpadech č. 541/2020 Sb., v platném znění </t>
  </si>
  <si>
    <t xml:space="preserve">Poznámka k položce:_x000D_
položka zahrnuje náklady na nakládání, vodorovné přemístění a uložení suti, vybouraných hmot a inertních materiálů, včetně poplatků a dalších souvisejících prací (např. administrativní úkony, úklid odvozových tras) v souladu se zákonem o odpadech č. 541/2020 Sb., v platném znění   
</t>
  </si>
  <si>
    <t>((3,14*0,186 *0,186-3,14*0,15*0,15)*15+(1,2*1,2*0,5-0,186*0,186*3,14*1,2)+(0,58*0,58*3,14*1-0,50*0,50*3,14*1)+0,15)*2</t>
  </si>
  <si>
    <t xml:space="preserve">vybourané potrubí 15m+základ šachty+skružové dílce+zákrytová deska při uvažované měrné hmotnosti 1m3= 2t </t>
  </si>
  <si>
    <t>451342827</t>
  </si>
  <si>
    <t>20+1+15</t>
  </si>
  <si>
    <t>737062346</t>
  </si>
  <si>
    <t>-1482919978</t>
  </si>
  <si>
    <t>6*32+6*14+6*14</t>
  </si>
  <si>
    <t>(délka x šířka) plocha u šachty č.1  + plocha podél dvou úseků potrubí u této šachty a nad vyústěním potrubí</t>
  </si>
  <si>
    <t>1235354431</t>
  </si>
  <si>
    <t>360*0,02 "Přepočtené koeficientem množství</t>
  </si>
  <si>
    <t>-704054622</t>
  </si>
  <si>
    <t>225284708</t>
  </si>
  <si>
    <t>512024464</t>
  </si>
  <si>
    <t>Poznámka k položce:_x000D_
Napojení POZ u šachty č.1</t>
  </si>
  <si>
    <t>1584152053</t>
  </si>
  <si>
    <t>1539884563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</si>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</sst>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890111851" TargetMode="External"/><Relationship Id="rId18" Type="http://schemas.openxmlformats.org/officeDocument/2006/relationships/hyperlink" Target="https://podminky.urs.cz/item/CS_URS_2025_02/895211141" TargetMode="External"/><Relationship Id="rId26" Type="http://schemas.openxmlformats.org/officeDocument/2006/relationships/hyperlink" Target="https://podminky.urs.cz/item/CS_URS_2025_02/174151102" TargetMode="External"/><Relationship Id="rId39" Type="http://schemas.openxmlformats.org/officeDocument/2006/relationships/hyperlink" Target="https://podminky.urs.cz/item/CS_URS_2025_02/966035112" TargetMode="External"/><Relationship Id="rId21" Type="http://schemas.openxmlformats.org/officeDocument/2006/relationships/hyperlink" Target="https://podminky.urs.cz/item/CS_URS_2025_02/114203101" TargetMode="External"/><Relationship Id="rId34" Type="http://schemas.openxmlformats.org/officeDocument/2006/relationships/hyperlink" Target="https://podminky.urs.cz/item/CS_URS_2025_02/810391811" TargetMode="External"/><Relationship Id="rId7" Type="http://schemas.openxmlformats.org/officeDocument/2006/relationships/hyperlink" Target="https://podminky.urs.cz/item/CS_URS_2025_02/181111131" TargetMode="External"/><Relationship Id="rId2" Type="http://schemas.openxmlformats.org/officeDocument/2006/relationships/hyperlink" Target="https://podminky.urs.cz/item/CS_URS_2025_02/132154201" TargetMode="External"/><Relationship Id="rId16" Type="http://schemas.openxmlformats.org/officeDocument/2006/relationships/hyperlink" Target="https://podminky.urs.cz/item/CS_URS_2025_02/894201193" TargetMode="External"/><Relationship Id="rId20" Type="http://schemas.openxmlformats.org/officeDocument/2006/relationships/hyperlink" Target="https://podminky.urs.cz/item/CS_URS_2025_02/936457112" TargetMode="External"/><Relationship Id="rId29" Type="http://schemas.openxmlformats.org/officeDocument/2006/relationships/hyperlink" Target="https://podminky.urs.cz/item/CS_URS_2025_02/182151111" TargetMode="External"/><Relationship Id="rId41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121151104" TargetMode="External"/><Relationship Id="rId6" Type="http://schemas.openxmlformats.org/officeDocument/2006/relationships/hyperlink" Target="https://podminky.urs.cz/item/CS_URS_2025_02/175151101" TargetMode="External"/><Relationship Id="rId11" Type="http://schemas.openxmlformats.org/officeDocument/2006/relationships/hyperlink" Target="https://podminky.urs.cz/item/CS_URS_2025_02/451595111" TargetMode="External"/><Relationship Id="rId24" Type="http://schemas.openxmlformats.org/officeDocument/2006/relationships/hyperlink" Target="https://podminky.urs.cz/item/CS_URS_2025_02/172153101" TargetMode="External"/><Relationship Id="rId32" Type="http://schemas.openxmlformats.org/officeDocument/2006/relationships/hyperlink" Target="https://podminky.urs.cz/item/CS_URS_2025_02/463212111" TargetMode="External"/><Relationship Id="rId37" Type="http://schemas.openxmlformats.org/officeDocument/2006/relationships/hyperlink" Target="https://podminky.urs.cz/item/CS_URS_2025_02/894414211" TargetMode="External"/><Relationship Id="rId40" Type="http://schemas.openxmlformats.org/officeDocument/2006/relationships/hyperlink" Target="https://podminky.urs.cz/item/CS_URS_2025_02/998318011" TargetMode="External"/><Relationship Id="rId5" Type="http://schemas.openxmlformats.org/officeDocument/2006/relationships/hyperlink" Target="https://podminky.urs.cz/item/CS_URS_2025_02/174151101" TargetMode="External"/><Relationship Id="rId15" Type="http://schemas.openxmlformats.org/officeDocument/2006/relationships/hyperlink" Target="https://podminky.urs.cz/item/CS_URS_2025_02/894201151" TargetMode="External"/><Relationship Id="rId23" Type="http://schemas.openxmlformats.org/officeDocument/2006/relationships/hyperlink" Target="https://podminky.urs.cz/item/CS_URS_2025_02/122251101" TargetMode="External"/><Relationship Id="rId28" Type="http://schemas.openxmlformats.org/officeDocument/2006/relationships/hyperlink" Target="https://podminky.urs.cz/item/CS_URS_2025_02/181951111" TargetMode="External"/><Relationship Id="rId36" Type="http://schemas.openxmlformats.org/officeDocument/2006/relationships/hyperlink" Target="https://podminky.urs.cz/item/CS_URS_2025_02/871228111" TargetMode="External"/><Relationship Id="rId10" Type="http://schemas.openxmlformats.org/officeDocument/2006/relationships/hyperlink" Target="https://podminky.urs.cz/item/CS_URS_2025_02/340000998" TargetMode="External"/><Relationship Id="rId19" Type="http://schemas.openxmlformats.org/officeDocument/2006/relationships/hyperlink" Target="https://podminky.urs.cz/item/CS_URS_2025_02/899623141" TargetMode="External"/><Relationship Id="rId31" Type="http://schemas.openxmlformats.org/officeDocument/2006/relationships/hyperlink" Target="https://podminky.urs.cz/item/CS_URS_2025_02/321213113" TargetMode="External"/><Relationship Id="rId4" Type="http://schemas.openxmlformats.org/officeDocument/2006/relationships/hyperlink" Target="https://podminky.urs.cz/item/CS_URS_2025_02/151101111" TargetMode="External"/><Relationship Id="rId9" Type="http://schemas.openxmlformats.org/officeDocument/2006/relationships/hyperlink" Target="https://podminky.urs.cz/item/CS_URS_2025_02/271572211" TargetMode="External"/><Relationship Id="rId14" Type="http://schemas.openxmlformats.org/officeDocument/2006/relationships/hyperlink" Target="https://podminky.urs.cz/item/CS_URS_2025_02/890411851" TargetMode="External"/><Relationship Id="rId22" Type="http://schemas.openxmlformats.org/officeDocument/2006/relationships/hyperlink" Target="https://podminky.urs.cz/item/CS_URS_2025_02/115001101" TargetMode="External"/><Relationship Id="rId27" Type="http://schemas.openxmlformats.org/officeDocument/2006/relationships/hyperlink" Target="https://podminky.urs.cz/item/CS_URS_2025_02/181411121" TargetMode="External"/><Relationship Id="rId30" Type="http://schemas.openxmlformats.org/officeDocument/2006/relationships/hyperlink" Target="https://podminky.urs.cz/item/CS_URS_2025_02/270210222" TargetMode="External"/><Relationship Id="rId35" Type="http://schemas.openxmlformats.org/officeDocument/2006/relationships/hyperlink" Target="https://podminky.urs.cz/item/CS_URS_2025_02/811377111" TargetMode="External"/><Relationship Id="rId8" Type="http://schemas.openxmlformats.org/officeDocument/2006/relationships/hyperlink" Target="https://podminky.urs.cz/item/CS_URS_2025_02/181351004" TargetMode="External"/><Relationship Id="rId3" Type="http://schemas.openxmlformats.org/officeDocument/2006/relationships/hyperlink" Target="https://podminky.urs.cz/item/CS_URS_2025_02/151101101" TargetMode="External"/><Relationship Id="rId12" Type="http://schemas.openxmlformats.org/officeDocument/2006/relationships/hyperlink" Target="https://podminky.urs.cz/item/CS_URS_2025_02/810391111" TargetMode="External"/><Relationship Id="rId17" Type="http://schemas.openxmlformats.org/officeDocument/2006/relationships/hyperlink" Target="https://podminky.urs.cz/item/CS_URS_2025_02/894204161" TargetMode="External"/><Relationship Id="rId25" Type="http://schemas.openxmlformats.org/officeDocument/2006/relationships/hyperlink" Target="https://podminky.urs.cz/item/CS_URS_2025_02/172153101" TargetMode="External"/><Relationship Id="rId33" Type="http://schemas.openxmlformats.org/officeDocument/2006/relationships/hyperlink" Target="https://podminky.urs.cz/item/CS_URS_2025_02/463451113" TargetMode="External"/><Relationship Id="rId38" Type="http://schemas.openxmlformats.org/officeDocument/2006/relationships/hyperlink" Target="https://podminky.urs.cz/item/CS_URS_2025_02/8993048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1351004" TargetMode="External"/><Relationship Id="rId13" Type="http://schemas.openxmlformats.org/officeDocument/2006/relationships/hyperlink" Target="https://podminky.urs.cz/item/CS_URS_2025_02/810391811" TargetMode="External"/><Relationship Id="rId18" Type="http://schemas.openxmlformats.org/officeDocument/2006/relationships/hyperlink" Target="https://podminky.urs.cz/item/CS_URS_2025_02/894204161" TargetMode="External"/><Relationship Id="rId26" Type="http://schemas.openxmlformats.org/officeDocument/2006/relationships/hyperlink" Target="https://podminky.urs.cz/item/CS_URS_2025_02/811377111" TargetMode="External"/><Relationship Id="rId3" Type="http://schemas.openxmlformats.org/officeDocument/2006/relationships/hyperlink" Target="https://podminky.urs.cz/item/CS_URS_2025_02/151101101" TargetMode="External"/><Relationship Id="rId21" Type="http://schemas.openxmlformats.org/officeDocument/2006/relationships/hyperlink" Target="https://podminky.urs.cz/item/CS_URS_2025_02/899623141" TargetMode="External"/><Relationship Id="rId7" Type="http://schemas.openxmlformats.org/officeDocument/2006/relationships/hyperlink" Target="https://podminky.urs.cz/item/CS_URS_2025_02/181111131" TargetMode="External"/><Relationship Id="rId12" Type="http://schemas.openxmlformats.org/officeDocument/2006/relationships/hyperlink" Target="https://podminky.urs.cz/item/CS_URS_2025_02/810391111" TargetMode="External"/><Relationship Id="rId17" Type="http://schemas.openxmlformats.org/officeDocument/2006/relationships/hyperlink" Target="https://podminky.urs.cz/item/CS_URS_2025_02/894201193" TargetMode="External"/><Relationship Id="rId25" Type="http://schemas.openxmlformats.org/officeDocument/2006/relationships/hyperlink" Target="https://podminky.urs.cz/item/CS_URS_2025_02/181411121" TargetMode="External"/><Relationship Id="rId2" Type="http://schemas.openxmlformats.org/officeDocument/2006/relationships/hyperlink" Target="https://podminky.urs.cz/item/CS_URS_2025_02/132154201" TargetMode="External"/><Relationship Id="rId16" Type="http://schemas.openxmlformats.org/officeDocument/2006/relationships/hyperlink" Target="https://podminky.urs.cz/item/CS_URS_2025_02/894201151" TargetMode="External"/><Relationship Id="rId20" Type="http://schemas.openxmlformats.org/officeDocument/2006/relationships/hyperlink" Target="https://podminky.urs.cz/item/CS_URS_2025_02/899304811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s://podminky.urs.cz/item/CS_URS_2025_02/121151104" TargetMode="External"/><Relationship Id="rId6" Type="http://schemas.openxmlformats.org/officeDocument/2006/relationships/hyperlink" Target="https://podminky.urs.cz/item/CS_URS_2025_02/175151101" TargetMode="External"/><Relationship Id="rId11" Type="http://schemas.openxmlformats.org/officeDocument/2006/relationships/hyperlink" Target="https://podminky.urs.cz/item/CS_URS_2025_02/451595111" TargetMode="External"/><Relationship Id="rId24" Type="http://schemas.openxmlformats.org/officeDocument/2006/relationships/hyperlink" Target="https://podminky.urs.cz/item/CS_URS_2025_02/172153101" TargetMode="External"/><Relationship Id="rId5" Type="http://schemas.openxmlformats.org/officeDocument/2006/relationships/hyperlink" Target="https://podminky.urs.cz/item/CS_URS_2025_02/174151101" TargetMode="External"/><Relationship Id="rId15" Type="http://schemas.openxmlformats.org/officeDocument/2006/relationships/hyperlink" Target="https://podminky.urs.cz/item/CS_URS_2025_02/890411851" TargetMode="External"/><Relationship Id="rId23" Type="http://schemas.openxmlformats.org/officeDocument/2006/relationships/hyperlink" Target="https://podminky.urs.cz/item/CS_URS_2025_02/115001101" TargetMode="External"/><Relationship Id="rId28" Type="http://schemas.openxmlformats.org/officeDocument/2006/relationships/hyperlink" Target="https://podminky.urs.cz/item/CS_URS_2025_02/998318011" TargetMode="External"/><Relationship Id="rId10" Type="http://schemas.openxmlformats.org/officeDocument/2006/relationships/hyperlink" Target="https://podminky.urs.cz/item/CS_URS_2025_02/340000998" TargetMode="External"/><Relationship Id="rId19" Type="http://schemas.openxmlformats.org/officeDocument/2006/relationships/hyperlink" Target="https://podminky.urs.cz/item/CS_URS_2025_02/895211141" TargetMode="External"/><Relationship Id="rId4" Type="http://schemas.openxmlformats.org/officeDocument/2006/relationships/hyperlink" Target="https://podminky.urs.cz/item/CS_URS_2025_02/151101111" TargetMode="External"/><Relationship Id="rId9" Type="http://schemas.openxmlformats.org/officeDocument/2006/relationships/hyperlink" Target="https://podminky.urs.cz/item/CS_URS_2025_02/271572211" TargetMode="External"/><Relationship Id="rId14" Type="http://schemas.openxmlformats.org/officeDocument/2006/relationships/hyperlink" Target="https://podminky.urs.cz/item/CS_URS_2025_02/890111851" TargetMode="External"/><Relationship Id="rId22" Type="http://schemas.openxmlformats.org/officeDocument/2006/relationships/hyperlink" Target="https://podminky.urs.cz/item/CS_URS_2025_02/936457112" TargetMode="External"/><Relationship Id="rId27" Type="http://schemas.openxmlformats.org/officeDocument/2006/relationships/hyperlink" Target="https://podminky.urs.cz/item/CS_URS_2025_02/8712281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2" t="s">
        <v>14</v>
      </c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24"/>
      <c r="AQ5" s="24"/>
      <c r="AR5" s="22"/>
      <c r="BE5" s="329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34" t="s">
        <v>17</v>
      </c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24"/>
      <c r="AQ6" s="24"/>
      <c r="AR6" s="22"/>
      <c r="BE6" s="330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30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29</v>
      </c>
      <c r="AO8" s="24"/>
      <c r="AP8" s="24"/>
      <c r="AQ8" s="24"/>
      <c r="AR8" s="22"/>
      <c r="BE8" s="330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0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19</v>
      </c>
      <c r="AO10" s="24"/>
      <c r="AP10" s="24"/>
      <c r="AQ10" s="24"/>
      <c r="AR10" s="22"/>
      <c r="BE10" s="330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0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0"/>
      <c r="BS12" s="19" t="s">
        <v>6</v>
      </c>
    </row>
    <row r="13" spans="1:74" s="1" customFormat="1" ht="12" customHeight="1">
      <c r="B13" s="23"/>
      <c r="C13" s="24"/>
      <c r="D13" s="31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29</v>
      </c>
      <c r="AO13" s="24"/>
      <c r="AP13" s="24"/>
      <c r="AQ13" s="24"/>
      <c r="AR13" s="22"/>
      <c r="BE13" s="330"/>
      <c r="BS13" s="19" t="s">
        <v>6</v>
      </c>
    </row>
    <row r="14" spans="1:74" ht="12.75">
      <c r="B14" s="23"/>
      <c r="C14" s="24"/>
      <c r="D14" s="24"/>
      <c r="E14" s="335" t="s">
        <v>29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1" t="s">
        <v>27</v>
      </c>
      <c r="AL14" s="24"/>
      <c r="AM14" s="24"/>
      <c r="AN14" s="33" t="s">
        <v>29</v>
      </c>
      <c r="AO14" s="24"/>
      <c r="AP14" s="24"/>
      <c r="AQ14" s="24"/>
      <c r="AR14" s="22"/>
      <c r="BE14" s="330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0"/>
      <c r="BS15" s="19" t="s">
        <v>4</v>
      </c>
    </row>
    <row r="16" spans="1:74" s="1" customFormat="1" ht="12" customHeight="1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19</v>
      </c>
      <c r="AO16" s="24"/>
      <c r="AP16" s="24"/>
      <c r="AQ16" s="24"/>
      <c r="AR16" s="22"/>
      <c r="BE16" s="330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0"/>
      <c r="BS17" s="19" t="s">
        <v>32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0"/>
      <c r="BS18" s="19" t="s">
        <v>6</v>
      </c>
    </row>
    <row r="19" spans="1:71" s="1" customFormat="1" ht="12" customHeight="1">
      <c r="B19" s="23"/>
      <c r="C19" s="24"/>
      <c r="D19" s="31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19</v>
      </c>
      <c r="AO19" s="24"/>
      <c r="AP19" s="24"/>
      <c r="AQ19" s="24"/>
      <c r="AR19" s="22"/>
      <c r="BE19" s="330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0"/>
      <c r="BS20" s="19" t="s">
        <v>32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0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0"/>
    </row>
    <row r="23" spans="1:71" s="1" customFormat="1" ht="48" customHeight="1">
      <c r="B23" s="23"/>
      <c r="C23" s="24"/>
      <c r="D23" s="24"/>
      <c r="E23" s="337" t="s">
        <v>36</v>
      </c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24"/>
      <c r="AP23" s="24"/>
      <c r="AQ23" s="24"/>
      <c r="AR23" s="22"/>
      <c r="BE23" s="330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0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0"/>
    </row>
    <row r="26" spans="1:71" s="2" customFormat="1" ht="25.9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8">
        <f>ROUND(AG54,2)</f>
        <v>0</v>
      </c>
      <c r="AL26" s="339"/>
      <c r="AM26" s="339"/>
      <c r="AN26" s="339"/>
      <c r="AO26" s="339"/>
      <c r="AP26" s="38"/>
      <c r="AQ26" s="38"/>
      <c r="AR26" s="41"/>
      <c r="BE26" s="330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0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0" t="s">
        <v>38</v>
      </c>
      <c r="M28" s="340"/>
      <c r="N28" s="340"/>
      <c r="O28" s="340"/>
      <c r="P28" s="340"/>
      <c r="Q28" s="38"/>
      <c r="R28" s="38"/>
      <c r="S28" s="38"/>
      <c r="T28" s="38"/>
      <c r="U28" s="38"/>
      <c r="V28" s="38"/>
      <c r="W28" s="340" t="s">
        <v>39</v>
      </c>
      <c r="X28" s="340"/>
      <c r="Y28" s="340"/>
      <c r="Z28" s="340"/>
      <c r="AA28" s="340"/>
      <c r="AB28" s="340"/>
      <c r="AC28" s="340"/>
      <c r="AD28" s="340"/>
      <c r="AE28" s="340"/>
      <c r="AF28" s="38"/>
      <c r="AG28" s="38"/>
      <c r="AH28" s="38"/>
      <c r="AI28" s="38"/>
      <c r="AJ28" s="38"/>
      <c r="AK28" s="340" t="s">
        <v>40</v>
      </c>
      <c r="AL28" s="340"/>
      <c r="AM28" s="340"/>
      <c r="AN28" s="340"/>
      <c r="AO28" s="340"/>
      <c r="AP28" s="38"/>
      <c r="AQ28" s="38"/>
      <c r="AR28" s="41"/>
      <c r="BE28" s="330"/>
    </row>
    <row r="29" spans="1:71" s="3" customFormat="1" ht="14.45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343">
        <v>0.21</v>
      </c>
      <c r="M29" s="342"/>
      <c r="N29" s="342"/>
      <c r="O29" s="342"/>
      <c r="P29" s="342"/>
      <c r="Q29" s="43"/>
      <c r="R29" s="43"/>
      <c r="S29" s="43"/>
      <c r="T29" s="43"/>
      <c r="U29" s="43"/>
      <c r="V29" s="43"/>
      <c r="W29" s="341">
        <f>ROUND(AZ54, 2)</f>
        <v>0</v>
      </c>
      <c r="X29" s="342"/>
      <c r="Y29" s="342"/>
      <c r="Z29" s="342"/>
      <c r="AA29" s="342"/>
      <c r="AB29" s="342"/>
      <c r="AC29" s="342"/>
      <c r="AD29" s="342"/>
      <c r="AE29" s="342"/>
      <c r="AF29" s="43"/>
      <c r="AG29" s="43"/>
      <c r="AH29" s="43"/>
      <c r="AI29" s="43"/>
      <c r="AJ29" s="43"/>
      <c r="AK29" s="341">
        <f>ROUND(AV54, 2)</f>
        <v>0</v>
      </c>
      <c r="AL29" s="342"/>
      <c r="AM29" s="342"/>
      <c r="AN29" s="342"/>
      <c r="AO29" s="342"/>
      <c r="AP29" s="43"/>
      <c r="AQ29" s="43"/>
      <c r="AR29" s="44"/>
      <c r="BE29" s="331"/>
    </row>
    <row r="30" spans="1:71" s="3" customFormat="1" ht="14.45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343">
        <v>0.12</v>
      </c>
      <c r="M30" s="342"/>
      <c r="N30" s="342"/>
      <c r="O30" s="342"/>
      <c r="P30" s="342"/>
      <c r="Q30" s="43"/>
      <c r="R30" s="43"/>
      <c r="S30" s="43"/>
      <c r="T30" s="43"/>
      <c r="U30" s="43"/>
      <c r="V30" s="43"/>
      <c r="W30" s="341">
        <f>ROUND(BA54, 2)</f>
        <v>0</v>
      </c>
      <c r="X30" s="342"/>
      <c r="Y30" s="342"/>
      <c r="Z30" s="342"/>
      <c r="AA30" s="342"/>
      <c r="AB30" s="342"/>
      <c r="AC30" s="342"/>
      <c r="AD30" s="342"/>
      <c r="AE30" s="342"/>
      <c r="AF30" s="43"/>
      <c r="AG30" s="43"/>
      <c r="AH30" s="43"/>
      <c r="AI30" s="43"/>
      <c r="AJ30" s="43"/>
      <c r="AK30" s="341">
        <f>ROUND(AW54, 2)</f>
        <v>0</v>
      </c>
      <c r="AL30" s="342"/>
      <c r="AM30" s="342"/>
      <c r="AN30" s="342"/>
      <c r="AO30" s="342"/>
      <c r="AP30" s="43"/>
      <c r="AQ30" s="43"/>
      <c r="AR30" s="44"/>
      <c r="BE30" s="331"/>
    </row>
    <row r="31" spans="1:71" s="3" customFormat="1" ht="14.45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343">
        <v>0.21</v>
      </c>
      <c r="M31" s="342"/>
      <c r="N31" s="342"/>
      <c r="O31" s="342"/>
      <c r="P31" s="342"/>
      <c r="Q31" s="43"/>
      <c r="R31" s="43"/>
      <c r="S31" s="43"/>
      <c r="T31" s="43"/>
      <c r="U31" s="43"/>
      <c r="V31" s="43"/>
      <c r="W31" s="341">
        <f>ROUND(BB54, 2)</f>
        <v>0</v>
      </c>
      <c r="X31" s="342"/>
      <c r="Y31" s="342"/>
      <c r="Z31" s="342"/>
      <c r="AA31" s="342"/>
      <c r="AB31" s="342"/>
      <c r="AC31" s="342"/>
      <c r="AD31" s="342"/>
      <c r="AE31" s="342"/>
      <c r="AF31" s="43"/>
      <c r="AG31" s="43"/>
      <c r="AH31" s="43"/>
      <c r="AI31" s="43"/>
      <c r="AJ31" s="43"/>
      <c r="AK31" s="341">
        <v>0</v>
      </c>
      <c r="AL31" s="342"/>
      <c r="AM31" s="342"/>
      <c r="AN31" s="342"/>
      <c r="AO31" s="342"/>
      <c r="AP31" s="43"/>
      <c r="AQ31" s="43"/>
      <c r="AR31" s="44"/>
      <c r="BE31" s="331"/>
    </row>
    <row r="32" spans="1:71" s="3" customFormat="1" ht="14.45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343">
        <v>0.12</v>
      </c>
      <c r="M32" s="342"/>
      <c r="N32" s="342"/>
      <c r="O32" s="342"/>
      <c r="P32" s="342"/>
      <c r="Q32" s="43"/>
      <c r="R32" s="43"/>
      <c r="S32" s="43"/>
      <c r="T32" s="43"/>
      <c r="U32" s="43"/>
      <c r="V32" s="43"/>
      <c r="W32" s="341">
        <f>ROUND(BC54, 2)</f>
        <v>0</v>
      </c>
      <c r="X32" s="342"/>
      <c r="Y32" s="342"/>
      <c r="Z32" s="342"/>
      <c r="AA32" s="342"/>
      <c r="AB32" s="342"/>
      <c r="AC32" s="342"/>
      <c r="AD32" s="342"/>
      <c r="AE32" s="342"/>
      <c r="AF32" s="43"/>
      <c r="AG32" s="43"/>
      <c r="AH32" s="43"/>
      <c r="AI32" s="43"/>
      <c r="AJ32" s="43"/>
      <c r="AK32" s="341">
        <v>0</v>
      </c>
      <c r="AL32" s="342"/>
      <c r="AM32" s="342"/>
      <c r="AN32" s="342"/>
      <c r="AO32" s="342"/>
      <c r="AP32" s="43"/>
      <c r="AQ32" s="43"/>
      <c r="AR32" s="44"/>
      <c r="BE32" s="331"/>
    </row>
    <row r="33" spans="1:57" s="3" customFormat="1" ht="14.45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343">
        <v>0</v>
      </c>
      <c r="M33" s="342"/>
      <c r="N33" s="342"/>
      <c r="O33" s="342"/>
      <c r="P33" s="342"/>
      <c r="Q33" s="43"/>
      <c r="R33" s="43"/>
      <c r="S33" s="43"/>
      <c r="T33" s="43"/>
      <c r="U33" s="43"/>
      <c r="V33" s="43"/>
      <c r="W33" s="341">
        <f>ROUND(BD54, 2)</f>
        <v>0</v>
      </c>
      <c r="X33" s="342"/>
      <c r="Y33" s="342"/>
      <c r="Z33" s="342"/>
      <c r="AA33" s="342"/>
      <c r="AB33" s="342"/>
      <c r="AC33" s="342"/>
      <c r="AD33" s="342"/>
      <c r="AE33" s="342"/>
      <c r="AF33" s="43"/>
      <c r="AG33" s="43"/>
      <c r="AH33" s="43"/>
      <c r="AI33" s="43"/>
      <c r="AJ33" s="43"/>
      <c r="AK33" s="341">
        <v>0</v>
      </c>
      <c r="AL33" s="342"/>
      <c r="AM33" s="342"/>
      <c r="AN33" s="342"/>
      <c r="AO33" s="342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344" t="s">
        <v>49</v>
      </c>
      <c r="Y35" s="345"/>
      <c r="Z35" s="345"/>
      <c r="AA35" s="345"/>
      <c r="AB35" s="345"/>
      <c r="AC35" s="47"/>
      <c r="AD35" s="47"/>
      <c r="AE35" s="47"/>
      <c r="AF35" s="47"/>
      <c r="AG35" s="47"/>
      <c r="AH35" s="47"/>
      <c r="AI35" s="47"/>
      <c r="AJ35" s="47"/>
      <c r="AK35" s="346">
        <f>SUM(AK26:AK33)</f>
        <v>0</v>
      </c>
      <c r="AL35" s="345"/>
      <c r="AM35" s="345"/>
      <c r="AN35" s="345"/>
      <c r="AO35" s="347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02/2025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8" t="str">
        <f>K6</f>
        <v>Údržba HOZ Bělá u Malont</v>
      </c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Bělá u Malont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0" t="str">
        <f>IF(AN8= "","",AN8)</f>
        <v>Vyplň údaj</v>
      </c>
      <c r="AN47" s="350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6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Státní pozemkový úřad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51" t="str">
        <f>IF(E17="","",E17)</f>
        <v>Ing. Karel Kahuda</v>
      </c>
      <c r="AN49" s="352"/>
      <c r="AO49" s="352"/>
      <c r="AP49" s="352"/>
      <c r="AQ49" s="38"/>
      <c r="AR49" s="41"/>
      <c r="AS49" s="353" t="s">
        <v>51</v>
      </c>
      <c r="AT49" s="354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6" customHeight="1">
      <c r="A50" s="36"/>
      <c r="B50" s="37"/>
      <c r="C50" s="31" t="s">
        <v>28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33</v>
      </c>
      <c r="AJ50" s="38"/>
      <c r="AK50" s="38"/>
      <c r="AL50" s="38"/>
      <c r="AM50" s="351" t="str">
        <f>IF(E20="","",E20)</f>
        <v>Ing.Karel Kahuda</v>
      </c>
      <c r="AN50" s="352"/>
      <c r="AO50" s="352"/>
      <c r="AP50" s="352"/>
      <c r="AQ50" s="38"/>
      <c r="AR50" s="41"/>
      <c r="AS50" s="355"/>
      <c r="AT50" s="356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7"/>
      <c r="AT51" s="358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9" t="s">
        <v>52</v>
      </c>
      <c r="D52" s="360"/>
      <c r="E52" s="360"/>
      <c r="F52" s="360"/>
      <c r="G52" s="360"/>
      <c r="H52" s="68"/>
      <c r="I52" s="361" t="s">
        <v>53</v>
      </c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2" t="s">
        <v>54</v>
      </c>
      <c r="AH52" s="360"/>
      <c r="AI52" s="360"/>
      <c r="AJ52" s="360"/>
      <c r="AK52" s="360"/>
      <c r="AL52" s="360"/>
      <c r="AM52" s="360"/>
      <c r="AN52" s="361" t="s">
        <v>55</v>
      </c>
      <c r="AO52" s="360"/>
      <c r="AP52" s="360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6">
        <f>ROUND(SUM(AG55:AG56),2)</f>
        <v>0</v>
      </c>
      <c r="AH54" s="366"/>
      <c r="AI54" s="366"/>
      <c r="AJ54" s="366"/>
      <c r="AK54" s="366"/>
      <c r="AL54" s="366"/>
      <c r="AM54" s="366"/>
      <c r="AN54" s="367">
        <f>SUM(AG54,AT54)</f>
        <v>0</v>
      </c>
      <c r="AO54" s="367"/>
      <c r="AP54" s="367"/>
      <c r="AQ54" s="80" t="s">
        <v>19</v>
      </c>
      <c r="AR54" s="81"/>
      <c r="AS54" s="82">
        <f>ROUND(SUM(AS55:AS56),2)</f>
        <v>0</v>
      </c>
      <c r="AT54" s="83">
        <f>ROUND(SUM(AV54:AW54),2)</f>
        <v>0</v>
      </c>
      <c r="AU54" s="84">
        <f>ROUND(SUM(AU55:AU56),5)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ROUND(SUM(AZ55:AZ56),2)</f>
        <v>0</v>
      </c>
      <c r="BA54" s="83">
        <f>ROUND(SUM(BA55:BA56),2)</f>
        <v>0</v>
      </c>
      <c r="BB54" s="83">
        <f>ROUND(SUM(BB55:BB56),2)</f>
        <v>0</v>
      </c>
      <c r="BC54" s="83">
        <f>ROUND(SUM(BC55:BC56),2)</f>
        <v>0</v>
      </c>
      <c r="BD54" s="85">
        <f>ROUND(SUM(BD55:BD56),2)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19</v>
      </c>
    </row>
    <row r="55" spans="1:91" s="7" customFormat="1" ht="14.45" customHeight="1">
      <c r="A55" s="88" t="s">
        <v>75</v>
      </c>
      <c r="B55" s="89"/>
      <c r="C55" s="90"/>
      <c r="D55" s="365" t="s">
        <v>14</v>
      </c>
      <c r="E55" s="365"/>
      <c r="F55" s="365"/>
      <c r="G55" s="365"/>
      <c r="H55" s="365"/>
      <c r="I55" s="91"/>
      <c r="J55" s="365" t="s">
        <v>76</v>
      </c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3">
        <f>'02-2025 - SO.01 Údržba HO...'!J30</f>
        <v>0</v>
      </c>
      <c r="AH55" s="364"/>
      <c r="AI55" s="364"/>
      <c r="AJ55" s="364"/>
      <c r="AK55" s="364"/>
      <c r="AL55" s="364"/>
      <c r="AM55" s="364"/>
      <c r="AN55" s="363">
        <f>SUM(AG55,AT55)</f>
        <v>0</v>
      </c>
      <c r="AO55" s="364"/>
      <c r="AP55" s="364"/>
      <c r="AQ55" s="92" t="s">
        <v>77</v>
      </c>
      <c r="AR55" s="93"/>
      <c r="AS55" s="94">
        <v>0</v>
      </c>
      <c r="AT55" s="95">
        <f>ROUND(SUM(AV55:AW55),2)</f>
        <v>0</v>
      </c>
      <c r="AU55" s="96">
        <f>'02-2025 - SO.01 Údržba HO...'!P87</f>
        <v>0</v>
      </c>
      <c r="AV55" s="95">
        <f>'02-2025 - SO.01 Údržba HO...'!J33</f>
        <v>0</v>
      </c>
      <c r="AW55" s="95">
        <f>'02-2025 - SO.01 Údržba HO...'!J34</f>
        <v>0</v>
      </c>
      <c r="AX55" s="95">
        <f>'02-2025 - SO.01 Údržba HO...'!J35</f>
        <v>0</v>
      </c>
      <c r="AY55" s="95">
        <f>'02-2025 - SO.01 Údržba HO...'!J36</f>
        <v>0</v>
      </c>
      <c r="AZ55" s="95">
        <f>'02-2025 - SO.01 Údržba HO...'!F33</f>
        <v>0</v>
      </c>
      <c r="BA55" s="95">
        <f>'02-2025 - SO.01 Údržba HO...'!F34</f>
        <v>0</v>
      </c>
      <c r="BB55" s="95">
        <f>'02-2025 - SO.01 Údržba HO...'!F35</f>
        <v>0</v>
      </c>
      <c r="BC55" s="95">
        <f>'02-2025 - SO.01 Údržba HO...'!F36</f>
        <v>0</v>
      </c>
      <c r="BD55" s="97">
        <f>'02-2025 - SO.01 Údržba HO...'!F37</f>
        <v>0</v>
      </c>
      <c r="BT55" s="98" t="s">
        <v>78</v>
      </c>
      <c r="BV55" s="98" t="s">
        <v>73</v>
      </c>
      <c r="BW55" s="98" t="s">
        <v>79</v>
      </c>
      <c r="BX55" s="98" t="s">
        <v>5</v>
      </c>
      <c r="CL55" s="98" t="s">
        <v>19</v>
      </c>
      <c r="CM55" s="98" t="s">
        <v>80</v>
      </c>
    </row>
    <row r="56" spans="1:91" s="7" customFormat="1" ht="14.45" customHeight="1">
      <c r="A56" s="88" t="s">
        <v>75</v>
      </c>
      <c r="B56" s="89"/>
      <c r="C56" s="90"/>
      <c r="D56" s="365" t="s">
        <v>81</v>
      </c>
      <c r="E56" s="365"/>
      <c r="F56" s="365"/>
      <c r="G56" s="365"/>
      <c r="H56" s="365"/>
      <c r="I56" s="91"/>
      <c r="J56" s="365" t="s">
        <v>82</v>
      </c>
      <c r="K56" s="365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63">
        <f>'03-2025 - SO.02 Údržba HO...'!J30</f>
        <v>0</v>
      </c>
      <c r="AH56" s="364"/>
      <c r="AI56" s="364"/>
      <c r="AJ56" s="364"/>
      <c r="AK56" s="364"/>
      <c r="AL56" s="364"/>
      <c r="AM56" s="364"/>
      <c r="AN56" s="363">
        <f>SUM(AG56,AT56)</f>
        <v>0</v>
      </c>
      <c r="AO56" s="364"/>
      <c r="AP56" s="364"/>
      <c r="AQ56" s="92" t="s">
        <v>77</v>
      </c>
      <c r="AR56" s="93"/>
      <c r="AS56" s="99">
        <v>0</v>
      </c>
      <c r="AT56" s="100">
        <f>ROUND(SUM(AV56:AW56),2)</f>
        <v>0</v>
      </c>
      <c r="AU56" s="101">
        <f>'03-2025 - SO.02 Údržba HO...'!P83</f>
        <v>0</v>
      </c>
      <c r="AV56" s="100">
        <f>'03-2025 - SO.02 Údržba HO...'!J33</f>
        <v>0</v>
      </c>
      <c r="AW56" s="100">
        <f>'03-2025 - SO.02 Údržba HO...'!J34</f>
        <v>0</v>
      </c>
      <c r="AX56" s="100">
        <f>'03-2025 - SO.02 Údržba HO...'!J35</f>
        <v>0</v>
      </c>
      <c r="AY56" s="100">
        <f>'03-2025 - SO.02 Údržba HO...'!J36</f>
        <v>0</v>
      </c>
      <c r="AZ56" s="100">
        <f>'03-2025 - SO.02 Údržba HO...'!F33</f>
        <v>0</v>
      </c>
      <c r="BA56" s="100">
        <f>'03-2025 - SO.02 Údržba HO...'!F34</f>
        <v>0</v>
      </c>
      <c r="BB56" s="100">
        <f>'03-2025 - SO.02 Údržba HO...'!F35</f>
        <v>0</v>
      </c>
      <c r="BC56" s="100">
        <f>'03-2025 - SO.02 Údržba HO...'!F36</f>
        <v>0</v>
      </c>
      <c r="BD56" s="102">
        <f>'03-2025 - SO.02 Údržba HO...'!F37</f>
        <v>0</v>
      </c>
      <c r="BT56" s="98" t="s">
        <v>78</v>
      </c>
      <c r="BV56" s="98" t="s">
        <v>73</v>
      </c>
      <c r="BW56" s="98" t="s">
        <v>83</v>
      </c>
      <c r="BX56" s="98" t="s">
        <v>5</v>
      </c>
      <c r="CL56" s="98" t="s">
        <v>19</v>
      </c>
      <c r="CM56" s="98" t="s">
        <v>80</v>
      </c>
    </row>
    <row r="57" spans="1:91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91" s="2" customFormat="1" ht="6.95" customHeight="1">
      <c r="A58" s="36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algorithmName="SHA-512" hashValue="7Kg2YPBltYsK+q7zw5+gJwY5EikzJW6Uzc/awepzYAXPxBBwsoN5TO5sJTX87IFD4h4aYeR+RaITXws6DNu9AQ==" saltValue="9rs0EyDxe3b2+0vXSJM9w/kMwKVWeeFBatn1EbQpDtI1FDp7Epmz/xMDrMvd0RaZPu96HOW56ic7lwVpN2NZx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2-2025 - SO.01 Údržba HO...'!C2" display="/" xr:uid="{00000000-0004-0000-0000-000000000000}"/>
    <hyperlink ref="A56" location="'03-2025 - SO.02 Údržba HO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21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79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80</v>
      </c>
    </row>
    <row r="4" spans="1:46" s="1" customFormat="1" ht="24.95" customHeight="1">
      <c r="B4" s="22"/>
      <c r="D4" s="105" t="s">
        <v>84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4.45" customHeight="1">
      <c r="B7" s="22"/>
      <c r="E7" s="369" t="str">
        <f>'Rekapitulace stavby'!K6</f>
        <v>Údržba HOZ Bělá u Malont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85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71" t="s">
        <v>86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Vyplň údaj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31</v>
      </c>
      <c r="F21" s="36"/>
      <c r="G21" s="36"/>
      <c r="H21" s="36"/>
      <c r="I21" s="107" t="s">
        <v>27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34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35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.4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37</v>
      </c>
      <c r="E30" s="36"/>
      <c r="F30" s="36"/>
      <c r="G30" s="36"/>
      <c r="H30" s="36"/>
      <c r="I30" s="36"/>
      <c r="J30" s="116">
        <f>ROUND(J87,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39</v>
      </c>
      <c r="G32" s="36"/>
      <c r="H32" s="36"/>
      <c r="I32" s="117" t="s">
        <v>38</v>
      </c>
      <c r="J32" s="117" t="s">
        <v>40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41</v>
      </c>
      <c r="E33" s="107" t="s">
        <v>42</v>
      </c>
      <c r="F33" s="119">
        <f>ROUND((SUM(BE87:BE320)),  2)</f>
        <v>0</v>
      </c>
      <c r="G33" s="36"/>
      <c r="H33" s="36"/>
      <c r="I33" s="120">
        <v>0.21</v>
      </c>
      <c r="J33" s="119">
        <f>ROUND(((SUM(BE87:BE320))*I33),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43</v>
      </c>
      <c r="F34" s="119">
        <f>ROUND((SUM(BF87:BF320)),  2)</f>
        <v>0</v>
      </c>
      <c r="G34" s="36"/>
      <c r="H34" s="36"/>
      <c r="I34" s="120">
        <v>0.12</v>
      </c>
      <c r="J34" s="119">
        <f>ROUND(((SUM(BF87:BF320))*I34),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44</v>
      </c>
      <c r="F35" s="119">
        <f>ROUND((SUM(BG87:BG320)),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45</v>
      </c>
      <c r="F36" s="119">
        <f>ROUND((SUM(BH87:BH320)),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46</v>
      </c>
      <c r="F37" s="119">
        <f>ROUND((SUM(BI87:BI320)),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47</v>
      </c>
      <c r="E39" s="123"/>
      <c r="F39" s="123"/>
      <c r="G39" s="124" t="s">
        <v>48</v>
      </c>
      <c r="H39" s="125" t="s">
        <v>49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87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4.45" customHeight="1">
      <c r="A48" s="36"/>
      <c r="B48" s="37"/>
      <c r="C48" s="38"/>
      <c r="D48" s="38"/>
      <c r="E48" s="376" t="str">
        <f>E7</f>
        <v>Údržba HOZ Bělá u Malont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85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5.6" customHeight="1">
      <c r="A50" s="36"/>
      <c r="B50" s="37"/>
      <c r="C50" s="38"/>
      <c r="D50" s="38"/>
      <c r="E50" s="348" t="str">
        <f>E9</f>
        <v>02/2025 - SO.01 Údržba HOZ Bělá u Malont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Bělá u Malont</v>
      </c>
      <c r="G52" s="38"/>
      <c r="H52" s="38"/>
      <c r="I52" s="31" t="s">
        <v>23</v>
      </c>
      <c r="J52" s="61" t="str">
        <f>IF(J12="","",J12)</f>
        <v>Vyplň údaj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6" customHeight="1">
      <c r="A54" s="36"/>
      <c r="B54" s="37"/>
      <c r="C54" s="31" t="s">
        <v>24</v>
      </c>
      <c r="D54" s="38"/>
      <c r="E54" s="38"/>
      <c r="F54" s="29" t="str">
        <f>E15</f>
        <v>Státní pozemkový úřad</v>
      </c>
      <c r="G54" s="38"/>
      <c r="H54" s="38"/>
      <c r="I54" s="31" t="s">
        <v>30</v>
      </c>
      <c r="J54" s="34" t="str">
        <f>E21</f>
        <v>Ing. Karel Kahuda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6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Ing.Karel Kahuda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88</v>
      </c>
      <c r="D57" s="133"/>
      <c r="E57" s="133"/>
      <c r="F57" s="133"/>
      <c r="G57" s="133"/>
      <c r="H57" s="133"/>
      <c r="I57" s="133"/>
      <c r="J57" s="134" t="s">
        <v>89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69</v>
      </c>
      <c r="D59" s="38"/>
      <c r="E59" s="38"/>
      <c r="F59" s="38"/>
      <c r="G59" s="38"/>
      <c r="H59" s="38"/>
      <c r="I59" s="38"/>
      <c r="J59" s="79">
        <f>J87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90</v>
      </c>
    </row>
    <row r="60" spans="1:47" s="9" customFormat="1" ht="24.95" customHeight="1">
      <c r="B60" s="136"/>
      <c r="C60" s="137"/>
      <c r="D60" s="138" t="s">
        <v>91</v>
      </c>
      <c r="E60" s="139"/>
      <c r="F60" s="139"/>
      <c r="G60" s="139"/>
      <c r="H60" s="139"/>
      <c r="I60" s="139"/>
      <c r="J60" s="140">
        <f>J88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92</v>
      </c>
      <c r="E61" s="145"/>
      <c r="F61" s="145"/>
      <c r="G61" s="145"/>
      <c r="H61" s="145"/>
      <c r="I61" s="145"/>
      <c r="J61" s="146">
        <f>J207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93</v>
      </c>
      <c r="E62" s="145"/>
      <c r="F62" s="145"/>
      <c r="G62" s="145"/>
      <c r="H62" s="145"/>
      <c r="I62" s="145"/>
      <c r="J62" s="146">
        <f>J260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94</v>
      </c>
      <c r="E63" s="145"/>
      <c r="F63" s="145"/>
      <c r="G63" s="145"/>
      <c r="H63" s="145"/>
      <c r="I63" s="145"/>
      <c r="J63" s="146">
        <f>J267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95</v>
      </c>
      <c r="E64" s="145"/>
      <c r="F64" s="145"/>
      <c r="G64" s="145"/>
      <c r="H64" s="145"/>
      <c r="I64" s="145"/>
      <c r="J64" s="146">
        <f>J273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96</v>
      </c>
      <c r="E65" s="145"/>
      <c r="F65" s="145"/>
      <c r="G65" s="145"/>
      <c r="H65" s="145"/>
      <c r="I65" s="145"/>
      <c r="J65" s="146">
        <f>J282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97</v>
      </c>
      <c r="E66" s="145"/>
      <c r="F66" s="145"/>
      <c r="G66" s="145"/>
      <c r="H66" s="145"/>
      <c r="I66" s="145"/>
      <c r="J66" s="146">
        <f>J310</f>
        <v>0</v>
      </c>
      <c r="K66" s="143"/>
      <c r="L66" s="147"/>
    </row>
    <row r="67" spans="1:31" s="10" customFormat="1" ht="19.899999999999999" customHeight="1">
      <c r="B67" s="142"/>
      <c r="C67" s="143"/>
      <c r="D67" s="144" t="s">
        <v>98</v>
      </c>
      <c r="E67" s="145"/>
      <c r="F67" s="145"/>
      <c r="G67" s="145"/>
      <c r="H67" s="145"/>
      <c r="I67" s="145"/>
      <c r="J67" s="146">
        <f>J317</f>
        <v>0</v>
      </c>
      <c r="K67" s="143"/>
      <c r="L67" s="147"/>
    </row>
    <row r="68" spans="1:31" s="2" customFormat="1" ht="21.7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pans="1:31" s="2" customFormat="1" ht="6.95" customHeight="1">
      <c r="A73" s="36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4.95" customHeight="1">
      <c r="A74" s="36"/>
      <c r="B74" s="37"/>
      <c r="C74" s="25" t="s">
        <v>99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16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37"/>
      <c r="C77" s="38"/>
      <c r="D77" s="38"/>
      <c r="E77" s="376" t="str">
        <f>E7</f>
        <v>Údržba HOZ Bělá u Malont</v>
      </c>
      <c r="F77" s="377"/>
      <c r="G77" s="377"/>
      <c r="H77" s="377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85</v>
      </c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6" customHeight="1">
      <c r="A79" s="36"/>
      <c r="B79" s="37"/>
      <c r="C79" s="38"/>
      <c r="D79" s="38"/>
      <c r="E79" s="348" t="str">
        <f>E9</f>
        <v>02/2025 - SO.01 Údržba HOZ Bělá u Malont</v>
      </c>
      <c r="F79" s="378"/>
      <c r="G79" s="378"/>
      <c r="H79" s="37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21</v>
      </c>
      <c r="D81" s="38"/>
      <c r="E81" s="38"/>
      <c r="F81" s="29" t="str">
        <f>F12</f>
        <v>Bělá u Malont</v>
      </c>
      <c r="G81" s="38"/>
      <c r="H81" s="38"/>
      <c r="I81" s="31" t="s">
        <v>23</v>
      </c>
      <c r="J81" s="61" t="str">
        <f>IF(J12="","",J12)</f>
        <v>Vyplň údaj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6" customHeight="1">
      <c r="A83" s="36"/>
      <c r="B83" s="37"/>
      <c r="C83" s="31" t="s">
        <v>24</v>
      </c>
      <c r="D83" s="38"/>
      <c r="E83" s="38"/>
      <c r="F83" s="29" t="str">
        <f>E15</f>
        <v>Státní pozemkový úřad</v>
      </c>
      <c r="G83" s="38"/>
      <c r="H83" s="38"/>
      <c r="I83" s="31" t="s">
        <v>30</v>
      </c>
      <c r="J83" s="34" t="str">
        <f>E21</f>
        <v>Ing. Karel Kahuda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6" customHeight="1">
      <c r="A84" s="36"/>
      <c r="B84" s="37"/>
      <c r="C84" s="31" t="s">
        <v>28</v>
      </c>
      <c r="D84" s="38"/>
      <c r="E84" s="38"/>
      <c r="F84" s="29" t="str">
        <f>IF(E18="","",E18)</f>
        <v>Vyplň údaj</v>
      </c>
      <c r="G84" s="38"/>
      <c r="H84" s="38"/>
      <c r="I84" s="31" t="s">
        <v>33</v>
      </c>
      <c r="J84" s="34" t="str">
        <f>E24</f>
        <v>Ing.Karel Kahuda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0.3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11" customFormat="1" ht="29.25" customHeight="1">
      <c r="A86" s="148"/>
      <c r="B86" s="149"/>
      <c r="C86" s="150" t="s">
        <v>100</v>
      </c>
      <c r="D86" s="151" t="s">
        <v>56</v>
      </c>
      <c r="E86" s="151" t="s">
        <v>52</v>
      </c>
      <c r="F86" s="151" t="s">
        <v>53</v>
      </c>
      <c r="G86" s="151" t="s">
        <v>101</v>
      </c>
      <c r="H86" s="151" t="s">
        <v>102</v>
      </c>
      <c r="I86" s="151" t="s">
        <v>103</v>
      </c>
      <c r="J86" s="151" t="s">
        <v>89</v>
      </c>
      <c r="K86" s="152" t="s">
        <v>104</v>
      </c>
      <c r="L86" s="153"/>
      <c r="M86" s="70" t="s">
        <v>19</v>
      </c>
      <c r="N86" s="71" t="s">
        <v>41</v>
      </c>
      <c r="O86" s="71" t="s">
        <v>105</v>
      </c>
      <c r="P86" s="71" t="s">
        <v>106</v>
      </c>
      <c r="Q86" s="71" t="s">
        <v>107</v>
      </c>
      <c r="R86" s="71" t="s">
        <v>108</v>
      </c>
      <c r="S86" s="71" t="s">
        <v>109</v>
      </c>
      <c r="T86" s="72" t="s">
        <v>110</v>
      </c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</row>
    <row r="87" spans="1:65" s="2" customFormat="1" ht="22.9" customHeight="1">
      <c r="A87" s="36"/>
      <c r="B87" s="37"/>
      <c r="C87" s="77" t="s">
        <v>111</v>
      </c>
      <c r="D87" s="38"/>
      <c r="E87" s="38"/>
      <c r="F87" s="38"/>
      <c r="G87" s="38"/>
      <c r="H87" s="38"/>
      <c r="I87" s="38"/>
      <c r="J87" s="154">
        <f>BK87</f>
        <v>0</v>
      </c>
      <c r="K87" s="38"/>
      <c r="L87" s="41"/>
      <c r="M87" s="73"/>
      <c r="N87" s="155"/>
      <c r="O87" s="74"/>
      <c r="P87" s="156">
        <f>P88</f>
        <v>0</v>
      </c>
      <c r="Q87" s="74"/>
      <c r="R87" s="156">
        <f>R88</f>
        <v>38.198636889999996</v>
      </c>
      <c r="S87" s="74"/>
      <c r="T87" s="157">
        <f>T88</f>
        <v>22.94088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70</v>
      </c>
      <c r="AU87" s="19" t="s">
        <v>90</v>
      </c>
      <c r="BK87" s="158">
        <f>BK88</f>
        <v>0</v>
      </c>
    </row>
    <row r="88" spans="1:65" s="12" customFormat="1" ht="25.9" customHeight="1">
      <c r="B88" s="159"/>
      <c r="C88" s="160"/>
      <c r="D88" s="161" t="s">
        <v>70</v>
      </c>
      <c r="E88" s="162" t="s">
        <v>112</v>
      </c>
      <c r="F88" s="162" t="s">
        <v>113</v>
      </c>
      <c r="G88" s="160"/>
      <c r="H88" s="160"/>
      <c r="I88" s="163"/>
      <c r="J88" s="164">
        <f>BK88</f>
        <v>0</v>
      </c>
      <c r="K88" s="160"/>
      <c r="L88" s="165"/>
      <c r="M88" s="166"/>
      <c r="N88" s="167"/>
      <c r="O88" s="167"/>
      <c r="P88" s="168">
        <f>P89+SUM(P90:P207)+P260+P267+P273+P282+P310+P317</f>
        <v>0</v>
      </c>
      <c r="Q88" s="167"/>
      <c r="R88" s="168">
        <f>R89+SUM(R90:R207)+R260+R267+R273+R282+R310+R317</f>
        <v>38.198636889999996</v>
      </c>
      <c r="S88" s="167"/>
      <c r="T88" s="169">
        <f>T89+SUM(T90:T207)+T260+T267+T273+T282+T310+T317</f>
        <v>22.94088</v>
      </c>
      <c r="AR88" s="170" t="s">
        <v>78</v>
      </c>
      <c r="AT88" s="171" t="s">
        <v>70</v>
      </c>
      <c r="AU88" s="171" t="s">
        <v>71</v>
      </c>
      <c r="AY88" s="170" t="s">
        <v>114</v>
      </c>
      <c r="BK88" s="172">
        <f>BK89+SUM(BK90:BK207)+BK260+BK267+BK273+BK282+BK310+BK317</f>
        <v>0</v>
      </c>
    </row>
    <row r="89" spans="1:65" s="2" customFormat="1" ht="14.45" customHeight="1">
      <c r="A89" s="36"/>
      <c r="B89" s="37"/>
      <c r="C89" s="173" t="s">
        <v>115</v>
      </c>
      <c r="D89" s="173" t="s">
        <v>116</v>
      </c>
      <c r="E89" s="174" t="s">
        <v>117</v>
      </c>
      <c r="F89" s="175" t="s">
        <v>118</v>
      </c>
      <c r="G89" s="176" t="s">
        <v>119</v>
      </c>
      <c r="H89" s="177">
        <v>46.780999999999999</v>
      </c>
      <c r="I89" s="178"/>
      <c r="J89" s="179">
        <f>ROUND(I89*H89,2)</f>
        <v>0</v>
      </c>
      <c r="K89" s="175" t="s">
        <v>120</v>
      </c>
      <c r="L89" s="41"/>
      <c r="M89" s="180" t="s">
        <v>19</v>
      </c>
      <c r="N89" s="181" t="s">
        <v>42</v>
      </c>
      <c r="O89" s="66"/>
      <c r="P89" s="182">
        <f>O89*H89</f>
        <v>0</v>
      </c>
      <c r="Q89" s="182">
        <v>0</v>
      </c>
      <c r="R89" s="182">
        <f>Q89*H89</f>
        <v>0</v>
      </c>
      <c r="S89" s="182">
        <v>0</v>
      </c>
      <c r="T89" s="183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4" t="s">
        <v>121</v>
      </c>
      <c r="AT89" s="184" t="s">
        <v>116</v>
      </c>
      <c r="AU89" s="184" t="s">
        <v>78</v>
      </c>
      <c r="AY89" s="19" t="s">
        <v>114</v>
      </c>
      <c r="BE89" s="185">
        <f>IF(N89="základní",J89,0)</f>
        <v>0</v>
      </c>
      <c r="BF89" s="185">
        <f>IF(N89="snížená",J89,0)</f>
        <v>0</v>
      </c>
      <c r="BG89" s="185">
        <f>IF(N89="zákl. přenesená",J89,0)</f>
        <v>0</v>
      </c>
      <c r="BH89" s="185">
        <f>IF(N89="sníž. přenesená",J89,0)</f>
        <v>0</v>
      </c>
      <c r="BI89" s="185">
        <f>IF(N89="nulová",J89,0)</f>
        <v>0</v>
      </c>
      <c r="BJ89" s="19" t="s">
        <v>78</v>
      </c>
      <c r="BK89" s="185">
        <f>ROUND(I89*H89,2)</f>
        <v>0</v>
      </c>
      <c r="BL89" s="19" t="s">
        <v>121</v>
      </c>
      <c r="BM89" s="184" t="s">
        <v>122</v>
      </c>
    </row>
    <row r="90" spans="1:65" s="2" customFormat="1" ht="11.25">
      <c r="A90" s="36"/>
      <c r="B90" s="37"/>
      <c r="C90" s="38"/>
      <c r="D90" s="186" t="s">
        <v>123</v>
      </c>
      <c r="E90" s="38"/>
      <c r="F90" s="187" t="s">
        <v>124</v>
      </c>
      <c r="G90" s="38"/>
      <c r="H90" s="38"/>
      <c r="I90" s="188"/>
      <c r="J90" s="38"/>
      <c r="K90" s="38"/>
      <c r="L90" s="41"/>
      <c r="M90" s="189"/>
      <c r="N90" s="190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123</v>
      </c>
      <c r="AU90" s="19" t="s">
        <v>78</v>
      </c>
    </row>
    <row r="91" spans="1:65" s="2" customFormat="1" ht="11.25">
      <c r="A91" s="36"/>
      <c r="B91" s="37"/>
      <c r="C91" s="38"/>
      <c r="D91" s="191" t="s">
        <v>125</v>
      </c>
      <c r="E91" s="38"/>
      <c r="F91" s="192" t="s">
        <v>126</v>
      </c>
      <c r="G91" s="38"/>
      <c r="H91" s="38"/>
      <c r="I91" s="188"/>
      <c r="J91" s="38"/>
      <c r="K91" s="38"/>
      <c r="L91" s="41"/>
      <c r="M91" s="189"/>
      <c r="N91" s="190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125</v>
      </c>
      <c r="AU91" s="19" t="s">
        <v>78</v>
      </c>
    </row>
    <row r="92" spans="1:65" s="13" customFormat="1" ht="11.25">
      <c r="B92" s="193"/>
      <c r="C92" s="194"/>
      <c r="D92" s="186" t="s">
        <v>127</v>
      </c>
      <c r="E92" s="195" t="s">
        <v>19</v>
      </c>
      <c r="F92" s="196" t="s">
        <v>128</v>
      </c>
      <c r="G92" s="194"/>
      <c r="H92" s="195" t="s">
        <v>19</v>
      </c>
      <c r="I92" s="197"/>
      <c r="J92" s="194"/>
      <c r="K92" s="194"/>
      <c r="L92" s="198"/>
      <c r="M92" s="199"/>
      <c r="N92" s="200"/>
      <c r="O92" s="200"/>
      <c r="P92" s="200"/>
      <c r="Q92" s="200"/>
      <c r="R92" s="200"/>
      <c r="S92" s="200"/>
      <c r="T92" s="201"/>
      <c r="AT92" s="202" t="s">
        <v>127</v>
      </c>
      <c r="AU92" s="202" t="s">
        <v>78</v>
      </c>
      <c r="AV92" s="13" t="s">
        <v>78</v>
      </c>
      <c r="AW92" s="13" t="s">
        <v>32</v>
      </c>
      <c r="AX92" s="13" t="s">
        <v>71</v>
      </c>
      <c r="AY92" s="202" t="s">
        <v>114</v>
      </c>
    </row>
    <row r="93" spans="1:65" s="14" customFormat="1" ht="11.25">
      <c r="B93" s="203"/>
      <c r="C93" s="204"/>
      <c r="D93" s="186" t="s">
        <v>127</v>
      </c>
      <c r="E93" s="205" t="s">
        <v>19</v>
      </c>
      <c r="F93" s="206" t="s">
        <v>129</v>
      </c>
      <c r="G93" s="204"/>
      <c r="H93" s="207">
        <v>46.780999999999999</v>
      </c>
      <c r="I93" s="208"/>
      <c r="J93" s="204"/>
      <c r="K93" s="204"/>
      <c r="L93" s="209"/>
      <c r="M93" s="210"/>
      <c r="N93" s="211"/>
      <c r="O93" s="211"/>
      <c r="P93" s="211"/>
      <c r="Q93" s="211"/>
      <c r="R93" s="211"/>
      <c r="S93" s="211"/>
      <c r="T93" s="212"/>
      <c r="AT93" s="213" t="s">
        <v>127</v>
      </c>
      <c r="AU93" s="213" t="s">
        <v>78</v>
      </c>
      <c r="AV93" s="14" t="s">
        <v>80</v>
      </c>
      <c r="AW93" s="14" t="s">
        <v>32</v>
      </c>
      <c r="AX93" s="14" t="s">
        <v>78</v>
      </c>
      <c r="AY93" s="213" t="s">
        <v>114</v>
      </c>
    </row>
    <row r="94" spans="1:65" s="2" customFormat="1" ht="19.899999999999999" customHeight="1">
      <c r="A94" s="36"/>
      <c r="B94" s="37"/>
      <c r="C94" s="173" t="s">
        <v>130</v>
      </c>
      <c r="D94" s="173" t="s">
        <v>116</v>
      </c>
      <c r="E94" s="174" t="s">
        <v>131</v>
      </c>
      <c r="F94" s="175" t="s">
        <v>132</v>
      </c>
      <c r="G94" s="176" t="s">
        <v>133</v>
      </c>
      <c r="H94" s="177">
        <v>75.525000000000006</v>
      </c>
      <c r="I94" s="178"/>
      <c r="J94" s="179">
        <f>ROUND(I94*H94,2)</f>
        <v>0</v>
      </c>
      <c r="K94" s="175" t="s">
        <v>120</v>
      </c>
      <c r="L94" s="41"/>
      <c r="M94" s="180" t="s">
        <v>19</v>
      </c>
      <c r="N94" s="181" t="s">
        <v>42</v>
      </c>
      <c r="O94" s="66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4" t="s">
        <v>121</v>
      </c>
      <c r="AT94" s="184" t="s">
        <v>116</v>
      </c>
      <c r="AU94" s="184" t="s">
        <v>78</v>
      </c>
      <c r="AY94" s="19" t="s">
        <v>114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9" t="s">
        <v>78</v>
      </c>
      <c r="BK94" s="185">
        <f>ROUND(I94*H94,2)</f>
        <v>0</v>
      </c>
      <c r="BL94" s="19" t="s">
        <v>121</v>
      </c>
      <c r="BM94" s="184" t="s">
        <v>134</v>
      </c>
    </row>
    <row r="95" spans="1:65" s="2" customFormat="1" ht="19.5">
      <c r="A95" s="36"/>
      <c r="B95" s="37"/>
      <c r="C95" s="38"/>
      <c r="D95" s="186" t="s">
        <v>123</v>
      </c>
      <c r="E95" s="38"/>
      <c r="F95" s="187" t="s">
        <v>135</v>
      </c>
      <c r="G95" s="38"/>
      <c r="H95" s="38"/>
      <c r="I95" s="188"/>
      <c r="J95" s="38"/>
      <c r="K95" s="38"/>
      <c r="L95" s="41"/>
      <c r="M95" s="189"/>
      <c r="N95" s="190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123</v>
      </c>
      <c r="AU95" s="19" t="s">
        <v>78</v>
      </c>
    </row>
    <row r="96" spans="1:65" s="2" customFormat="1" ht="11.25">
      <c r="A96" s="36"/>
      <c r="B96" s="37"/>
      <c r="C96" s="38"/>
      <c r="D96" s="191" t="s">
        <v>125</v>
      </c>
      <c r="E96" s="38"/>
      <c r="F96" s="192" t="s">
        <v>136</v>
      </c>
      <c r="G96" s="38"/>
      <c r="H96" s="38"/>
      <c r="I96" s="188"/>
      <c r="J96" s="38"/>
      <c r="K96" s="38"/>
      <c r="L96" s="41"/>
      <c r="M96" s="189"/>
      <c r="N96" s="190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125</v>
      </c>
      <c r="AU96" s="19" t="s">
        <v>78</v>
      </c>
    </row>
    <row r="97" spans="1:65" s="2" customFormat="1" ht="19.5">
      <c r="A97" s="36"/>
      <c r="B97" s="37"/>
      <c r="C97" s="38"/>
      <c r="D97" s="186" t="s">
        <v>137</v>
      </c>
      <c r="E97" s="38"/>
      <c r="F97" s="214" t="s">
        <v>138</v>
      </c>
      <c r="G97" s="38"/>
      <c r="H97" s="38"/>
      <c r="I97" s="188"/>
      <c r="J97" s="38"/>
      <c r="K97" s="38"/>
      <c r="L97" s="41"/>
      <c r="M97" s="189"/>
      <c r="N97" s="19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137</v>
      </c>
      <c r="AU97" s="19" t="s">
        <v>78</v>
      </c>
    </row>
    <row r="98" spans="1:65" s="13" customFormat="1" ht="11.25">
      <c r="B98" s="193"/>
      <c r="C98" s="194"/>
      <c r="D98" s="186" t="s">
        <v>127</v>
      </c>
      <c r="E98" s="195" t="s">
        <v>19</v>
      </c>
      <c r="F98" s="196" t="s">
        <v>139</v>
      </c>
      <c r="G98" s="194"/>
      <c r="H98" s="195" t="s">
        <v>19</v>
      </c>
      <c r="I98" s="197"/>
      <c r="J98" s="194"/>
      <c r="K98" s="194"/>
      <c r="L98" s="198"/>
      <c r="M98" s="199"/>
      <c r="N98" s="200"/>
      <c r="O98" s="200"/>
      <c r="P98" s="200"/>
      <c r="Q98" s="200"/>
      <c r="R98" s="200"/>
      <c r="S98" s="200"/>
      <c r="T98" s="201"/>
      <c r="AT98" s="202" t="s">
        <v>127</v>
      </c>
      <c r="AU98" s="202" t="s">
        <v>78</v>
      </c>
      <c r="AV98" s="13" t="s">
        <v>78</v>
      </c>
      <c r="AW98" s="13" t="s">
        <v>32</v>
      </c>
      <c r="AX98" s="13" t="s">
        <v>71</v>
      </c>
      <c r="AY98" s="202" t="s">
        <v>114</v>
      </c>
    </row>
    <row r="99" spans="1:65" s="14" customFormat="1" ht="11.25">
      <c r="B99" s="203"/>
      <c r="C99" s="204"/>
      <c r="D99" s="186" t="s">
        <v>127</v>
      </c>
      <c r="E99" s="205" t="s">
        <v>19</v>
      </c>
      <c r="F99" s="206" t="s">
        <v>140</v>
      </c>
      <c r="G99" s="204"/>
      <c r="H99" s="207">
        <v>75.525000000000006</v>
      </c>
      <c r="I99" s="208"/>
      <c r="J99" s="204"/>
      <c r="K99" s="204"/>
      <c r="L99" s="209"/>
      <c r="M99" s="210"/>
      <c r="N99" s="211"/>
      <c r="O99" s="211"/>
      <c r="P99" s="211"/>
      <c r="Q99" s="211"/>
      <c r="R99" s="211"/>
      <c r="S99" s="211"/>
      <c r="T99" s="212"/>
      <c r="AT99" s="213" t="s">
        <v>127</v>
      </c>
      <c r="AU99" s="213" t="s">
        <v>78</v>
      </c>
      <c r="AV99" s="14" t="s">
        <v>80</v>
      </c>
      <c r="AW99" s="14" t="s">
        <v>32</v>
      </c>
      <c r="AX99" s="14" t="s">
        <v>78</v>
      </c>
      <c r="AY99" s="213" t="s">
        <v>114</v>
      </c>
    </row>
    <row r="100" spans="1:65" s="2" customFormat="1" ht="14.45" customHeight="1">
      <c r="A100" s="36"/>
      <c r="B100" s="37"/>
      <c r="C100" s="173" t="s">
        <v>141</v>
      </c>
      <c r="D100" s="173" t="s">
        <v>116</v>
      </c>
      <c r="E100" s="174" t="s">
        <v>142</v>
      </c>
      <c r="F100" s="175" t="s">
        <v>143</v>
      </c>
      <c r="G100" s="176" t="s">
        <v>119</v>
      </c>
      <c r="H100" s="177">
        <v>180.95</v>
      </c>
      <c r="I100" s="178"/>
      <c r="J100" s="179">
        <f>ROUND(I100*H100,2)</f>
        <v>0</v>
      </c>
      <c r="K100" s="175" t="s">
        <v>120</v>
      </c>
      <c r="L100" s="41"/>
      <c r="M100" s="180" t="s">
        <v>19</v>
      </c>
      <c r="N100" s="181" t="s">
        <v>42</v>
      </c>
      <c r="O100" s="66"/>
      <c r="P100" s="182">
        <f>O100*H100</f>
        <v>0</v>
      </c>
      <c r="Q100" s="182">
        <v>8.4000000000000003E-4</v>
      </c>
      <c r="R100" s="182">
        <f>Q100*H100</f>
        <v>0.15199799999999999</v>
      </c>
      <c r="S100" s="182">
        <v>0</v>
      </c>
      <c r="T100" s="183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4" t="s">
        <v>121</v>
      </c>
      <c r="AT100" s="184" t="s">
        <v>116</v>
      </c>
      <c r="AU100" s="184" t="s">
        <v>78</v>
      </c>
      <c r="AY100" s="19" t="s">
        <v>114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9" t="s">
        <v>78</v>
      </c>
      <c r="BK100" s="185">
        <f>ROUND(I100*H100,2)</f>
        <v>0</v>
      </c>
      <c r="BL100" s="19" t="s">
        <v>121</v>
      </c>
      <c r="BM100" s="184" t="s">
        <v>144</v>
      </c>
    </row>
    <row r="101" spans="1:65" s="2" customFormat="1" ht="11.25">
      <c r="A101" s="36"/>
      <c r="B101" s="37"/>
      <c r="C101" s="38"/>
      <c r="D101" s="186" t="s">
        <v>123</v>
      </c>
      <c r="E101" s="38"/>
      <c r="F101" s="187" t="s">
        <v>145</v>
      </c>
      <c r="G101" s="38"/>
      <c r="H101" s="38"/>
      <c r="I101" s="188"/>
      <c r="J101" s="38"/>
      <c r="K101" s="38"/>
      <c r="L101" s="41"/>
      <c r="M101" s="189"/>
      <c r="N101" s="19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123</v>
      </c>
      <c r="AU101" s="19" t="s">
        <v>78</v>
      </c>
    </row>
    <row r="102" spans="1:65" s="2" customFormat="1" ht="11.25">
      <c r="A102" s="36"/>
      <c r="B102" s="37"/>
      <c r="C102" s="38"/>
      <c r="D102" s="191" t="s">
        <v>125</v>
      </c>
      <c r="E102" s="38"/>
      <c r="F102" s="192" t="s">
        <v>146</v>
      </c>
      <c r="G102" s="38"/>
      <c r="H102" s="38"/>
      <c r="I102" s="188"/>
      <c r="J102" s="38"/>
      <c r="K102" s="38"/>
      <c r="L102" s="41"/>
      <c r="M102" s="189"/>
      <c r="N102" s="190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125</v>
      </c>
      <c r="AU102" s="19" t="s">
        <v>78</v>
      </c>
    </row>
    <row r="103" spans="1:65" s="2" customFormat="1" ht="19.5">
      <c r="A103" s="36"/>
      <c r="B103" s="37"/>
      <c r="C103" s="38"/>
      <c r="D103" s="186" t="s">
        <v>137</v>
      </c>
      <c r="E103" s="38"/>
      <c r="F103" s="214" t="s">
        <v>147</v>
      </c>
      <c r="G103" s="38"/>
      <c r="H103" s="38"/>
      <c r="I103" s="188"/>
      <c r="J103" s="38"/>
      <c r="K103" s="38"/>
      <c r="L103" s="41"/>
      <c r="M103" s="189"/>
      <c r="N103" s="190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137</v>
      </c>
      <c r="AU103" s="19" t="s">
        <v>78</v>
      </c>
    </row>
    <row r="104" spans="1:65" s="14" customFormat="1" ht="11.25">
      <c r="B104" s="203"/>
      <c r="C104" s="204"/>
      <c r="D104" s="186" t="s">
        <v>127</v>
      </c>
      <c r="E104" s="205" t="s">
        <v>19</v>
      </c>
      <c r="F104" s="206" t="s">
        <v>148</v>
      </c>
      <c r="G104" s="204"/>
      <c r="H104" s="207">
        <v>180.95</v>
      </c>
      <c r="I104" s="208"/>
      <c r="J104" s="204"/>
      <c r="K104" s="204"/>
      <c r="L104" s="209"/>
      <c r="M104" s="210"/>
      <c r="N104" s="211"/>
      <c r="O104" s="211"/>
      <c r="P104" s="211"/>
      <c r="Q104" s="211"/>
      <c r="R104" s="211"/>
      <c r="S104" s="211"/>
      <c r="T104" s="212"/>
      <c r="AT104" s="213" t="s">
        <v>127</v>
      </c>
      <c r="AU104" s="213" t="s">
        <v>78</v>
      </c>
      <c r="AV104" s="14" t="s">
        <v>80</v>
      </c>
      <c r="AW104" s="14" t="s">
        <v>32</v>
      </c>
      <c r="AX104" s="14" t="s">
        <v>78</v>
      </c>
      <c r="AY104" s="213" t="s">
        <v>114</v>
      </c>
    </row>
    <row r="105" spans="1:65" s="2" customFormat="1" ht="14.45" customHeight="1">
      <c r="A105" s="36"/>
      <c r="B105" s="37"/>
      <c r="C105" s="173" t="s">
        <v>149</v>
      </c>
      <c r="D105" s="173" t="s">
        <v>116</v>
      </c>
      <c r="E105" s="174" t="s">
        <v>150</v>
      </c>
      <c r="F105" s="175" t="s">
        <v>151</v>
      </c>
      <c r="G105" s="176" t="s">
        <v>119</v>
      </c>
      <c r="H105" s="177">
        <v>180.95</v>
      </c>
      <c r="I105" s="178"/>
      <c r="J105" s="179">
        <f>ROUND(I105*H105,2)</f>
        <v>0</v>
      </c>
      <c r="K105" s="175" t="s">
        <v>120</v>
      </c>
      <c r="L105" s="41"/>
      <c r="M105" s="180" t="s">
        <v>19</v>
      </c>
      <c r="N105" s="181" t="s">
        <v>42</v>
      </c>
      <c r="O105" s="66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4" t="s">
        <v>121</v>
      </c>
      <c r="AT105" s="184" t="s">
        <v>116</v>
      </c>
      <c r="AU105" s="184" t="s">
        <v>78</v>
      </c>
      <c r="AY105" s="19" t="s">
        <v>114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9" t="s">
        <v>78</v>
      </c>
      <c r="BK105" s="185">
        <f>ROUND(I105*H105,2)</f>
        <v>0</v>
      </c>
      <c r="BL105" s="19" t="s">
        <v>121</v>
      </c>
      <c r="BM105" s="184" t="s">
        <v>152</v>
      </c>
    </row>
    <row r="106" spans="1:65" s="2" customFormat="1" ht="11.25">
      <c r="A106" s="36"/>
      <c r="B106" s="37"/>
      <c r="C106" s="38"/>
      <c r="D106" s="186" t="s">
        <v>123</v>
      </c>
      <c r="E106" s="38"/>
      <c r="F106" s="187" t="s">
        <v>153</v>
      </c>
      <c r="G106" s="38"/>
      <c r="H106" s="38"/>
      <c r="I106" s="188"/>
      <c r="J106" s="38"/>
      <c r="K106" s="38"/>
      <c r="L106" s="41"/>
      <c r="M106" s="189"/>
      <c r="N106" s="190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123</v>
      </c>
      <c r="AU106" s="19" t="s">
        <v>78</v>
      </c>
    </row>
    <row r="107" spans="1:65" s="2" customFormat="1" ht="11.25">
      <c r="A107" s="36"/>
      <c r="B107" s="37"/>
      <c r="C107" s="38"/>
      <c r="D107" s="191" t="s">
        <v>125</v>
      </c>
      <c r="E107" s="38"/>
      <c r="F107" s="192" t="s">
        <v>154</v>
      </c>
      <c r="G107" s="38"/>
      <c r="H107" s="38"/>
      <c r="I107" s="188"/>
      <c r="J107" s="38"/>
      <c r="K107" s="38"/>
      <c r="L107" s="41"/>
      <c r="M107" s="189"/>
      <c r="N107" s="19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125</v>
      </c>
      <c r="AU107" s="19" t="s">
        <v>78</v>
      </c>
    </row>
    <row r="108" spans="1:65" s="14" customFormat="1" ht="11.25">
      <c r="B108" s="203"/>
      <c r="C108" s="204"/>
      <c r="D108" s="186" t="s">
        <v>127</v>
      </c>
      <c r="E108" s="205" t="s">
        <v>19</v>
      </c>
      <c r="F108" s="206" t="s">
        <v>148</v>
      </c>
      <c r="G108" s="204"/>
      <c r="H108" s="207">
        <v>180.95</v>
      </c>
      <c r="I108" s="208"/>
      <c r="J108" s="204"/>
      <c r="K108" s="204"/>
      <c r="L108" s="209"/>
      <c r="M108" s="210"/>
      <c r="N108" s="211"/>
      <c r="O108" s="211"/>
      <c r="P108" s="211"/>
      <c r="Q108" s="211"/>
      <c r="R108" s="211"/>
      <c r="S108" s="211"/>
      <c r="T108" s="212"/>
      <c r="AT108" s="213" t="s">
        <v>127</v>
      </c>
      <c r="AU108" s="213" t="s">
        <v>78</v>
      </c>
      <c r="AV108" s="14" t="s">
        <v>80</v>
      </c>
      <c r="AW108" s="14" t="s">
        <v>32</v>
      </c>
      <c r="AX108" s="14" t="s">
        <v>78</v>
      </c>
      <c r="AY108" s="213" t="s">
        <v>114</v>
      </c>
    </row>
    <row r="109" spans="1:65" s="2" customFormat="1" ht="14.45" customHeight="1">
      <c r="A109" s="36"/>
      <c r="B109" s="37"/>
      <c r="C109" s="173" t="s">
        <v>155</v>
      </c>
      <c r="D109" s="173" t="s">
        <v>116</v>
      </c>
      <c r="E109" s="174" t="s">
        <v>156</v>
      </c>
      <c r="F109" s="175" t="s">
        <v>157</v>
      </c>
      <c r="G109" s="176" t="s">
        <v>133</v>
      </c>
      <c r="H109" s="177">
        <v>48.23</v>
      </c>
      <c r="I109" s="178"/>
      <c r="J109" s="179">
        <f>ROUND(I109*H109,2)</f>
        <v>0</v>
      </c>
      <c r="K109" s="175" t="s">
        <v>120</v>
      </c>
      <c r="L109" s="41"/>
      <c r="M109" s="180" t="s">
        <v>19</v>
      </c>
      <c r="N109" s="181" t="s">
        <v>42</v>
      </c>
      <c r="O109" s="66"/>
      <c r="P109" s="182">
        <f>O109*H109</f>
        <v>0</v>
      </c>
      <c r="Q109" s="182">
        <v>0</v>
      </c>
      <c r="R109" s="182">
        <f>Q109*H109</f>
        <v>0</v>
      </c>
      <c r="S109" s="182">
        <v>0</v>
      </c>
      <c r="T109" s="183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4" t="s">
        <v>121</v>
      </c>
      <c r="AT109" s="184" t="s">
        <v>116</v>
      </c>
      <c r="AU109" s="184" t="s">
        <v>78</v>
      </c>
      <c r="AY109" s="19" t="s">
        <v>114</v>
      </c>
      <c r="BE109" s="185">
        <f>IF(N109="základní",J109,0)</f>
        <v>0</v>
      </c>
      <c r="BF109" s="185">
        <f>IF(N109="snížená",J109,0)</f>
        <v>0</v>
      </c>
      <c r="BG109" s="185">
        <f>IF(N109="zákl. přenesená",J109,0)</f>
        <v>0</v>
      </c>
      <c r="BH109" s="185">
        <f>IF(N109="sníž. přenesená",J109,0)</f>
        <v>0</v>
      </c>
      <c r="BI109" s="185">
        <f>IF(N109="nulová",J109,0)</f>
        <v>0</v>
      </c>
      <c r="BJ109" s="19" t="s">
        <v>78</v>
      </c>
      <c r="BK109" s="185">
        <f>ROUND(I109*H109,2)</f>
        <v>0</v>
      </c>
      <c r="BL109" s="19" t="s">
        <v>121</v>
      </c>
      <c r="BM109" s="184" t="s">
        <v>158</v>
      </c>
    </row>
    <row r="110" spans="1:65" s="2" customFormat="1" ht="19.5">
      <c r="A110" s="36"/>
      <c r="B110" s="37"/>
      <c r="C110" s="38"/>
      <c r="D110" s="186" t="s">
        <v>123</v>
      </c>
      <c r="E110" s="38"/>
      <c r="F110" s="187" t="s">
        <v>159</v>
      </c>
      <c r="G110" s="38"/>
      <c r="H110" s="38"/>
      <c r="I110" s="188"/>
      <c r="J110" s="38"/>
      <c r="K110" s="38"/>
      <c r="L110" s="41"/>
      <c r="M110" s="189"/>
      <c r="N110" s="190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123</v>
      </c>
      <c r="AU110" s="19" t="s">
        <v>78</v>
      </c>
    </row>
    <row r="111" spans="1:65" s="2" customFormat="1" ht="11.25">
      <c r="A111" s="36"/>
      <c r="B111" s="37"/>
      <c r="C111" s="38"/>
      <c r="D111" s="191" t="s">
        <v>125</v>
      </c>
      <c r="E111" s="38"/>
      <c r="F111" s="192" t="s">
        <v>160</v>
      </c>
      <c r="G111" s="38"/>
      <c r="H111" s="38"/>
      <c r="I111" s="188"/>
      <c r="J111" s="38"/>
      <c r="K111" s="38"/>
      <c r="L111" s="41"/>
      <c r="M111" s="189"/>
      <c r="N111" s="190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125</v>
      </c>
      <c r="AU111" s="19" t="s">
        <v>78</v>
      </c>
    </row>
    <row r="112" spans="1:65" s="2" customFormat="1" ht="19.5">
      <c r="A112" s="36"/>
      <c r="B112" s="37"/>
      <c r="C112" s="38"/>
      <c r="D112" s="186" t="s">
        <v>137</v>
      </c>
      <c r="E112" s="38"/>
      <c r="F112" s="214" t="s">
        <v>161</v>
      </c>
      <c r="G112" s="38"/>
      <c r="H112" s="38"/>
      <c r="I112" s="188"/>
      <c r="J112" s="38"/>
      <c r="K112" s="38"/>
      <c r="L112" s="41"/>
      <c r="M112" s="189"/>
      <c r="N112" s="190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137</v>
      </c>
      <c r="AU112" s="19" t="s">
        <v>78</v>
      </c>
    </row>
    <row r="113" spans="1:65" s="14" customFormat="1" ht="11.25">
      <c r="B113" s="203"/>
      <c r="C113" s="204"/>
      <c r="D113" s="186" t="s">
        <v>127</v>
      </c>
      <c r="E113" s="205" t="s">
        <v>19</v>
      </c>
      <c r="F113" s="206" t="s">
        <v>162</v>
      </c>
      <c r="G113" s="204"/>
      <c r="H113" s="207">
        <v>48.23</v>
      </c>
      <c r="I113" s="208"/>
      <c r="J113" s="204"/>
      <c r="K113" s="204"/>
      <c r="L113" s="209"/>
      <c r="M113" s="210"/>
      <c r="N113" s="211"/>
      <c r="O113" s="211"/>
      <c r="P113" s="211"/>
      <c r="Q113" s="211"/>
      <c r="R113" s="211"/>
      <c r="S113" s="211"/>
      <c r="T113" s="212"/>
      <c r="AT113" s="213" t="s">
        <v>127</v>
      </c>
      <c r="AU113" s="213" t="s">
        <v>78</v>
      </c>
      <c r="AV113" s="14" t="s">
        <v>80</v>
      </c>
      <c r="AW113" s="14" t="s">
        <v>32</v>
      </c>
      <c r="AX113" s="14" t="s">
        <v>78</v>
      </c>
      <c r="AY113" s="213" t="s">
        <v>114</v>
      </c>
    </row>
    <row r="114" spans="1:65" s="2" customFormat="1" ht="14.45" customHeight="1">
      <c r="A114" s="36"/>
      <c r="B114" s="37"/>
      <c r="C114" s="173" t="s">
        <v>163</v>
      </c>
      <c r="D114" s="173" t="s">
        <v>116</v>
      </c>
      <c r="E114" s="174" t="s">
        <v>164</v>
      </c>
      <c r="F114" s="175" t="s">
        <v>165</v>
      </c>
      <c r="G114" s="176" t="s">
        <v>133</v>
      </c>
      <c r="H114" s="177">
        <v>20.602</v>
      </c>
      <c r="I114" s="178"/>
      <c r="J114" s="179">
        <f>ROUND(I114*H114,2)</f>
        <v>0</v>
      </c>
      <c r="K114" s="175" t="s">
        <v>120</v>
      </c>
      <c r="L114" s="41"/>
      <c r="M114" s="180" t="s">
        <v>19</v>
      </c>
      <c r="N114" s="181" t="s">
        <v>42</v>
      </c>
      <c r="O114" s="66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4" t="s">
        <v>121</v>
      </c>
      <c r="AT114" s="184" t="s">
        <v>116</v>
      </c>
      <c r="AU114" s="184" t="s">
        <v>78</v>
      </c>
      <c r="AY114" s="19" t="s">
        <v>114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9" t="s">
        <v>78</v>
      </c>
      <c r="BK114" s="185">
        <f>ROUND(I114*H114,2)</f>
        <v>0</v>
      </c>
      <c r="BL114" s="19" t="s">
        <v>121</v>
      </c>
      <c r="BM114" s="184" t="s">
        <v>166</v>
      </c>
    </row>
    <row r="115" spans="1:65" s="2" customFormat="1" ht="19.5">
      <c r="A115" s="36"/>
      <c r="B115" s="37"/>
      <c r="C115" s="38"/>
      <c r="D115" s="186" t="s">
        <v>123</v>
      </c>
      <c r="E115" s="38"/>
      <c r="F115" s="187" t="s">
        <v>167</v>
      </c>
      <c r="G115" s="38"/>
      <c r="H115" s="38"/>
      <c r="I115" s="188"/>
      <c r="J115" s="38"/>
      <c r="K115" s="38"/>
      <c r="L115" s="41"/>
      <c r="M115" s="189"/>
      <c r="N115" s="190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123</v>
      </c>
      <c r="AU115" s="19" t="s">
        <v>78</v>
      </c>
    </row>
    <row r="116" spans="1:65" s="2" customFormat="1" ht="11.25">
      <c r="A116" s="36"/>
      <c r="B116" s="37"/>
      <c r="C116" s="38"/>
      <c r="D116" s="191" t="s">
        <v>125</v>
      </c>
      <c r="E116" s="38"/>
      <c r="F116" s="192" t="s">
        <v>168</v>
      </c>
      <c r="G116" s="38"/>
      <c r="H116" s="38"/>
      <c r="I116" s="188"/>
      <c r="J116" s="38"/>
      <c r="K116" s="38"/>
      <c r="L116" s="41"/>
      <c r="M116" s="189"/>
      <c r="N116" s="190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125</v>
      </c>
      <c r="AU116" s="19" t="s">
        <v>78</v>
      </c>
    </row>
    <row r="117" spans="1:65" s="2" customFormat="1" ht="19.5">
      <c r="A117" s="36"/>
      <c r="B117" s="37"/>
      <c r="C117" s="38"/>
      <c r="D117" s="186" t="s">
        <v>137</v>
      </c>
      <c r="E117" s="38"/>
      <c r="F117" s="214" t="s">
        <v>169</v>
      </c>
      <c r="G117" s="38"/>
      <c r="H117" s="38"/>
      <c r="I117" s="188"/>
      <c r="J117" s="38"/>
      <c r="K117" s="38"/>
      <c r="L117" s="41"/>
      <c r="M117" s="189"/>
      <c r="N117" s="190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137</v>
      </c>
      <c r="AU117" s="19" t="s">
        <v>78</v>
      </c>
    </row>
    <row r="118" spans="1:65" s="13" customFormat="1" ht="11.25">
      <c r="B118" s="193"/>
      <c r="C118" s="194"/>
      <c r="D118" s="186" t="s">
        <v>127</v>
      </c>
      <c r="E118" s="195" t="s">
        <v>19</v>
      </c>
      <c r="F118" s="196" t="s">
        <v>170</v>
      </c>
      <c r="G118" s="194"/>
      <c r="H118" s="195" t="s">
        <v>19</v>
      </c>
      <c r="I118" s="197"/>
      <c r="J118" s="194"/>
      <c r="K118" s="194"/>
      <c r="L118" s="198"/>
      <c r="M118" s="199"/>
      <c r="N118" s="200"/>
      <c r="O118" s="200"/>
      <c r="P118" s="200"/>
      <c r="Q118" s="200"/>
      <c r="R118" s="200"/>
      <c r="S118" s="200"/>
      <c r="T118" s="201"/>
      <c r="AT118" s="202" t="s">
        <v>127</v>
      </c>
      <c r="AU118" s="202" t="s">
        <v>78</v>
      </c>
      <c r="AV118" s="13" t="s">
        <v>78</v>
      </c>
      <c r="AW118" s="13" t="s">
        <v>32</v>
      </c>
      <c r="AX118" s="13" t="s">
        <v>71</v>
      </c>
      <c r="AY118" s="202" t="s">
        <v>114</v>
      </c>
    </row>
    <row r="119" spans="1:65" s="14" customFormat="1" ht="11.25">
      <c r="B119" s="203"/>
      <c r="C119" s="204"/>
      <c r="D119" s="186" t="s">
        <v>127</v>
      </c>
      <c r="E119" s="205" t="s">
        <v>19</v>
      </c>
      <c r="F119" s="206" t="s">
        <v>171</v>
      </c>
      <c r="G119" s="204"/>
      <c r="H119" s="207">
        <v>20.602</v>
      </c>
      <c r="I119" s="208"/>
      <c r="J119" s="204"/>
      <c r="K119" s="204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127</v>
      </c>
      <c r="AU119" s="213" t="s">
        <v>78</v>
      </c>
      <c r="AV119" s="14" t="s">
        <v>80</v>
      </c>
      <c r="AW119" s="14" t="s">
        <v>32</v>
      </c>
      <c r="AX119" s="14" t="s">
        <v>78</v>
      </c>
      <c r="AY119" s="213" t="s">
        <v>114</v>
      </c>
    </row>
    <row r="120" spans="1:65" s="2" customFormat="1" ht="19.899999999999999" customHeight="1">
      <c r="A120" s="36"/>
      <c r="B120" s="37"/>
      <c r="C120" s="173" t="s">
        <v>172</v>
      </c>
      <c r="D120" s="173" t="s">
        <v>116</v>
      </c>
      <c r="E120" s="174" t="s">
        <v>173</v>
      </c>
      <c r="F120" s="175" t="s">
        <v>174</v>
      </c>
      <c r="G120" s="176" t="s">
        <v>119</v>
      </c>
      <c r="H120" s="177">
        <v>124.187</v>
      </c>
      <c r="I120" s="178"/>
      <c r="J120" s="179">
        <f>ROUND(I120*H120,2)</f>
        <v>0</v>
      </c>
      <c r="K120" s="175" t="s">
        <v>120</v>
      </c>
      <c r="L120" s="41"/>
      <c r="M120" s="180" t="s">
        <v>19</v>
      </c>
      <c r="N120" s="181" t="s">
        <v>42</v>
      </c>
      <c r="O120" s="66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4" t="s">
        <v>121</v>
      </c>
      <c r="AT120" s="184" t="s">
        <v>116</v>
      </c>
      <c r="AU120" s="184" t="s">
        <v>78</v>
      </c>
      <c r="AY120" s="19" t="s">
        <v>114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9" t="s">
        <v>78</v>
      </c>
      <c r="BK120" s="185">
        <f>ROUND(I120*H120,2)</f>
        <v>0</v>
      </c>
      <c r="BL120" s="19" t="s">
        <v>121</v>
      </c>
      <c r="BM120" s="184" t="s">
        <v>175</v>
      </c>
    </row>
    <row r="121" spans="1:65" s="2" customFormat="1" ht="19.5">
      <c r="A121" s="36"/>
      <c r="B121" s="37"/>
      <c r="C121" s="38"/>
      <c r="D121" s="186" t="s">
        <v>123</v>
      </c>
      <c r="E121" s="38"/>
      <c r="F121" s="187" t="s">
        <v>176</v>
      </c>
      <c r="G121" s="38"/>
      <c r="H121" s="38"/>
      <c r="I121" s="188"/>
      <c r="J121" s="38"/>
      <c r="K121" s="38"/>
      <c r="L121" s="41"/>
      <c r="M121" s="189"/>
      <c r="N121" s="190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123</v>
      </c>
      <c r="AU121" s="19" t="s">
        <v>78</v>
      </c>
    </row>
    <row r="122" spans="1:65" s="2" customFormat="1" ht="11.25">
      <c r="A122" s="36"/>
      <c r="B122" s="37"/>
      <c r="C122" s="38"/>
      <c r="D122" s="191" t="s">
        <v>125</v>
      </c>
      <c r="E122" s="38"/>
      <c r="F122" s="192" t="s">
        <v>177</v>
      </c>
      <c r="G122" s="38"/>
      <c r="H122" s="38"/>
      <c r="I122" s="188"/>
      <c r="J122" s="38"/>
      <c r="K122" s="38"/>
      <c r="L122" s="41"/>
      <c r="M122" s="189"/>
      <c r="N122" s="190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125</v>
      </c>
      <c r="AU122" s="19" t="s">
        <v>78</v>
      </c>
    </row>
    <row r="123" spans="1:65" s="2" customFormat="1" ht="19.5">
      <c r="A123" s="36"/>
      <c r="B123" s="37"/>
      <c r="C123" s="38"/>
      <c r="D123" s="186" t="s">
        <v>137</v>
      </c>
      <c r="E123" s="38"/>
      <c r="F123" s="214" t="s">
        <v>178</v>
      </c>
      <c r="G123" s="38"/>
      <c r="H123" s="38"/>
      <c r="I123" s="188"/>
      <c r="J123" s="38"/>
      <c r="K123" s="38"/>
      <c r="L123" s="41"/>
      <c r="M123" s="189"/>
      <c r="N123" s="19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137</v>
      </c>
      <c r="AU123" s="19" t="s">
        <v>78</v>
      </c>
    </row>
    <row r="124" spans="1:65" s="13" customFormat="1" ht="11.25">
      <c r="B124" s="193"/>
      <c r="C124" s="194"/>
      <c r="D124" s="186" t="s">
        <v>127</v>
      </c>
      <c r="E124" s="195" t="s">
        <v>19</v>
      </c>
      <c r="F124" s="196" t="s">
        <v>179</v>
      </c>
      <c r="G124" s="194"/>
      <c r="H124" s="195" t="s">
        <v>19</v>
      </c>
      <c r="I124" s="197"/>
      <c r="J124" s="194"/>
      <c r="K124" s="194"/>
      <c r="L124" s="198"/>
      <c r="M124" s="199"/>
      <c r="N124" s="200"/>
      <c r="O124" s="200"/>
      <c r="P124" s="200"/>
      <c r="Q124" s="200"/>
      <c r="R124" s="200"/>
      <c r="S124" s="200"/>
      <c r="T124" s="201"/>
      <c r="AT124" s="202" t="s">
        <v>127</v>
      </c>
      <c r="AU124" s="202" t="s">
        <v>78</v>
      </c>
      <c r="AV124" s="13" t="s">
        <v>78</v>
      </c>
      <c r="AW124" s="13" t="s">
        <v>32</v>
      </c>
      <c r="AX124" s="13" t="s">
        <v>71</v>
      </c>
      <c r="AY124" s="202" t="s">
        <v>114</v>
      </c>
    </row>
    <row r="125" spans="1:65" s="14" customFormat="1" ht="11.25">
      <c r="B125" s="203"/>
      <c r="C125" s="204"/>
      <c r="D125" s="186" t="s">
        <v>127</v>
      </c>
      <c r="E125" s="205" t="s">
        <v>19</v>
      </c>
      <c r="F125" s="206" t="s">
        <v>180</v>
      </c>
      <c r="G125" s="204"/>
      <c r="H125" s="207">
        <v>124.187</v>
      </c>
      <c r="I125" s="208"/>
      <c r="J125" s="204"/>
      <c r="K125" s="204"/>
      <c r="L125" s="209"/>
      <c r="M125" s="210"/>
      <c r="N125" s="211"/>
      <c r="O125" s="211"/>
      <c r="P125" s="211"/>
      <c r="Q125" s="211"/>
      <c r="R125" s="211"/>
      <c r="S125" s="211"/>
      <c r="T125" s="212"/>
      <c r="AT125" s="213" t="s">
        <v>127</v>
      </c>
      <c r="AU125" s="213" t="s">
        <v>78</v>
      </c>
      <c r="AV125" s="14" t="s">
        <v>80</v>
      </c>
      <c r="AW125" s="14" t="s">
        <v>32</v>
      </c>
      <c r="AX125" s="14" t="s">
        <v>78</v>
      </c>
      <c r="AY125" s="213" t="s">
        <v>114</v>
      </c>
    </row>
    <row r="126" spans="1:65" s="2" customFormat="1" ht="19.899999999999999" customHeight="1">
      <c r="A126" s="36"/>
      <c r="B126" s="37"/>
      <c r="C126" s="173" t="s">
        <v>181</v>
      </c>
      <c r="D126" s="173" t="s">
        <v>116</v>
      </c>
      <c r="E126" s="174" t="s">
        <v>182</v>
      </c>
      <c r="F126" s="175" t="s">
        <v>183</v>
      </c>
      <c r="G126" s="176" t="s">
        <v>119</v>
      </c>
      <c r="H126" s="177">
        <v>46.780999999999999</v>
      </c>
      <c r="I126" s="178"/>
      <c r="J126" s="179">
        <f>ROUND(I126*H126,2)</f>
        <v>0</v>
      </c>
      <c r="K126" s="175" t="s">
        <v>120</v>
      </c>
      <c r="L126" s="41"/>
      <c r="M126" s="180" t="s">
        <v>19</v>
      </c>
      <c r="N126" s="181" t="s">
        <v>42</v>
      </c>
      <c r="O126" s="66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4" t="s">
        <v>121</v>
      </c>
      <c r="AT126" s="184" t="s">
        <v>116</v>
      </c>
      <c r="AU126" s="184" t="s">
        <v>78</v>
      </c>
      <c r="AY126" s="19" t="s">
        <v>114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9" t="s">
        <v>78</v>
      </c>
      <c r="BK126" s="185">
        <f>ROUND(I126*H126,2)</f>
        <v>0</v>
      </c>
      <c r="BL126" s="19" t="s">
        <v>121</v>
      </c>
      <c r="BM126" s="184" t="s">
        <v>184</v>
      </c>
    </row>
    <row r="127" spans="1:65" s="2" customFormat="1" ht="11.25">
      <c r="A127" s="36"/>
      <c r="B127" s="37"/>
      <c r="C127" s="38"/>
      <c r="D127" s="186" t="s">
        <v>123</v>
      </c>
      <c r="E127" s="38"/>
      <c r="F127" s="187" t="s">
        <v>185</v>
      </c>
      <c r="G127" s="38"/>
      <c r="H127" s="38"/>
      <c r="I127" s="188"/>
      <c r="J127" s="38"/>
      <c r="K127" s="38"/>
      <c r="L127" s="41"/>
      <c r="M127" s="189"/>
      <c r="N127" s="190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123</v>
      </c>
      <c r="AU127" s="19" t="s">
        <v>78</v>
      </c>
    </row>
    <row r="128" spans="1:65" s="2" customFormat="1" ht="11.25">
      <c r="A128" s="36"/>
      <c r="B128" s="37"/>
      <c r="C128" s="38"/>
      <c r="D128" s="191" t="s">
        <v>125</v>
      </c>
      <c r="E128" s="38"/>
      <c r="F128" s="192" t="s">
        <v>186</v>
      </c>
      <c r="G128" s="38"/>
      <c r="H128" s="38"/>
      <c r="I128" s="188"/>
      <c r="J128" s="38"/>
      <c r="K128" s="38"/>
      <c r="L128" s="41"/>
      <c r="M128" s="189"/>
      <c r="N128" s="190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125</v>
      </c>
      <c r="AU128" s="19" t="s">
        <v>78</v>
      </c>
    </row>
    <row r="129" spans="1:65" s="2" customFormat="1" ht="19.5">
      <c r="A129" s="36"/>
      <c r="B129" s="37"/>
      <c r="C129" s="38"/>
      <c r="D129" s="186" t="s">
        <v>137</v>
      </c>
      <c r="E129" s="38"/>
      <c r="F129" s="214" t="s">
        <v>187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137</v>
      </c>
      <c r="AU129" s="19" t="s">
        <v>78</v>
      </c>
    </row>
    <row r="130" spans="1:65" s="13" customFormat="1" ht="11.25">
      <c r="B130" s="193"/>
      <c r="C130" s="194"/>
      <c r="D130" s="186" t="s">
        <v>127</v>
      </c>
      <c r="E130" s="195" t="s">
        <v>19</v>
      </c>
      <c r="F130" s="196" t="s">
        <v>188</v>
      </c>
      <c r="G130" s="194"/>
      <c r="H130" s="195" t="s">
        <v>19</v>
      </c>
      <c r="I130" s="197"/>
      <c r="J130" s="194"/>
      <c r="K130" s="194"/>
      <c r="L130" s="198"/>
      <c r="M130" s="199"/>
      <c r="N130" s="200"/>
      <c r="O130" s="200"/>
      <c r="P130" s="200"/>
      <c r="Q130" s="200"/>
      <c r="R130" s="200"/>
      <c r="S130" s="200"/>
      <c r="T130" s="201"/>
      <c r="AT130" s="202" t="s">
        <v>127</v>
      </c>
      <c r="AU130" s="202" t="s">
        <v>78</v>
      </c>
      <c r="AV130" s="13" t="s">
        <v>78</v>
      </c>
      <c r="AW130" s="13" t="s">
        <v>32</v>
      </c>
      <c r="AX130" s="13" t="s">
        <v>71</v>
      </c>
      <c r="AY130" s="202" t="s">
        <v>114</v>
      </c>
    </row>
    <row r="131" spans="1:65" s="14" customFormat="1" ht="11.25">
      <c r="B131" s="203"/>
      <c r="C131" s="204"/>
      <c r="D131" s="186" t="s">
        <v>127</v>
      </c>
      <c r="E131" s="205" t="s">
        <v>19</v>
      </c>
      <c r="F131" s="206" t="s">
        <v>189</v>
      </c>
      <c r="G131" s="204"/>
      <c r="H131" s="207">
        <v>46.780999999999999</v>
      </c>
      <c r="I131" s="208"/>
      <c r="J131" s="204"/>
      <c r="K131" s="204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127</v>
      </c>
      <c r="AU131" s="213" t="s">
        <v>78</v>
      </c>
      <c r="AV131" s="14" t="s">
        <v>80</v>
      </c>
      <c r="AW131" s="14" t="s">
        <v>32</v>
      </c>
      <c r="AX131" s="14" t="s">
        <v>78</v>
      </c>
      <c r="AY131" s="213" t="s">
        <v>114</v>
      </c>
    </row>
    <row r="132" spans="1:65" s="2" customFormat="1" ht="14.45" customHeight="1">
      <c r="A132" s="36"/>
      <c r="B132" s="37"/>
      <c r="C132" s="173" t="s">
        <v>190</v>
      </c>
      <c r="D132" s="173" t="s">
        <v>116</v>
      </c>
      <c r="E132" s="174" t="s">
        <v>191</v>
      </c>
      <c r="F132" s="175" t="s">
        <v>192</v>
      </c>
      <c r="G132" s="176" t="s">
        <v>133</v>
      </c>
      <c r="H132" s="177">
        <v>0.59699999999999998</v>
      </c>
      <c r="I132" s="178"/>
      <c r="J132" s="179">
        <f>ROUND(I132*H132,2)</f>
        <v>0</v>
      </c>
      <c r="K132" s="175" t="s">
        <v>120</v>
      </c>
      <c r="L132" s="41"/>
      <c r="M132" s="180" t="s">
        <v>19</v>
      </c>
      <c r="N132" s="181" t="s">
        <v>42</v>
      </c>
      <c r="O132" s="66"/>
      <c r="P132" s="182">
        <f>O132*H132</f>
        <v>0</v>
      </c>
      <c r="Q132" s="182">
        <v>1.98</v>
      </c>
      <c r="R132" s="182">
        <f>Q132*H132</f>
        <v>1.1820599999999999</v>
      </c>
      <c r="S132" s="182">
        <v>0</v>
      </c>
      <c r="T132" s="183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4" t="s">
        <v>121</v>
      </c>
      <c r="AT132" s="184" t="s">
        <v>116</v>
      </c>
      <c r="AU132" s="184" t="s">
        <v>78</v>
      </c>
      <c r="AY132" s="19" t="s">
        <v>114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9" t="s">
        <v>78</v>
      </c>
      <c r="BK132" s="185">
        <f>ROUND(I132*H132,2)</f>
        <v>0</v>
      </c>
      <c r="BL132" s="19" t="s">
        <v>121</v>
      </c>
      <c r="BM132" s="184" t="s">
        <v>193</v>
      </c>
    </row>
    <row r="133" spans="1:65" s="2" customFormat="1" ht="11.25">
      <c r="A133" s="36"/>
      <c r="B133" s="37"/>
      <c r="C133" s="38"/>
      <c r="D133" s="186" t="s">
        <v>123</v>
      </c>
      <c r="E133" s="38"/>
      <c r="F133" s="187" t="s">
        <v>194</v>
      </c>
      <c r="G133" s="38"/>
      <c r="H133" s="38"/>
      <c r="I133" s="188"/>
      <c r="J133" s="38"/>
      <c r="K133" s="38"/>
      <c r="L133" s="41"/>
      <c r="M133" s="189"/>
      <c r="N133" s="190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123</v>
      </c>
      <c r="AU133" s="19" t="s">
        <v>78</v>
      </c>
    </row>
    <row r="134" spans="1:65" s="2" customFormat="1" ht="11.25">
      <c r="A134" s="36"/>
      <c r="B134" s="37"/>
      <c r="C134" s="38"/>
      <c r="D134" s="191" t="s">
        <v>125</v>
      </c>
      <c r="E134" s="38"/>
      <c r="F134" s="192" t="s">
        <v>195</v>
      </c>
      <c r="G134" s="38"/>
      <c r="H134" s="38"/>
      <c r="I134" s="188"/>
      <c r="J134" s="38"/>
      <c r="K134" s="38"/>
      <c r="L134" s="41"/>
      <c r="M134" s="189"/>
      <c r="N134" s="190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125</v>
      </c>
      <c r="AU134" s="19" t="s">
        <v>78</v>
      </c>
    </row>
    <row r="135" spans="1:65" s="2" customFormat="1" ht="19.5">
      <c r="A135" s="36"/>
      <c r="B135" s="37"/>
      <c r="C135" s="38"/>
      <c r="D135" s="186" t="s">
        <v>137</v>
      </c>
      <c r="E135" s="38"/>
      <c r="F135" s="214" t="s">
        <v>196</v>
      </c>
      <c r="G135" s="38"/>
      <c r="H135" s="38"/>
      <c r="I135" s="188"/>
      <c r="J135" s="38"/>
      <c r="K135" s="38"/>
      <c r="L135" s="41"/>
      <c r="M135" s="189"/>
      <c r="N135" s="190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137</v>
      </c>
      <c r="AU135" s="19" t="s">
        <v>78</v>
      </c>
    </row>
    <row r="136" spans="1:65" s="14" customFormat="1" ht="11.25">
      <c r="B136" s="203"/>
      <c r="C136" s="204"/>
      <c r="D136" s="186" t="s">
        <v>127</v>
      </c>
      <c r="E136" s="205" t="s">
        <v>19</v>
      </c>
      <c r="F136" s="206" t="s">
        <v>197</v>
      </c>
      <c r="G136" s="204"/>
      <c r="H136" s="207">
        <v>0.59699999999999998</v>
      </c>
      <c r="I136" s="208"/>
      <c r="J136" s="204"/>
      <c r="K136" s="204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127</v>
      </c>
      <c r="AU136" s="213" t="s">
        <v>78</v>
      </c>
      <c r="AV136" s="14" t="s">
        <v>80</v>
      </c>
      <c r="AW136" s="14" t="s">
        <v>32</v>
      </c>
      <c r="AX136" s="14" t="s">
        <v>71</v>
      </c>
      <c r="AY136" s="213" t="s">
        <v>114</v>
      </c>
    </row>
    <row r="137" spans="1:65" s="15" customFormat="1" ht="11.25">
      <c r="B137" s="215"/>
      <c r="C137" s="216"/>
      <c r="D137" s="186" t="s">
        <v>127</v>
      </c>
      <c r="E137" s="217" t="s">
        <v>19</v>
      </c>
      <c r="F137" s="218" t="s">
        <v>198</v>
      </c>
      <c r="G137" s="216"/>
      <c r="H137" s="219">
        <v>0.59699999999999998</v>
      </c>
      <c r="I137" s="220"/>
      <c r="J137" s="216"/>
      <c r="K137" s="216"/>
      <c r="L137" s="221"/>
      <c r="M137" s="222"/>
      <c r="N137" s="223"/>
      <c r="O137" s="223"/>
      <c r="P137" s="223"/>
      <c r="Q137" s="223"/>
      <c r="R137" s="223"/>
      <c r="S137" s="223"/>
      <c r="T137" s="224"/>
      <c r="AT137" s="225" t="s">
        <v>127</v>
      </c>
      <c r="AU137" s="225" t="s">
        <v>78</v>
      </c>
      <c r="AV137" s="15" t="s">
        <v>121</v>
      </c>
      <c r="AW137" s="15" t="s">
        <v>32</v>
      </c>
      <c r="AX137" s="15" t="s">
        <v>78</v>
      </c>
      <c r="AY137" s="225" t="s">
        <v>114</v>
      </c>
    </row>
    <row r="138" spans="1:65" s="2" customFormat="1" ht="14.45" customHeight="1">
      <c r="A138" s="36"/>
      <c r="B138" s="37"/>
      <c r="C138" s="173" t="s">
        <v>199</v>
      </c>
      <c r="D138" s="173" t="s">
        <v>116</v>
      </c>
      <c r="E138" s="174" t="s">
        <v>200</v>
      </c>
      <c r="F138" s="175" t="s">
        <v>201</v>
      </c>
      <c r="G138" s="176" t="s">
        <v>202</v>
      </c>
      <c r="H138" s="177">
        <v>6.9059999999999997</v>
      </c>
      <c r="I138" s="178"/>
      <c r="J138" s="179">
        <f>ROUND(I138*H138,2)</f>
        <v>0</v>
      </c>
      <c r="K138" s="175" t="s">
        <v>120</v>
      </c>
      <c r="L138" s="41"/>
      <c r="M138" s="180" t="s">
        <v>19</v>
      </c>
      <c r="N138" s="181" t="s">
        <v>42</v>
      </c>
      <c r="O138" s="6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4" t="s">
        <v>121</v>
      </c>
      <c r="AT138" s="184" t="s">
        <v>116</v>
      </c>
      <c r="AU138" s="184" t="s">
        <v>78</v>
      </c>
      <c r="AY138" s="19" t="s">
        <v>114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9" t="s">
        <v>78</v>
      </c>
      <c r="BK138" s="185">
        <f>ROUND(I138*H138,2)</f>
        <v>0</v>
      </c>
      <c r="BL138" s="19" t="s">
        <v>121</v>
      </c>
      <c r="BM138" s="184" t="s">
        <v>203</v>
      </c>
    </row>
    <row r="139" spans="1:65" s="2" customFormat="1" ht="11.25">
      <c r="A139" s="36"/>
      <c r="B139" s="37"/>
      <c r="C139" s="38"/>
      <c r="D139" s="186" t="s">
        <v>123</v>
      </c>
      <c r="E139" s="38"/>
      <c r="F139" s="187" t="s">
        <v>204</v>
      </c>
      <c r="G139" s="38"/>
      <c r="H139" s="38"/>
      <c r="I139" s="188"/>
      <c r="J139" s="38"/>
      <c r="K139" s="38"/>
      <c r="L139" s="41"/>
      <c r="M139" s="189"/>
      <c r="N139" s="190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123</v>
      </c>
      <c r="AU139" s="19" t="s">
        <v>78</v>
      </c>
    </row>
    <row r="140" spans="1:65" s="2" customFormat="1" ht="11.25">
      <c r="A140" s="36"/>
      <c r="B140" s="37"/>
      <c r="C140" s="38"/>
      <c r="D140" s="191" t="s">
        <v>125</v>
      </c>
      <c r="E140" s="38"/>
      <c r="F140" s="192" t="s">
        <v>205</v>
      </c>
      <c r="G140" s="38"/>
      <c r="H140" s="38"/>
      <c r="I140" s="188"/>
      <c r="J140" s="38"/>
      <c r="K140" s="38"/>
      <c r="L140" s="41"/>
      <c r="M140" s="189"/>
      <c r="N140" s="190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125</v>
      </c>
      <c r="AU140" s="19" t="s">
        <v>78</v>
      </c>
    </row>
    <row r="141" spans="1:65" s="2" customFormat="1" ht="19.5">
      <c r="A141" s="36"/>
      <c r="B141" s="37"/>
      <c r="C141" s="38"/>
      <c r="D141" s="186" t="s">
        <v>137</v>
      </c>
      <c r="E141" s="38"/>
      <c r="F141" s="214" t="s">
        <v>206</v>
      </c>
      <c r="G141" s="38"/>
      <c r="H141" s="38"/>
      <c r="I141" s="188"/>
      <c r="J141" s="38"/>
      <c r="K141" s="38"/>
      <c r="L141" s="41"/>
      <c r="M141" s="189"/>
      <c r="N141" s="190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137</v>
      </c>
      <c r="AU141" s="19" t="s">
        <v>78</v>
      </c>
    </row>
    <row r="142" spans="1:65" s="14" customFormat="1" ht="11.25">
      <c r="B142" s="203"/>
      <c r="C142" s="204"/>
      <c r="D142" s="186" t="s">
        <v>127</v>
      </c>
      <c r="E142" s="205" t="s">
        <v>19</v>
      </c>
      <c r="F142" s="206" t="s">
        <v>207</v>
      </c>
      <c r="G142" s="204"/>
      <c r="H142" s="207">
        <v>6.9059999999999997</v>
      </c>
      <c r="I142" s="208"/>
      <c r="J142" s="204"/>
      <c r="K142" s="204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127</v>
      </c>
      <c r="AU142" s="213" t="s">
        <v>78</v>
      </c>
      <c r="AV142" s="14" t="s">
        <v>80</v>
      </c>
      <c r="AW142" s="14" t="s">
        <v>32</v>
      </c>
      <c r="AX142" s="14" t="s">
        <v>71</v>
      </c>
      <c r="AY142" s="213" t="s">
        <v>114</v>
      </c>
    </row>
    <row r="143" spans="1:65" s="15" customFormat="1" ht="11.25">
      <c r="B143" s="215"/>
      <c r="C143" s="216"/>
      <c r="D143" s="186" t="s">
        <v>127</v>
      </c>
      <c r="E143" s="217" t="s">
        <v>19</v>
      </c>
      <c r="F143" s="218" t="s">
        <v>198</v>
      </c>
      <c r="G143" s="216"/>
      <c r="H143" s="219">
        <v>6.9059999999999997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127</v>
      </c>
      <c r="AU143" s="225" t="s">
        <v>78</v>
      </c>
      <c r="AV143" s="15" t="s">
        <v>121</v>
      </c>
      <c r="AW143" s="15" t="s">
        <v>32</v>
      </c>
      <c r="AX143" s="15" t="s">
        <v>78</v>
      </c>
      <c r="AY143" s="225" t="s">
        <v>114</v>
      </c>
    </row>
    <row r="144" spans="1:65" s="2" customFormat="1" ht="14.45" customHeight="1">
      <c r="A144" s="36"/>
      <c r="B144" s="37"/>
      <c r="C144" s="173" t="s">
        <v>208</v>
      </c>
      <c r="D144" s="173" t="s">
        <v>116</v>
      </c>
      <c r="E144" s="174" t="s">
        <v>209</v>
      </c>
      <c r="F144" s="175" t="s">
        <v>210</v>
      </c>
      <c r="G144" s="176" t="s">
        <v>133</v>
      </c>
      <c r="H144" s="177">
        <v>4.1399999999999997</v>
      </c>
      <c r="I144" s="178"/>
      <c r="J144" s="179">
        <f>ROUND(I144*H144,2)</f>
        <v>0</v>
      </c>
      <c r="K144" s="175" t="s">
        <v>120</v>
      </c>
      <c r="L144" s="41"/>
      <c r="M144" s="180" t="s">
        <v>19</v>
      </c>
      <c r="N144" s="181" t="s">
        <v>42</v>
      </c>
      <c r="O144" s="6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4" t="s">
        <v>121</v>
      </c>
      <c r="AT144" s="184" t="s">
        <v>116</v>
      </c>
      <c r="AU144" s="184" t="s">
        <v>78</v>
      </c>
      <c r="AY144" s="19" t="s">
        <v>114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9" t="s">
        <v>78</v>
      </c>
      <c r="BK144" s="185">
        <f>ROUND(I144*H144,2)</f>
        <v>0</v>
      </c>
      <c r="BL144" s="19" t="s">
        <v>121</v>
      </c>
      <c r="BM144" s="184" t="s">
        <v>211</v>
      </c>
    </row>
    <row r="145" spans="1:65" s="2" customFormat="1" ht="11.25">
      <c r="A145" s="36"/>
      <c r="B145" s="37"/>
      <c r="C145" s="38"/>
      <c r="D145" s="186" t="s">
        <v>123</v>
      </c>
      <c r="E145" s="38"/>
      <c r="F145" s="187" t="s">
        <v>212</v>
      </c>
      <c r="G145" s="38"/>
      <c r="H145" s="38"/>
      <c r="I145" s="188"/>
      <c r="J145" s="38"/>
      <c r="K145" s="38"/>
      <c r="L145" s="41"/>
      <c r="M145" s="189"/>
      <c r="N145" s="190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123</v>
      </c>
      <c r="AU145" s="19" t="s">
        <v>78</v>
      </c>
    </row>
    <row r="146" spans="1:65" s="2" customFormat="1" ht="11.25">
      <c r="A146" s="36"/>
      <c r="B146" s="37"/>
      <c r="C146" s="38"/>
      <c r="D146" s="191" t="s">
        <v>125</v>
      </c>
      <c r="E146" s="38"/>
      <c r="F146" s="192" t="s">
        <v>213</v>
      </c>
      <c r="G146" s="38"/>
      <c r="H146" s="38"/>
      <c r="I146" s="188"/>
      <c r="J146" s="38"/>
      <c r="K146" s="38"/>
      <c r="L146" s="41"/>
      <c r="M146" s="189"/>
      <c r="N146" s="190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125</v>
      </c>
      <c r="AU146" s="19" t="s">
        <v>78</v>
      </c>
    </row>
    <row r="147" spans="1:65" s="2" customFormat="1" ht="19.5">
      <c r="A147" s="36"/>
      <c r="B147" s="37"/>
      <c r="C147" s="38"/>
      <c r="D147" s="186" t="s">
        <v>137</v>
      </c>
      <c r="E147" s="38"/>
      <c r="F147" s="214" t="s">
        <v>214</v>
      </c>
      <c r="G147" s="38"/>
      <c r="H147" s="38"/>
      <c r="I147" s="188"/>
      <c r="J147" s="38"/>
      <c r="K147" s="38"/>
      <c r="L147" s="41"/>
      <c r="M147" s="189"/>
      <c r="N147" s="190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137</v>
      </c>
      <c r="AU147" s="19" t="s">
        <v>78</v>
      </c>
    </row>
    <row r="148" spans="1:65" s="13" customFormat="1" ht="11.25">
      <c r="B148" s="193"/>
      <c r="C148" s="194"/>
      <c r="D148" s="186" t="s">
        <v>127</v>
      </c>
      <c r="E148" s="195" t="s">
        <v>19</v>
      </c>
      <c r="F148" s="196" t="s">
        <v>215</v>
      </c>
      <c r="G148" s="194"/>
      <c r="H148" s="195" t="s">
        <v>19</v>
      </c>
      <c r="I148" s="197"/>
      <c r="J148" s="194"/>
      <c r="K148" s="194"/>
      <c r="L148" s="198"/>
      <c r="M148" s="199"/>
      <c r="N148" s="200"/>
      <c r="O148" s="200"/>
      <c r="P148" s="200"/>
      <c r="Q148" s="200"/>
      <c r="R148" s="200"/>
      <c r="S148" s="200"/>
      <c r="T148" s="201"/>
      <c r="AT148" s="202" t="s">
        <v>127</v>
      </c>
      <c r="AU148" s="202" t="s">
        <v>78</v>
      </c>
      <c r="AV148" s="13" t="s">
        <v>78</v>
      </c>
      <c r="AW148" s="13" t="s">
        <v>32</v>
      </c>
      <c r="AX148" s="13" t="s">
        <v>71</v>
      </c>
      <c r="AY148" s="202" t="s">
        <v>114</v>
      </c>
    </row>
    <row r="149" spans="1:65" s="14" customFormat="1" ht="11.25">
      <c r="B149" s="203"/>
      <c r="C149" s="204"/>
      <c r="D149" s="186" t="s">
        <v>127</v>
      </c>
      <c r="E149" s="205" t="s">
        <v>19</v>
      </c>
      <c r="F149" s="206" t="s">
        <v>216</v>
      </c>
      <c r="G149" s="204"/>
      <c r="H149" s="207">
        <v>4.1399999999999997</v>
      </c>
      <c r="I149" s="208"/>
      <c r="J149" s="204"/>
      <c r="K149" s="204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127</v>
      </c>
      <c r="AU149" s="213" t="s">
        <v>78</v>
      </c>
      <c r="AV149" s="14" t="s">
        <v>80</v>
      </c>
      <c r="AW149" s="14" t="s">
        <v>32</v>
      </c>
      <c r="AX149" s="14" t="s">
        <v>78</v>
      </c>
      <c r="AY149" s="213" t="s">
        <v>114</v>
      </c>
    </row>
    <row r="150" spans="1:65" s="2" customFormat="1" ht="14.45" customHeight="1">
      <c r="A150" s="36"/>
      <c r="B150" s="37"/>
      <c r="C150" s="173" t="s">
        <v>217</v>
      </c>
      <c r="D150" s="173" t="s">
        <v>116</v>
      </c>
      <c r="E150" s="174" t="s">
        <v>218</v>
      </c>
      <c r="F150" s="175" t="s">
        <v>219</v>
      </c>
      <c r="G150" s="176" t="s">
        <v>220</v>
      </c>
      <c r="H150" s="177">
        <v>6</v>
      </c>
      <c r="I150" s="178"/>
      <c r="J150" s="179">
        <f>ROUND(I150*H150,2)</f>
        <v>0</v>
      </c>
      <c r="K150" s="175" t="s">
        <v>120</v>
      </c>
      <c r="L150" s="41"/>
      <c r="M150" s="180" t="s">
        <v>19</v>
      </c>
      <c r="N150" s="181" t="s">
        <v>42</v>
      </c>
      <c r="O150" s="6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4" t="s">
        <v>121</v>
      </c>
      <c r="AT150" s="184" t="s">
        <v>116</v>
      </c>
      <c r="AU150" s="184" t="s">
        <v>78</v>
      </c>
      <c r="AY150" s="19" t="s">
        <v>114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9" t="s">
        <v>78</v>
      </c>
      <c r="BK150" s="185">
        <f>ROUND(I150*H150,2)</f>
        <v>0</v>
      </c>
      <c r="BL150" s="19" t="s">
        <v>121</v>
      </c>
      <c r="BM150" s="184" t="s">
        <v>221</v>
      </c>
    </row>
    <row r="151" spans="1:65" s="2" customFormat="1" ht="11.25">
      <c r="A151" s="36"/>
      <c r="B151" s="37"/>
      <c r="C151" s="38"/>
      <c r="D151" s="186" t="s">
        <v>123</v>
      </c>
      <c r="E151" s="38"/>
      <c r="F151" s="187" t="s">
        <v>222</v>
      </c>
      <c r="G151" s="38"/>
      <c r="H151" s="38"/>
      <c r="I151" s="188"/>
      <c r="J151" s="38"/>
      <c r="K151" s="38"/>
      <c r="L151" s="41"/>
      <c r="M151" s="189"/>
      <c r="N151" s="19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123</v>
      </c>
      <c r="AU151" s="19" t="s">
        <v>78</v>
      </c>
    </row>
    <row r="152" spans="1:65" s="2" customFormat="1" ht="11.25">
      <c r="A152" s="36"/>
      <c r="B152" s="37"/>
      <c r="C152" s="38"/>
      <c r="D152" s="191" t="s">
        <v>125</v>
      </c>
      <c r="E152" s="38"/>
      <c r="F152" s="192" t="s">
        <v>223</v>
      </c>
      <c r="G152" s="38"/>
      <c r="H152" s="38"/>
      <c r="I152" s="188"/>
      <c r="J152" s="38"/>
      <c r="K152" s="38"/>
      <c r="L152" s="41"/>
      <c r="M152" s="189"/>
      <c r="N152" s="190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125</v>
      </c>
      <c r="AU152" s="19" t="s">
        <v>78</v>
      </c>
    </row>
    <row r="153" spans="1:65" s="2" customFormat="1" ht="19.5">
      <c r="A153" s="36"/>
      <c r="B153" s="37"/>
      <c r="C153" s="38"/>
      <c r="D153" s="186" t="s">
        <v>137</v>
      </c>
      <c r="E153" s="38"/>
      <c r="F153" s="214" t="s">
        <v>224</v>
      </c>
      <c r="G153" s="38"/>
      <c r="H153" s="38"/>
      <c r="I153" s="188"/>
      <c r="J153" s="38"/>
      <c r="K153" s="38"/>
      <c r="L153" s="41"/>
      <c r="M153" s="189"/>
      <c r="N153" s="190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137</v>
      </c>
      <c r="AU153" s="19" t="s">
        <v>78</v>
      </c>
    </row>
    <row r="154" spans="1:65" s="2" customFormat="1" ht="14.45" customHeight="1">
      <c r="A154" s="36"/>
      <c r="B154" s="37"/>
      <c r="C154" s="173" t="s">
        <v>225</v>
      </c>
      <c r="D154" s="173" t="s">
        <v>116</v>
      </c>
      <c r="E154" s="174" t="s">
        <v>226</v>
      </c>
      <c r="F154" s="175" t="s">
        <v>227</v>
      </c>
      <c r="G154" s="176" t="s">
        <v>133</v>
      </c>
      <c r="H154" s="177">
        <v>1.7689999999999999</v>
      </c>
      <c r="I154" s="178"/>
      <c r="J154" s="179">
        <f>ROUND(I154*H154,2)</f>
        <v>0</v>
      </c>
      <c r="K154" s="175" t="s">
        <v>120</v>
      </c>
      <c r="L154" s="41"/>
      <c r="M154" s="180" t="s">
        <v>19</v>
      </c>
      <c r="N154" s="181" t="s">
        <v>42</v>
      </c>
      <c r="O154" s="66"/>
      <c r="P154" s="182">
        <f>O154*H154</f>
        <v>0</v>
      </c>
      <c r="Q154" s="182">
        <v>0</v>
      </c>
      <c r="R154" s="182">
        <f>Q154*H154</f>
        <v>0</v>
      </c>
      <c r="S154" s="182">
        <v>2</v>
      </c>
      <c r="T154" s="183">
        <f>S154*H154</f>
        <v>3.5379999999999998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4" t="s">
        <v>121</v>
      </c>
      <c r="AT154" s="184" t="s">
        <v>116</v>
      </c>
      <c r="AU154" s="184" t="s">
        <v>78</v>
      </c>
      <c r="AY154" s="19" t="s">
        <v>114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9" t="s">
        <v>78</v>
      </c>
      <c r="BK154" s="185">
        <f>ROUND(I154*H154,2)</f>
        <v>0</v>
      </c>
      <c r="BL154" s="19" t="s">
        <v>121</v>
      </c>
      <c r="BM154" s="184" t="s">
        <v>228</v>
      </c>
    </row>
    <row r="155" spans="1:65" s="2" customFormat="1" ht="11.25">
      <c r="A155" s="36"/>
      <c r="B155" s="37"/>
      <c r="C155" s="38"/>
      <c r="D155" s="186" t="s">
        <v>123</v>
      </c>
      <c r="E155" s="38"/>
      <c r="F155" s="187" t="s">
        <v>229</v>
      </c>
      <c r="G155" s="38"/>
      <c r="H155" s="38"/>
      <c r="I155" s="188"/>
      <c r="J155" s="38"/>
      <c r="K155" s="38"/>
      <c r="L155" s="41"/>
      <c r="M155" s="189"/>
      <c r="N155" s="190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123</v>
      </c>
      <c r="AU155" s="19" t="s">
        <v>78</v>
      </c>
    </row>
    <row r="156" spans="1:65" s="2" customFormat="1" ht="11.25">
      <c r="A156" s="36"/>
      <c r="B156" s="37"/>
      <c r="C156" s="38"/>
      <c r="D156" s="191" t="s">
        <v>125</v>
      </c>
      <c r="E156" s="38"/>
      <c r="F156" s="192" t="s">
        <v>230</v>
      </c>
      <c r="G156" s="38"/>
      <c r="H156" s="38"/>
      <c r="I156" s="188"/>
      <c r="J156" s="38"/>
      <c r="K156" s="38"/>
      <c r="L156" s="41"/>
      <c r="M156" s="189"/>
      <c r="N156" s="190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125</v>
      </c>
      <c r="AU156" s="19" t="s">
        <v>78</v>
      </c>
    </row>
    <row r="157" spans="1:65" s="2" customFormat="1" ht="19.5">
      <c r="A157" s="36"/>
      <c r="B157" s="37"/>
      <c r="C157" s="38"/>
      <c r="D157" s="186" t="s">
        <v>137</v>
      </c>
      <c r="E157" s="38"/>
      <c r="F157" s="214" t="s">
        <v>231</v>
      </c>
      <c r="G157" s="38"/>
      <c r="H157" s="38"/>
      <c r="I157" s="188"/>
      <c r="J157" s="38"/>
      <c r="K157" s="38"/>
      <c r="L157" s="41"/>
      <c r="M157" s="189"/>
      <c r="N157" s="190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137</v>
      </c>
      <c r="AU157" s="19" t="s">
        <v>78</v>
      </c>
    </row>
    <row r="158" spans="1:65" s="14" customFormat="1" ht="11.25">
      <c r="B158" s="203"/>
      <c r="C158" s="204"/>
      <c r="D158" s="186" t="s">
        <v>127</v>
      </c>
      <c r="E158" s="205" t="s">
        <v>19</v>
      </c>
      <c r="F158" s="206" t="s">
        <v>232</v>
      </c>
      <c r="G158" s="204"/>
      <c r="H158" s="207">
        <v>1.7689999999999999</v>
      </c>
      <c r="I158" s="208"/>
      <c r="J158" s="204"/>
      <c r="K158" s="204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127</v>
      </c>
      <c r="AU158" s="213" t="s">
        <v>78</v>
      </c>
      <c r="AV158" s="14" t="s">
        <v>80</v>
      </c>
      <c r="AW158" s="14" t="s">
        <v>32</v>
      </c>
      <c r="AX158" s="14" t="s">
        <v>78</v>
      </c>
      <c r="AY158" s="213" t="s">
        <v>114</v>
      </c>
    </row>
    <row r="159" spans="1:65" s="2" customFormat="1" ht="14.45" customHeight="1">
      <c r="A159" s="36"/>
      <c r="B159" s="37"/>
      <c r="C159" s="173" t="s">
        <v>233</v>
      </c>
      <c r="D159" s="173" t="s">
        <v>116</v>
      </c>
      <c r="E159" s="174" t="s">
        <v>234</v>
      </c>
      <c r="F159" s="175" t="s">
        <v>235</v>
      </c>
      <c r="G159" s="176" t="s">
        <v>133</v>
      </c>
      <c r="H159" s="177">
        <v>0.81399999999999995</v>
      </c>
      <c r="I159" s="178"/>
      <c r="J159" s="179">
        <f>ROUND(I159*H159,2)</f>
        <v>0</v>
      </c>
      <c r="K159" s="175" t="s">
        <v>120</v>
      </c>
      <c r="L159" s="41"/>
      <c r="M159" s="180" t="s">
        <v>19</v>
      </c>
      <c r="N159" s="181" t="s">
        <v>42</v>
      </c>
      <c r="O159" s="66"/>
      <c r="P159" s="182">
        <f>O159*H159</f>
        <v>0</v>
      </c>
      <c r="Q159" s="182">
        <v>0</v>
      </c>
      <c r="R159" s="182">
        <f>Q159*H159</f>
        <v>0</v>
      </c>
      <c r="S159" s="182">
        <v>1.92</v>
      </c>
      <c r="T159" s="183">
        <f>S159*H159</f>
        <v>1.5628799999999998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4" t="s">
        <v>121</v>
      </c>
      <c r="AT159" s="184" t="s">
        <v>116</v>
      </c>
      <c r="AU159" s="184" t="s">
        <v>78</v>
      </c>
      <c r="AY159" s="19" t="s">
        <v>114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9" t="s">
        <v>78</v>
      </c>
      <c r="BK159" s="185">
        <f>ROUND(I159*H159,2)</f>
        <v>0</v>
      </c>
      <c r="BL159" s="19" t="s">
        <v>121</v>
      </c>
      <c r="BM159" s="184" t="s">
        <v>236</v>
      </c>
    </row>
    <row r="160" spans="1:65" s="2" customFormat="1" ht="11.25">
      <c r="A160" s="36"/>
      <c r="B160" s="37"/>
      <c r="C160" s="38"/>
      <c r="D160" s="186" t="s">
        <v>123</v>
      </c>
      <c r="E160" s="38"/>
      <c r="F160" s="187" t="s">
        <v>237</v>
      </c>
      <c r="G160" s="38"/>
      <c r="H160" s="38"/>
      <c r="I160" s="188"/>
      <c r="J160" s="38"/>
      <c r="K160" s="38"/>
      <c r="L160" s="41"/>
      <c r="M160" s="189"/>
      <c r="N160" s="190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123</v>
      </c>
      <c r="AU160" s="19" t="s">
        <v>78</v>
      </c>
    </row>
    <row r="161" spans="1:65" s="2" customFormat="1" ht="11.25">
      <c r="A161" s="36"/>
      <c r="B161" s="37"/>
      <c r="C161" s="38"/>
      <c r="D161" s="191" t="s">
        <v>125</v>
      </c>
      <c r="E161" s="38"/>
      <c r="F161" s="192" t="s">
        <v>238</v>
      </c>
      <c r="G161" s="38"/>
      <c r="H161" s="38"/>
      <c r="I161" s="188"/>
      <c r="J161" s="38"/>
      <c r="K161" s="38"/>
      <c r="L161" s="41"/>
      <c r="M161" s="189"/>
      <c r="N161" s="190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125</v>
      </c>
      <c r="AU161" s="19" t="s">
        <v>78</v>
      </c>
    </row>
    <row r="162" spans="1:65" s="2" customFormat="1" ht="19.5">
      <c r="A162" s="36"/>
      <c r="B162" s="37"/>
      <c r="C162" s="38"/>
      <c r="D162" s="186" t="s">
        <v>137</v>
      </c>
      <c r="E162" s="38"/>
      <c r="F162" s="214" t="s">
        <v>239</v>
      </c>
      <c r="G162" s="38"/>
      <c r="H162" s="38"/>
      <c r="I162" s="188"/>
      <c r="J162" s="38"/>
      <c r="K162" s="38"/>
      <c r="L162" s="41"/>
      <c r="M162" s="189"/>
      <c r="N162" s="190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137</v>
      </c>
      <c r="AU162" s="19" t="s">
        <v>78</v>
      </c>
    </row>
    <row r="163" spans="1:65" s="14" customFormat="1" ht="11.25">
      <c r="B163" s="203"/>
      <c r="C163" s="204"/>
      <c r="D163" s="186" t="s">
        <v>127</v>
      </c>
      <c r="E163" s="205" t="s">
        <v>19</v>
      </c>
      <c r="F163" s="206" t="s">
        <v>240</v>
      </c>
      <c r="G163" s="204"/>
      <c r="H163" s="207">
        <v>0.81399999999999995</v>
      </c>
      <c r="I163" s="208"/>
      <c r="J163" s="204"/>
      <c r="K163" s="204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127</v>
      </c>
      <c r="AU163" s="213" t="s">
        <v>78</v>
      </c>
      <c r="AV163" s="14" t="s">
        <v>80</v>
      </c>
      <c r="AW163" s="14" t="s">
        <v>32</v>
      </c>
      <c r="AX163" s="14" t="s">
        <v>78</v>
      </c>
      <c r="AY163" s="213" t="s">
        <v>114</v>
      </c>
    </row>
    <row r="164" spans="1:65" s="2" customFormat="1" ht="14.45" customHeight="1">
      <c r="A164" s="36"/>
      <c r="B164" s="37"/>
      <c r="C164" s="173" t="s">
        <v>241</v>
      </c>
      <c r="D164" s="173" t="s">
        <v>116</v>
      </c>
      <c r="E164" s="174" t="s">
        <v>242</v>
      </c>
      <c r="F164" s="175" t="s">
        <v>243</v>
      </c>
      <c r="G164" s="176" t="s">
        <v>133</v>
      </c>
      <c r="H164" s="177">
        <v>0.35299999999999998</v>
      </c>
      <c r="I164" s="178"/>
      <c r="J164" s="179">
        <f>ROUND(I164*H164,2)</f>
        <v>0</v>
      </c>
      <c r="K164" s="175" t="s">
        <v>120</v>
      </c>
      <c r="L164" s="41"/>
      <c r="M164" s="180" t="s">
        <v>19</v>
      </c>
      <c r="N164" s="181" t="s">
        <v>42</v>
      </c>
      <c r="O164" s="66"/>
      <c r="P164" s="182">
        <f>O164*H164</f>
        <v>0</v>
      </c>
      <c r="Q164" s="182">
        <v>2.5018699999999998</v>
      </c>
      <c r="R164" s="182">
        <f>Q164*H164</f>
        <v>0.88316010999999983</v>
      </c>
      <c r="S164" s="182">
        <v>0</v>
      </c>
      <c r="T164" s="183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4" t="s">
        <v>121</v>
      </c>
      <c r="AT164" s="184" t="s">
        <v>116</v>
      </c>
      <c r="AU164" s="184" t="s">
        <v>78</v>
      </c>
      <c r="AY164" s="19" t="s">
        <v>114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9" t="s">
        <v>78</v>
      </c>
      <c r="BK164" s="185">
        <f>ROUND(I164*H164,2)</f>
        <v>0</v>
      </c>
      <c r="BL164" s="19" t="s">
        <v>121</v>
      </c>
      <c r="BM164" s="184" t="s">
        <v>244</v>
      </c>
    </row>
    <row r="165" spans="1:65" s="2" customFormat="1" ht="11.25">
      <c r="A165" s="36"/>
      <c r="B165" s="37"/>
      <c r="C165" s="38"/>
      <c r="D165" s="186" t="s">
        <v>123</v>
      </c>
      <c r="E165" s="38"/>
      <c r="F165" s="187" t="s">
        <v>245</v>
      </c>
      <c r="G165" s="38"/>
      <c r="H165" s="38"/>
      <c r="I165" s="188"/>
      <c r="J165" s="38"/>
      <c r="K165" s="38"/>
      <c r="L165" s="41"/>
      <c r="M165" s="189"/>
      <c r="N165" s="190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123</v>
      </c>
      <c r="AU165" s="19" t="s">
        <v>78</v>
      </c>
    </row>
    <row r="166" spans="1:65" s="2" customFormat="1" ht="11.25">
      <c r="A166" s="36"/>
      <c r="B166" s="37"/>
      <c r="C166" s="38"/>
      <c r="D166" s="191" t="s">
        <v>125</v>
      </c>
      <c r="E166" s="38"/>
      <c r="F166" s="192" t="s">
        <v>246</v>
      </c>
      <c r="G166" s="38"/>
      <c r="H166" s="38"/>
      <c r="I166" s="188"/>
      <c r="J166" s="38"/>
      <c r="K166" s="38"/>
      <c r="L166" s="41"/>
      <c r="M166" s="189"/>
      <c r="N166" s="190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125</v>
      </c>
      <c r="AU166" s="19" t="s">
        <v>78</v>
      </c>
    </row>
    <row r="167" spans="1:65" s="2" customFormat="1" ht="19.5">
      <c r="A167" s="36"/>
      <c r="B167" s="37"/>
      <c r="C167" s="38"/>
      <c r="D167" s="186" t="s">
        <v>137</v>
      </c>
      <c r="E167" s="38"/>
      <c r="F167" s="214" t="s">
        <v>247</v>
      </c>
      <c r="G167" s="38"/>
      <c r="H167" s="38"/>
      <c r="I167" s="188"/>
      <c r="J167" s="38"/>
      <c r="K167" s="38"/>
      <c r="L167" s="41"/>
      <c r="M167" s="189"/>
      <c r="N167" s="190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137</v>
      </c>
      <c r="AU167" s="19" t="s">
        <v>78</v>
      </c>
    </row>
    <row r="168" spans="1:65" s="14" customFormat="1" ht="11.25">
      <c r="B168" s="203"/>
      <c r="C168" s="204"/>
      <c r="D168" s="186" t="s">
        <v>127</v>
      </c>
      <c r="E168" s="205" t="s">
        <v>19</v>
      </c>
      <c r="F168" s="206" t="s">
        <v>248</v>
      </c>
      <c r="G168" s="204"/>
      <c r="H168" s="207">
        <v>0.35299999999999998</v>
      </c>
      <c r="I168" s="208"/>
      <c r="J168" s="204"/>
      <c r="K168" s="204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127</v>
      </c>
      <c r="AU168" s="213" t="s">
        <v>78</v>
      </c>
      <c r="AV168" s="14" t="s">
        <v>80</v>
      </c>
      <c r="AW168" s="14" t="s">
        <v>32</v>
      </c>
      <c r="AX168" s="14" t="s">
        <v>78</v>
      </c>
      <c r="AY168" s="213" t="s">
        <v>114</v>
      </c>
    </row>
    <row r="169" spans="1:65" s="2" customFormat="1" ht="14.45" customHeight="1">
      <c r="A169" s="36"/>
      <c r="B169" s="37"/>
      <c r="C169" s="173" t="s">
        <v>249</v>
      </c>
      <c r="D169" s="173" t="s">
        <v>116</v>
      </c>
      <c r="E169" s="174" t="s">
        <v>250</v>
      </c>
      <c r="F169" s="175" t="s">
        <v>251</v>
      </c>
      <c r="G169" s="176" t="s">
        <v>133</v>
      </c>
      <c r="H169" s="177">
        <v>0.35299999999999998</v>
      </c>
      <c r="I169" s="178"/>
      <c r="J169" s="179">
        <f>ROUND(I169*H169,2)</f>
        <v>0</v>
      </c>
      <c r="K169" s="175" t="s">
        <v>120</v>
      </c>
      <c r="L169" s="41"/>
      <c r="M169" s="180" t="s">
        <v>19</v>
      </c>
      <c r="N169" s="181" t="s">
        <v>42</v>
      </c>
      <c r="O169" s="6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4" t="s">
        <v>121</v>
      </c>
      <c r="AT169" s="184" t="s">
        <v>116</v>
      </c>
      <c r="AU169" s="184" t="s">
        <v>78</v>
      </c>
      <c r="AY169" s="19" t="s">
        <v>114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9" t="s">
        <v>78</v>
      </c>
      <c r="BK169" s="185">
        <f>ROUND(I169*H169,2)</f>
        <v>0</v>
      </c>
      <c r="BL169" s="19" t="s">
        <v>121</v>
      </c>
      <c r="BM169" s="184" t="s">
        <v>252</v>
      </c>
    </row>
    <row r="170" spans="1:65" s="2" customFormat="1" ht="11.25">
      <c r="A170" s="36"/>
      <c r="B170" s="37"/>
      <c r="C170" s="38"/>
      <c r="D170" s="186" t="s">
        <v>123</v>
      </c>
      <c r="E170" s="38"/>
      <c r="F170" s="187" t="s">
        <v>253</v>
      </c>
      <c r="G170" s="38"/>
      <c r="H170" s="38"/>
      <c r="I170" s="188"/>
      <c r="J170" s="38"/>
      <c r="K170" s="38"/>
      <c r="L170" s="41"/>
      <c r="M170" s="189"/>
      <c r="N170" s="190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123</v>
      </c>
      <c r="AU170" s="19" t="s">
        <v>78</v>
      </c>
    </row>
    <row r="171" spans="1:65" s="2" customFormat="1" ht="11.25">
      <c r="A171" s="36"/>
      <c r="B171" s="37"/>
      <c r="C171" s="38"/>
      <c r="D171" s="191" t="s">
        <v>125</v>
      </c>
      <c r="E171" s="38"/>
      <c r="F171" s="192" t="s">
        <v>254</v>
      </c>
      <c r="G171" s="38"/>
      <c r="H171" s="38"/>
      <c r="I171" s="188"/>
      <c r="J171" s="38"/>
      <c r="K171" s="38"/>
      <c r="L171" s="41"/>
      <c r="M171" s="189"/>
      <c r="N171" s="190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125</v>
      </c>
      <c r="AU171" s="19" t="s">
        <v>78</v>
      </c>
    </row>
    <row r="172" spans="1:65" s="14" customFormat="1" ht="11.25">
      <c r="B172" s="203"/>
      <c r="C172" s="204"/>
      <c r="D172" s="186" t="s">
        <v>127</v>
      </c>
      <c r="E172" s="205" t="s">
        <v>19</v>
      </c>
      <c r="F172" s="206" t="s">
        <v>248</v>
      </c>
      <c r="G172" s="204"/>
      <c r="H172" s="207">
        <v>0.35299999999999998</v>
      </c>
      <c r="I172" s="208"/>
      <c r="J172" s="204"/>
      <c r="K172" s="204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127</v>
      </c>
      <c r="AU172" s="213" t="s">
        <v>78</v>
      </c>
      <c r="AV172" s="14" t="s">
        <v>80</v>
      </c>
      <c r="AW172" s="14" t="s">
        <v>32</v>
      </c>
      <c r="AX172" s="14" t="s">
        <v>78</v>
      </c>
      <c r="AY172" s="213" t="s">
        <v>114</v>
      </c>
    </row>
    <row r="173" spans="1:65" s="2" customFormat="1" ht="14.45" customHeight="1">
      <c r="A173" s="36"/>
      <c r="B173" s="37"/>
      <c r="C173" s="173" t="s">
        <v>255</v>
      </c>
      <c r="D173" s="173" t="s">
        <v>116</v>
      </c>
      <c r="E173" s="174" t="s">
        <v>256</v>
      </c>
      <c r="F173" s="175" t="s">
        <v>257</v>
      </c>
      <c r="G173" s="176" t="s">
        <v>133</v>
      </c>
      <c r="H173" s="177">
        <v>0.94199999999999995</v>
      </c>
      <c r="I173" s="178"/>
      <c r="J173" s="179">
        <f>ROUND(I173*H173,2)</f>
        <v>0</v>
      </c>
      <c r="K173" s="175" t="s">
        <v>120</v>
      </c>
      <c r="L173" s="41"/>
      <c r="M173" s="180" t="s">
        <v>19</v>
      </c>
      <c r="N173" s="181" t="s">
        <v>42</v>
      </c>
      <c r="O173" s="66"/>
      <c r="P173" s="182">
        <f>O173*H173</f>
        <v>0</v>
      </c>
      <c r="Q173" s="182">
        <v>2.5018699999999998</v>
      </c>
      <c r="R173" s="182">
        <f>Q173*H173</f>
        <v>2.3567615399999995</v>
      </c>
      <c r="S173" s="182">
        <v>0</v>
      </c>
      <c r="T173" s="183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4" t="s">
        <v>121</v>
      </c>
      <c r="AT173" s="184" t="s">
        <v>116</v>
      </c>
      <c r="AU173" s="184" t="s">
        <v>78</v>
      </c>
      <c r="AY173" s="19" t="s">
        <v>114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9" t="s">
        <v>78</v>
      </c>
      <c r="BK173" s="185">
        <f>ROUND(I173*H173,2)</f>
        <v>0</v>
      </c>
      <c r="BL173" s="19" t="s">
        <v>121</v>
      </c>
      <c r="BM173" s="184" t="s">
        <v>258</v>
      </c>
    </row>
    <row r="174" spans="1:65" s="2" customFormat="1" ht="11.25">
      <c r="A174" s="36"/>
      <c r="B174" s="37"/>
      <c r="C174" s="38"/>
      <c r="D174" s="186" t="s">
        <v>123</v>
      </c>
      <c r="E174" s="38"/>
      <c r="F174" s="187" t="s">
        <v>259</v>
      </c>
      <c r="G174" s="38"/>
      <c r="H174" s="38"/>
      <c r="I174" s="188"/>
      <c r="J174" s="38"/>
      <c r="K174" s="38"/>
      <c r="L174" s="41"/>
      <c r="M174" s="189"/>
      <c r="N174" s="190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123</v>
      </c>
      <c r="AU174" s="19" t="s">
        <v>78</v>
      </c>
    </row>
    <row r="175" spans="1:65" s="2" customFormat="1" ht="11.25">
      <c r="A175" s="36"/>
      <c r="B175" s="37"/>
      <c r="C175" s="38"/>
      <c r="D175" s="191" t="s">
        <v>125</v>
      </c>
      <c r="E175" s="38"/>
      <c r="F175" s="192" t="s">
        <v>260</v>
      </c>
      <c r="G175" s="38"/>
      <c r="H175" s="38"/>
      <c r="I175" s="188"/>
      <c r="J175" s="38"/>
      <c r="K175" s="38"/>
      <c r="L175" s="41"/>
      <c r="M175" s="189"/>
      <c r="N175" s="190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125</v>
      </c>
      <c r="AU175" s="19" t="s">
        <v>78</v>
      </c>
    </row>
    <row r="176" spans="1:65" s="2" customFormat="1" ht="19.5">
      <c r="A176" s="36"/>
      <c r="B176" s="37"/>
      <c r="C176" s="38"/>
      <c r="D176" s="186" t="s">
        <v>137</v>
      </c>
      <c r="E176" s="38"/>
      <c r="F176" s="214" t="s">
        <v>261</v>
      </c>
      <c r="G176" s="38"/>
      <c r="H176" s="38"/>
      <c r="I176" s="188"/>
      <c r="J176" s="38"/>
      <c r="K176" s="38"/>
      <c r="L176" s="41"/>
      <c r="M176" s="189"/>
      <c r="N176" s="190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137</v>
      </c>
      <c r="AU176" s="19" t="s">
        <v>78</v>
      </c>
    </row>
    <row r="177" spans="1:65" s="14" customFormat="1" ht="11.25">
      <c r="B177" s="203"/>
      <c r="C177" s="204"/>
      <c r="D177" s="186" t="s">
        <v>127</v>
      </c>
      <c r="E177" s="205" t="s">
        <v>19</v>
      </c>
      <c r="F177" s="206" t="s">
        <v>262</v>
      </c>
      <c r="G177" s="204"/>
      <c r="H177" s="207">
        <v>0.94199999999999995</v>
      </c>
      <c r="I177" s="208"/>
      <c r="J177" s="204"/>
      <c r="K177" s="204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127</v>
      </c>
      <c r="AU177" s="213" t="s">
        <v>78</v>
      </c>
      <c r="AV177" s="14" t="s">
        <v>80</v>
      </c>
      <c r="AW177" s="14" t="s">
        <v>32</v>
      </c>
      <c r="AX177" s="14" t="s">
        <v>78</v>
      </c>
      <c r="AY177" s="213" t="s">
        <v>114</v>
      </c>
    </row>
    <row r="178" spans="1:65" s="2" customFormat="1" ht="14.45" customHeight="1">
      <c r="A178" s="36"/>
      <c r="B178" s="37"/>
      <c r="C178" s="173" t="s">
        <v>263</v>
      </c>
      <c r="D178" s="173" t="s">
        <v>116</v>
      </c>
      <c r="E178" s="174" t="s">
        <v>264</v>
      </c>
      <c r="F178" s="175" t="s">
        <v>265</v>
      </c>
      <c r="G178" s="176" t="s">
        <v>220</v>
      </c>
      <c r="H178" s="177">
        <v>3</v>
      </c>
      <c r="I178" s="178"/>
      <c r="J178" s="179">
        <f>ROUND(I178*H178,2)</f>
        <v>0</v>
      </c>
      <c r="K178" s="175" t="s">
        <v>120</v>
      </c>
      <c r="L178" s="41"/>
      <c r="M178" s="180" t="s">
        <v>19</v>
      </c>
      <c r="N178" s="181" t="s">
        <v>42</v>
      </c>
      <c r="O178" s="66"/>
      <c r="P178" s="182">
        <f>O178*H178</f>
        <v>0</v>
      </c>
      <c r="Q178" s="182">
        <v>2.66344</v>
      </c>
      <c r="R178" s="182">
        <f>Q178*H178</f>
        <v>7.9903200000000005</v>
      </c>
      <c r="S178" s="182">
        <v>0</v>
      </c>
      <c r="T178" s="183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4" t="s">
        <v>121</v>
      </c>
      <c r="AT178" s="184" t="s">
        <v>116</v>
      </c>
      <c r="AU178" s="184" t="s">
        <v>78</v>
      </c>
      <c r="AY178" s="19" t="s">
        <v>114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9" t="s">
        <v>78</v>
      </c>
      <c r="BK178" s="185">
        <f>ROUND(I178*H178,2)</f>
        <v>0</v>
      </c>
      <c r="BL178" s="19" t="s">
        <v>121</v>
      </c>
      <c r="BM178" s="184" t="s">
        <v>266</v>
      </c>
    </row>
    <row r="179" spans="1:65" s="2" customFormat="1" ht="11.25">
      <c r="A179" s="36"/>
      <c r="B179" s="37"/>
      <c r="C179" s="38"/>
      <c r="D179" s="186" t="s">
        <v>123</v>
      </c>
      <c r="E179" s="38"/>
      <c r="F179" s="187" t="s">
        <v>265</v>
      </c>
      <c r="G179" s="38"/>
      <c r="H179" s="38"/>
      <c r="I179" s="188"/>
      <c r="J179" s="38"/>
      <c r="K179" s="38"/>
      <c r="L179" s="41"/>
      <c r="M179" s="189"/>
      <c r="N179" s="190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123</v>
      </c>
      <c r="AU179" s="19" t="s">
        <v>78</v>
      </c>
    </row>
    <row r="180" spans="1:65" s="2" customFormat="1" ht="11.25">
      <c r="A180" s="36"/>
      <c r="B180" s="37"/>
      <c r="C180" s="38"/>
      <c r="D180" s="191" t="s">
        <v>125</v>
      </c>
      <c r="E180" s="38"/>
      <c r="F180" s="192" t="s">
        <v>267</v>
      </c>
      <c r="G180" s="38"/>
      <c r="H180" s="38"/>
      <c r="I180" s="188"/>
      <c r="J180" s="38"/>
      <c r="K180" s="38"/>
      <c r="L180" s="41"/>
      <c r="M180" s="189"/>
      <c r="N180" s="190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125</v>
      </c>
      <c r="AU180" s="19" t="s">
        <v>78</v>
      </c>
    </row>
    <row r="181" spans="1:65" s="2" customFormat="1" ht="19.5">
      <c r="A181" s="36"/>
      <c r="B181" s="37"/>
      <c r="C181" s="38"/>
      <c r="D181" s="186" t="s">
        <v>137</v>
      </c>
      <c r="E181" s="38"/>
      <c r="F181" s="214" t="s">
        <v>268</v>
      </c>
      <c r="G181" s="38"/>
      <c r="H181" s="38"/>
      <c r="I181" s="188"/>
      <c r="J181" s="38"/>
      <c r="K181" s="38"/>
      <c r="L181" s="41"/>
      <c r="M181" s="189"/>
      <c r="N181" s="190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137</v>
      </c>
      <c r="AU181" s="19" t="s">
        <v>78</v>
      </c>
    </row>
    <row r="182" spans="1:65" s="2" customFormat="1" ht="14.45" customHeight="1">
      <c r="A182" s="36"/>
      <c r="B182" s="37"/>
      <c r="C182" s="173" t="s">
        <v>269</v>
      </c>
      <c r="D182" s="173" t="s">
        <v>116</v>
      </c>
      <c r="E182" s="174" t="s">
        <v>270</v>
      </c>
      <c r="F182" s="175" t="s">
        <v>271</v>
      </c>
      <c r="G182" s="176" t="s">
        <v>133</v>
      </c>
      <c r="H182" s="177">
        <v>2.5529999999999999</v>
      </c>
      <c r="I182" s="178"/>
      <c r="J182" s="179">
        <f>ROUND(I182*H182,2)</f>
        <v>0</v>
      </c>
      <c r="K182" s="175" t="s">
        <v>120</v>
      </c>
      <c r="L182" s="41"/>
      <c r="M182" s="180" t="s">
        <v>19</v>
      </c>
      <c r="N182" s="181" t="s">
        <v>42</v>
      </c>
      <c r="O182" s="66"/>
      <c r="P182" s="182">
        <f>O182*H182</f>
        <v>0</v>
      </c>
      <c r="Q182" s="182">
        <v>2.3010199999999998</v>
      </c>
      <c r="R182" s="182">
        <f>Q182*H182</f>
        <v>5.8745040599999996</v>
      </c>
      <c r="S182" s="182">
        <v>0</v>
      </c>
      <c r="T182" s="183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4" t="s">
        <v>121</v>
      </c>
      <c r="AT182" s="184" t="s">
        <v>116</v>
      </c>
      <c r="AU182" s="184" t="s">
        <v>78</v>
      </c>
      <c r="AY182" s="19" t="s">
        <v>114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9" t="s">
        <v>78</v>
      </c>
      <c r="BK182" s="185">
        <f>ROUND(I182*H182,2)</f>
        <v>0</v>
      </c>
      <c r="BL182" s="19" t="s">
        <v>121</v>
      </c>
      <c r="BM182" s="184" t="s">
        <v>272</v>
      </c>
    </row>
    <row r="183" spans="1:65" s="2" customFormat="1" ht="11.25">
      <c r="A183" s="36"/>
      <c r="B183" s="37"/>
      <c r="C183" s="38"/>
      <c r="D183" s="186" t="s">
        <v>123</v>
      </c>
      <c r="E183" s="38"/>
      <c r="F183" s="187" t="s">
        <v>273</v>
      </c>
      <c r="G183" s="38"/>
      <c r="H183" s="38"/>
      <c r="I183" s="188"/>
      <c r="J183" s="38"/>
      <c r="K183" s="38"/>
      <c r="L183" s="41"/>
      <c r="M183" s="189"/>
      <c r="N183" s="190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123</v>
      </c>
      <c r="AU183" s="19" t="s">
        <v>78</v>
      </c>
    </row>
    <row r="184" spans="1:65" s="2" customFormat="1" ht="11.25">
      <c r="A184" s="36"/>
      <c r="B184" s="37"/>
      <c r="C184" s="38"/>
      <c r="D184" s="191" t="s">
        <v>125</v>
      </c>
      <c r="E184" s="38"/>
      <c r="F184" s="192" t="s">
        <v>274</v>
      </c>
      <c r="G184" s="38"/>
      <c r="H184" s="38"/>
      <c r="I184" s="188"/>
      <c r="J184" s="38"/>
      <c r="K184" s="38"/>
      <c r="L184" s="41"/>
      <c r="M184" s="189"/>
      <c r="N184" s="190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125</v>
      </c>
      <c r="AU184" s="19" t="s">
        <v>78</v>
      </c>
    </row>
    <row r="185" spans="1:65" s="2" customFormat="1" ht="19.5">
      <c r="A185" s="36"/>
      <c r="B185" s="37"/>
      <c r="C185" s="38"/>
      <c r="D185" s="186" t="s">
        <v>137</v>
      </c>
      <c r="E185" s="38"/>
      <c r="F185" s="214" t="s">
        <v>275</v>
      </c>
      <c r="G185" s="38"/>
      <c r="H185" s="38"/>
      <c r="I185" s="188"/>
      <c r="J185" s="38"/>
      <c r="K185" s="38"/>
      <c r="L185" s="41"/>
      <c r="M185" s="189"/>
      <c r="N185" s="190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137</v>
      </c>
      <c r="AU185" s="19" t="s">
        <v>78</v>
      </c>
    </row>
    <row r="186" spans="1:65" s="14" customFormat="1" ht="11.25">
      <c r="B186" s="203"/>
      <c r="C186" s="204"/>
      <c r="D186" s="186" t="s">
        <v>127</v>
      </c>
      <c r="E186" s="205" t="s">
        <v>19</v>
      </c>
      <c r="F186" s="206" t="s">
        <v>276</v>
      </c>
      <c r="G186" s="204"/>
      <c r="H186" s="207">
        <v>2.5529999999999999</v>
      </c>
      <c r="I186" s="208"/>
      <c r="J186" s="204"/>
      <c r="K186" s="204"/>
      <c r="L186" s="209"/>
      <c r="M186" s="210"/>
      <c r="N186" s="211"/>
      <c r="O186" s="211"/>
      <c r="P186" s="211"/>
      <c r="Q186" s="211"/>
      <c r="R186" s="211"/>
      <c r="S186" s="211"/>
      <c r="T186" s="212"/>
      <c r="AT186" s="213" t="s">
        <v>127</v>
      </c>
      <c r="AU186" s="213" t="s">
        <v>78</v>
      </c>
      <c r="AV186" s="14" t="s">
        <v>80</v>
      </c>
      <c r="AW186" s="14" t="s">
        <v>32</v>
      </c>
      <c r="AX186" s="14" t="s">
        <v>78</v>
      </c>
      <c r="AY186" s="213" t="s">
        <v>114</v>
      </c>
    </row>
    <row r="187" spans="1:65" s="13" customFormat="1" ht="11.25">
      <c r="B187" s="193"/>
      <c r="C187" s="194"/>
      <c r="D187" s="186" t="s">
        <v>127</v>
      </c>
      <c r="E187" s="195" t="s">
        <v>19</v>
      </c>
      <c r="F187" s="196" t="s">
        <v>277</v>
      </c>
      <c r="G187" s="194"/>
      <c r="H187" s="195" t="s">
        <v>19</v>
      </c>
      <c r="I187" s="197"/>
      <c r="J187" s="194"/>
      <c r="K187" s="194"/>
      <c r="L187" s="198"/>
      <c r="M187" s="199"/>
      <c r="N187" s="200"/>
      <c r="O187" s="200"/>
      <c r="P187" s="200"/>
      <c r="Q187" s="200"/>
      <c r="R187" s="200"/>
      <c r="S187" s="200"/>
      <c r="T187" s="201"/>
      <c r="AT187" s="202" t="s">
        <v>127</v>
      </c>
      <c r="AU187" s="202" t="s">
        <v>78</v>
      </c>
      <c r="AV187" s="13" t="s">
        <v>78</v>
      </c>
      <c r="AW187" s="13" t="s">
        <v>32</v>
      </c>
      <c r="AX187" s="13" t="s">
        <v>71</v>
      </c>
      <c r="AY187" s="202" t="s">
        <v>114</v>
      </c>
    </row>
    <row r="188" spans="1:65" s="2" customFormat="1" ht="14.45" customHeight="1">
      <c r="A188" s="36"/>
      <c r="B188" s="37"/>
      <c r="C188" s="173" t="s">
        <v>278</v>
      </c>
      <c r="D188" s="173" t="s">
        <v>116</v>
      </c>
      <c r="E188" s="174" t="s">
        <v>279</v>
      </c>
      <c r="F188" s="175" t="s">
        <v>280</v>
      </c>
      <c r="G188" s="176" t="s">
        <v>133</v>
      </c>
      <c r="H188" s="177">
        <v>0.122</v>
      </c>
      <c r="I188" s="178"/>
      <c r="J188" s="179">
        <f>ROUND(I188*H188,2)</f>
        <v>0</v>
      </c>
      <c r="K188" s="175" t="s">
        <v>120</v>
      </c>
      <c r="L188" s="41"/>
      <c r="M188" s="180" t="s">
        <v>19</v>
      </c>
      <c r="N188" s="181" t="s">
        <v>42</v>
      </c>
      <c r="O188" s="66"/>
      <c r="P188" s="182">
        <f>O188*H188</f>
        <v>0</v>
      </c>
      <c r="Q188" s="182">
        <v>2.5018699999999998</v>
      </c>
      <c r="R188" s="182">
        <f>Q188*H188</f>
        <v>0.30522813999999998</v>
      </c>
      <c r="S188" s="182">
        <v>0</v>
      </c>
      <c r="T188" s="183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4" t="s">
        <v>121</v>
      </c>
      <c r="AT188" s="184" t="s">
        <v>116</v>
      </c>
      <c r="AU188" s="184" t="s">
        <v>78</v>
      </c>
      <c r="AY188" s="19" t="s">
        <v>114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9" t="s">
        <v>78</v>
      </c>
      <c r="BK188" s="185">
        <f>ROUND(I188*H188,2)</f>
        <v>0</v>
      </c>
      <c r="BL188" s="19" t="s">
        <v>121</v>
      </c>
      <c r="BM188" s="184" t="s">
        <v>281</v>
      </c>
    </row>
    <row r="189" spans="1:65" s="2" customFormat="1" ht="11.25">
      <c r="A189" s="36"/>
      <c r="B189" s="37"/>
      <c r="C189" s="38"/>
      <c r="D189" s="186" t="s">
        <v>123</v>
      </c>
      <c r="E189" s="38"/>
      <c r="F189" s="187" t="s">
        <v>282</v>
      </c>
      <c r="G189" s="38"/>
      <c r="H189" s="38"/>
      <c r="I189" s="188"/>
      <c r="J189" s="38"/>
      <c r="K189" s="38"/>
      <c r="L189" s="41"/>
      <c r="M189" s="189"/>
      <c r="N189" s="190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123</v>
      </c>
      <c r="AU189" s="19" t="s">
        <v>78</v>
      </c>
    </row>
    <row r="190" spans="1:65" s="2" customFormat="1" ht="11.25">
      <c r="A190" s="36"/>
      <c r="B190" s="37"/>
      <c r="C190" s="38"/>
      <c r="D190" s="191" t="s">
        <v>125</v>
      </c>
      <c r="E190" s="38"/>
      <c r="F190" s="192" t="s">
        <v>283</v>
      </c>
      <c r="G190" s="38"/>
      <c r="H190" s="38"/>
      <c r="I190" s="188"/>
      <c r="J190" s="38"/>
      <c r="K190" s="38"/>
      <c r="L190" s="41"/>
      <c r="M190" s="189"/>
      <c r="N190" s="190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125</v>
      </c>
      <c r="AU190" s="19" t="s">
        <v>78</v>
      </c>
    </row>
    <row r="191" spans="1:65" s="14" customFormat="1" ht="11.25">
      <c r="B191" s="203"/>
      <c r="C191" s="204"/>
      <c r="D191" s="186" t="s">
        <v>127</v>
      </c>
      <c r="E191" s="205" t="s">
        <v>19</v>
      </c>
      <c r="F191" s="206" t="s">
        <v>284</v>
      </c>
      <c r="G191" s="204"/>
      <c r="H191" s="207">
        <v>0.122</v>
      </c>
      <c r="I191" s="208"/>
      <c r="J191" s="204"/>
      <c r="K191" s="204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127</v>
      </c>
      <c r="AU191" s="213" t="s">
        <v>78</v>
      </c>
      <c r="AV191" s="14" t="s">
        <v>80</v>
      </c>
      <c r="AW191" s="14" t="s">
        <v>32</v>
      </c>
      <c r="AX191" s="14" t="s">
        <v>78</v>
      </c>
      <c r="AY191" s="213" t="s">
        <v>114</v>
      </c>
    </row>
    <row r="192" spans="1:65" s="2" customFormat="1" ht="22.15" customHeight="1">
      <c r="A192" s="36"/>
      <c r="B192" s="37"/>
      <c r="C192" s="173" t="s">
        <v>285</v>
      </c>
      <c r="D192" s="173" t="s">
        <v>116</v>
      </c>
      <c r="E192" s="174" t="s">
        <v>286</v>
      </c>
      <c r="F192" s="175" t="s">
        <v>287</v>
      </c>
      <c r="G192" s="176" t="s">
        <v>202</v>
      </c>
      <c r="H192" s="177">
        <v>304</v>
      </c>
      <c r="I192" s="178"/>
      <c r="J192" s="179">
        <f>ROUND(I192*H192,2)</f>
        <v>0</v>
      </c>
      <c r="K192" s="175" t="s">
        <v>19</v>
      </c>
      <c r="L192" s="41"/>
      <c r="M192" s="180" t="s">
        <v>19</v>
      </c>
      <c r="N192" s="181" t="s">
        <v>42</v>
      </c>
      <c r="O192" s="6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4" t="s">
        <v>121</v>
      </c>
      <c r="AT192" s="184" t="s">
        <v>116</v>
      </c>
      <c r="AU192" s="184" t="s">
        <v>78</v>
      </c>
      <c r="AY192" s="19" t="s">
        <v>114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9" t="s">
        <v>78</v>
      </c>
      <c r="BK192" s="185">
        <f>ROUND(I192*H192,2)</f>
        <v>0</v>
      </c>
      <c r="BL192" s="19" t="s">
        <v>121</v>
      </c>
      <c r="BM192" s="184" t="s">
        <v>288</v>
      </c>
    </row>
    <row r="193" spans="1:65" s="2" customFormat="1" ht="11.25">
      <c r="A193" s="36"/>
      <c r="B193" s="37"/>
      <c r="C193" s="38"/>
      <c r="D193" s="186" t="s">
        <v>123</v>
      </c>
      <c r="E193" s="38"/>
      <c r="F193" s="187" t="s">
        <v>289</v>
      </c>
      <c r="G193" s="38"/>
      <c r="H193" s="38"/>
      <c r="I193" s="188"/>
      <c r="J193" s="38"/>
      <c r="K193" s="38"/>
      <c r="L193" s="41"/>
      <c r="M193" s="189"/>
      <c r="N193" s="190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123</v>
      </c>
      <c r="AU193" s="19" t="s">
        <v>78</v>
      </c>
    </row>
    <row r="194" spans="1:65" s="2" customFormat="1" ht="19.5">
      <c r="A194" s="36"/>
      <c r="B194" s="37"/>
      <c r="C194" s="38"/>
      <c r="D194" s="186" t="s">
        <v>137</v>
      </c>
      <c r="E194" s="38"/>
      <c r="F194" s="214" t="s">
        <v>290</v>
      </c>
      <c r="G194" s="38"/>
      <c r="H194" s="38"/>
      <c r="I194" s="188"/>
      <c r="J194" s="38"/>
      <c r="K194" s="38"/>
      <c r="L194" s="41"/>
      <c r="M194" s="189"/>
      <c r="N194" s="190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137</v>
      </c>
      <c r="AU194" s="19" t="s">
        <v>78</v>
      </c>
    </row>
    <row r="195" spans="1:65" s="13" customFormat="1" ht="11.25">
      <c r="B195" s="193"/>
      <c r="C195" s="194"/>
      <c r="D195" s="186" t="s">
        <v>127</v>
      </c>
      <c r="E195" s="195" t="s">
        <v>19</v>
      </c>
      <c r="F195" s="196" t="s">
        <v>291</v>
      </c>
      <c r="G195" s="194"/>
      <c r="H195" s="195" t="s">
        <v>19</v>
      </c>
      <c r="I195" s="197"/>
      <c r="J195" s="194"/>
      <c r="K195" s="194"/>
      <c r="L195" s="198"/>
      <c r="M195" s="199"/>
      <c r="N195" s="200"/>
      <c r="O195" s="200"/>
      <c r="P195" s="200"/>
      <c r="Q195" s="200"/>
      <c r="R195" s="200"/>
      <c r="S195" s="200"/>
      <c r="T195" s="201"/>
      <c r="AT195" s="202" t="s">
        <v>127</v>
      </c>
      <c r="AU195" s="202" t="s">
        <v>78</v>
      </c>
      <c r="AV195" s="13" t="s">
        <v>78</v>
      </c>
      <c r="AW195" s="13" t="s">
        <v>32</v>
      </c>
      <c r="AX195" s="13" t="s">
        <v>71</v>
      </c>
      <c r="AY195" s="202" t="s">
        <v>114</v>
      </c>
    </row>
    <row r="196" spans="1:65" s="14" customFormat="1" ht="11.25">
      <c r="B196" s="203"/>
      <c r="C196" s="204"/>
      <c r="D196" s="186" t="s">
        <v>127</v>
      </c>
      <c r="E196" s="205" t="s">
        <v>19</v>
      </c>
      <c r="F196" s="206" t="s">
        <v>292</v>
      </c>
      <c r="G196" s="204"/>
      <c r="H196" s="207">
        <v>304</v>
      </c>
      <c r="I196" s="208"/>
      <c r="J196" s="204"/>
      <c r="K196" s="204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127</v>
      </c>
      <c r="AU196" s="213" t="s">
        <v>78</v>
      </c>
      <c r="AV196" s="14" t="s">
        <v>80</v>
      </c>
      <c r="AW196" s="14" t="s">
        <v>32</v>
      </c>
      <c r="AX196" s="14" t="s">
        <v>78</v>
      </c>
      <c r="AY196" s="213" t="s">
        <v>114</v>
      </c>
    </row>
    <row r="197" spans="1:65" s="2" customFormat="1" ht="22.15" customHeight="1">
      <c r="A197" s="36"/>
      <c r="B197" s="37"/>
      <c r="C197" s="173" t="s">
        <v>293</v>
      </c>
      <c r="D197" s="173" t="s">
        <v>116</v>
      </c>
      <c r="E197" s="174" t="s">
        <v>294</v>
      </c>
      <c r="F197" s="175" t="s">
        <v>295</v>
      </c>
      <c r="G197" s="176" t="s">
        <v>202</v>
      </c>
      <c r="H197" s="177">
        <v>304</v>
      </c>
      <c r="I197" s="178"/>
      <c r="J197" s="179">
        <f>ROUND(I197*H197,2)</f>
        <v>0</v>
      </c>
      <c r="K197" s="175" t="s">
        <v>19</v>
      </c>
      <c r="L197" s="41"/>
      <c r="M197" s="180" t="s">
        <v>19</v>
      </c>
      <c r="N197" s="181" t="s">
        <v>42</v>
      </c>
      <c r="O197" s="66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4" t="s">
        <v>121</v>
      </c>
      <c r="AT197" s="184" t="s">
        <v>116</v>
      </c>
      <c r="AU197" s="184" t="s">
        <v>78</v>
      </c>
      <c r="AY197" s="19" t="s">
        <v>114</v>
      </c>
      <c r="BE197" s="185">
        <f>IF(N197="základní",J197,0)</f>
        <v>0</v>
      </c>
      <c r="BF197" s="185">
        <f>IF(N197="snížená",J197,0)</f>
        <v>0</v>
      </c>
      <c r="BG197" s="185">
        <f>IF(N197="zákl. přenesená",J197,0)</f>
        <v>0</v>
      </c>
      <c r="BH197" s="185">
        <f>IF(N197="sníž. přenesená",J197,0)</f>
        <v>0</v>
      </c>
      <c r="BI197" s="185">
        <f>IF(N197="nulová",J197,0)</f>
        <v>0</v>
      </c>
      <c r="BJ197" s="19" t="s">
        <v>78</v>
      </c>
      <c r="BK197" s="185">
        <f>ROUND(I197*H197,2)</f>
        <v>0</v>
      </c>
      <c r="BL197" s="19" t="s">
        <v>121</v>
      </c>
      <c r="BM197" s="184" t="s">
        <v>296</v>
      </c>
    </row>
    <row r="198" spans="1:65" s="2" customFormat="1" ht="19.5">
      <c r="A198" s="36"/>
      <c r="B198" s="37"/>
      <c r="C198" s="38"/>
      <c r="D198" s="186" t="s">
        <v>123</v>
      </c>
      <c r="E198" s="38"/>
      <c r="F198" s="187" t="s">
        <v>297</v>
      </c>
      <c r="G198" s="38"/>
      <c r="H198" s="38"/>
      <c r="I198" s="188"/>
      <c r="J198" s="38"/>
      <c r="K198" s="38"/>
      <c r="L198" s="41"/>
      <c r="M198" s="189"/>
      <c r="N198" s="190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123</v>
      </c>
      <c r="AU198" s="19" t="s">
        <v>78</v>
      </c>
    </row>
    <row r="199" spans="1:65" s="2" customFormat="1" ht="39">
      <c r="A199" s="36"/>
      <c r="B199" s="37"/>
      <c r="C199" s="38"/>
      <c r="D199" s="186" t="s">
        <v>137</v>
      </c>
      <c r="E199" s="38"/>
      <c r="F199" s="214" t="s">
        <v>298</v>
      </c>
      <c r="G199" s="38"/>
      <c r="H199" s="38"/>
      <c r="I199" s="188"/>
      <c r="J199" s="38"/>
      <c r="K199" s="38"/>
      <c r="L199" s="41"/>
      <c r="M199" s="189"/>
      <c r="N199" s="190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137</v>
      </c>
      <c r="AU199" s="19" t="s">
        <v>78</v>
      </c>
    </row>
    <row r="200" spans="1:65" s="14" customFormat="1" ht="11.25">
      <c r="B200" s="203"/>
      <c r="C200" s="204"/>
      <c r="D200" s="186" t="s">
        <v>127</v>
      </c>
      <c r="E200" s="205" t="s">
        <v>19</v>
      </c>
      <c r="F200" s="206" t="s">
        <v>292</v>
      </c>
      <c r="G200" s="204"/>
      <c r="H200" s="207">
        <v>304</v>
      </c>
      <c r="I200" s="208"/>
      <c r="J200" s="204"/>
      <c r="K200" s="204"/>
      <c r="L200" s="209"/>
      <c r="M200" s="210"/>
      <c r="N200" s="211"/>
      <c r="O200" s="211"/>
      <c r="P200" s="211"/>
      <c r="Q200" s="211"/>
      <c r="R200" s="211"/>
      <c r="S200" s="211"/>
      <c r="T200" s="212"/>
      <c r="AT200" s="213" t="s">
        <v>127</v>
      </c>
      <c r="AU200" s="213" t="s">
        <v>78</v>
      </c>
      <c r="AV200" s="14" t="s">
        <v>80</v>
      </c>
      <c r="AW200" s="14" t="s">
        <v>32</v>
      </c>
      <c r="AX200" s="14" t="s">
        <v>78</v>
      </c>
      <c r="AY200" s="213" t="s">
        <v>114</v>
      </c>
    </row>
    <row r="201" spans="1:65" s="2" customFormat="1" ht="22.15" customHeight="1">
      <c r="A201" s="36"/>
      <c r="B201" s="37"/>
      <c r="C201" s="173" t="s">
        <v>7</v>
      </c>
      <c r="D201" s="173" t="s">
        <v>116</v>
      </c>
      <c r="E201" s="174" t="s">
        <v>299</v>
      </c>
      <c r="F201" s="175" t="s">
        <v>300</v>
      </c>
      <c r="G201" s="176" t="s">
        <v>301</v>
      </c>
      <c r="H201" s="177">
        <v>9.6649999999999991</v>
      </c>
      <c r="I201" s="178"/>
      <c r="J201" s="179">
        <f>ROUND(I201*H201,2)</f>
        <v>0</v>
      </c>
      <c r="K201" s="175" t="s">
        <v>19</v>
      </c>
      <c r="L201" s="41"/>
      <c r="M201" s="180" t="s">
        <v>19</v>
      </c>
      <c r="N201" s="181" t="s">
        <v>42</v>
      </c>
      <c r="O201" s="66"/>
      <c r="P201" s="182">
        <f>O201*H201</f>
        <v>0</v>
      </c>
      <c r="Q201" s="182">
        <v>0</v>
      </c>
      <c r="R201" s="182">
        <f>Q201*H201</f>
        <v>0</v>
      </c>
      <c r="S201" s="182">
        <v>0</v>
      </c>
      <c r="T201" s="183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4" t="s">
        <v>121</v>
      </c>
      <c r="AT201" s="184" t="s">
        <v>116</v>
      </c>
      <c r="AU201" s="184" t="s">
        <v>78</v>
      </c>
      <c r="AY201" s="19" t="s">
        <v>114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9" t="s">
        <v>78</v>
      </c>
      <c r="BK201" s="185">
        <f>ROUND(I201*H201,2)</f>
        <v>0</v>
      </c>
      <c r="BL201" s="19" t="s">
        <v>121</v>
      </c>
      <c r="BM201" s="184" t="s">
        <v>302</v>
      </c>
    </row>
    <row r="202" spans="1:65" s="2" customFormat="1" ht="11.25">
      <c r="A202" s="36"/>
      <c r="B202" s="37"/>
      <c r="C202" s="38"/>
      <c r="D202" s="186" t="s">
        <v>123</v>
      </c>
      <c r="E202" s="38"/>
      <c r="F202" s="187" t="s">
        <v>300</v>
      </c>
      <c r="G202" s="38"/>
      <c r="H202" s="38"/>
      <c r="I202" s="188"/>
      <c r="J202" s="38"/>
      <c r="K202" s="38"/>
      <c r="L202" s="41"/>
      <c r="M202" s="189"/>
      <c r="N202" s="190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123</v>
      </c>
      <c r="AU202" s="19" t="s">
        <v>78</v>
      </c>
    </row>
    <row r="203" spans="1:65" s="2" customFormat="1" ht="39">
      <c r="A203" s="36"/>
      <c r="B203" s="37"/>
      <c r="C203" s="38"/>
      <c r="D203" s="186" t="s">
        <v>137</v>
      </c>
      <c r="E203" s="38"/>
      <c r="F203" s="214" t="s">
        <v>303</v>
      </c>
      <c r="G203" s="38"/>
      <c r="H203" s="38"/>
      <c r="I203" s="188"/>
      <c r="J203" s="38"/>
      <c r="K203" s="38"/>
      <c r="L203" s="41"/>
      <c r="M203" s="189"/>
      <c r="N203" s="190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137</v>
      </c>
      <c r="AU203" s="19" t="s">
        <v>78</v>
      </c>
    </row>
    <row r="204" spans="1:65" s="13" customFormat="1" ht="22.5">
      <c r="B204" s="193"/>
      <c r="C204" s="194"/>
      <c r="D204" s="186" t="s">
        <v>127</v>
      </c>
      <c r="E204" s="195" t="s">
        <v>19</v>
      </c>
      <c r="F204" s="196" t="s">
        <v>304</v>
      </c>
      <c r="G204" s="194"/>
      <c r="H204" s="195" t="s">
        <v>19</v>
      </c>
      <c r="I204" s="197"/>
      <c r="J204" s="194"/>
      <c r="K204" s="194"/>
      <c r="L204" s="198"/>
      <c r="M204" s="199"/>
      <c r="N204" s="200"/>
      <c r="O204" s="200"/>
      <c r="P204" s="200"/>
      <c r="Q204" s="200"/>
      <c r="R204" s="200"/>
      <c r="S204" s="200"/>
      <c r="T204" s="201"/>
      <c r="AT204" s="202" t="s">
        <v>127</v>
      </c>
      <c r="AU204" s="202" t="s">
        <v>78</v>
      </c>
      <c r="AV204" s="13" t="s">
        <v>78</v>
      </c>
      <c r="AW204" s="13" t="s">
        <v>32</v>
      </c>
      <c r="AX204" s="13" t="s">
        <v>71</v>
      </c>
      <c r="AY204" s="202" t="s">
        <v>114</v>
      </c>
    </row>
    <row r="205" spans="1:65" s="14" customFormat="1" ht="22.5">
      <c r="B205" s="203"/>
      <c r="C205" s="204"/>
      <c r="D205" s="186" t="s">
        <v>127</v>
      </c>
      <c r="E205" s="205" t="s">
        <v>19</v>
      </c>
      <c r="F205" s="206" t="s">
        <v>305</v>
      </c>
      <c r="G205" s="204"/>
      <c r="H205" s="207">
        <v>9.6649999999999991</v>
      </c>
      <c r="I205" s="208"/>
      <c r="J205" s="204"/>
      <c r="K205" s="204"/>
      <c r="L205" s="209"/>
      <c r="M205" s="210"/>
      <c r="N205" s="211"/>
      <c r="O205" s="211"/>
      <c r="P205" s="211"/>
      <c r="Q205" s="211"/>
      <c r="R205" s="211"/>
      <c r="S205" s="211"/>
      <c r="T205" s="212"/>
      <c r="AT205" s="213" t="s">
        <v>127</v>
      </c>
      <c r="AU205" s="213" t="s">
        <v>78</v>
      </c>
      <c r="AV205" s="14" t="s">
        <v>80</v>
      </c>
      <c r="AW205" s="14" t="s">
        <v>32</v>
      </c>
      <c r="AX205" s="14" t="s">
        <v>71</v>
      </c>
      <c r="AY205" s="213" t="s">
        <v>114</v>
      </c>
    </row>
    <row r="206" spans="1:65" s="15" customFormat="1" ht="11.25">
      <c r="B206" s="215"/>
      <c r="C206" s="216"/>
      <c r="D206" s="186" t="s">
        <v>127</v>
      </c>
      <c r="E206" s="217" t="s">
        <v>19</v>
      </c>
      <c r="F206" s="218" t="s">
        <v>198</v>
      </c>
      <c r="G206" s="216"/>
      <c r="H206" s="219">
        <v>9.6649999999999991</v>
      </c>
      <c r="I206" s="220"/>
      <c r="J206" s="216"/>
      <c r="K206" s="216"/>
      <c r="L206" s="221"/>
      <c r="M206" s="222"/>
      <c r="N206" s="223"/>
      <c r="O206" s="223"/>
      <c r="P206" s="223"/>
      <c r="Q206" s="223"/>
      <c r="R206" s="223"/>
      <c r="S206" s="223"/>
      <c r="T206" s="224"/>
      <c r="AT206" s="225" t="s">
        <v>127</v>
      </c>
      <c r="AU206" s="225" t="s">
        <v>78</v>
      </c>
      <c r="AV206" s="15" t="s">
        <v>121</v>
      </c>
      <c r="AW206" s="15" t="s">
        <v>32</v>
      </c>
      <c r="AX206" s="15" t="s">
        <v>78</v>
      </c>
      <c r="AY206" s="225" t="s">
        <v>114</v>
      </c>
    </row>
    <row r="207" spans="1:65" s="12" customFormat="1" ht="22.9" customHeight="1">
      <c r="B207" s="159"/>
      <c r="C207" s="160"/>
      <c r="D207" s="161" t="s">
        <v>70</v>
      </c>
      <c r="E207" s="226" t="s">
        <v>78</v>
      </c>
      <c r="F207" s="226" t="s">
        <v>306</v>
      </c>
      <c r="G207" s="160"/>
      <c r="H207" s="160"/>
      <c r="I207" s="163"/>
      <c r="J207" s="227">
        <f>BK207</f>
        <v>0</v>
      </c>
      <c r="K207" s="160"/>
      <c r="L207" s="165"/>
      <c r="M207" s="166"/>
      <c r="N207" s="167"/>
      <c r="O207" s="167"/>
      <c r="P207" s="168">
        <f>SUM(P208:P259)</f>
        <v>0</v>
      </c>
      <c r="Q207" s="167"/>
      <c r="R207" s="168">
        <f>SUM(R208:R259)</f>
        <v>0.34345000000000003</v>
      </c>
      <c r="S207" s="167"/>
      <c r="T207" s="169">
        <f>SUM(T208:T259)</f>
        <v>0.25200000000000006</v>
      </c>
      <c r="AR207" s="170" t="s">
        <v>78</v>
      </c>
      <c r="AT207" s="171" t="s">
        <v>70</v>
      </c>
      <c r="AU207" s="171" t="s">
        <v>78</v>
      </c>
      <c r="AY207" s="170" t="s">
        <v>114</v>
      </c>
      <c r="BK207" s="172">
        <f>SUM(BK208:BK259)</f>
        <v>0</v>
      </c>
    </row>
    <row r="208" spans="1:65" s="2" customFormat="1" ht="14.45" customHeight="1">
      <c r="A208" s="36"/>
      <c r="B208" s="37"/>
      <c r="C208" s="173" t="s">
        <v>78</v>
      </c>
      <c r="D208" s="173" t="s">
        <v>116</v>
      </c>
      <c r="E208" s="174" t="s">
        <v>307</v>
      </c>
      <c r="F208" s="175" t="s">
        <v>308</v>
      </c>
      <c r="G208" s="176" t="s">
        <v>133</v>
      </c>
      <c r="H208" s="177">
        <v>0.14000000000000001</v>
      </c>
      <c r="I208" s="178"/>
      <c r="J208" s="179">
        <f>ROUND(I208*H208,2)</f>
        <v>0</v>
      </c>
      <c r="K208" s="175" t="s">
        <v>120</v>
      </c>
      <c r="L208" s="41"/>
      <c r="M208" s="180" t="s">
        <v>19</v>
      </c>
      <c r="N208" s="181" t="s">
        <v>42</v>
      </c>
      <c r="O208" s="66"/>
      <c r="P208" s="182">
        <f>O208*H208</f>
        <v>0</v>
      </c>
      <c r="Q208" s="182">
        <v>0</v>
      </c>
      <c r="R208" s="182">
        <f>Q208*H208</f>
        <v>0</v>
      </c>
      <c r="S208" s="182">
        <v>1.8</v>
      </c>
      <c r="T208" s="183">
        <f>S208*H208</f>
        <v>0.25200000000000006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4" t="s">
        <v>121</v>
      </c>
      <c r="AT208" s="184" t="s">
        <v>116</v>
      </c>
      <c r="AU208" s="184" t="s">
        <v>80</v>
      </c>
      <c r="AY208" s="19" t="s">
        <v>114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9" t="s">
        <v>78</v>
      </c>
      <c r="BK208" s="185">
        <f>ROUND(I208*H208,2)</f>
        <v>0</v>
      </c>
      <c r="BL208" s="19" t="s">
        <v>121</v>
      </c>
      <c r="BM208" s="184" t="s">
        <v>309</v>
      </c>
    </row>
    <row r="209" spans="1:65" s="2" customFormat="1" ht="19.5">
      <c r="A209" s="36"/>
      <c r="B209" s="37"/>
      <c r="C209" s="38"/>
      <c r="D209" s="186" t="s">
        <v>123</v>
      </c>
      <c r="E209" s="38"/>
      <c r="F209" s="187" t="s">
        <v>310</v>
      </c>
      <c r="G209" s="38"/>
      <c r="H209" s="38"/>
      <c r="I209" s="188"/>
      <c r="J209" s="38"/>
      <c r="K209" s="38"/>
      <c r="L209" s="41"/>
      <c r="M209" s="189"/>
      <c r="N209" s="190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123</v>
      </c>
      <c r="AU209" s="19" t="s">
        <v>80</v>
      </c>
    </row>
    <row r="210" spans="1:65" s="2" customFormat="1" ht="11.25">
      <c r="A210" s="36"/>
      <c r="B210" s="37"/>
      <c r="C210" s="38"/>
      <c r="D210" s="191" t="s">
        <v>125</v>
      </c>
      <c r="E210" s="38"/>
      <c r="F210" s="192" t="s">
        <v>311</v>
      </c>
      <c r="G210" s="38"/>
      <c r="H210" s="38"/>
      <c r="I210" s="188"/>
      <c r="J210" s="38"/>
      <c r="K210" s="38"/>
      <c r="L210" s="41"/>
      <c r="M210" s="189"/>
      <c r="N210" s="190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125</v>
      </c>
      <c r="AU210" s="19" t="s">
        <v>80</v>
      </c>
    </row>
    <row r="211" spans="1:65" s="2" customFormat="1" ht="19.5">
      <c r="A211" s="36"/>
      <c r="B211" s="37"/>
      <c r="C211" s="38"/>
      <c r="D211" s="186" t="s">
        <v>137</v>
      </c>
      <c r="E211" s="38"/>
      <c r="F211" s="214" t="s">
        <v>312</v>
      </c>
      <c r="G211" s="38"/>
      <c r="H211" s="38"/>
      <c r="I211" s="188"/>
      <c r="J211" s="38"/>
      <c r="K211" s="38"/>
      <c r="L211" s="41"/>
      <c r="M211" s="189"/>
      <c r="N211" s="190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137</v>
      </c>
      <c r="AU211" s="19" t="s">
        <v>80</v>
      </c>
    </row>
    <row r="212" spans="1:65" s="14" customFormat="1" ht="11.25">
      <c r="B212" s="203"/>
      <c r="C212" s="204"/>
      <c r="D212" s="186" t="s">
        <v>127</v>
      </c>
      <c r="E212" s="205" t="s">
        <v>19</v>
      </c>
      <c r="F212" s="206" t="s">
        <v>313</v>
      </c>
      <c r="G212" s="204"/>
      <c r="H212" s="207">
        <v>0.14000000000000001</v>
      </c>
      <c r="I212" s="208"/>
      <c r="J212" s="204"/>
      <c r="K212" s="204"/>
      <c r="L212" s="209"/>
      <c r="M212" s="210"/>
      <c r="N212" s="211"/>
      <c r="O212" s="211"/>
      <c r="P212" s="211"/>
      <c r="Q212" s="211"/>
      <c r="R212" s="211"/>
      <c r="S212" s="211"/>
      <c r="T212" s="212"/>
      <c r="AT212" s="213" t="s">
        <v>127</v>
      </c>
      <c r="AU212" s="213" t="s">
        <v>80</v>
      </c>
      <c r="AV212" s="14" t="s">
        <v>80</v>
      </c>
      <c r="AW212" s="14" t="s">
        <v>32</v>
      </c>
      <c r="AX212" s="14" t="s">
        <v>71</v>
      </c>
      <c r="AY212" s="213" t="s">
        <v>114</v>
      </c>
    </row>
    <row r="213" spans="1:65" s="15" customFormat="1" ht="11.25">
      <c r="B213" s="215"/>
      <c r="C213" s="216"/>
      <c r="D213" s="186" t="s">
        <v>127</v>
      </c>
      <c r="E213" s="217" t="s">
        <v>19</v>
      </c>
      <c r="F213" s="218" t="s">
        <v>198</v>
      </c>
      <c r="G213" s="216"/>
      <c r="H213" s="219">
        <v>0.14000000000000001</v>
      </c>
      <c r="I213" s="220"/>
      <c r="J213" s="216"/>
      <c r="K213" s="216"/>
      <c r="L213" s="221"/>
      <c r="M213" s="222"/>
      <c r="N213" s="223"/>
      <c r="O213" s="223"/>
      <c r="P213" s="223"/>
      <c r="Q213" s="223"/>
      <c r="R213" s="223"/>
      <c r="S213" s="223"/>
      <c r="T213" s="224"/>
      <c r="AT213" s="225" t="s">
        <v>127</v>
      </c>
      <c r="AU213" s="225" t="s">
        <v>80</v>
      </c>
      <c r="AV213" s="15" t="s">
        <v>121</v>
      </c>
      <c r="AW213" s="15" t="s">
        <v>32</v>
      </c>
      <c r="AX213" s="15" t="s">
        <v>78</v>
      </c>
      <c r="AY213" s="225" t="s">
        <v>114</v>
      </c>
    </row>
    <row r="214" spans="1:65" s="2" customFormat="1" ht="14.45" customHeight="1">
      <c r="A214" s="36"/>
      <c r="B214" s="37"/>
      <c r="C214" s="173" t="s">
        <v>314</v>
      </c>
      <c r="D214" s="173" t="s">
        <v>116</v>
      </c>
      <c r="E214" s="174" t="s">
        <v>315</v>
      </c>
      <c r="F214" s="175" t="s">
        <v>316</v>
      </c>
      <c r="G214" s="176" t="s">
        <v>202</v>
      </c>
      <c r="H214" s="177">
        <v>47</v>
      </c>
      <c r="I214" s="178"/>
      <c r="J214" s="179">
        <f>ROUND(I214*H214,2)</f>
        <v>0</v>
      </c>
      <c r="K214" s="175" t="s">
        <v>120</v>
      </c>
      <c r="L214" s="41"/>
      <c r="M214" s="180" t="s">
        <v>19</v>
      </c>
      <c r="N214" s="181" t="s">
        <v>42</v>
      </c>
      <c r="O214" s="66"/>
      <c r="P214" s="182">
        <f>O214*H214</f>
        <v>0</v>
      </c>
      <c r="Q214" s="182">
        <v>7.1900000000000002E-3</v>
      </c>
      <c r="R214" s="182">
        <f>Q214*H214</f>
        <v>0.33793000000000001</v>
      </c>
      <c r="S214" s="182">
        <v>0</v>
      </c>
      <c r="T214" s="183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4" t="s">
        <v>121</v>
      </c>
      <c r="AT214" s="184" t="s">
        <v>116</v>
      </c>
      <c r="AU214" s="184" t="s">
        <v>80</v>
      </c>
      <c r="AY214" s="19" t="s">
        <v>114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9" t="s">
        <v>78</v>
      </c>
      <c r="BK214" s="185">
        <f>ROUND(I214*H214,2)</f>
        <v>0</v>
      </c>
      <c r="BL214" s="19" t="s">
        <v>121</v>
      </c>
      <c r="BM214" s="184" t="s">
        <v>317</v>
      </c>
    </row>
    <row r="215" spans="1:65" s="2" customFormat="1" ht="11.25">
      <c r="A215" s="36"/>
      <c r="B215" s="37"/>
      <c r="C215" s="38"/>
      <c r="D215" s="186" t="s">
        <v>123</v>
      </c>
      <c r="E215" s="38"/>
      <c r="F215" s="187" t="s">
        <v>318</v>
      </c>
      <c r="G215" s="38"/>
      <c r="H215" s="38"/>
      <c r="I215" s="188"/>
      <c r="J215" s="38"/>
      <c r="K215" s="38"/>
      <c r="L215" s="41"/>
      <c r="M215" s="189"/>
      <c r="N215" s="190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123</v>
      </c>
      <c r="AU215" s="19" t="s">
        <v>80</v>
      </c>
    </row>
    <row r="216" spans="1:65" s="2" customFormat="1" ht="11.25">
      <c r="A216" s="36"/>
      <c r="B216" s="37"/>
      <c r="C216" s="38"/>
      <c r="D216" s="191" t="s">
        <v>125</v>
      </c>
      <c r="E216" s="38"/>
      <c r="F216" s="192" t="s">
        <v>319</v>
      </c>
      <c r="G216" s="38"/>
      <c r="H216" s="38"/>
      <c r="I216" s="188"/>
      <c r="J216" s="38"/>
      <c r="K216" s="38"/>
      <c r="L216" s="41"/>
      <c r="M216" s="189"/>
      <c r="N216" s="190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125</v>
      </c>
      <c r="AU216" s="19" t="s">
        <v>80</v>
      </c>
    </row>
    <row r="217" spans="1:65" s="2" customFormat="1" ht="19.5">
      <c r="A217" s="36"/>
      <c r="B217" s="37"/>
      <c r="C217" s="38"/>
      <c r="D217" s="186" t="s">
        <v>137</v>
      </c>
      <c r="E217" s="38"/>
      <c r="F217" s="214" t="s">
        <v>320</v>
      </c>
      <c r="G217" s="38"/>
      <c r="H217" s="38"/>
      <c r="I217" s="188"/>
      <c r="J217" s="38"/>
      <c r="K217" s="38"/>
      <c r="L217" s="41"/>
      <c r="M217" s="189"/>
      <c r="N217" s="190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137</v>
      </c>
      <c r="AU217" s="19" t="s">
        <v>80</v>
      </c>
    </row>
    <row r="218" spans="1:65" s="14" customFormat="1" ht="11.25">
      <c r="B218" s="203"/>
      <c r="C218" s="204"/>
      <c r="D218" s="186" t="s">
        <v>127</v>
      </c>
      <c r="E218" s="205" t="s">
        <v>19</v>
      </c>
      <c r="F218" s="206" t="s">
        <v>321</v>
      </c>
      <c r="G218" s="204"/>
      <c r="H218" s="207">
        <v>47</v>
      </c>
      <c r="I218" s="208"/>
      <c r="J218" s="204"/>
      <c r="K218" s="204"/>
      <c r="L218" s="209"/>
      <c r="M218" s="210"/>
      <c r="N218" s="211"/>
      <c r="O218" s="211"/>
      <c r="P218" s="211"/>
      <c r="Q218" s="211"/>
      <c r="R218" s="211"/>
      <c r="S218" s="211"/>
      <c r="T218" s="212"/>
      <c r="AT218" s="213" t="s">
        <v>127</v>
      </c>
      <c r="AU218" s="213" t="s">
        <v>80</v>
      </c>
      <c r="AV218" s="14" t="s">
        <v>80</v>
      </c>
      <c r="AW218" s="14" t="s">
        <v>32</v>
      </c>
      <c r="AX218" s="14" t="s">
        <v>71</v>
      </c>
      <c r="AY218" s="213" t="s">
        <v>114</v>
      </c>
    </row>
    <row r="219" spans="1:65" s="15" customFormat="1" ht="11.25">
      <c r="B219" s="215"/>
      <c r="C219" s="216"/>
      <c r="D219" s="186" t="s">
        <v>127</v>
      </c>
      <c r="E219" s="217" t="s">
        <v>19</v>
      </c>
      <c r="F219" s="218" t="s">
        <v>198</v>
      </c>
      <c r="G219" s="216"/>
      <c r="H219" s="219">
        <v>47</v>
      </c>
      <c r="I219" s="220"/>
      <c r="J219" s="216"/>
      <c r="K219" s="216"/>
      <c r="L219" s="221"/>
      <c r="M219" s="222"/>
      <c r="N219" s="223"/>
      <c r="O219" s="223"/>
      <c r="P219" s="223"/>
      <c r="Q219" s="223"/>
      <c r="R219" s="223"/>
      <c r="S219" s="223"/>
      <c r="T219" s="224"/>
      <c r="AT219" s="225" t="s">
        <v>127</v>
      </c>
      <c r="AU219" s="225" t="s">
        <v>80</v>
      </c>
      <c r="AV219" s="15" t="s">
        <v>121</v>
      </c>
      <c r="AW219" s="15" t="s">
        <v>32</v>
      </c>
      <c r="AX219" s="15" t="s">
        <v>78</v>
      </c>
      <c r="AY219" s="225" t="s">
        <v>114</v>
      </c>
    </row>
    <row r="220" spans="1:65" s="2" customFormat="1" ht="19.899999999999999" customHeight="1">
      <c r="A220" s="36"/>
      <c r="B220" s="37"/>
      <c r="C220" s="173" t="s">
        <v>322</v>
      </c>
      <c r="D220" s="173" t="s">
        <v>116</v>
      </c>
      <c r="E220" s="174" t="s">
        <v>323</v>
      </c>
      <c r="F220" s="175" t="s">
        <v>324</v>
      </c>
      <c r="G220" s="176" t="s">
        <v>133</v>
      </c>
      <c r="H220" s="177">
        <v>5.5270000000000001</v>
      </c>
      <c r="I220" s="178"/>
      <c r="J220" s="179">
        <f>ROUND(I220*H220,2)</f>
        <v>0</v>
      </c>
      <c r="K220" s="175" t="s">
        <v>120</v>
      </c>
      <c r="L220" s="41"/>
      <c r="M220" s="180" t="s">
        <v>19</v>
      </c>
      <c r="N220" s="181" t="s">
        <v>42</v>
      </c>
      <c r="O220" s="66"/>
      <c r="P220" s="182">
        <f>O220*H220</f>
        <v>0</v>
      </c>
      <c r="Q220" s="182">
        <v>0</v>
      </c>
      <c r="R220" s="182">
        <f>Q220*H220</f>
        <v>0</v>
      </c>
      <c r="S220" s="182">
        <v>0</v>
      </c>
      <c r="T220" s="183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4" t="s">
        <v>121</v>
      </c>
      <c r="AT220" s="184" t="s">
        <v>116</v>
      </c>
      <c r="AU220" s="184" t="s">
        <v>80</v>
      </c>
      <c r="AY220" s="19" t="s">
        <v>114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9" t="s">
        <v>78</v>
      </c>
      <c r="BK220" s="185">
        <f>ROUND(I220*H220,2)</f>
        <v>0</v>
      </c>
      <c r="BL220" s="19" t="s">
        <v>121</v>
      </c>
      <c r="BM220" s="184" t="s">
        <v>325</v>
      </c>
    </row>
    <row r="221" spans="1:65" s="2" customFormat="1" ht="11.25">
      <c r="A221" s="36"/>
      <c r="B221" s="37"/>
      <c r="C221" s="38"/>
      <c r="D221" s="186" t="s">
        <v>123</v>
      </c>
      <c r="E221" s="38"/>
      <c r="F221" s="187" t="s">
        <v>326</v>
      </c>
      <c r="G221" s="38"/>
      <c r="H221" s="38"/>
      <c r="I221" s="188"/>
      <c r="J221" s="38"/>
      <c r="K221" s="38"/>
      <c r="L221" s="41"/>
      <c r="M221" s="189"/>
      <c r="N221" s="190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123</v>
      </c>
      <c r="AU221" s="19" t="s">
        <v>80</v>
      </c>
    </row>
    <row r="222" spans="1:65" s="2" customFormat="1" ht="11.25">
      <c r="A222" s="36"/>
      <c r="B222" s="37"/>
      <c r="C222" s="38"/>
      <c r="D222" s="191" t="s">
        <v>125</v>
      </c>
      <c r="E222" s="38"/>
      <c r="F222" s="192" t="s">
        <v>327</v>
      </c>
      <c r="G222" s="38"/>
      <c r="H222" s="38"/>
      <c r="I222" s="188"/>
      <c r="J222" s="38"/>
      <c r="K222" s="38"/>
      <c r="L222" s="41"/>
      <c r="M222" s="189"/>
      <c r="N222" s="190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125</v>
      </c>
      <c r="AU222" s="19" t="s">
        <v>80</v>
      </c>
    </row>
    <row r="223" spans="1:65" s="14" customFormat="1" ht="11.25">
      <c r="B223" s="203"/>
      <c r="C223" s="204"/>
      <c r="D223" s="186" t="s">
        <v>127</v>
      </c>
      <c r="E223" s="205" t="s">
        <v>19</v>
      </c>
      <c r="F223" s="206" t="s">
        <v>328</v>
      </c>
      <c r="G223" s="204"/>
      <c r="H223" s="207">
        <v>0.81200000000000006</v>
      </c>
      <c r="I223" s="208"/>
      <c r="J223" s="204"/>
      <c r="K223" s="204"/>
      <c r="L223" s="209"/>
      <c r="M223" s="210"/>
      <c r="N223" s="211"/>
      <c r="O223" s="211"/>
      <c r="P223" s="211"/>
      <c r="Q223" s="211"/>
      <c r="R223" s="211"/>
      <c r="S223" s="211"/>
      <c r="T223" s="212"/>
      <c r="AT223" s="213" t="s">
        <v>127</v>
      </c>
      <c r="AU223" s="213" t="s">
        <v>80</v>
      </c>
      <c r="AV223" s="14" t="s">
        <v>80</v>
      </c>
      <c r="AW223" s="14" t="s">
        <v>32</v>
      </c>
      <c r="AX223" s="14" t="s">
        <v>71</v>
      </c>
      <c r="AY223" s="213" t="s">
        <v>114</v>
      </c>
    </row>
    <row r="224" spans="1:65" s="14" customFormat="1" ht="11.25">
      <c r="B224" s="203"/>
      <c r="C224" s="204"/>
      <c r="D224" s="186" t="s">
        <v>127</v>
      </c>
      <c r="E224" s="205" t="s">
        <v>19</v>
      </c>
      <c r="F224" s="206" t="s">
        <v>329</v>
      </c>
      <c r="G224" s="204"/>
      <c r="H224" s="207">
        <v>1.74</v>
      </c>
      <c r="I224" s="208"/>
      <c r="J224" s="204"/>
      <c r="K224" s="204"/>
      <c r="L224" s="209"/>
      <c r="M224" s="210"/>
      <c r="N224" s="211"/>
      <c r="O224" s="211"/>
      <c r="P224" s="211"/>
      <c r="Q224" s="211"/>
      <c r="R224" s="211"/>
      <c r="S224" s="211"/>
      <c r="T224" s="212"/>
      <c r="AT224" s="213" t="s">
        <v>127</v>
      </c>
      <c r="AU224" s="213" t="s">
        <v>80</v>
      </c>
      <c r="AV224" s="14" t="s">
        <v>80</v>
      </c>
      <c r="AW224" s="14" t="s">
        <v>32</v>
      </c>
      <c r="AX224" s="14" t="s">
        <v>71</v>
      </c>
      <c r="AY224" s="213" t="s">
        <v>114</v>
      </c>
    </row>
    <row r="225" spans="1:65" s="14" customFormat="1" ht="11.25">
      <c r="B225" s="203"/>
      <c r="C225" s="204"/>
      <c r="D225" s="186" t="s">
        <v>127</v>
      </c>
      <c r="E225" s="205" t="s">
        <v>19</v>
      </c>
      <c r="F225" s="206" t="s">
        <v>330</v>
      </c>
      <c r="G225" s="204"/>
      <c r="H225" s="207">
        <v>2.9750000000000001</v>
      </c>
      <c r="I225" s="208"/>
      <c r="J225" s="204"/>
      <c r="K225" s="204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127</v>
      </c>
      <c r="AU225" s="213" t="s">
        <v>80</v>
      </c>
      <c r="AV225" s="14" t="s">
        <v>80</v>
      </c>
      <c r="AW225" s="14" t="s">
        <v>32</v>
      </c>
      <c r="AX225" s="14" t="s">
        <v>71</v>
      </c>
      <c r="AY225" s="213" t="s">
        <v>114</v>
      </c>
    </row>
    <row r="226" spans="1:65" s="15" customFormat="1" ht="11.25">
      <c r="B226" s="215"/>
      <c r="C226" s="216"/>
      <c r="D226" s="186" t="s">
        <v>127</v>
      </c>
      <c r="E226" s="217" t="s">
        <v>19</v>
      </c>
      <c r="F226" s="218" t="s">
        <v>198</v>
      </c>
      <c r="G226" s="216"/>
      <c r="H226" s="219">
        <v>5.5270000000000001</v>
      </c>
      <c r="I226" s="220"/>
      <c r="J226" s="216"/>
      <c r="K226" s="216"/>
      <c r="L226" s="221"/>
      <c r="M226" s="222"/>
      <c r="N226" s="223"/>
      <c r="O226" s="223"/>
      <c r="P226" s="223"/>
      <c r="Q226" s="223"/>
      <c r="R226" s="223"/>
      <c r="S226" s="223"/>
      <c r="T226" s="224"/>
      <c r="AT226" s="225" t="s">
        <v>127</v>
      </c>
      <c r="AU226" s="225" t="s">
        <v>80</v>
      </c>
      <c r="AV226" s="15" t="s">
        <v>121</v>
      </c>
      <c r="AW226" s="15" t="s">
        <v>32</v>
      </c>
      <c r="AX226" s="15" t="s">
        <v>78</v>
      </c>
      <c r="AY226" s="225" t="s">
        <v>114</v>
      </c>
    </row>
    <row r="227" spans="1:65" s="2" customFormat="1" ht="19.899999999999999" customHeight="1">
      <c r="A227" s="36"/>
      <c r="B227" s="37"/>
      <c r="C227" s="173" t="s">
        <v>331</v>
      </c>
      <c r="D227" s="173" t="s">
        <v>116</v>
      </c>
      <c r="E227" s="174" t="s">
        <v>332</v>
      </c>
      <c r="F227" s="175" t="s">
        <v>333</v>
      </c>
      <c r="G227" s="176" t="s">
        <v>133</v>
      </c>
      <c r="H227" s="177">
        <v>0.5</v>
      </c>
      <c r="I227" s="178"/>
      <c r="J227" s="179">
        <f>ROUND(I227*H227,2)</f>
        <v>0</v>
      </c>
      <c r="K227" s="175" t="s">
        <v>120</v>
      </c>
      <c r="L227" s="41"/>
      <c r="M227" s="180" t="s">
        <v>19</v>
      </c>
      <c r="N227" s="181" t="s">
        <v>42</v>
      </c>
      <c r="O227" s="66"/>
      <c r="P227" s="182">
        <f>O227*H227</f>
        <v>0</v>
      </c>
      <c r="Q227" s="182">
        <v>0</v>
      </c>
      <c r="R227" s="182">
        <f>Q227*H227</f>
        <v>0</v>
      </c>
      <c r="S227" s="182">
        <v>0</v>
      </c>
      <c r="T227" s="183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4" t="s">
        <v>121</v>
      </c>
      <c r="AT227" s="184" t="s">
        <v>116</v>
      </c>
      <c r="AU227" s="184" t="s">
        <v>80</v>
      </c>
      <c r="AY227" s="19" t="s">
        <v>114</v>
      </c>
      <c r="BE227" s="185">
        <f>IF(N227="základní",J227,0)</f>
        <v>0</v>
      </c>
      <c r="BF227" s="185">
        <f>IF(N227="snížená",J227,0)</f>
        <v>0</v>
      </c>
      <c r="BG227" s="185">
        <f>IF(N227="zákl. přenesená",J227,0)</f>
        <v>0</v>
      </c>
      <c r="BH227" s="185">
        <f>IF(N227="sníž. přenesená",J227,0)</f>
        <v>0</v>
      </c>
      <c r="BI227" s="185">
        <f>IF(N227="nulová",J227,0)</f>
        <v>0</v>
      </c>
      <c r="BJ227" s="19" t="s">
        <v>78</v>
      </c>
      <c r="BK227" s="185">
        <f>ROUND(I227*H227,2)</f>
        <v>0</v>
      </c>
      <c r="BL227" s="19" t="s">
        <v>121</v>
      </c>
      <c r="BM227" s="184" t="s">
        <v>334</v>
      </c>
    </row>
    <row r="228" spans="1:65" s="2" customFormat="1" ht="19.5">
      <c r="A228" s="36"/>
      <c r="B228" s="37"/>
      <c r="C228" s="38"/>
      <c r="D228" s="186" t="s">
        <v>123</v>
      </c>
      <c r="E228" s="38"/>
      <c r="F228" s="187" t="s">
        <v>335</v>
      </c>
      <c r="G228" s="38"/>
      <c r="H228" s="38"/>
      <c r="I228" s="188"/>
      <c r="J228" s="38"/>
      <c r="K228" s="38"/>
      <c r="L228" s="41"/>
      <c r="M228" s="189"/>
      <c r="N228" s="190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123</v>
      </c>
      <c r="AU228" s="19" t="s">
        <v>80</v>
      </c>
    </row>
    <row r="229" spans="1:65" s="2" customFormat="1" ht="11.25">
      <c r="A229" s="36"/>
      <c r="B229" s="37"/>
      <c r="C229" s="38"/>
      <c r="D229" s="191" t="s">
        <v>125</v>
      </c>
      <c r="E229" s="38"/>
      <c r="F229" s="192" t="s">
        <v>336</v>
      </c>
      <c r="G229" s="38"/>
      <c r="H229" s="38"/>
      <c r="I229" s="188"/>
      <c r="J229" s="38"/>
      <c r="K229" s="38"/>
      <c r="L229" s="41"/>
      <c r="M229" s="189"/>
      <c r="N229" s="190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125</v>
      </c>
      <c r="AU229" s="19" t="s">
        <v>80</v>
      </c>
    </row>
    <row r="230" spans="1:65" s="2" customFormat="1" ht="19.899999999999999" customHeight="1">
      <c r="A230" s="36"/>
      <c r="B230" s="37"/>
      <c r="C230" s="173" t="s">
        <v>337</v>
      </c>
      <c r="D230" s="173" t="s">
        <v>116</v>
      </c>
      <c r="E230" s="174" t="s">
        <v>332</v>
      </c>
      <c r="F230" s="175" t="s">
        <v>333</v>
      </c>
      <c r="G230" s="176" t="s">
        <v>133</v>
      </c>
      <c r="H230" s="177">
        <v>1.5</v>
      </c>
      <c r="I230" s="178"/>
      <c r="J230" s="179">
        <f>ROUND(I230*H230,2)</f>
        <v>0</v>
      </c>
      <c r="K230" s="175" t="s">
        <v>120</v>
      </c>
      <c r="L230" s="41"/>
      <c r="M230" s="180" t="s">
        <v>19</v>
      </c>
      <c r="N230" s="181" t="s">
        <v>42</v>
      </c>
      <c r="O230" s="66"/>
      <c r="P230" s="182">
        <f>O230*H230</f>
        <v>0</v>
      </c>
      <c r="Q230" s="182">
        <v>0</v>
      </c>
      <c r="R230" s="182">
        <f>Q230*H230</f>
        <v>0</v>
      </c>
      <c r="S230" s="182">
        <v>0</v>
      </c>
      <c r="T230" s="183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4" t="s">
        <v>121</v>
      </c>
      <c r="AT230" s="184" t="s">
        <v>116</v>
      </c>
      <c r="AU230" s="184" t="s">
        <v>80</v>
      </c>
      <c r="AY230" s="19" t="s">
        <v>114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9" t="s">
        <v>78</v>
      </c>
      <c r="BK230" s="185">
        <f>ROUND(I230*H230,2)</f>
        <v>0</v>
      </c>
      <c r="BL230" s="19" t="s">
        <v>121</v>
      </c>
      <c r="BM230" s="184" t="s">
        <v>338</v>
      </c>
    </row>
    <row r="231" spans="1:65" s="2" customFormat="1" ht="19.5">
      <c r="A231" s="36"/>
      <c r="B231" s="37"/>
      <c r="C231" s="38"/>
      <c r="D231" s="186" t="s">
        <v>123</v>
      </c>
      <c r="E231" s="38"/>
      <c r="F231" s="187" t="s">
        <v>335</v>
      </c>
      <c r="G231" s="38"/>
      <c r="H231" s="38"/>
      <c r="I231" s="188"/>
      <c r="J231" s="38"/>
      <c r="K231" s="38"/>
      <c r="L231" s="41"/>
      <c r="M231" s="189"/>
      <c r="N231" s="190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123</v>
      </c>
      <c r="AU231" s="19" t="s">
        <v>80</v>
      </c>
    </row>
    <row r="232" spans="1:65" s="2" customFormat="1" ht="11.25">
      <c r="A232" s="36"/>
      <c r="B232" s="37"/>
      <c r="C232" s="38"/>
      <c r="D232" s="191" t="s">
        <v>125</v>
      </c>
      <c r="E232" s="38"/>
      <c r="F232" s="192" t="s">
        <v>336</v>
      </c>
      <c r="G232" s="38"/>
      <c r="H232" s="38"/>
      <c r="I232" s="188"/>
      <c r="J232" s="38"/>
      <c r="K232" s="38"/>
      <c r="L232" s="41"/>
      <c r="M232" s="189"/>
      <c r="N232" s="190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125</v>
      </c>
      <c r="AU232" s="19" t="s">
        <v>80</v>
      </c>
    </row>
    <row r="233" spans="1:65" s="2" customFormat="1" ht="19.5">
      <c r="A233" s="36"/>
      <c r="B233" s="37"/>
      <c r="C233" s="38"/>
      <c r="D233" s="186" t="s">
        <v>137</v>
      </c>
      <c r="E233" s="38"/>
      <c r="F233" s="214" t="s">
        <v>339</v>
      </c>
      <c r="G233" s="38"/>
      <c r="H233" s="38"/>
      <c r="I233" s="188"/>
      <c r="J233" s="38"/>
      <c r="K233" s="38"/>
      <c r="L233" s="41"/>
      <c r="M233" s="189"/>
      <c r="N233" s="190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137</v>
      </c>
      <c r="AU233" s="19" t="s">
        <v>80</v>
      </c>
    </row>
    <row r="234" spans="1:65" s="14" customFormat="1" ht="11.25">
      <c r="B234" s="203"/>
      <c r="C234" s="204"/>
      <c r="D234" s="186" t="s">
        <v>127</v>
      </c>
      <c r="E234" s="205" t="s">
        <v>19</v>
      </c>
      <c r="F234" s="206" t="s">
        <v>340</v>
      </c>
      <c r="G234" s="204"/>
      <c r="H234" s="207">
        <v>1.5</v>
      </c>
      <c r="I234" s="208"/>
      <c r="J234" s="204"/>
      <c r="K234" s="204"/>
      <c r="L234" s="209"/>
      <c r="M234" s="210"/>
      <c r="N234" s="211"/>
      <c r="O234" s="211"/>
      <c r="P234" s="211"/>
      <c r="Q234" s="211"/>
      <c r="R234" s="211"/>
      <c r="S234" s="211"/>
      <c r="T234" s="212"/>
      <c r="AT234" s="213" t="s">
        <v>127</v>
      </c>
      <c r="AU234" s="213" t="s">
        <v>80</v>
      </c>
      <c r="AV234" s="14" t="s">
        <v>80</v>
      </c>
      <c r="AW234" s="14" t="s">
        <v>32</v>
      </c>
      <c r="AX234" s="14" t="s">
        <v>71</v>
      </c>
      <c r="AY234" s="213" t="s">
        <v>114</v>
      </c>
    </row>
    <row r="235" spans="1:65" s="15" customFormat="1" ht="11.25">
      <c r="B235" s="215"/>
      <c r="C235" s="216"/>
      <c r="D235" s="186" t="s">
        <v>127</v>
      </c>
      <c r="E235" s="217" t="s">
        <v>19</v>
      </c>
      <c r="F235" s="218" t="s">
        <v>198</v>
      </c>
      <c r="G235" s="216"/>
      <c r="H235" s="219">
        <v>1.5</v>
      </c>
      <c r="I235" s="220"/>
      <c r="J235" s="216"/>
      <c r="K235" s="216"/>
      <c r="L235" s="221"/>
      <c r="M235" s="222"/>
      <c r="N235" s="223"/>
      <c r="O235" s="223"/>
      <c r="P235" s="223"/>
      <c r="Q235" s="223"/>
      <c r="R235" s="223"/>
      <c r="S235" s="223"/>
      <c r="T235" s="224"/>
      <c r="AT235" s="225" t="s">
        <v>127</v>
      </c>
      <c r="AU235" s="225" t="s">
        <v>80</v>
      </c>
      <c r="AV235" s="15" t="s">
        <v>121</v>
      </c>
      <c r="AW235" s="15" t="s">
        <v>32</v>
      </c>
      <c r="AX235" s="15" t="s">
        <v>78</v>
      </c>
      <c r="AY235" s="225" t="s">
        <v>114</v>
      </c>
    </row>
    <row r="236" spans="1:65" s="2" customFormat="1" ht="14.45" customHeight="1">
      <c r="A236" s="36"/>
      <c r="B236" s="37"/>
      <c r="C236" s="173" t="s">
        <v>341</v>
      </c>
      <c r="D236" s="173" t="s">
        <v>116</v>
      </c>
      <c r="E236" s="174" t="s">
        <v>342</v>
      </c>
      <c r="F236" s="175" t="s">
        <v>343</v>
      </c>
      <c r="G236" s="176" t="s">
        <v>133</v>
      </c>
      <c r="H236" s="177">
        <v>3.387</v>
      </c>
      <c r="I236" s="178"/>
      <c r="J236" s="179">
        <f>ROUND(I236*H236,2)</f>
        <v>0</v>
      </c>
      <c r="K236" s="175" t="s">
        <v>120</v>
      </c>
      <c r="L236" s="41"/>
      <c r="M236" s="180" t="s">
        <v>19</v>
      </c>
      <c r="N236" s="181" t="s">
        <v>42</v>
      </c>
      <c r="O236" s="66"/>
      <c r="P236" s="182">
        <f>O236*H236</f>
        <v>0</v>
      </c>
      <c r="Q236" s="182">
        <v>0</v>
      </c>
      <c r="R236" s="182">
        <f>Q236*H236</f>
        <v>0</v>
      </c>
      <c r="S236" s="182">
        <v>0</v>
      </c>
      <c r="T236" s="183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4" t="s">
        <v>121</v>
      </c>
      <c r="AT236" s="184" t="s">
        <v>116</v>
      </c>
      <c r="AU236" s="184" t="s">
        <v>80</v>
      </c>
      <c r="AY236" s="19" t="s">
        <v>114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9" t="s">
        <v>78</v>
      </c>
      <c r="BK236" s="185">
        <f>ROUND(I236*H236,2)</f>
        <v>0</v>
      </c>
      <c r="BL236" s="19" t="s">
        <v>121</v>
      </c>
      <c r="BM236" s="184" t="s">
        <v>344</v>
      </c>
    </row>
    <row r="237" spans="1:65" s="2" customFormat="1" ht="19.5">
      <c r="A237" s="36"/>
      <c r="B237" s="37"/>
      <c r="C237" s="38"/>
      <c r="D237" s="186" t="s">
        <v>123</v>
      </c>
      <c r="E237" s="38"/>
      <c r="F237" s="187" t="s">
        <v>345</v>
      </c>
      <c r="G237" s="38"/>
      <c r="H237" s="38"/>
      <c r="I237" s="188"/>
      <c r="J237" s="38"/>
      <c r="K237" s="38"/>
      <c r="L237" s="41"/>
      <c r="M237" s="189"/>
      <c r="N237" s="190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123</v>
      </c>
      <c r="AU237" s="19" t="s">
        <v>80</v>
      </c>
    </row>
    <row r="238" spans="1:65" s="2" customFormat="1" ht="11.25">
      <c r="A238" s="36"/>
      <c r="B238" s="37"/>
      <c r="C238" s="38"/>
      <c r="D238" s="191" t="s">
        <v>125</v>
      </c>
      <c r="E238" s="38"/>
      <c r="F238" s="192" t="s">
        <v>346</v>
      </c>
      <c r="G238" s="38"/>
      <c r="H238" s="38"/>
      <c r="I238" s="188"/>
      <c r="J238" s="38"/>
      <c r="K238" s="38"/>
      <c r="L238" s="41"/>
      <c r="M238" s="189"/>
      <c r="N238" s="190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125</v>
      </c>
      <c r="AU238" s="19" t="s">
        <v>80</v>
      </c>
    </row>
    <row r="239" spans="1:65" s="14" customFormat="1" ht="11.25">
      <c r="B239" s="203"/>
      <c r="C239" s="204"/>
      <c r="D239" s="186" t="s">
        <v>127</v>
      </c>
      <c r="E239" s="205" t="s">
        <v>19</v>
      </c>
      <c r="F239" s="206" t="s">
        <v>347</v>
      </c>
      <c r="G239" s="204"/>
      <c r="H239" s="207">
        <v>3.387</v>
      </c>
      <c r="I239" s="208"/>
      <c r="J239" s="204"/>
      <c r="K239" s="204"/>
      <c r="L239" s="209"/>
      <c r="M239" s="210"/>
      <c r="N239" s="211"/>
      <c r="O239" s="211"/>
      <c r="P239" s="211"/>
      <c r="Q239" s="211"/>
      <c r="R239" s="211"/>
      <c r="S239" s="211"/>
      <c r="T239" s="212"/>
      <c r="AT239" s="213" t="s">
        <v>127</v>
      </c>
      <c r="AU239" s="213" t="s">
        <v>80</v>
      </c>
      <c r="AV239" s="14" t="s">
        <v>80</v>
      </c>
      <c r="AW239" s="14" t="s">
        <v>32</v>
      </c>
      <c r="AX239" s="14" t="s">
        <v>71</v>
      </c>
      <c r="AY239" s="213" t="s">
        <v>114</v>
      </c>
    </row>
    <row r="240" spans="1:65" s="15" customFormat="1" ht="11.25">
      <c r="B240" s="215"/>
      <c r="C240" s="216"/>
      <c r="D240" s="186" t="s">
        <v>127</v>
      </c>
      <c r="E240" s="217" t="s">
        <v>19</v>
      </c>
      <c r="F240" s="218" t="s">
        <v>198</v>
      </c>
      <c r="G240" s="216"/>
      <c r="H240" s="219">
        <v>3.387</v>
      </c>
      <c r="I240" s="220"/>
      <c r="J240" s="216"/>
      <c r="K240" s="216"/>
      <c r="L240" s="221"/>
      <c r="M240" s="222"/>
      <c r="N240" s="223"/>
      <c r="O240" s="223"/>
      <c r="P240" s="223"/>
      <c r="Q240" s="223"/>
      <c r="R240" s="223"/>
      <c r="S240" s="223"/>
      <c r="T240" s="224"/>
      <c r="AT240" s="225" t="s">
        <v>127</v>
      </c>
      <c r="AU240" s="225" t="s">
        <v>80</v>
      </c>
      <c r="AV240" s="15" t="s">
        <v>121</v>
      </c>
      <c r="AW240" s="15" t="s">
        <v>32</v>
      </c>
      <c r="AX240" s="15" t="s">
        <v>78</v>
      </c>
      <c r="AY240" s="225" t="s">
        <v>114</v>
      </c>
    </row>
    <row r="241" spans="1:65" s="2" customFormat="1" ht="14.45" customHeight="1">
      <c r="A241" s="36"/>
      <c r="B241" s="37"/>
      <c r="C241" s="173" t="s">
        <v>348</v>
      </c>
      <c r="D241" s="173" t="s">
        <v>116</v>
      </c>
      <c r="E241" s="174" t="s">
        <v>349</v>
      </c>
      <c r="F241" s="175" t="s">
        <v>350</v>
      </c>
      <c r="G241" s="176" t="s">
        <v>119</v>
      </c>
      <c r="H241" s="177">
        <v>276</v>
      </c>
      <c r="I241" s="178"/>
      <c r="J241" s="179">
        <f>ROUND(I241*H241,2)</f>
        <v>0</v>
      </c>
      <c r="K241" s="175" t="s">
        <v>120</v>
      </c>
      <c r="L241" s="41"/>
      <c r="M241" s="180" t="s">
        <v>19</v>
      </c>
      <c r="N241" s="181" t="s">
        <v>42</v>
      </c>
      <c r="O241" s="66"/>
      <c r="P241" s="182">
        <f>O241*H241</f>
        <v>0</v>
      </c>
      <c r="Q241" s="182">
        <v>0</v>
      </c>
      <c r="R241" s="182">
        <f>Q241*H241</f>
        <v>0</v>
      </c>
      <c r="S241" s="182">
        <v>0</v>
      </c>
      <c r="T241" s="183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4" t="s">
        <v>121</v>
      </c>
      <c r="AT241" s="184" t="s">
        <v>116</v>
      </c>
      <c r="AU241" s="184" t="s">
        <v>80</v>
      </c>
      <c r="AY241" s="19" t="s">
        <v>114</v>
      </c>
      <c r="BE241" s="185">
        <f>IF(N241="základní",J241,0)</f>
        <v>0</v>
      </c>
      <c r="BF241" s="185">
        <f>IF(N241="snížená",J241,0)</f>
        <v>0</v>
      </c>
      <c r="BG241" s="185">
        <f>IF(N241="zákl. přenesená",J241,0)</f>
        <v>0</v>
      </c>
      <c r="BH241" s="185">
        <f>IF(N241="sníž. přenesená",J241,0)</f>
        <v>0</v>
      </c>
      <c r="BI241" s="185">
        <f>IF(N241="nulová",J241,0)</f>
        <v>0</v>
      </c>
      <c r="BJ241" s="19" t="s">
        <v>78</v>
      </c>
      <c r="BK241" s="185">
        <f>ROUND(I241*H241,2)</f>
        <v>0</v>
      </c>
      <c r="BL241" s="19" t="s">
        <v>121</v>
      </c>
      <c r="BM241" s="184" t="s">
        <v>351</v>
      </c>
    </row>
    <row r="242" spans="1:65" s="2" customFormat="1" ht="11.25">
      <c r="A242" s="36"/>
      <c r="B242" s="37"/>
      <c r="C242" s="38"/>
      <c r="D242" s="186" t="s">
        <v>123</v>
      </c>
      <c r="E242" s="38"/>
      <c r="F242" s="187" t="s">
        <v>352</v>
      </c>
      <c r="G242" s="38"/>
      <c r="H242" s="38"/>
      <c r="I242" s="188"/>
      <c r="J242" s="38"/>
      <c r="K242" s="38"/>
      <c r="L242" s="41"/>
      <c r="M242" s="189"/>
      <c r="N242" s="190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123</v>
      </c>
      <c r="AU242" s="19" t="s">
        <v>80</v>
      </c>
    </row>
    <row r="243" spans="1:65" s="2" customFormat="1" ht="11.25">
      <c r="A243" s="36"/>
      <c r="B243" s="37"/>
      <c r="C243" s="38"/>
      <c r="D243" s="191" t="s">
        <v>125</v>
      </c>
      <c r="E243" s="38"/>
      <c r="F243" s="192" t="s">
        <v>353</v>
      </c>
      <c r="G243" s="38"/>
      <c r="H243" s="38"/>
      <c r="I243" s="188"/>
      <c r="J243" s="38"/>
      <c r="K243" s="38"/>
      <c r="L243" s="41"/>
      <c r="M243" s="189"/>
      <c r="N243" s="190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125</v>
      </c>
      <c r="AU243" s="19" t="s">
        <v>80</v>
      </c>
    </row>
    <row r="244" spans="1:65" s="2" customFormat="1" ht="19.5">
      <c r="A244" s="36"/>
      <c r="B244" s="37"/>
      <c r="C244" s="38"/>
      <c r="D244" s="186" t="s">
        <v>137</v>
      </c>
      <c r="E244" s="38"/>
      <c r="F244" s="214" t="s">
        <v>354</v>
      </c>
      <c r="G244" s="38"/>
      <c r="H244" s="38"/>
      <c r="I244" s="188"/>
      <c r="J244" s="38"/>
      <c r="K244" s="38"/>
      <c r="L244" s="41"/>
      <c r="M244" s="189"/>
      <c r="N244" s="190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137</v>
      </c>
      <c r="AU244" s="19" t="s">
        <v>80</v>
      </c>
    </row>
    <row r="245" spans="1:65" s="14" customFormat="1" ht="11.25">
      <c r="B245" s="203"/>
      <c r="C245" s="204"/>
      <c r="D245" s="186" t="s">
        <v>127</v>
      </c>
      <c r="E245" s="205" t="s">
        <v>19</v>
      </c>
      <c r="F245" s="206" t="s">
        <v>355</v>
      </c>
      <c r="G245" s="204"/>
      <c r="H245" s="207">
        <v>276</v>
      </c>
      <c r="I245" s="208"/>
      <c r="J245" s="204"/>
      <c r="K245" s="204"/>
      <c r="L245" s="209"/>
      <c r="M245" s="210"/>
      <c r="N245" s="211"/>
      <c r="O245" s="211"/>
      <c r="P245" s="211"/>
      <c r="Q245" s="211"/>
      <c r="R245" s="211"/>
      <c r="S245" s="211"/>
      <c r="T245" s="212"/>
      <c r="AT245" s="213" t="s">
        <v>127</v>
      </c>
      <c r="AU245" s="213" t="s">
        <v>80</v>
      </c>
      <c r="AV245" s="14" t="s">
        <v>80</v>
      </c>
      <c r="AW245" s="14" t="s">
        <v>32</v>
      </c>
      <c r="AX245" s="14" t="s">
        <v>78</v>
      </c>
      <c r="AY245" s="213" t="s">
        <v>114</v>
      </c>
    </row>
    <row r="246" spans="1:65" s="13" customFormat="1" ht="11.25">
      <c r="B246" s="193"/>
      <c r="C246" s="194"/>
      <c r="D246" s="186" t="s">
        <v>127</v>
      </c>
      <c r="E246" s="195" t="s">
        <v>19</v>
      </c>
      <c r="F246" s="196" t="s">
        <v>356</v>
      </c>
      <c r="G246" s="194"/>
      <c r="H246" s="195" t="s">
        <v>19</v>
      </c>
      <c r="I246" s="197"/>
      <c r="J246" s="194"/>
      <c r="K246" s="194"/>
      <c r="L246" s="198"/>
      <c r="M246" s="199"/>
      <c r="N246" s="200"/>
      <c r="O246" s="200"/>
      <c r="P246" s="200"/>
      <c r="Q246" s="200"/>
      <c r="R246" s="200"/>
      <c r="S246" s="200"/>
      <c r="T246" s="201"/>
      <c r="AT246" s="202" t="s">
        <v>127</v>
      </c>
      <c r="AU246" s="202" t="s">
        <v>80</v>
      </c>
      <c r="AV246" s="13" t="s">
        <v>78</v>
      </c>
      <c r="AW246" s="13" t="s">
        <v>32</v>
      </c>
      <c r="AX246" s="13" t="s">
        <v>71</v>
      </c>
      <c r="AY246" s="202" t="s">
        <v>114</v>
      </c>
    </row>
    <row r="247" spans="1:65" s="2" customFormat="1" ht="14.45" customHeight="1">
      <c r="A247" s="36"/>
      <c r="B247" s="37"/>
      <c r="C247" s="228" t="s">
        <v>357</v>
      </c>
      <c r="D247" s="228" t="s">
        <v>358</v>
      </c>
      <c r="E247" s="229" t="s">
        <v>359</v>
      </c>
      <c r="F247" s="230" t="s">
        <v>360</v>
      </c>
      <c r="G247" s="231" t="s">
        <v>361</v>
      </c>
      <c r="H247" s="232">
        <v>5.52</v>
      </c>
      <c r="I247" s="233"/>
      <c r="J247" s="234">
        <f>ROUND(I247*H247,2)</f>
        <v>0</v>
      </c>
      <c r="K247" s="230" t="s">
        <v>120</v>
      </c>
      <c r="L247" s="235"/>
      <c r="M247" s="236" t="s">
        <v>19</v>
      </c>
      <c r="N247" s="237" t="s">
        <v>42</v>
      </c>
      <c r="O247" s="66"/>
      <c r="P247" s="182">
        <f>O247*H247</f>
        <v>0</v>
      </c>
      <c r="Q247" s="182">
        <v>1E-3</v>
      </c>
      <c r="R247" s="182">
        <f>Q247*H247</f>
        <v>5.5199999999999997E-3</v>
      </c>
      <c r="S247" s="182">
        <v>0</v>
      </c>
      <c r="T247" s="183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4" t="s">
        <v>362</v>
      </c>
      <c r="AT247" s="184" t="s">
        <v>358</v>
      </c>
      <c r="AU247" s="184" t="s">
        <v>80</v>
      </c>
      <c r="AY247" s="19" t="s">
        <v>114</v>
      </c>
      <c r="BE247" s="185">
        <f>IF(N247="základní",J247,0)</f>
        <v>0</v>
      </c>
      <c r="BF247" s="185">
        <f>IF(N247="snížená",J247,0)</f>
        <v>0</v>
      </c>
      <c r="BG247" s="185">
        <f>IF(N247="zákl. přenesená",J247,0)</f>
        <v>0</v>
      </c>
      <c r="BH247" s="185">
        <f>IF(N247="sníž. přenesená",J247,0)</f>
        <v>0</v>
      </c>
      <c r="BI247" s="185">
        <f>IF(N247="nulová",J247,0)</f>
        <v>0</v>
      </c>
      <c r="BJ247" s="19" t="s">
        <v>78</v>
      </c>
      <c r="BK247" s="185">
        <f>ROUND(I247*H247,2)</f>
        <v>0</v>
      </c>
      <c r="BL247" s="19" t="s">
        <v>121</v>
      </c>
      <c r="BM247" s="184" t="s">
        <v>363</v>
      </c>
    </row>
    <row r="248" spans="1:65" s="2" customFormat="1" ht="11.25">
      <c r="A248" s="36"/>
      <c r="B248" s="37"/>
      <c r="C248" s="38"/>
      <c r="D248" s="186" t="s">
        <v>123</v>
      </c>
      <c r="E248" s="38"/>
      <c r="F248" s="187" t="s">
        <v>360</v>
      </c>
      <c r="G248" s="38"/>
      <c r="H248" s="38"/>
      <c r="I248" s="188"/>
      <c r="J248" s="38"/>
      <c r="K248" s="38"/>
      <c r="L248" s="41"/>
      <c r="M248" s="189"/>
      <c r="N248" s="190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123</v>
      </c>
      <c r="AU248" s="19" t="s">
        <v>80</v>
      </c>
    </row>
    <row r="249" spans="1:65" s="14" customFormat="1" ht="11.25">
      <c r="B249" s="203"/>
      <c r="C249" s="204"/>
      <c r="D249" s="186" t="s">
        <v>127</v>
      </c>
      <c r="E249" s="205" t="s">
        <v>19</v>
      </c>
      <c r="F249" s="206" t="s">
        <v>364</v>
      </c>
      <c r="G249" s="204"/>
      <c r="H249" s="207">
        <v>5.52</v>
      </c>
      <c r="I249" s="208"/>
      <c r="J249" s="204"/>
      <c r="K249" s="204"/>
      <c r="L249" s="209"/>
      <c r="M249" s="210"/>
      <c r="N249" s="211"/>
      <c r="O249" s="211"/>
      <c r="P249" s="211"/>
      <c r="Q249" s="211"/>
      <c r="R249" s="211"/>
      <c r="S249" s="211"/>
      <c r="T249" s="212"/>
      <c r="AT249" s="213" t="s">
        <v>127</v>
      </c>
      <c r="AU249" s="213" t="s">
        <v>80</v>
      </c>
      <c r="AV249" s="14" t="s">
        <v>80</v>
      </c>
      <c r="AW249" s="14" t="s">
        <v>32</v>
      </c>
      <c r="AX249" s="14" t="s">
        <v>78</v>
      </c>
      <c r="AY249" s="213" t="s">
        <v>114</v>
      </c>
    </row>
    <row r="250" spans="1:65" s="2" customFormat="1" ht="14.45" customHeight="1">
      <c r="A250" s="36"/>
      <c r="B250" s="37"/>
      <c r="C250" s="173" t="s">
        <v>362</v>
      </c>
      <c r="D250" s="173" t="s">
        <v>116</v>
      </c>
      <c r="E250" s="174" t="s">
        <v>365</v>
      </c>
      <c r="F250" s="175" t="s">
        <v>366</v>
      </c>
      <c r="G250" s="176" t="s">
        <v>119</v>
      </c>
      <c r="H250" s="177">
        <v>18</v>
      </c>
      <c r="I250" s="178"/>
      <c r="J250" s="179">
        <f>ROUND(I250*H250,2)</f>
        <v>0</v>
      </c>
      <c r="K250" s="175" t="s">
        <v>120</v>
      </c>
      <c r="L250" s="41"/>
      <c r="M250" s="180" t="s">
        <v>19</v>
      </c>
      <c r="N250" s="181" t="s">
        <v>42</v>
      </c>
      <c r="O250" s="66"/>
      <c r="P250" s="182">
        <f>O250*H250</f>
        <v>0</v>
      </c>
      <c r="Q250" s="182">
        <v>0</v>
      </c>
      <c r="R250" s="182">
        <f>Q250*H250</f>
        <v>0</v>
      </c>
      <c r="S250" s="182">
        <v>0</v>
      </c>
      <c r="T250" s="183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4" t="s">
        <v>121</v>
      </c>
      <c r="AT250" s="184" t="s">
        <v>116</v>
      </c>
      <c r="AU250" s="184" t="s">
        <v>80</v>
      </c>
      <c r="AY250" s="19" t="s">
        <v>114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9" t="s">
        <v>78</v>
      </c>
      <c r="BK250" s="185">
        <f>ROUND(I250*H250,2)</f>
        <v>0</v>
      </c>
      <c r="BL250" s="19" t="s">
        <v>121</v>
      </c>
      <c r="BM250" s="184" t="s">
        <v>367</v>
      </c>
    </row>
    <row r="251" spans="1:65" s="2" customFormat="1" ht="11.25">
      <c r="A251" s="36"/>
      <c r="B251" s="37"/>
      <c r="C251" s="38"/>
      <c r="D251" s="186" t="s">
        <v>123</v>
      </c>
      <c r="E251" s="38"/>
      <c r="F251" s="187" t="s">
        <v>368</v>
      </c>
      <c r="G251" s="38"/>
      <c r="H251" s="38"/>
      <c r="I251" s="188"/>
      <c r="J251" s="38"/>
      <c r="K251" s="38"/>
      <c r="L251" s="41"/>
      <c r="M251" s="189"/>
      <c r="N251" s="190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123</v>
      </c>
      <c r="AU251" s="19" t="s">
        <v>80</v>
      </c>
    </row>
    <row r="252" spans="1:65" s="2" customFormat="1" ht="11.25">
      <c r="A252" s="36"/>
      <c r="B252" s="37"/>
      <c r="C252" s="38"/>
      <c r="D252" s="191" t="s">
        <v>125</v>
      </c>
      <c r="E252" s="38"/>
      <c r="F252" s="192" t="s">
        <v>369</v>
      </c>
      <c r="G252" s="38"/>
      <c r="H252" s="38"/>
      <c r="I252" s="188"/>
      <c r="J252" s="38"/>
      <c r="K252" s="38"/>
      <c r="L252" s="41"/>
      <c r="M252" s="189"/>
      <c r="N252" s="190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125</v>
      </c>
      <c r="AU252" s="19" t="s">
        <v>80</v>
      </c>
    </row>
    <row r="253" spans="1:65" s="14" customFormat="1" ht="11.25">
      <c r="B253" s="203"/>
      <c r="C253" s="204"/>
      <c r="D253" s="186" t="s">
        <v>127</v>
      </c>
      <c r="E253" s="205" t="s">
        <v>19</v>
      </c>
      <c r="F253" s="206" t="s">
        <v>370</v>
      </c>
      <c r="G253" s="204"/>
      <c r="H253" s="207">
        <v>18</v>
      </c>
      <c r="I253" s="208"/>
      <c r="J253" s="204"/>
      <c r="K253" s="204"/>
      <c r="L253" s="209"/>
      <c r="M253" s="210"/>
      <c r="N253" s="211"/>
      <c r="O253" s="211"/>
      <c r="P253" s="211"/>
      <c r="Q253" s="211"/>
      <c r="R253" s="211"/>
      <c r="S253" s="211"/>
      <c r="T253" s="212"/>
      <c r="AT253" s="213" t="s">
        <v>127</v>
      </c>
      <c r="AU253" s="213" t="s">
        <v>80</v>
      </c>
      <c r="AV253" s="14" t="s">
        <v>80</v>
      </c>
      <c r="AW253" s="14" t="s">
        <v>32</v>
      </c>
      <c r="AX253" s="14" t="s">
        <v>71</v>
      </c>
      <c r="AY253" s="213" t="s">
        <v>114</v>
      </c>
    </row>
    <row r="254" spans="1:65" s="15" customFormat="1" ht="11.25">
      <c r="B254" s="215"/>
      <c r="C254" s="216"/>
      <c r="D254" s="186" t="s">
        <v>127</v>
      </c>
      <c r="E254" s="217" t="s">
        <v>19</v>
      </c>
      <c r="F254" s="218" t="s">
        <v>198</v>
      </c>
      <c r="G254" s="216"/>
      <c r="H254" s="219">
        <v>18</v>
      </c>
      <c r="I254" s="220"/>
      <c r="J254" s="216"/>
      <c r="K254" s="216"/>
      <c r="L254" s="221"/>
      <c r="M254" s="222"/>
      <c r="N254" s="223"/>
      <c r="O254" s="223"/>
      <c r="P254" s="223"/>
      <c r="Q254" s="223"/>
      <c r="R254" s="223"/>
      <c r="S254" s="223"/>
      <c r="T254" s="224"/>
      <c r="AT254" s="225" t="s">
        <v>127</v>
      </c>
      <c r="AU254" s="225" t="s">
        <v>80</v>
      </c>
      <c r="AV254" s="15" t="s">
        <v>121</v>
      </c>
      <c r="AW254" s="15" t="s">
        <v>32</v>
      </c>
      <c r="AX254" s="15" t="s">
        <v>78</v>
      </c>
      <c r="AY254" s="225" t="s">
        <v>114</v>
      </c>
    </row>
    <row r="255" spans="1:65" s="2" customFormat="1" ht="14.45" customHeight="1">
      <c r="A255" s="36"/>
      <c r="B255" s="37"/>
      <c r="C255" s="173" t="s">
        <v>371</v>
      </c>
      <c r="D255" s="173" t="s">
        <v>116</v>
      </c>
      <c r="E255" s="174" t="s">
        <v>372</v>
      </c>
      <c r="F255" s="175" t="s">
        <v>373</v>
      </c>
      <c r="G255" s="176" t="s">
        <v>119</v>
      </c>
      <c r="H255" s="177">
        <v>2.66</v>
      </c>
      <c r="I255" s="178"/>
      <c r="J255" s="179">
        <f>ROUND(I255*H255,2)</f>
        <v>0</v>
      </c>
      <c r="K255" s="175" t="s">
        <v>120</v>
      </c>
      <c r="L255" s="41"/>
      <c r="M255" s="180" t="s">
        <v>19</v>
      </c>
      <c r="N255" s="181" t="s">
        <v>42</v>
      </c>
      <c r="O255" s="66"/>
      <c r="P255" s="182">
        <f>O255*H255</f>
        <v>0</v>
      </c>
      <c r="Q255" s="182">
        <v>0</v>
      </c>
      <c r="R255" s="182">
        <f>Q255*H255</f>
        <v>0</v>
      </c>
      <c r="S255" s="182">
        <v>0</v>
      </c>
      <c r="T255" s="183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4" t="s">
        <v>121</v>
      </c>
      <c r="AT255" s="184" t="s">
        <v>116</v>
      </c>
      <c r="AU255" s="184" t="s">
        <v>80</v>
      </c>
      <c r="AY255" s="19" t="s">
        <v>114</v>
      </c>
      <c r="BE255" s="185">
        <f>IF(N255="základní",J255,0)</f>
        <v>0</v>
      </c>
      <c r="BF255" s="185">
        <f>IF(N255="snížená",J255,0)</f>
        <v>0</v>
      </c>
      <c r="BG255" s="185">
        <f>IF(N255="zákl. přenesená",J255,0)</f>
        <v>0</v>
      </c>
      <c r="BH255" s="185">
        <f>IF(N255="sníž. přenesená",J255,0)</f>
        <v>0</v>
      </c>
      <c r="BI255" s="185">
        <f>IF(N255="nulová",J255,0)</f>
        <v>0</v>
      </c>
      <c r="BJ255" s="19" t="s">
        <v>78</v>
      </c>
      <c r="BK255" s="185">
        <f>ROUND(I255*H255,2)</f>
        <v>0</v>
      </c>
      <c r="BL255" s="19" t="s">
        <v>121</v>
      </c>
      <c r="BM255" s="184" t="s">
        <v>374</v>
      </c>
    </row>
    <row r="256" spans="1:65" s="2" customFormat="1" ht="19.5">
      <c r="A256" s="36"/>
      <c r="B256" s="37"/>
      <c r="C256" s="38"/>
      <c r="D256" s="186" t="s">
        <v>123</v>
      </c>
      <c r="E256" s="38"/>
      <c r="F256" s="187" t="s">
        <v>375</v>
      </c>
      <c r="G256" s="38"/>
      <c r="H256" s="38"/>
      <c r="I256" s="188"/>
      <c r="J256" s="38"/>
      <c r="K256" s="38"/>
      <c r="L256" s="41"/>
      <c r="M256" s="189"/>
      <c r="N256" s="190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123</v>
      </c>
      <c r="AU256" s="19" t="s">
        <v>80</v>
      </c>
    </row>
    <row r="257" spans="1:65" s="2" customFormat="1" ht="11.25">
      <c r="A257" s="36"/>
      <c r="B257" s="37"/>
      <c r="C257" s="38"/>
      <c r="D257" s="191" t="s">
        <v>125</v>
      </c>
      <c r="E257" s="38"/>
      <c r="F257" s="192" t="s">
        <v>376</v>
      </c>
      <c r="G257" s="38"/>
      <c r="H257" s="38"/>
      <c r="I257" s="188"/>
      <c r="J257" s="38"/>
      <c r="K257" s="38"/>
      <c r="L257" s="41"/>
      <c r="M257" s="189"/>
      <c r="N257" s="190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9" t="s">
        <v>125</v>
      </c>
      <c r="AU257" s="19" t="s">
        <v>80</v>
      </c>
    </row>
    <row r="258" spans="1:65" s="14" customFormat="1" ht="11.25">
      <c r="B258" s="203"/>
      <c r="C258" s="204"/>
      <c r="D258" s="186" t="s">
        <v>127</v>
      </c>
      <c r="E258" s="205" t="s">
        <v>19</v>
      </c>
      <c r="F258" s="206" t="s">
        <v>377</v>
      </c>
      <c r="G258" s="204"/>
      <c r="H258" s="207">
        <v>2.66</v>
      </c>
      <c r="I258" s="208"/>
      <c r="J258" s="204"/>
      <c r="K258" s="204"/>
      <c r="L258" s="209"/>
      <c r="M258" s="210"/>
      <c r="N258" s="211"/>
      <c r="O258" s="211"/>
      <c r="P258" s="211"/>
      <c r="Q258" s="211"/>
      <c r="R258" s="211"/>
      <c r="S258" s="211"/>
      <c r="T258" s="212"/>
      <c r="AT258" s="213" t="s">
        <v>127</v>
      </c>
      <c r="AU258" s="213" t="s">
        <v>80</v>
      </c>
      <c r="AV258" s="14" t="s">
        <v>80</v>
      </c>
      <c r="AW258" s="14" t="s">
        <v>32</v>
      </c>
      <c r="AX258" s="14" t="s">
        <v>71</v>
      </c>
      <c r="AY258" s="213" t="s">
        <v>114</v>
      </c>
    </row>
    <row r="259" spans="1:65" s="15" customFormat="1" ht="11.25">
      <c r="B259" s="215"/>
      <c r="C259" s="216"/>
      <c r="D259" s="186" t="s">
        <v>127</v>
      </c>
      <c r="E259" s="217" t="s">
        <v>19</v>
      </c>
      <c r="F259" s="218" t="s">
        <v>198</v>
      </c>
      <c r="G259" s="216"/>
      <c r="H259" s="219">
        <v>2.66</v>
      </c>
      <c r="I259" s="220"/>
      <c r="J259" s="216"/>
      <c r="K259" s="216"/>
      <c r="L259" s="221"/>
      <c r="M259" s="222"/>
      <c r="N259" s="223"/>
      <c r="O259" s="223"/>
      <c r="P259" s="223"/>
      <c r="Q259" s="223"/>
      <c r="R259" s="223"/>
      <c r="S259" s="223"/>
      <c r="T259" s="224"/>
      <c r="AT259" s="225" t="s">
        <v>127</v>
      </c>
      <c r="AU259" s="225" t="s">
        <v>80</v>
      </c>
      <c r="AV259" s="15" t="s">
        <v>121</v>
      </c>
      <c r="AW259" s="15" t="s">
        <v>32</v>
      </c>
      <c r="AX259" s="15" t="s">
        <v>78</v>
      </c>
      <c r="AY259" s="225" t="s">
        <v>114</v>
      </c>
    </row>
    <row r="260" spans="1:65" s="12" customFormat="1" ht="22.9" customHeight="1">
      <c r="B260" s="159"/>
      <c r="C260" s="160"/>
      <c r="D260" s="161" t="s">
        <v>70</v>
      </c>
      <c r="E260" s="226" t="s">
        <v>80</v>
      </c>
      <c r="F260" s="226" t="s">
        <v>378</v>
      </c>
      <c r="G260" s="160"/>
      <c r="H260" s="160"/>
      <c r="I260" s="163"/>
      <c r="J260" s="227">
        <f>BK260</f>
        <v>0</v>
      </c>
      <c r="K260" s="160"/>
      <c r="L260" s="165"/>
      <c r="M260" s="166"/>
      <c r="N260" s="167"/>
      <c r="O260" s="167"/>
      <c r="P260" s="168">
        <f>SUM(P261:P266)</f>
        <v>0</v>
      </c>
      <c r="Q260" s="167"/>
      <c r="R260" s="168">
        <f>SUM(R261:R266)</f>
        <v>7.07337624</v>
      </c>
      <c r="S260" s="167"/>
      <c r="T260" s="169">
        <f>SUM(T261:T266)</f>
        <v>0</v>
      </c>
      <c r="AR260" s="170" t="s">
        <v>78</v>
      </c>
      <c r="AT260" s="171" t="s">
        <v>70</v>
      </c>
      <c r="AU260" s="171" t="s">
        <v>78</v>
      </c>
      <c r="AY260" s="170" t="s">
        <v>114</v>
      </c>
      <c r="BK260" s="172">
        <f>SUM(BK261:BK266)</f>
        <v>0</v>
      </c>
    </row>
    <row r="261" spans="1:65" s="2" customFormat="1" ht="14.45" customHeight="1">
      <c r="A261" s="36"/>
      <c r="B261" s="37"/>
      <c r="C261" s="173" t="s">
        <v>379</v>
      </c>
      <c r="D261" s="173" t="s">
        <v>116</v>
      </c>
      <c r="E261" s="174" t="s">
        <v>380</v>
      </c>
      <c r="F261" s="175" t="s">
        <v>381</v>
      </c>
      <c r="G261" s="176" t="s">
        <v>133</v>
      </c>
      <c r="H261" s="177">
        <v>2.5270000000000001</v>
      </c>
      <c r="I261" s="178"/>
      <c r="J261" s="179">
        <f>ROUND(I261*H261,2)</f>
        <v>0</v>
      </c>
      <c r="K261" s="175" t="s">
        <v>120</v>
      </c>
      <c r="L261" s="41"/>
      <c r="M261" s="180" t="s">
        <v>19</v>
      </c>
      <c r="N261" s="181" t="s">
        <v>42</v>
      </c>
      <c r="O261" s="66"/>
      <c r="P261" s="182">
        <f>O261*H261</f>
        <v>0</v>
      </c>
      <c r="Q261" s="182">
        <v>2.7991199999999998</v>
      </c>
      <c r="R261" s="182">
        <f>Q261*H261</f>
        <v>7.07337624</v>
      </c>
      <c r="S261" s="182">
        <v>0</v>
      </c>
      <c r="T261" s="183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4" t="s">
        <v>121</v>
      </c>
      <c r="AT261" s="184" t="s">
        <v>116</v>
      </c>
      <c r="AU261" s="184" t="s">
        <v>80</v>
      </c>
      <c r="AY261" s="19" t="s">
        <v>114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19" t="s">
        <v>78</v>
      </c>
      <c r="BK261" s="185">
        <f>ROUND(I261*H261,2)</f>
        <v>0</v>
      </c>
      <c r="BL261" s="19" t="s">
        <v>121</v>
      </c>
      <c r="BM261" s="184" t="s">
        <v>382</v>
      </c>
    </row>
    <row r="262" spans="1:65" s="2" customFormat="1" ht="29.25">
      <c r="A262" s="36"/>
      <c r="B262" s="37"/>
      <c r="C262" s="38"/>
      <c r="D262" s="186" t="s">
        <v>123</v>
      </c>
      <c r="E262" s="38"/>
      <c r="F262" s="187" t="s">
        <v>383</v>
      </c>
      <c r="G262" s="38"/>
      <c r="H262" s="38"/>
      <c r="I262" s="188"/>
      <c r="J262" s="38"/>
      <c r="K262" s="38"/>
      <c r="L262" s="41"/>
      <c r="M262" s="189"/>
      <c r="N262" s="190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123</v>
      </c>
      <c r="AU262" s="19" t="s">
        <v>80</v>
      </c>
    </row>
    <row r="263" spans="1:65" s="2" customFormat="1" ht="11.25">
      <c r="A263" s="36"/>
      <c r="B263" s="37"/>
      <c r="C263" s="38"/>
      <c r="D263" s="191" t="s">
        <v>125</v>
      </c>
      <c r="E263" s="38"/>
      <c r="F263" s="192" t="s">
        <v>384</v>
      </c>
      <c r="G263" s="38"/>
      <c r="H263" s="38"/>
      <c r="I263" s="188"/>
      <c r="J263" s="38"/>
      <c r="K263" s="38"/>
      <c r="L263" s="41"/>
      <c r="M263" s="189"/>
      <c r="N263" s="190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125</v>
      </c>
      <c r="AU263" s="19" t="s">
        <v>80</v>
      </c>
    </row>
    <row r="264" spans="1:65" s="14" customFormat="1" ht="11.25">
      <c r="B264" s="203"/>
      <c r="C264" s="204"/>
      <c r="D264" s="186" t="s">
        <v>127</v>
      </c>
      <c r="E264" s="205" t="s">
        <v>19</v>
      </c>
      <c r="F264" s="206" t="s">
        <v>328</v>
      </c>
      <c r="G264" s="204"/>
      <c r="H264" s="207">
        <v>0.81200000000000006</v>
      </c>
      <c r="I264" s="208"/>
      <c r="J264" s="204"/>
      <c r="K264" s="204"/>
      <c r="L264" s="209"/>
      <c r="M264" s="210"/>
      <c r="N264" s="211"/>
      <c r="O264" s="211"/>
      <c r="P264" s="211"/>
      <c r="Q264" s="211"/>
      <c r="R264" s="211"/>
      <c r="S264" s="211"/>
      <c r="T264" s="212"/>
      <c r="AT264" s="213" t="s">
        <v>127</v>
      </c>
      <c r="AU264" s="213" t="s">
        <v>80</v>
      </c>
      <c r="AV264" s="14" t="s">
        <v>80</v>
      </c>
      <c r="AW264" s="14" t="s">
        <v>32</v>
      </c>
      <c r="AX264" s="14" t="s">
        <v>71</v>
      </c>
      <c r="AY264" s="213" t="s">
        <v>114</v>
      </c>
    </row>
    <row r="265" spans="1:65" s="14" customFormat="1" ht="11.25">
      <c r="B265" s="203"/>
      <c r="C265" s="204"/>
      <c r="D265" s="186" t="s">
        <v>127</v>
      </c>
      <c r="E265" s="205" t="s">
        <v>19</v>
      </c>
      <c r="F265" s="206" t="s">
        <v>385</v>
      </c>
      <c r="G265" s="204"/>
      <c r="H265" s="207">
        <v>1.7150000000000001</v>
      </c>
      <c r="I265" s="208"/>
      <c r="J265" s="204"/>
      <c r="K265" s="204"/>
      <c r="L265" s="209"/>
      <c r="M265" s="210"/>
      <c r="N265" s="211"/>
      <c r="O265" s="211"/>
      <c r="P265" s="211"/>
      <c r="Q265" s="211"/>
      <c r="R265" s="211"/>
      <c r="S265" s="211"/>
      <c r="T265" s="212"/>
      <c r="AT265" s="213" t="s">
        <v>127</v>
      </c>
      <c r="AU265" s="213" t="s">
        <v>80</v>
      </c>
      <c r="AV265" s="14" t="s">
        <v>80</v>
      </c>
      <c r="AW265" s="14" t="s">
        <v>32</v>
      </c>
      <c r="AX265" s="14" t="s">
        <v>71</v>
      </c>
      <c r="AY265" s="213" t="s">
        <v>114</v>
      </c>
    </row>
    <row r="266" spans="1:65" s="15" customFormat="1" ht="11.25">
      <c r="B266" s="215"/>
      <c r="C266" s="216"/>
      <c r="D266" s="186" t="s">
        <v>127</v>
      </c>
      <c r="E266" s="217" t="s">
        <v>19</v>
      </c>
      <c r="F266" s="218" t="s">
        <v>198</v>
      </c>
      <c r="G266" s="216"/>
      <c r="H266" s="219">
        <v>2.5270000000000001</v>
      </c>
      <c r="I266" s="220"/>
      <c r="J266" s="216"/>
      <c r="K266" s="216"/>
      <c r="L266" s="221"/>
      <c r="M266" s="222"/>
      <c r="N266" s="223"/>
      <c r="O266" s="223"/>
      <c r="P266" s="223"/>
      <c r="Q266" s="223"/>
      <c r="R266" s="223"/>
      <c r="S266" s="223"/>
      <c r="T266" s="224"/>
      <c r="AT266" s="225" t="s">
        <v>127</v>
      </c>
      <c r="AU266" s="225" t="s">
        <v>80</v>
      </c>
      <c r="AV266" s="15" t="s">
        <v>121</v>
      </c>
      <c r="AW266" s="15" t="s">
        <v>32</v>
      </c>
      <c r="AX266" s="15" t="s">
        <v>78</v>
      </c>
      <c r="AY266" s="225" t="s">
        <v>114</v>
      </c>
    </row>
    <row r="267" spans="1:65" s="12" customFormat="1" ht="22.9" customHeight="1">
      <c r="B267" s="159"/>
      <c r="C267" s="160"/>
      <c r="D267" s="161" t="s">
        <v>70</v>
      </c>
      <c r="E267" s="226" t="s">
        <v>322</v>
      </c>
      <c r="F267" s="226" t="s">
        <v>386</v>
      </c>
      <c r="G267" s="160"/>
      <c r="H267" s="160"/>
      <c r="I267" s="163"/>
      <c r="J267" s="227">
        <f>BK267</f>
        <v>0</v>
      </c>
      <c r="K267" s="160"/>
      <c r="L267" s="165"/>
      <c r="M267" s="166"/>
      <c r="N267" s="167"/>
      <c r="O267" s="167"/>
      <c r="P267" s="168">
        <f>SUM(P268:P272)</f>
        <v>0</v>
      </c>
      <c r="Q267" s="167"/>
      <c r="R267" s="168">
        <f>SUM(R268:R272)</f>
        <v>3.4345835999999998</v>
      </c>
      <c r="S267" s="167"/>
      <c r="T267" s="169">
        <f>SUM(T268:T272)</f>
        <v>0</v>
      </c>
      <c r="AR267" s="170" t="s">
        <v>78</v>
      </c>
      <c r="AT267" s="171" t="s">
        <v>70</v>
      </c>
      <c r="AU267" s="171" t="s">
        <v>78</v>
      </c>
      <c r="AY267" s="170" t="s">
        <v>114</v>
      </c>
      <c r="BK267" s="172">
        <f>SUM(BK268:BK272)</f>
        <v>0</v>
      </c>
    </row>
    <row r="268" spans="1:65" s="2" customFormat="1" ht="14.45" customHeight="1">
      <c r="A268" s="36"/>
      <c r="B268" s="37"/>
      <c r="C268" s="173" t="s">
        <v>8</v>
      </c>
      <c r="D268" s="173" t="s">
        <v>116</v>
      </c>
      <c r="E268" s="174" t="s">
        <v>387</v>
      </c>
      <c r="F268" s="175" t="s">
        <v>388</v>
      </c>
      <c r="G268" s="176" t="s">
        <v>133</v>
      </c>
      <c r="H268" s="177">
        <v>1.26</v>
      </c>
      <c r="I268" s="178"/>
      <c r="J268" s="179">
        <f>ROUND(I268*H268,2)</f>
        <v>0</v>
      </c>
      <c r="K268" s="175" t="s">
        <v>120</v>
      </c>
      <c r="L268" s="41"/>
      <c r="M268" s="180" t="s">
        <v>19</v>
      </c>
      <c r="N268" s="181" t="s">
        <v>42</v>
      </c>
      <c r="O268" s="66"/>
      <c r="P268" s="182">
        <f>O268*H268</f>
        <v>0</v>
      </c>
      <c r="Q268" s="182">
        <v>2.7258599999999999</v>
      </c>
      <c r="R268" s="182">
        <f>Q268*H268</f>
        <v>3.4345835999999998</v>
      </c>
      <c r="S268" s="182">
        <v>0</v>
      </c>
      <c r="T268" s="183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4" t="s">
        <v>121</v>
      </c>
      <c r="AT268" s="184" t="s">
        <v>116</v>
      </c>
      <c r="AU268" s="184" t="s">
        <v>80</v>
      </c>
      <c r="AY268" s="19" t="s">
        <v>114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9" t="s">
        <v>78</v>
      </c>
      <c r="BK268" s="185">
        <f>ROUND(I268*H268,2)</f>
        <v>0</v>
      </c>
      <c r="BL268" s="19" t="s">
        <v>121</v>
      </c>
      <c r="BM268" s="184" t="s">
        <v>389</v>
      </c>
    </row>
    <row r="269" spans="1:65" s="2" customFormat="1" ht="19.5">
      <c r="A269" s="36"/>
      <c r="B269" s="37"/>
      <c r="C269" s="38"/>
      <c r="D269" s="186" t="s">
        <v>123</v>
      </c>
      <c r="E269" s="38"/>
      <c r="F269" s="187" t="s">
        <v>390</v>
      </c>
      <c r="G269" s="38"/>
      <c r="H269" s="38"/>
      <c r="I269" s="188"/>
      <c r="J269" s="38"/>
      <c r="K269" s="38"/>
      <c r="L269" s="41"/>
      <c r="M269" s="189"/>
      <c r="N269" s="190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123</v>
      </c>
      <c r="AU269" s="19" t="s">
        <v>80</v>
      </c>
    </row>
    <row r="270" spans="1:65" s="2" customFormat="1" ht="11.25">
      <c r="A270" s="36"/>
      <c r="B270" s="37"/>
      <c r="C270" s="38"/>
      <c r="D270" s="191" t="s">
        <v>125</v>
      </c>
      <c r="E270" s="38"/>
      <c r="F270" s="192" t="s">
        <v>391</v>
      </c>
      <c r="G270" s="38"/>
      <c r="H270" s="38"/>
      <c r="I270" s="188"/>
      <c r="J270" s="38"/>
      <c r="K270" s="38"/>
      <c r="L270" s="41"/>
      <c r="M270" s="189"/>
      <c r="N270" s="190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125</v>
      </c>
      <c r="AU270" s="19" t="s">
        <v>80</v>
      </c>
    </row>
    <row r="271" spans="1:65" s="14" customFormat="1" ht="11.25">
      <c r="B271" s="203"/>
      <c r="C271" s="204"/>
      <c r="D271" s="186" t="s">
        <v>127</v>
      </c>
      <c r="E271" s="205" t="s">
        <v>19</v>
      </c>
      <c r="F271" s="206" t="s">
        <v>392</v>
      </c>
      <c r="G271" s="204"/>
      <c r="H271" s="207">
        <v>1.26</v>
      </c>
      <c r="I271" s="208"/>
      <c r="J271" s="204"/>
      <c r="K271" s="204"/>
      <c r="L271" s="209"/>
      <c r="M271" s="210"/>
      <c r="N271" s="211"/>
      <c r="O271" s="211"/>
      <c r="P271" s="211"/>
      <c r="Q271" s="211"/>
      <c r="R271" s="211"/>
      <c r="S271" s="211"/>
      <c r="T271" s="212"/>
      <c r="AT271" s="213" t="s">
        <v>127</v>
      </c>
      <c r="AU271" s="213" t="s">
        <v>80</v>
      </c>
      <c r="AV271" s="14" t="s">
        <v>80</v>
      </c>
      <c r="AW271" s="14" t="s">
        <v>32</v>
      </c>
      <c r="AX271" s="14" t="s">
        <v>71</v>
      </c>
      <c r="AY271" s="213" t="s">
        <v>114</v>
      </c>
    </row>
    <row r="272" spans="1:65" s="15" customFormat="1" ht="11.25">
      <c r="B272" s="215"/>
      <c r="C272" s="216"/>
      <c r="D272" s="186" t="s">
        <v>127</v>
      </c>
      <c r="E272" s="217" t="s">
        <v>19</v>
      </c>
      <c r="F272" s="218" t="s">
        <v>198</v>
      </c>
      <c r="G272" s="216"/>
      <c r="H272" s="219">
        <v>1.26</v>
      </c>
      <c r="I272" s="220"/>
      <c r="J272" s="216"/>
      <c r="K272" s="216"/>
      <c r="L272" s="221"/>
      <c r="M272" s="222"/>
      <c r="N272" s="223"/>
      <c r="O272" s="223"/>
      <c r="P272" s="223"/>
      <c r="Q272" s="223"/>
      <c r="R272" s="223"/>
      <c r="S272" s="223"/>
      <c r="T272" s="224"/>
      <c r="AT272" s="225" t="s">
        <v>127</v>
      </c>
      <c r="AU272" s="225" t="s">
        <v>80</v>
      </c>
      <c r="AV272" s="15" t="s">
        <v>121</v>
      </c>
      <c r="AW272" s="15" t="s">
        <v>32</v>
      </c>
      <c r="AX272" s="15" t="s">
        <v>78</v>
      </c>
      <c r="AY272" s="225" t="s">
        <v>114</v>
      </c>
    </row>
    <row r="273" spans="1:65" s="12" customFormat="1" ht="22.9" customHeight="1">
      <c r="B273" s="159"/>
      <c r="C273" s="160"/>
      <c r="D273" s="161" t="s">
        <v>70</v>
      </c>
      <c r="E273" s="226" t="s">
        <v>121</v>
      </c>
      <c r="F273" s="226" t="s">
        <v>393</v>
      </c>
      <c r="G273" s="160"/>
      <c r="H273" s="160"/>
      <c r="I273" s="163"/>
      <c r="J273" s="227">
        <f>BK273</f>
        <v>0</v>
      </c>
      <c r="K273" s="160"/>
      <c r="L273" s="165"/>
      <c r="M273" s="166"/>
      <c r="N273" s="167"/>
      <c r="O273" s="167"/>
      <c r="P273" s="168">
        <f>SUM(P274:P281)</f>
        <v>0</v>
      </c>
      <c r="Q273" s="167"/>
      <c r="R273" s="168">
        <f>SUM(R274:R281)</f>
        <v>6.3294251999999993</v>
      </c>
      <c r="S273" s="167"/>
      <c r="T273" s="169">
        <f>SUM(T274:T281)</f>
        <v>0</v>
      </c>
      <c r="AR273" s="170" t="s">
        <v>78</v>
      </c>
      <c r="AT273" s="171" t="s">
        <v>70</v>
      </c>
      <c r="AU273" s="171" t="s">
        <v>78</v>
      </c>
      <c r="AY273" s="170" t="s">
        <v>114</v>
      </c>
      <c r="BK273" s="172">
        <f>SUM(BK274:BK281)</f>
        <v>0</v>
      </c>
    </row>
    <row r="274" spans="1:65" s="2" customFormat="1" ht="14.45" customHeight="1">
      <c r="A274" s="36"/>
      <c r="B274" s="37"/>
      <c r="C274" s="173" t="s">
        <v>394</v>
      </c>
      <c r="D274" s="173" t="s">
        <v>116</v>
      </c>
      <c r="E274" s="174" t="s">
        <v>395</v>
      </c>
      <c r="F274" s="175" t="s">
        <v>396</v>
      </c>
      <c r="G274" s="176" t="s">
        <v>133</v>
      </c>
      <c r="H274" s="177">
        <v>1.38</v>
      </c>
      <c r="I274" s="178"/>
      <c r="J274" s="179">
        <f>ROUND(I274*H274,2)</f>
        <v>0</v>
      </c>
      <c r="K274" s="175" t="s">
        <v>120</v>
      </c>
      <c r="L274" s="41"/>
      <c r="M274" s="180" t="s">
        <v>19</v>
      </c>
      <c r="N274" s="181" t="s">
        <v>42</v>
      </c>
      <c r="O274" s="66"/>
      <c r="P274" s="182">
        <f>O274*H274</f>
        <v>0</v>
      </c>
      <c r="Q274" s="182">
        <v>1.9967999999999999</v>
      </c>
      <c r="R274" s="182">
        <f>Q274*H274</f>
        <v>2.7555839999999998</v>
      </c>
      <c r="S274" s="182">
        <v>0</v>
      </c>
      <c r="T274" s="183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4" t="s">
        <v>121</v>
      </c>
      <c r="AT274" s="184" t="s">
        <v>116</v>
      </c>
      <c r="AU274" s="184" t="s">
        <v>80</v>
      </c>
      <c r="AY274" s="19" t="s">
        <v>114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9" t="s">
        <v>78</v>
      </c>
      <c r="BK274" s="185">
        <f>ROUND(I274*H274,2)</f>
        <v>0</v>
      </c>
      <c r="BL274" s="19" t="s">
        <v>121</v>
      </c>
      <c r="BM274" s="184" t="s">
        <v>397</v>
      </c>
    </row>
    <row r="275" spans="1:65" s="2" customFormat="1" ht="11.25">
      <c r="A275" s="36"/>
      <c r="B275" s="37"/>
      <c r="C275" s="38"/>
      <c r="D275" s="186" t="s">
        <v>123</v>
      </c>
      <c r="E275" s="38"/>
      <c r="F275" s="187" t="s">
        <v>398</v>
      </c>
      <c r="G275" s="38"/>
      <c r="H275" s="38"/>
      <c r="I275" s="188"/>
      <c r="J275" s="38"/>
      <c r="K275" s="38"/>
      <c r="L275" s="41"/>
      <c r="M275" s="189"/>
      <c r="N275" s="190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123</v>
      </c>
      <c r="AU275" s="19" t="s">
        <v>80</v>
      </c>
    </row>
    <row r="276" spans="1:65" s="2" customFormat="1" ht="11.25">
      <c r="A276" s="36"/>
      <c r="B276" s="37"/>
      <c r="C276" s="38"/>
      <c r="D276" s="191" t="s">
        <v>125</v>
      </c>
      <c r="E276" s="38"/>
      <c r="F276" s="192" t="s">
        <v>399</v>
      </c>
      <c r="G276" s="38"/>
      <c r="H276" s="38"/>
      <c r="I276" s="188"/>
      <c r="J276" s="38"/>
      <c r="K276" s="38"/>
      <c r="L276" s="41"/>
      <c r="M276" s="189"/>
      <c r="N276" s="190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125</v>
      </c>
      <c r="AU276" s="19" t="s">
        <v>80</v>
      </c>
    </row>
    <row r="277" spans="1:65" s="14" customFormat="1" ht="11.25">
      <c r="B277" s="203"/>
      <c r="C277" s="204"/>
      <c r="D277" s="186" t="s">
        <v>127</v>
      </c>
      <c r="E277" s="205" t="s">
        <v>19</v>
      </c>
      <c r="F277" s="206" t="s">
        <v>400</v>
      </c>
      <c r="G277" s="204"/>
      <c r="H277" s="207">
        <v>1.38</v>
      </c>
      <c r="I277" s="208"/>
      <c r="J277" s="204"/>
      <c r="K277" s="204"/>
      <c r="L277" s="209"/>
      <c r="M277" s="210"/>
      <c r="N277" s="211"/>
      <c r="O277" s="211"/>
      <c r="P277" s="211"/>
      <c r="Q277" s="211"/>
      <c r="R277" s="211"/>
      <c r="S277" s="211"/>
      <c r="T277" s="212"/>
      <c r="AT277" s="213" t="s">
        <v>127</v>
      </c>
      <c r="AU277" s="213" t="s">
        <v>80</v>
      </c>
      <c r="AV277" s="14" t="s">
        <v>80</v>
      </c>
      <c r="AW277" s="14" t="s">
        <v>32</v>
      </c>
      <c r="AX277" s="14" t="s">
        <v>71</v>
      </c>
      <c r="AY277" s="213" t="s">
        <v>114</v>
      </c>
    </row>
    <row r="278" spans="1:65" s="15" customFormat="1" ht="11.25">
      <c r="B278" s="215"/>
      <c r="C278" s="216"/>
      <c r="D278" s="186" t="s">
        <v>127</v>
      </c>
      <c r="E278" s="217" t="s">
        <v>19</v>
      </c>
      <c r="F278" s="218" t="s">
        <v>198</v>
      </c>
      <c r="G278" s="216"/>
      <c r="H278" s="219">
        <v>1.38</v>
      </c>
      <c r="I278" s="220"/>
      <c r="J278" s="216"/>
      <c r="K278" s="216"/>
      <c r="L278" s="221"/>
      <c r="M278" s="222"/>
      <c r="N278" s="223"/>
      <c r="O278" s="223"/>
      <c r="P278" s="223"/>
      <c r="Q278" s="223"/>
      <c r="R278" s="223"/>
      <c r="S278" s="223"/>
      <c r="T278" s="224"/>
      <c r="AT278" s="225" t="s">
        <v>127</v>
      </c>
      <c r="AU278" s="225" t="s">
        <v>80</v>
      </c>
      <c r="AV278" s="15" t="s">
        <v>121</v>
      </c>
      <c r="AW278" s="15" t="s">
        <v>32</v>
      </c>
      <c r="AX278" s="15" t="s">
        <v>78</v>
      </c>
      <c r="AY278" s="225" t="s">
        <v>114</v>
      </c>
    </row>
    <row r="279" spans="1:65" s="2" customFormat="1" ht="14.45" customHeight="1">
      <c r="A279" s="36"/>
      <c r="B279" s="37"/>
      <c r="C279" s="173" t="s">
        <v>401</v>
      </c>
      <c r="D279" s="173" t="s">
        <v>116</v>
      </c>
      <c r="E279" s="174" t="s">
        <v>402</v>
      </c>
      <c r="F279" s="175" t="s">
        <v>403</v>
      </c>
      <c r="G279" s="176" t="s">
        <v>133</v>
      </c>
      <c r="H279" s="177">
        <v>1.38</v>
      </c>
      <c r="I279" s="178"/>
      <c r="J279" s="179">
        <f>ROUND(I279*H279,2)</f>
        <v>0</v>
      </c>
      <c r="K279" s="175" t="s">
        <v>120</v>
      </c>
      <c r="L279" s="41"/>
      <c r="M279" s="180" t="s">
        <v>19</v>
      </c>
      <c r="N279" s="181" t="s">
        <v>42</v>
      </c>
      <c r="O279" s="66"/>
      <c r="P279" s="182">
        <f>O279*H279</f>
        <v>0</v>
      </c>
      <c r="Q279" s="182">
        <v>2.5897399999999999</v>
      </c>
      <c r="R279" s="182">
        <f>Q279*H279</f>
        <v>3.5738411999999995</v>
      </c>
      <c r="S279" s="182">
        <v>0</v>
      </c>
      <c r="T279" s="183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4" t="s">
        <v>121</v>
      </c>
      <c r="AT279" s="184" t="s">
        <v>116</v>
      </c>
      <c r="AU279" s="184" t="s">
        <v>80</v>
      </c>
      <c r="AY279" s="19" t="s">
        <v>114</v>
      </c>
      <c r="BE279" s="185">
        <f>IF(N279="základní",J279,0)</f>
        <v>0</v>
      </c>
      <c r="BF279" s="185">
        <f>IF(N279="snížená",J279,0)</f>
        <v>0</v>
      </c>
      <c r="BG279" s="185">
        <f>IF(N279="zákl. přenesená",J279,0)</f>
        <v>0</v>
      </c>
      <c r="BH279" s="185">
        <f>IF(N279="sníž. přenesená",J279,0)</f>
        <v>0</v>
      </c>
      <c r="BI279" s="185">
        <f>IF(N279="nulová",J279,0)</f>
        <v>0</v>
      </c>
      <c r="BJ279" s="19" t="s">
        <v>78</v>
      </c>
      <c r="BK279" s="185">
        <f>ROUND(I279*H279,2)</f>
        <v>0</v>
      </c>
      <c r="BL279" s="19" t="s">
        <v>121</v>
      </c>
      <c r="BM279" s="184" t="s">
        <v>404</v>
      </c>
    </row>
    <row r="280" spans="1:65" s="2" customFormat="1" ht="11.25">
      <c r="A280" s="36"/>
      <c r="B280" s="37"/>
      <c r="C280" s="38"/>
      <c r="D280" s="186" t="s">
        <v>123</v>
      </c>
      <c r="E280" s="38"/>
      <c r="F280" s="187" t="s">
        <v>405</v>
      </c>
      <c r="G280" s="38"/>
      <c r="H280" s="38"/>
      <c r="I280" s="188"/>
      <c r="J280" s="38"/>
      <c r="K280" s="38"/>
      <c r="L280" s="41"/>
      <c r="M280" s="189"/>
      <c r="N280" s="190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123</v>
      </c>
      <c r="AU280" s="19" t="s">
        <v>80</v>
      </c>
    </row>
    <row r="281" spans="1:65" s="2" customFormat="1" ht="11.25">
      <c r="A281" s="36"/>
      <c r="B281" s="37"/>
      <c r="C281" s="38"/>
      <c r="D281" s="191" t="s">
        <v>125</v>
      </c>
      <c r="E281" s="38"/>
      <c r="F281" s="192" t="s">
        <v>406</v>
      </c>
      <c r="G281" s="38"/>
      <c r="H281" s="38"/>
      <c r="I281" s="188"/>
      <c r="J281" s="38"/>
      <c r="K281" s="38"/>
      <c r="L281" s="41"/>
      <c r="M281" s="189"/>
      <c r="N281" s="190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125</v>
      </c>
      <c r="AU281" s="19" t="s">
        <v>80</v>
      </c>
    </row>
    <row r="282" spans="1:65" s="12" customFormat="1" ht="22.9" customHeight="1">
      <c r="B282" s="159"/>
      <c r="C282" s="160"/>
      <c r="D282" s="161" t="s">
        <v>70</v>
      </c>
      <c r="E282" s="226" t="s">
        <v>362</v>
      </c>
      <c r="F282" s="226" t="s">
        <v>407</v>
      </c>
      <c r="G282" s="160"/>
      <c r="H282" s="160"/>
      <c r="I282" s="163"/>
      <c r="J282" s="227">
        <f>BK282</f>
        <v>0</v>
      </c>
      <c r="K282" s="160"/>
      <c r="L282" s="165"/>
      <c r="M282" s="166"/>
      <c r="N282" s="167"/>
      <c r="O282" s="167"/>
      <c r="P282" s="168">
        <f>SUM(P283:P309)</f>
        <v>0</v>
      </c>
      <c r="Q282" s="167"/>
      <c r="R282" s="168">
        <f>SUM(R283:R309)</f>
        <v>2.2737700000000007</v>
      </c>
      <c r="S282" s="167"/>
      <c r="T282" s="169">
        <f>SUM(T283:T309)</f>
        <v>15.32</v>
      </c>
      <c r="AR282" s="170" t="s">
        <v>78</v>
      </c>
      <c r="AT282" s="171" t="s">
        <v>70</v>
      </c>
      <c r="AU282" s="171" t="s">
        <v>78</v>
      </c>
      <c r="AY282" s="170" t="s">
        <v>114</v>
      </c>
      <c r="BK282" s="172">
        <f>SUM(BK283:BK309)</f>
        <v>0</v>
      </c>
    </row>
    <row r="283" spans="1:65" s="2" customFormat="1" ht="14.45" customHeight="1">
      <c r="A283" s="36"/>
      <c r="B283" s="37"/>
      <c r="C283" s="173" t="s">
        <v>408</v>
      </c>
      <c r="D283" s="173" t="s">
        <v>116</v>
      </c>
      <c r="E283" s="174" t="s">
        <v>409</v>
      </c>
      <c r="F283" s="175" t="s">
        <v>410</v>
      </c>
      <c r="G283" s="176" t="s">
        <v>202</v>
      </c>
      <c r="H283" s="177">
        <v>46</v>
      </c>
      <c r="I283" s="178"/>
      <c r="J283" s="179">
        <f>ROUND(I283*H283,2)</f>
        <v>0</v>
      </c>
      <c r="K283" s="175" t="s">
        <v>120</v>
      </c>
      <c r="L283" s="41"/>
      <c r="M283" s="180" t="s">
        <v>19</v>
      </c>
      <c r="N283" s="181" t="s">
        <v>42</v>
      </c>
      <c r="O283" s="66"/>
      <c r="P283" s="182">
        <f>O283*H283</f>
        <v>0</v>
      </c>
      <c r="Q283" s="182">
        <v>0</v>
      </c>
      <c r="R283" s="182">
        <f>Q283*H283</f>
        <v>0</v>
      </c>
      <c r="S283" s="182">
        <v>0.32</v>
      </c>
      <c r="T283" s="183">
        <f>S283*H283</f>
        <v>14.72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4" t="s">
        <v>121</v>
      </c>
      <c r="AT283" s="184" t="s">
        <v>116</v>
      </c>
      <c r="AU283" s="184" t="s">
        <v>80</v>
      </c>
      <c r="AY283" s="19" t="s">
        <v>114</v>
      </c>
      <c r="BE283" s="185">
        <f>IF(N283="základní",J283,0)</f>
        <v>0</v>
      </c>
      <c r="BF283" s="185">
        <f>IF(N283="snížená",J283,0)</f>
        <v>0</v>
      </c>
      <c r="BG283" s="185">
        <f>IF(N283="zákl. přenesená",J283,0)</f>
        <v>0</v>
      </c>
      <c r="BH283" s="185">
        <f>IF(N283="sníž. přenesená",J283,0)</f>
        <v>0</v>
      </c>
      <c r="BI283" s="185">
        <f>IF(N283="nulová",J283,0)</f>
        <v>0</v>
      </c>
      <c r="BJ283" s="19" t="s">
        <v>78</v>
      </c>
      <c r="BK283" s="185">
        <f>ROUND(I283*H283,2)</f>
        <v>0</v>
      </c>
      <c r="BL283" s="19" t="s">
        <v>121</v>
      </c>
      <c r="BM283" s="184" t="s">
        <v>411</v>
      </c>
    </row>
    <row r="284" spans="1:65" s="2" customFormat="1" ht="11.25">
      <c r="A284" s="36"/>
      <c r="B284" s="37"/>
      <c r="C284" s="38"/>
      <c r="D284" s="186" t="s">
        <v>123</v>
      </c>
      <c r="E284" s="38"/>
      <c r="F284" s="187" t="s">
        <v>412</v>
      </c>
      <c r="G284" s="38"/>
      <c r="H284" s="38"/>
      <c r="I284" s="188"/>
      <c r="J284" s="38"/>
      <c r="K284" s="38"/>
      <c r="L284" s="41"/>
      <c r="M284" s="189"/>
      <c r="N284" s="190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123</v>
      </c>
      <c r="AU284" s="19" t="s">
        <v>80</v>
      </c>
    </row>
    <row r="285" spans="1:65" s="2" customFormat="1" ht="11.25">
      <c r="A285" s="36"/>
      <c r="B285" s="37"/>
      <c r="C285" s="38"/>
      <c r="D285" s="191" t="s">
        <v>125</v>
      </c>
      <c r="E285" s="38"/>
      <c r="F285" s="192" t="s">
        <v>413</v>
      </c>
      <c r="G285" s="38"/>
      <c r="H285" s="38"/>
      <c r="I285" s="188"/>
      <c r="J285" s="38"/>
      <c r="K285" s="38"/>
      <c r="L285" s="41"/>
      <c r="M285" s="189"/>
      <c r="N285" s="190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125</v>
      </c>
      <c r="AU285" s="19" t="s">
        <v>80</v>
      </c>
    </row>
    <row r="286" spans="1:65" s="2" customFormat="1" ht="19.5">
      <c r="A286" s="36"/>
      <c r="B286" s="37"/>
      <c r="C286" s="38"/>
      <c r="D286" s="186" t="s">
        <v>137</v>
      </c>
      <c r="E286" s="38"/>
      <c r="F286" s="214" t="s">
        <v>414</v>
      </c>
      <c r="G286" s="38"/>
      <c r="H286" s="38"/>
      <c r="I286" s="188"/>
      <c r="J286" s="38"/>
      <c r="K286" s="38"/>
      <c r="L286" s="41"/>
      <c r="M286" s="189"/>
      <c r="N286" s="190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137</v>
      </c>
      <c r="AU286" s="19" t="s">
        <v>80</v>
      </c>
    </row>
    <row r="287" spans="1:65" s="2" customFormat="1" ht="14.45" customHeight="1">
      <c r="A287" s="36"/>
      <c r="B287" s="37"/>
      <c r="C287" s="173" t="s">
        <v>415</v>
      </c>
      <c r="D287" s="173" t="s">
        <v>116</v>
      </c>
      <c r="E287" s="174" t="s">
        <v>416</v>
      </c>
      <c r="F287" s="175" t="s">
        <v>417</v>
      </c>
      <c r="G287" s="176" t="s">
        <v>202</v>
      </c>
      <c r="H287" s="177">
        <v>46</v>
      </c>
      <c r="I287" s="178"/>
      <c r="J287" s="179">
        <f>ROUND(I287*H287,2)</f>
        <v>0</v>
      </c>
      <c r="K287" s="175" t="s">
        <v>120</v>
      </c>
      <c r="L287" s="41"/>
      <c r="M287" s="180" t="s">
        <v>19</v>
      </c>
      <c r="N287" s="181" t="s">
        <v>42</v>
      </c>
      <c r="O287" s="66"/>
      <c r="P287" s="182">
        <f>O287*H287</f>
        <v>0</v>
      </c>
      <c r="Q287" s="182">
        <v>0</v>
      </c>
      <c r="R287" s="182">
        <f>Q287*H287</f>
        <v>0</v>
      </c>
      <c r="S287" s="182">
        <v>0</v>
      </c>
      <c r="T287" s="183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4" t="s">
        <v>121</v>
      </c>
      <c r="AT287" s="184" t="s">
        <v>116</v>
      </c>
      <c r="AU287" s="184" t="s">
        <v>80</v>
      </c>
      <c r="AY287" s="19" t="s">
        <v>114</v>
      </c>
      <c r="BE287" s="185">
        <f>IF(N287="základní",J287,0)</f>
        <v>0</v>
      </c>
      <c r="BF287" s="185">
        <f>IF(N287="snížená",J287,0)</f>
        <v>0</v>
      </c>
      <c r="BG287" s="185">
        <f>IF(N287="zákl. přenesená",J287,0)</f>
        <v>0</v>
      </c>
      <c r="BH287" s="185">
        <f>IF(N287="sníž. přenesená",J287,0)</f>
        <v>0</v>
      </c>
      <c r="BI287" s="185">
        <f>IF(N287="nulová",J287,0)</f>
        <v>0</v>
      </c>
      <c r="BJ287" s="19" t="s">
        <v>78</v>
      </c>
      <c r="BK287" s="185">
        <f>ROUND(I287*H287,2)</f>
        <v>0</v>
      </c>
      <c r="BL287" s="19" t="s">
        <v>121</v>
      </c>
      <c r="BM287" s="184" t="s">
        <v>418</v>
      </c>
    </row>
    <row r="288" spans="1:65" s="2" customFormat="1" ht="11.25">
      <c r="A288" s="36"/>
      <c r="B288" s="37"/>
      <c r="C288" s="38"/>
      <c r="D288" s="186" t="s">
        <v>123</v>
      </c>
      <c r="E288" s="38"/>
      <c r="F288" s="187" t="s">
        <v>419</v>
      </c>
      <c r="G288" s="38"/>
      <c r="H288" s="38"/>
      <c r="I288" s="188"/>
      <c r="J288" s="38"/>
      <c r="K288" s="38"/>
      <c r="L288" s="41"/>
      <c r="M288" s="189"/>
      <c r="N288" s="190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123</v>
      </c>
      <c r="AU288" s="19" t="s">
        <v>80</v>
      </c>
    </row>
    <row r="289" spans="1:65" s="2" customFormat="1" ht="11.25">
      <c r="A289" s="36"/>
      <c r="B289" s="37"/>
      <c r="C289" s="38"/>
      <c r="D289" s="191" t="s">
        <v>125</v>
      </c>
      <c r="E289" s="38"/>
      <c r="F289" s="192" t="s">
        <v>420</v>
      </c>
      <c r="G289" s="38"/>
      <c r="H289" s="38"/>
      <c r="I289" s="188"/>
      <c r="J289" s="38"/>
      <c r="K289" s="38"/>
      <c r="L289" s="41"/>
      <c r="M289" s="189"/>
      <c r="N289" s="190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125</v>
      </c>
      <c r="AU289" s="19" t="s">
        <v>80</v>
      </c>
    </row>
    <row r="290" spans="1:65" s="2" customFormat="1" ht="19.5">
      <c r="A290" s="36"/>
      <c r="B290" s="37"/>
      <c r="C290" s="38"/>
      <c r="D290" s="186" t="s">
        <v>137</v>
      </c>
      <c r="E290" s="38"/>
      <c r="F290" s="214" t="s">
        <v>421</v>
      </c>
      <c r="G290" s="38"/>
      <c r="H290" s="38"/>
      <c r="I290" s="188"/>
      <c r="J290" s="38"/>
      <c r="K290" s="38"/>
      <c r="L290" s="41"/>
      <c r="M290" s="189"/>
      <c r="N290" s="190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137</v>
      </c>
      <c r="AU290" s="19" t="s">
        <v>80</v>
      </c>
    </row>
    <row r="291" spans="1:65" s="2" customFormat="1" ht="14.45" customHeight="1">
      <c r="A291" s="36"/>
      <c r="B291" s="37"/>
      <c r="C291" s="228" t="s">
        <v>422</v>
      </c>
      <c r="D291" s="228" t="s">
        <v>358</v>
      </c>
      <c r="E291" s="229" t="s">
        <v>423</v>
      </c>
      <c r="F291" s="230" t="s">
        <v>424</v>
      </c>
      <c r="G291" s="231" t="s">
        <v>202</v>
      </c>
      <c r="H291" s="232">
        <v>20</v>
      </c>
      <c r="I291" s="233"/>
      <c r="J291" s="234">
        <f>ROUND(I291*H291,2)</f>
        <v>0</v>
      </c>
      <c r="K291" s="230" t="s">
        <v>120</v>
      </c>
      <c r="L291" s="235"/>
      <c r="M291" s="236" t="s">
        <v>19</v>
      </c>
      <c r="N291" s="237" t="s">
        <v>42</v>
      </c>
      <c r="O291" s="66"/>
      <c r="P291" s="182">
        <f>O291*H291</f>
        <v>0</v>
      </c>
      <c r="Q291" s="182">
        <v>0.10150000000000001</v>
      </c>
      <c r="R291" s="182">
        <f>Q291*H291</f>
        <v>2.0300000000000002</v>
      </c>
      <c r="S291" s="182">
        <v>0</v>
      </c>
      <c r="T291" s="183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4" t="s">
        <v>362</v>
      </c>
      <c r="AT291" s="184" t="s">
        <v>358</v>
      </c>
      <c r="AU291" s="184" t="s">
        <v>80</v>
      </c>
      <c r="AY291" s="19" t="s">
        <v>114</v>
      </c>
      <c r="BE291" s="185">
        <f>IF(N291="základní",J291,0)</f>
        <v>0</v>
      </c>
      <c r="BF291" s="185">
        <f>IF(N291="snížená",J291,0)</f>
        <v>0</v>
      </c>
      <c r="BG291" s="185">
        <f>IF(N291="zákl. přenesená",J291,0)</f>
        <v>0</v>
      </c>
      <c r="BH291" s="185">
        <f>IF(N291="sníž. přenesená",J291,0)</f>
        <v>0</v>
      </c>
      <c r="BI291" s="185">
        <f>IF(N291="nulová",J291,0)</f>
        <v>0</v>
      </c>
      <c r="BJ291" s="19" t="s">
        <v>78</v>
      </c>
      <c r="BK291" s="185">
        <f>ROUND(I291*H291,2)</f>
        <v>0</v>
      </c>
      <c r="BL291" s="19" t="s">
        <v>121</v>
      </c>
      <c r="BM291" s="184" t="s">
        <v>425</v>
      </c>
    </row>
    <row r="292" spans="1:65" s="2" customFormat="1" ht="11.25">
      <c r="A292" s="36"/>
      <c r="B292" s="37"/>
      <c r="C292" s="38"/>
      <c r="D292" s="186" t="s">
        <v>123</v>
      </c>
      <c r="E292" s="38"/>
      <c r="F292" s="187" t="s">
        <v>424</v>
      </c>
      <c r="G292" s="38"/>
      <c r="H292" s="38"/>
      <c r="I292" s="188"/>
      <c r="J292" s="38"/>
      <c r="K292" s="38"/>
      <c r="L292" s="41"/>
      <c r="M292" s="189"/>
      <c r="N292" s="190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123</v>
      </c>
      <c r="AU292" s="19" t="s">
        <v>80</v>
      </c>
    </row>
    <row r="293" spans="1:65" s="2" customFormat="1" ht="14.45" customHeight="1">
      <c r="A293" s="36"/>
      <c r="B293" s="37"/>
      <c r="C293" s="173" t="s">
        <v>426</v>
      </c>
      <c r="D293" s="173" t="s">
        <v>116</v>
      </c>
      <c r="E293" s="174" t="s">
        <v>427</v>
      </c>
      <c r="F293" s="175" t="s">
        <v>428</v>
      </c>
      <c r="G293" s="176" t="s">
        <v>202</v>
      </c>
      <c r="H293" s="177">
        <v>6</v>
      </c>
      <c r="I293" s="178"/>
      <c r="J293" s="179">
        <f>ROUND(I293*H293,2)</f>
        <v>0</v>
      </c>
      <c r="K293" s="175" t="s">
        <v>120</v>
      </c>
      <c r="L293" s="41"/>
      <c r="M293" s="180" t="s">
        <v>19</v>
      </c>
      <c r="N293" s="181" t="s">
        <v>42</v>
      </c>
      <c r="O293" s="66"/>
      <c r="P293" s="182">
        <f>O293*H293</f>
        <v>0</v>
      </c>
      <c r="Q293" s="182">
        <v>0</v>
      </c>
      <c r="R293" s="182">
        <f>Q293*H293</f>
        <v>0</v>
      </c>
      <c r="S293" s="182">
        <v>0</v>
      </c>
      <c r="T293" s="183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4" t="s">
        <v>121</v>
      </c>
      <c r="AT293" s="184" t="s">
        <v>116</v>
      </c>
      <c r="AU293" s="184" t="s">
        <v>80</v>
      </c>
      <c r="AY293" s="19" t="s">
        <v>114</v>
      </c>
      <c r="BE293" s="185">
        <f>IF(N293="základní",J293,0)</f>
        <v>0</v>
      </c>
      <c r="BF293" s="185">
        <f>IF(N293="snížená",J293,0)</f>
        <v>0</v>
      </c>
      <c r="BG293" s="185">
        <f>IF(N293="zákl. přenesená",J293,0)</f>
        <v>0</v>
      </c>
      <c r="BH293" s="185">
        <f>IF(N293="sníž. přenesená",J293,0)</f>
        <v>0</v>
      </c>
      <c r="BI293" s="185">
        <f>IF(N293="nulová",J293,0)</f>
        <v>0</v>
      </c>
      <c r="BJ293" s="19" t="s">
        <v>78</v>
      </c>
      <c r="BK293" s="185">
        <f>ROUND(I293*H293,2)</f>
        <v>0</v>
      </c>
      <c r="BL293" s="19" t="s">
        <v>121</v>
      </c>
      <c r="BM293" s="184" t="s">
        <v>429</v>
      </c>
    </row>
    <row r="294" spans="1:65" s="2" customFormat="1" ht="11.25">
      <c r="A294" s="36"/>
      <c r="B294" s="37"/>
      <c r="C294" s="38"/>
      <c r="D294" s="186" t="s">
        <v>123</v>
      </c>
      <c r="E294" s="38"/>
      <c r="F294" s="187" t="s">
        <v>430</v>
      </c>
      <c r="G294" s="38"/>
      <c r="H294" s="38"/>
      <c r="I294" s="188"/>
      <c r="J294" s="38"/>
      <c r="K294" s="38"/>
      <c r="L294" s="41"/>
      <c r="M294" s="189"/>
      <c r="N294" s="190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123</v>
      </c>
      <c r="AU294" s="19" t="s">
        <v>80</v>
      </c>
    </row>
    <row r="295" spans="1:65" s="2" customFormat="1" ht="11.25">
      <c r="A295" s="36"/>
      <c r="B295" s="37"/>
      <c r="C295" s="38"/>
      <c r="D295" s="191" t="s">
        <v>125</v>
      </c>
      <c r="E295" s="38"/>
      <c r="F295" s="192" t="s">
        <v>431</v>
      </c>
      <c r="G295" s="38"/>
      <c r="H295" s="38"/>
      <c r="I295" s="188"/>
      <c r="J295" s="38"/>
      <c r="K295" s="38"/>
      <c r="L295" s="41"/>
      <c r="M295" s="189"/>
      <c r="N295" s="190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125</v>
      </c>
      <c r="AU295" s="19" t="s">
        <v>80</v>
      </c>
    </row>
    <row r="296" spans="1:65" s="2" customFormat="1" ht="19.5">
      <c r="A296" s="36"/>
      <c r="B296" s="37"/>
      <c r="C296" s="38"/>
      <c r="D296" s="186" t="s">
        <v>137</v>
      </c>
      <c r="E296" s="38"/>
      <c r="F296" s="214" t="s">
        <v>432</v>
      </c>
      <c r="G296" s="38"/>
      <c r="H296" s="38"/>
      <c r="I296" s="188"/>
      <c r="J296" s="38"/>
      <c r="K296" s="38"/>
      <c r="L296" s="41"/>
      <c r="M296" s="189"/>
      <c r="N296" s="190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137</v>
      </c>
      <c r="AU296" s="19" t="s">
        <v>80</v>
      </c>
    </row>
    <row r="297" spans="1:65" s="2" customFormat="1" ht="14.45" customHeight="1">
      <c r="A297" s="36"/>
      <c r="B297" s="37"/>
      <c r="C297" s="228" t="s">
        <v>433</v>
      </c>
      <c r="D297" s="228" t="s">
        <v>358</v>
      </c>
      <c r="E297" s="229" t="s">
        <v>434</v>
      </c>
      <c r="F297" s="230" t="s">
        <v>435</v>
      </c>
      <c r="G297" s="231" t="s">
        <v>202</v>
      </c>
      <c r="H297" s="232">
        <v>6</v>
      </c>
      <c r="I297" s="233"/>
      <c r="J297" s="234">
        <f>ROUND(I297*H297,2)</f>
        <v>0</v>
      </c>
      <c r="K297" s="230" t="s">
        <v>120</v>
      </c>
      <c r="L297" s="235"/>
      <c r="M297" s="236" t="s">
        <v>19</v>
      </c>
      <c r="N297" s="237" t="s">
        <v>42</v>
      </c>
      <c r="O297" s="66"/>
      <c r="P297" s="182">
        <f>O297*H297</f>
        <v>0</v>
      </c>
      <c r="Q297" s="182">
        <v>7.5000000000000002E-4</v>
      </c>
      <c r="R297" s="182">
        <f>Q297*H297</f>
        <v>4.5000000000000005E-3</v>
      </c>
      <c r="S297" s="182">
        <v>0</v>
      </c>
      <c r="T297" s="183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4" t="s">
        <v>362</v>
      </c>
      <c r="AT297" s="184" t="s">
        <v>358</v>
      </c>
      <c r="AU297" s="184" t="s">
        <v>80</v>
      </c>
      <c r="AY297" s="19" t="s">
        <v>114</v>
      </c>
      <c r="BE297" s="185">
        <f>IF(N297="základní",J297,0)</f>
        <v>0</v>
      </c>
      <c r="BF297" s="185">
        <f>IF(N297="snížená",J297,0)</f>
        <v>0</v>
      </c>
      <c r="BG297" s="185">
        <f>IF(N297="zákl. přenesená",J297,0)</f>
        <v>0</v>
      </c>
      <c r="BH297" s="185">
        <f>IF(N297="sníž. přenesená",J297,0)</f>
        <v>0</v>
      </c>
      <c r="BI297" s="185">
        <f>IF(N297="nulová",J297,0)</f>
        <v>0</v>
      </c>
      <c r="BJ297" s="19" t="s">
        <v>78</v>
      </c>
      <c r="BK297" s="185">
        <f>ROUND(I297*H297,2)</f>
        <v>0</v>
      </c>
      <c r="BL297" s="19" t="s">
        <v>121</v>
      </c>
      <c r="BM297" s="184" t="s">
        <v>436</v>
      </c>
    </row>
    <row r="298" spans="1:65" s="2" customFormat="1" ht="11.25">
      <c r="A298" s="36"/>
      <c r="B298" s="37"/>
      <c r="C298" s="38"/>
      <c r="D298" s="186" t="s">
        <v>123</v>
      </c>
      <c r="E298" s="38"/>
      <c r="F298" s="187" t="s">
        <v>435</v>
      </c>
      <c r="G298" s="38"/>
      <c r="H298" s="38"/>
      <c r="I298" s="188"/>
      <c r="J298" s="38"/>
      <c r="K298" s="38"/>
      <c r="L298" s="41"/>
      <c r="M298" s="189"/>
      <c r="N298" s="190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123</v>
      </c>
      <c r="AU298" s="19" t="s">
        <v>80</v>
      </c>
    </row>
    <row r="299" spans="1:65" s="2" customFormat="1" ht="14.45" customHeight="1">
      <c r="A299" s="36"/>
      <c r="B299" s="37"/>
      <c r="C299" s="173" t="s">
        <v>437</v>
      </c>
      <c r="D299" s="173" t="s">
        <v>116</v>
      </c>
      <c r="E299" s="174" t="s">
        <v>438</v>
      </c>
      <c r="F299" s="175" t="s">
        <v>439</v>
      </c>
      <c r="G299" s="176" t="s">
        <v>220</v>
      </c>
      <c r="H299" s="177">
        <v>1</v>
      </c>
      <c r="I299" s="178"/>
      <c r="J299" s="179">
        <f>ROUND(I299*H299,2)</f>
        <v>0</v>
      </c>
      <c r="K299" s="175" t="s">
        <v>120</v>
      </c>
      <c r="L299" s="41"/>
      <c r="M299" s="180" t="s">
        <v>19</v>
      </c>
      <c r="N299" s="181" t="s">
        <v>42</v>
      </c>
      <c r="O299" s="66"/>
      <c r="P299" s="182">
        <f>O299*H299</f>
        <v>0</v>
      </c>
      <c r="Q299" s="182">
        <v>3.9269999999999999E-2</v>
      </c>
      <c r="R299" s="182">
        <f>Q299*H299</f>
        <v>3.9269999999999999E-2</v>
      </c>
      <c r="S299" s="182">
        <v>0</v>
      </c>
      <c r="T299" s="183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4" t="s">
        <v>121</v>
      </c>
      <c r="AT299" s="184" t="s">
        <v>116</v>
      </c>
      <c r="AU299" s="184" t="s">
        <v>80</v>
      </c>
      <c r="AY299" s="19" t="s">
        <v>114</v>
      </c>
      <c r="BE299" s="185">
        <f>IF(N299="základní",J299,0)</f>
        <v>0</v>
      </c>
      <c r="BF299" s="185">
        <f>IF(N299="snížená",J299,0)</f>
        <v>0</v>
      </c>
      <c r="BG299" s="185">
        <f>IF(N299="zákl. přenesená",J299,0)</f>
        <v>0</v>
      </c>
      <c r="BH299" s="185">
        <f>IF(N299="sníž. přenesená",J299,0)</f>
        <v>0</v>
      </c>
      <c r="BI299" s="185">
        <f>IF(N299="nulová",J299,0)</f>
        <v>0</v>
      </c>
      <c r="BJ299" s="19" t="s">
        <v>78</v>
      </c>
      <c r="BK299" s="185">
        <f>ROUND(I299*H299,2)</f>
        <v>0</v>
      </c>
      <c r="BL299" s="19" t="s">
        <v>121</v>
      </c>
      <c r="BM299" s="184" t="s">
        <v>440</v>
      </c>
    </row>
    <row r="300" spans="1:65" s="2" customFormat="1" ht="11.25">
      <c r="A300" s="36"/>
      <c r="B300" s="37"/>
      <c r="C300" s="38"/>
      <c r="D300" s="186" t="s">
        <v>123</v>
      </c>
      <c r="E300" s="38"/>
      <c r="F300" s="187" t="s">
        <v>439</v>
      </c>
      <c r="G300" s="38"/>
      <c r="H300" s="38"/>
      <c r="I300" s="188"/>
      <c r="J300" s="38"/>
      <c r="K300" s="38"/>
      <c r="L300" s="41"/>
      <c r="M300" s="189"/>
      <c r="N300" s="190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123</v>
      </c>
      <c r="AU300" s="19" t="s">
        <v>80</v>
      </c>
    </row>
    <row r="301" spans="1:65" s="2" customFormat="1" ht="11.25">
      <c r="A301" s="36"/>
      <c r="B301" s="37"/>
      <c r="C301" s="38"/>
      <c r="D301" s="191" t="s">
        <v>125</v>
      </c>
      <c r="E301" s="38"/>
      <c r="F301" s="192" t="s">
        <v>441</v>
      </c>
      <c r="G301" s="38"/>
      <c r="H301" s="38"/>
      <c r="I301" s="188"/>
      <c r="J301" s="38"/>
      <c r="K301" s="38"/>
      <c r="L301" s="41"/>
      <c r="M301" s="189"/>
      <c r="N301" s="190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125</v>
      </c>
      <c r="AU301" s="19" t="s">
        <v>80</v>
      </c>
    </row>
    <row r="302" spans="1:65" s="2" customFormat="1" ht="19.5">
      <c r="A302" s="36"/>
      <c r="B302" s="37"/>
      <c r="C302" s="38"/>
      <c r="D302" s="186" t="s">
        <v>137</v>
      </c>
      <c r="E302" s="38"/>
      <c r="F302" s="214" t="s">
        <v>442</v>
      </c>
      <c r="G302" s="38"/>
      <c r="H302" s="38"/>
      <c r="I302" s="188"/>
      <c r="J302" s="38"/>
      <c r="K302" s="38"/>
      <c r="L302" s="41"/>
      <c r="M302" s="189"/>
      <c r="N302" s="190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137</v>
      </c>
      <c r="AU302" s="19" t="s">
        <v>80</v>
      </c>
    </row>
    <row r="303" spans="1:65" s="2" customFormat="1" ht="14.45" customHeight="1">
      <c r="A303" s="36"/>
      <c r="B303" s="37"/>
      <c r="C303" s="228" t="s">
        <v>443</v>
      </c>
      <c r="D303" s="228" t="s">
        <v>358</v>
      </c>
      <c r="E303" s="229" t="s">
        <v>444</v>
      </c>
      <c r="F303" s="230" t="s">
        <v>445</v>
      </c>
      <c r="G303" s="231" t="s">
        <v>220</v>
      </c>
      <c r="H303" s="232">
        <v>1</v>
      </c>
      <c r="I303" s="233"/>
      <c r="J303" s="234">
        <f>ROUND(I303*H303,2)</f>
        <v>0</v>
      </c>
      <c r="K303" s="230" t="s">
        <v>120</v>
      </c>
      <c r="L303" s="235"/>
      <c r="M303" s="236" t="s">
        <v>19</v>
      </c>
      <c r="N303" s="237" t="s">
        <v>42</v>
      </c>
      <c r="O303" s="66"/>
      <c r="P303" s="182">
        <f>O303*H303</f>
        <v>0</v>
      </c>
      <c r="Q303" s="182">
        <v>0.2</v>
      </c>
      <c r="R303" s="182">
        <f>Q303*H303</f>
        <v>0.2</v>
      </c>
      <c r="S303" s="182">
        <v>0</v>
      </c>
      <c r="T303" s="183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4" t="s">
        <v>362</v>
      </c>
      <c r="AT303" s="184" t="s">
        <v>358</v>
      </c>
      <c r="AU303" s="184" t="s">
        <v>80</v>
      </c>
      <c r="AY303" s="19" t="s">
        <v>114</v>
      </c>
      <c r="BE303" s="185">
        <f>IF(N303="základní",J303,0)</f>
        <v>0</v>
      </c>
      <c r="BF303" s="185">
        <f>IF(N303="snížená",J303,0)</f>
        <v>0</v>
      </c>
      <c r="BG303" s="185">
        <f>IF(N303="zákl. přenesená",J303,0)</f>
        <v>0</v>
      </c>
      <c r="BH303" s="185">
        <f>IF(N303="sníž. přenesená",J303,0)</f>
        <v>0</v>
      </c>
      <c r="BI303" s="185">
        <f>IF(N303="nulová",J303,0)</f>
        <v>0</v>
      </c>
      <c r="BJ303" s="19" t="s">
        <v>78</v>
      </c>
      <c r="BK303" s="185">
        <f>ROUND(I303*H303,2)</f>
        <v>0</v>
      </c>
      <c r="BL303" s="19" t="s">
        <v>121</v>
      </c>
      <c r="BM303" s="184" t="s">
        <v>446</v>
      </c>
    </row>
    <row r="304" spans="1:65" s="2" customFormat="1" ht="11.25">
      <c r="A304" s="36"/>
      <c r="B304" s="37"/>
      <c r="C304" s="38"/>
      <c r="D304" s="186" t="s">
        <v>123</v>
      </c>
      <c r="E304" s="38"/>
      <c r="F304" s="187" t="s">
        <v>445</v>
      </c>
      <c r="G304" s="38"/>
      <c r="H304" s="38"/>
      <c r="I304" s="188"/>
      <c r="J304" s="38"/>
      <c r="K304" s="38"/>
      <c r="L304" s="41"/>
      <c r="M304" s="189"/>
      <c r="N304" s="190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9" t="s">
        <v>123</v>
      </c>
      <c r="AU304" s="19" t="s">
        <v>80</v>
      </c>
    </row>
    <row r="305" spans="1:65" s="2" customFormat="1" ht="19.5">
      <c r="A305" s="36"/>
      <c r="B305" s="37"/>
      <c r="C305" s="38"/>
      <c r="D305" s="186" t="s">
        <v>137</v>
      </c>
      <c r="E305" s="38"/>
      <c r="F305" s="214" t="s">
        <v>447</v>
      </c>
      <c r="G305" s="38"/>
      <c r="H305" s="38"/>
      <c r="I305" s="188"/>
      <c r="J305" s="38"/>
      <c r="K305" s="38"/>
      <c r="L305" s="41"/>
      <c r="M305" s="189"/>
      <c r="N305" s="190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137</v>
      </c>
      <c r="AU305" s="19" t="s">
        <v>80</v>
      </c>
    </row>
    <row r="306" spans="1:65" s="2" customFormat="1" ht="14.45" customHeight="1">
      <c r="A306" s="36"/>
      <c r="B306" s="37"/>
      <c r="C306" s="173" t="s">
        <v>448</v>
      </c>
      <c r="D306" s="173" t="s">
        <v>116</v>
      </c>
      <c r="E306" s="174" t="s">
        <v>449</v>
      </c>
      <c r="F306" s="175" t="s">
        <v>450</v>
      </c>
      <c r="G306" s="176" t="s">
        <v>220</v>
      </c>
      <c r="H306" s="177">
        <v>3</v>
      </c>
      <c r="I306" s="178"/>
      <c r="J306" s="179">
        <f>ROUND(I306*H306,2)</f>
        <v>0</v>
      </c>
      <c r="K306" s="175" t="s">
        <v>120</v>
      </c>
      <c r="L306" s="41"/>
      <c r="M306" s="180" t="s">
        <v>19</v>
      </c>
      <c r="N306" s="181" t="s">
        <v>42</v>
      </c>
      <c r="O306" s="66"/>
      <c r="P306" s="182">
        <f>O306*H306</f>
        <v>0</v>
      </c>
      <c r="Q306" s="182">
        <v>0</v>
      </c>
      <c r="R306" s="182">
        <f>Q306*H306</f>
        <v>0</v>
      </c>
      <c r="S306" s="182">
        <v>0.2</v>
      </c>
      <c r="T306" s="183">
        <f>S306*H306</f>
        <v>0.60000000000000009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4" t="s">
        <v>121</v>
      </c>
      <c r="AT306" s="184" t="s">
        <v>116</v>
      </c>
      <c r="AU306" s="184" t="s">
        <v>80</v>
      </c>
      <c r="AY306" s="19" t="s">
        <v>114</v>
      </c>
      <c r="BE306" s="185">
        <f>IF(N306="základní",J306,0)</f>
        <v>0</v>
      </c>
      <c r="BF306" s="185">
        <f>IF(N306="snížená",J306,0)</f>
        <v>0</v>
      </c>
      <c r="BG306" s="185">
        <f>IF(N306="zákl. přenesená",J306,0)</f>
        <v>0</v>
      </c>
      <c r="BH306" s="185">
        <f>IF(N306="sníž. přenesená",J306,0)</f>
        <v>0</v>
      </c>
      <c r="BI306" s="185">
        <f>IF(N306="nulová",J306,0)</f>
        <v>0</v>
      </c>
      <c r="BJ306" s="19" t="s">
        <v>78</v>
      </c>
      <c r="BK306" s="185">
        <f>ROUND(I306*H306,2)</f>
        <v>0</v>
      </c>
      <c r="BL306" s="19" t="s">
        <v>121</v>
      </c>
      <c r="BM306" s="184" t="s">
        <v>451</v>
      </c>
    </row>
    <row r="307" spans="1:65" s="2" customFormat="1" ht="11.25">
      <c r="A307" s="36"/>
      <c r="B307" s="37"/>
      <c r="C307" s="38"/>
      <c r="D307" s="186" t="s">
        <v>123</v>
      </c>
      <c r="E307" s="38"/>
      <c r="F307" s="187" t="s">
        <v>452</v>
      </c>
      <c r="G307" s="38"/>
      <c r="H307" s="38"/>
      <c r="I307" s="188"/>
      <c r="J307" s="38"/>
      <c r="K307" s="38"/>
      <c r="L307" s="41"/>
      <c r="M307" s="189"/>
      <c r="N307" s="190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123</v>
      </c>
      <c r="AU307" s="19" t="s">
        <v>80</v>
      </c>
    </row>
    <row r="308" spans="1:65" s="2" customFormat="1" ht="11.25">
      <c r="A308" s="36"/>
      <c r="B308" s="37"/>
      <c r="C308" s="38"/>
      <c r="D308" s="191" t="s">
        <v>125</v>
      </c>
      <c r="E308" s="38"/>
      <c r="F308" s="192" t="s">
        <v>453</v>
      </c>
      <c r="G308" s="38"/>
      <c r="H308" s="38"/>
      <c r="I308" s="188"/>
      <c r="J308" s="38"/>
      <c r="K308" s="38"/>
      <c r="L308" s="41"/>
      <c r="M308" s="189"/>
      <c r="N308" s="190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9" t="s">
        <v>125</v>
      </c>
      <c r="AU308" s="19" t="s">
        <v>80</v>
      </c>
    </row>
    <row r="309" spans="1:65" s="2" customFormat="1" ht="19.5">
      <c r="A309" s="36"/>
      <c r="B309" s="37"/>
      <c r="C309" s="38"/>
      <c r="D309" s="186" t="s">
        <v>137</v>
      </c>
      <c r="E309" s="38"/>
      <c r="F309" s="214" t="s">
        <v>454</v>
      </c>
      <c r="G309" s="38"/>
      <c r="H309" s="38"/>
      <c r="I309" s="188"/>
      <c r="J309" s="38"/>
      <c r="K309" s="38"/>
      <c r="L309" s="41"/>
      <c r="M309" s="189"/>
      <c r="N309" s="190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9" t="s">
        <v>137</v>
      </c>
      <c r="AU309" s="19" t="s">
        <v>80</v>
      </c>
    </row>
    <row r="310" spans="1:65" s="12" customFormat="1" ht="22.9" customHeight="1">
      <c r="B310" s="159"/>
      <c r="C310" s="160"/>
      <c r="D310" s="161" t="s">
        <v>70</v>
      </c>
      <c r="E310" s="226" t="s">
        <v>371</v>
      </c>
      <c r="F310" s="226" t="s">
        <v>455</v>
      </c>
      <c r="G310" s="160"/>
      <c r="H310" s="160"/>
      <c r="I310" s="163"/>
      <c r="J310" s="227">
        <f>BK310</f>
        <v>0</v>
      </c>
      <c r="K310" s="160"/>
      <c r="L310" s="165"/>
      <c r="M310" s="166"/>
      <c r="N310" s="167"/>
      <c r="O310" s="167"/>
      <c r="P310" s="168">
        <f>SUM(P311:P316)</f>
        <v>0</v>
      </c>
      <c r="Q310" s="167"/>
      <c r="R310" s="168">
        <f>SUM(R311:R316)</f>
        <v>0</v>
      </c>
      <c r="S310" s="167"/>
      <c r="T310" s="169">
        <f>SUM(T311:T316)</f>
        <v>2.2680000000000002</v>
      </c>
      <c r="AR310" s="170" t="s">
        <v>78</v>
      </c>
      <c r="AT310" s="171" t="s">
        <v>70</v>
      </c>
      <c r="AU310" s="171" t="s">
        <v>78</v>
      </c>
      <c r="AY310" s="170" t="s">
        <v>114</v>
      </c>
      <c r="BK310" s="172">
        <f>SUM(BK311:BK316)</f>
        <v>0</v>
      </c>
    </row>
    <row r="311" spans="1:65" s="2" customFormat="1" ht="14.45" customHeight="1">
      <c r="A311" s="36"/>
      <c r="B311" s="37"/>
      <c r="C311" s="173" t="s">
        <v>456</v>
      </c>
      <c r="D311" s="173" t="s">
        <v>116</v>
      </c>
      <c r="E311" s="174" t="s">
        <v>457</v>
      </c>
      <c r="F311" s="175" t="s">
        <v>458</v>
      </c>
      <c r="G311" s="176" t="s">
        <v>133</v>
      </c>
      <c r="H311" s="177">
        <v>1.26</v>
      </c>
      <c r="I311" s="178"/>
      <c r="J311" s="179">
        <f>ROUND(I311*H311,2)</f>
        <v>0</v>
      </c>
      <c r="K311" s="175" t="s">
        <v>120</v>
      </c>
      <c r="L311" s="41"/>
      <c r="M311" s="180" t="s">
        <v>19</v>
      </c>
      <c r="N311" s="181" t="s">
        <v>42</v>
      </c>
      <c r="O311" s="66"/>
      <c r="P311" s="182">
        <f>O311*H311</f>
        <v>0</v>
      </c>
      <c r="Q311" s="182">
        <v>0</v>
      </c>
      <c r="R311" s="182">
        <f>Q311*H311</f>
        <v>0</v>
      </c>
      <c r="S311" s="182">
        <v>1.8</v>
      </c>
      <c r="T311" s="183">
        <f>S311*H311</f>
        <v>2.2680000000000002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4" t="s">
        <v>121</v>
      </c>
      <c r="AT311" s="184" t="s">
        <v>116</v>
      </c>
      <c r="AU311" s="184" t="s">
        <v>80</v>
      </c>
      <c r="AY311" s="19" t="s">
        <v>114</v>
      </c>
      <c r="BE311" s="185">
        <f>IF(N311="základní",J311,0)</f>
        <v>0</v>
      </c>
      <c r="BF311" s="185">
        <f>IF(N311="snížená",J311,0)</f>
        <v>0</v>
      </c>
      <c r="BG311" s="185">
        <f>IF(N311="zákl. přenesená",J311,0)</f>
        <v>0</v>
      </c>
      <c r="BH311" s="185">
        <f>IF(N311="sníž. přenesená",J311,0)</f>
        <v>0</v>
      </c>
      <c r="BI311" s="185">
        <f>IF(N311="nulová",J311,0)</f>
        <v>0</v>
      </c>
      <c r="BJ311" s="19" t="s">
        <v>78</v>
      </c>
      <c r="BK311" s="185">
        <f>ROUND(I311*H311,2)</f>
        <v>0</v>
      </c>
      <c r="BL311" s="19" t="s">
        <v>121</v>
      </c>
      <c r="BM311" s="184" t="s">
        <v>459</v>
      </c>
    </row>
    <row r="312" spans="1:65" s="2" customFormat="1" ht="19.5">
      <c r="A312" s="36"/>
      <c r="B312" s="37"/>
      <c r="C312" s="38"/>
      <c r="D312" s="186" t="s">
        <v>123</v>
      </c>
      <c r="E312" s="38"/>
      <c r="F312" s="187" t="s">
        <v>460</v>
      </c>
      <c r="G312" s="38"/>
      <c r="H312" s="38"/>
      <c r="I312" s="188"/>
      <c r="J312" s="38"/>
      <c r="K312" s="38"/>
      <c r="L312" s="41"/>
      <c r="M312" s="189"/>
      <c r="N312" s="190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123</v>
      </c>
      <c r="AU312" s="19" t="s">
        <v>80</v>
      </c>
    </row>
    <row r="313" spans="1:65" s="2" customFormat="1" ht="11.25">
      <c r="A313" s="36"/>
      <c r="B313" s="37"/>
      <c r="C313" s="38"/>
      <c r="D313" s="191" t="s">
        <v>125</v>
      </c>
      <c r="E313" s="38"/>
      <c r="F313" s="192" t="s">
        <v>461</v>
      </c>
      <c r="G313" s="38"/>
      <c r="H313" s="38"/>
      <c r="I313" s="188"/>
      <c r="J313" s="38"/>
      <c r="K313" s="38"/>
      <c r="L313" s="41"/>
      <c r="M313" s="189"/>
      <c r="N313" s="190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125</v>
      </c>
      <c r="AU313" s="19" t="s">
        <v>80</v>
      </c>
    </row>
    <row r="314" spans="1:65" s="2" customFormat="1" ht="19.5">
      <c r="A314" s="36"/>
      <c r="B314" s="37"/>
      <c r="C314" s="38"/>
      <c r="D314" s="186" t="s">
        <v>137</v>
      </c>
      <c r="E314" s="38"/>
      <c r="F314" s="214" t="s">
        <v>462</v>
      </c>
      <c r="G314" s="38"/>
      <c r="H314" s="38"/>
      <c r="I314" s="188"/>
      <c r="J314" s="38"/>
      <c r="K314" s="38"/>
      <c r="L314" s="41"/>
      <c r="M314" s="189"/>
      <c r="N314" s="190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137</v>
      </c>
      <c r="AU314" s="19" t="s">
        <v>80</v>
      </c>
    </row>
    <row r="315" spans="1:65" s="14" customFormat="1" ht="11.25">
      <c r="B315" s="203"/>
      <c r="C315" s="204"/>
      <c r="D315" s="186" t="s">
        <v>127</v>
      </c>
      <c r="E315" s="205" t="s">
        <v>19</v>
      </c>
      <c r="F315" s="206" t="s">
        <v>463</v>
      </c>
      <c r="G315" s="204"/>
      <c r="H315" s="207">
        <v>1.26</v>
      </c>
      <c r="I315" s="208"/>
      <c r="J315" s="204"/>
      <c r="K315" s="204"/>
      <c r="L315" s="209"/>
      <c r="M315" s="210"/>
      <c r="N315" s="211"/>
      <c r="O315" s="211"/>
      <c r="P315" s="211"/>
      <c r="Q315" s="211"/>
      <c r="R315" s="211"/>
      <c r="S315" s="211"/>
      <c r="T315" s="212"/>
      <c r="AT315" s="213" t="s">
        <v>127</v>
      </c>
      <c r="AU315" s="213" t="s">
        <v>80</v>
      </c>
      <c r="AV315" s="14" t="s">
        <v>80</v>
      </c>
      <c r="AW315" s="14" t="s">
        <v>32</v>
      </c>
      <c r="AX315" s="14" t="s">
        <v>71</v>
      </c>
      <c r="AY315" s="213" t="s">
        <v>114</v>
      </c>
    </row>
    <row r="316" spans="1:65" s="15" customFormat="1" ht="11.25">
      <c r="B316" s="215"/>
      <c r="C316" s="216"/>
      <c r="D316" s="186" t="s">
        <v>127</v>
      </c>
      <c r="E316" s="217" t="s">
        <v>19</v>
      </c>
      <c r="F316" s="218" t="s">
        <v>198</v>
      </c>
      <c r="G316" s="216"/>
      <c r="H316" s="219">
        <v>1.26</v>
      </c>
      <c r="I316" s="220"/>
      <c r="J316" s="216"/>
      <c r="K316" s="216"/>
      <c r="L316" s="221"/>
      <c r="M316" s="222"/>
      <c r="N316" s="223"/>
      <c r="O316" s="223"/>
      <c r="P316" s="223"/>
      <c r="Q316" s="223"/>
      <c r="R316" s="223"/>
      <c r="S316" s="223"/>
      <c r="T316" s="224"/>
      <c r="AT316" s="225" t="s">
        <v>127</v>
      </c>
      <c r="AU316" s="225" t="s">
        <v>80</v>
      </c>
      <c r="AV316" s="15" t="s">
        <v>121</v>
      </c>
      <c r="AW316" s="15" t="s">
        <v>32</v>
      </c>
      <c r="AX316" s="15" t="s">
        <v>78</v>
      </c>
      <c r="AY316" s="225" t="s">
        <v>114</v>
      </c>
    </row>
    <row r="317" spans="1:65" s="12" customFormat="1" ht="22.9" customHeight="1">
      <c r="B317" s="159"/>
      <c r="C317" s="160"/>
      <c r="D317" s="161" t="s">
        <v>70</v>
      </c>
      <c r="E317" s="226" t="s">
        <v>464</v>
      </c>
      <c r="F317" s="226" t="s">
        <v>465</v>
      </c>
      <c r="G317" s="160"/>
      <c r="H317" s="160"/>
      <c r="I317" s="163"/>
      <c r="J317" s="227">
        <f>BK317</f>
        <v>0</v>
      </c>
      <c r="K317" s="160"/>
      <c r="L317" s="165"/>
      <c r="M317" s="166"/>
      <c r="N317" s="167"/>
      <c r="O317" s="167"/>
      <c r="P317" s="168">
        <f>SUM(P318:P320)</f>
        <v>0</v>
      </c>
      <c r="Q317" s="167"/>
      <c r="R317" s="168">
        <f>SUM(R318:R320)</f>
        <v>0</v>
      </c>
      <c r="S317" s="167"/>
      <c r="T317" s="169">
        <f>SUM(T318:T320)</f>
        <v>0</v>
      </c>
      <c r="AR317" s="170" t="s">
        <v>78</v>
      </c>
      <c r="AT317" s="171" t="s">
        <v>70</v>
      </c>
      <c r="AU317" s="171" t="s">
        <v>78</v>
      </c>
      <c r="AY317" s="170" t="s">
        <v>114</v>
      </c>
      <c r="BK317" s="172">
        <f>SUM(BK318:BK320)</f>
        <v>0</v>
      </c>
    </row>
    <row r="318" spans="1:65" s="2" customFormat="1" ht="14.45" customHeight="1">
      <c r="A318" s="36"/>
      <c r="B318" s="37"/>
      <c r="C318" s="173" t="s">
        <v>466</v>
      </c>
      <c r="D318" s="173" t="s">
        <v>116</v>
      </c>
      <c r="E318" s="174" t="s">
        <v>467</v>
      </c>
      <c r="F318" s="175" t="s">
        <v>468</v>
      </c>
      <c r="G318" s="176" t="s">
        <v>301</v>
      </c>
      <c r="H318" s="177">
        <v>38.198999999999998</v>
      </c>
      <c r="I318" s="178"/>
      <c r="J318" s="179">
        <f>ROUND(I318*H318,2)</f>
        <v>0</v>
      </c>
      <c r="K318" s="175" t="s">
        <v>120</v>
      </c>
      <c r="L318" s="41"/>
      <c r="M318" s="180" t="s">
        <v>19</v>
      </c>
      <c r="N318" s="181" t="s">
        <v>42</v>
      </c>
      <c r="O318" s="66"/>
      <c r="P318" s="182">
        <f>O318*H318</f>
        <v>0</v>
      </c>
      <c r="Q318" s="182">
        <v>0</v>
      </c>
      <c r="R318" s="182">
        <f>Q318*H318</f>
        <v>0</v>
      </c>
      <c r="S318" s="182">
        <v>0</v>
      </c>
      <c r="T318" s="183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4" t="s">
        <v>121</v>
      </c>
      <c r="AT318" s="184" t="s">
        <v>116</v>
      </c>
      <c r="AU318" s="184" t="s">
        <v>80</v>
      </c>
      <c r="AY318" s="19" t="s">
        <v>114</v>
      </c>
      <c r="BE318" s="185">
        <f>IF(N318="základní",J318,0)</f>
        <v>0</v>
      </c>
      <c r="BF318" s="185">
        <f>IF(N318="snížená",J318,0)</f>
        <v>0</v>
      </c>
      <c r="BG318" s="185">
        <f>IF(N318="zákl. přenesená",J318,0)</f>
        <v>0</v>
      </c>
      <c r="BH318" s="185">
        <f>IF(N318="sníž. přenesená",J318,0)</f>
        <v>0</v>
      </c>
      <c r="BI318" s="185">
        <f>IF(N318="nulová",J318,0)</f>
        <v>0</v>
      </c>
      <c r="BJ318" s="19" t="s">
        <v>78</v>
      </c>
      <c r="BK318" s="185">
        <f>ROUND(I318*H318,2)</f>
        <v>0</v>
      </c>
      <c r="BL318" s="19" t="s">
        <v>121</v>
      </c>
      <c r="BM318" s="184" t="s">
        <v>469</v>
      </c>
    </row>
    <row r="319" spans="1:65" s="2" customFormat="1" ht="11.25">
      <c r="A319" s="36"/>
      <c r="B319" s="37"/>
      <c r="C319" s="38"/>
      <c r="D319" s="186" t="s">
        <v>123</v>
      </c>
      <c r="E319" s="38"/>
      <c r="F319" s="187" t="s">
        <v>470</v>
      </c>
      <c r="G319" s="38"/>
      <c r="H319" s="38"/>
      <c r="I319" s="188"/>
      <c r="J319" s="38"/>
      <c r="K319" s="38"/>
      <c r="L319" s="41"/>
      <c r="M319" s="189"/>
      <c r="N319" s="190"/>
      <c r="O319" s="66"/>
      <c r="P319" s="66"/>
      <c r="Q319" s="66"/>
      <c r="R319" s="66"/>
      <c r="S319" s="66"/>
      <c r="T319" s="67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9" t="s">
        <v>123</v>
      </c>
      <c r="AU319" s="19" t="s">
        <v>80</v>
      </c>
    </row>
    <row r="320" spans="1:65" s="2" customFormat="1" ht="11.25">
      <c r="A320" s="36"/>
      <c r="B320" s="37"/>
      <c r="C320" s="38"/>
      <c r="D320" s="191" t="s">
        <v>125</v>
      </c>
      <c r="E320" s="38"/>
      <c r="F320" s="192" t="s">
        <v>471</v>
      </c>
      <c r="G320" s="38"/>
      <c r="H320" s="38"/>
      <c r="I320" s="188"/>
      <c r="J320" s="38"/>
      <c r="K320" s="38"/>
      <c r="L320" s="41"/>
      <c r="M320" s="238"/>
      <c r="N320" s="239"/>
      <c r="O320" s="240"/>
      <c r="P320" s="240"/>
      <c r="Q320" s="240"/>
      <c r="R320" s="240"/>
      <c r="S320" s="240"/>
      <c r="T320" s="241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125</v>
      </c>
      <c r="AU320" s="19" t="s">
        <v>80</v>
      </c>
    </row>
    <row r="321" spans="1:31" s="2" customFormat="1" ht="6.95" customHeight="1">
      <c r="A321" s="36"/>
      <c r="B321" s="49"/>
      <c r="C321" s="50"/>
      <c r="D321" s="50"/>
      <c r="E321" s="50"/>
      <c r="F321" s="50"/>
      <c r="G321" s="50"/>
      <c r="H321" s="50"/>
      <c r="I321" s="50"/>
      <c r="J321" s="50"/>
      <c r="K321" s="50"/>
      <c r="L321" s="41"/>
      <c r="M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</row>
  </sheetData>
  <sheetProtection algorithmName="SHA-512" hashValue="qGj3/yhDD1WNH+CelCqX6xwyv1cvHeshHaYiPudXdZUWDp4nPkwHkR54MILXpQGeH2s42syV3XcbKecvGDabUQ==" saltValue="bGO4T8AyBM5AP/kxoVeYNU8+KLU48WkkJ3ottaElmoBPnCRzbxCKHCRpV6sLYuX6wzc2x3ar0ESEl5neq6tBSg==" spinCount="100000" sheet="1" objects="1" scenarios="1" formatColumns="0" formatRows="0" autoFilter="0"/>
  <autoFilter ref="C86:K320" xr:uid="{00000000-0009-0000-0000-00000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100-000000000000}"/>
    <hyperlink ref="F96" r:id="rId2" xr:uid="{00000000-0004-0000-0100-000001000000}"/>
    <hyperlink ref="F102" r:id="rId3" xr:uid="{00000000-0004-0000-0100-000002000000}"/>
    <hyperlink ref="F107" r:id="rId4" xr:uid="{00000000-0004-0000-0100-000003000000}"/>
    <hyperlink ref="F111" r:id="rId5" xr:uid="{00000000-0004-0000-0100-000004000000}"/>
    <hyperlink ref="F116" r:id="rId6" xr:uid="{00000000-0004-0000-0100-000005000000}"/>
    <hyperlink ref="F122" r:id="rId7" xr:uid="{00000000-0004-0000-0100-000006000000}"/>
    <hyperlink ref="F128" r:id="rId8" xr:uid="{00000000-0004-0000-0100-000007000000}"/>
    <hyperlink ref="F134" r:id="rId9" xr:uid="{00000000-0004-0000-0100-000008000000}"/>
    <hyperlink ref="F140" r:id="rId10" xr:uid="{00000000-0004-0000-0100-000009000000}"/>
    <hyperlink ref="F146" r:id="rId11" xr:uid="{00000000-0004-0000-0100-00000A000000}"/>
    <hyperlink ref="F152" r:id="rId12" xr:uid="{00000000-0004-0000-0100-00000B000000}"/>
    <hyperlink ref="F156" r:id="rId13" xr:uid="{00000000-0004-0000-0100-00000C000000}"/>
    <hyperlink ref="F161" r:id="rId14" xr:uid="{00000000-0004-0000-0100-00000D000000}"/>
    <hyperlink ref="F166" r:id="rId15" xr:uid="{00000000-0004-0000-0100-00000E000000}"/>
    <hyperlink ref="F171" r:id="rId16" xr:uid="{00000000-0004-0000-0100-00000F000000}"/>
    <hyperlink ref="F175" r:id="rId17" xr:uid="{00000000-0004-0000-0100-000010000000}"/>
    <hyperlink ref="F180" r:id="rId18" xr:uid="{00000000-0004-0000-0100-000011000000}"/>
    <hyperlink ref="F184" r:id="rId19" xr:uid="{00000000-0004-0000-0100-000012000000}"/>
    <hyperlink ref="F190" r:id="rId20" xr:uid="{00000000-0004-0000-0100-000013000000}"/>
    <hyperlink ref="F210" r:id="rId21" xr:uid="{00000000-0004-0000-0100-000014000000}"/>
    <hyperlink ref="F216" r:id="rId22" xr:uid="{00000000-0004-0000-0100-000015000000}"/>
    <hyperlink ref="F222" r:id="rId23" xr:uid="{00000000-0004-0000-0100-000016000000}"/>
    <hyperlink ref="F229" r:id="rId24" xr:uid="{00000000-0004-0000-0100-000017000000}"/>
    <hyperlink ref="F232" r:id="rId25" xr:uid="{00000000-0004-0000-0100-000018000000}"/>
    <hyperlink ref="F238" r:id="rId26" xr:uid="{00000000-0004-0000-0100-000019000000}"/>
    <hyperlink ref="F243" r:id="rId27" xr:uid="{00000000-0004-0000-0100-00001A000000}"/>
    <hyperlink ref="F252" r:id="rId28" xr:uid="{00000000-0004-0000-0100-00001B000000}"/>
    <hyperlink ref="F257" r:id="rId29" xr:uid="{00000000-0004-0000-0100-00001C000000}"/>
    <hyperlink ref="F263" r:id="rId30" xr:uid="{00000000-0004-0000-0100-00001D000000}"/>
    <hyperlink ref="F270" r:id="rId31" xr:uid="{00000000-0004-0000-0100-00001E000000}"/>
    <hyperlink ref="F276" r:id="rId32" xr:uid="{00000000-0004-0000-0100-00001F000000}"/>
    <hyperlink ref="F281" r:id="rId33" xr:uid="{00000000-0004-0000-0100-000020000000}"/>
    <hyperlink ref="F285" r:id="rId34" xr:uid="{00000000-0004-0000-0100-000021000000}"/>
    <hyperlink ref="F289" r:id="rId35" xr:uid="{00000000-0004-0000-0100-000022000000}"/>
    <hyperlink ref="F295" r:id="rId36" xr:uid="{00000000-0004-0000-0100-000023000000}"/>
    <hyperlink ref="F301" r:id="rId37" xr:uid="{00000000-0004-0000-0100-000024000000}"/>
    <hyperlink ref="F308" r:id="rId38" xr:uid="{00000000-0004-0000-0100-000025000000}"/>
    <hyperlink ref="F313" r:id="rId39" xr:uid="{00000000-0004-0000-0100-000026000000}"/>
    <hyperlink ref="F320" r:id="rId40" xr:uid="{00000000-0004-0000-0100-00002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51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80</v>
      </c>
    </row>
    <row r="4" spans="1:46" s="1" customFormat="1" ht="24.95" customHeight="1">
      <c r="B4" s="22"/>
      <c r="D4" s="105" t="s">
        <v>84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4.45" customHeight="1">
      <c r="B7" s="22"/>
      <c r="E7" s="369" t="str">
        <f>'Rekapitulace stavby'!K6</f>
        <v>Údržba HOZ Bělá u Malont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85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71" t="s">
        <v>472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Vyplň údaj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31</v>
      </c>
      <c r="F21" s="36"/>
      <c r="G21" s="36"/>
      <c r="H21" s="36"/>
      <c r="I21" s="107" t="s">
        <v>27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34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35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.4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37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39</v>
      </c>
      <c r="G32" s="36"/>
      <c r="H32" s="36"/>
      <c r="I32" s="117" t="s">
        <v>38</v>
      </c>
      <c r="J32" s="117" t="s">
        <v>40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41</v>
      </c>
      <c r="E33" s="107" t="s">
        <v>42</v>
      </c>
      <c r="F33" s="119">
        <f>ROUND((SUM(BE83:BE250)),  2)</f>
        <v>0</v>
      </c>
      <c r="G33" s="36"/>
      <c r="H33" s="36"/>
      <c r="I33" s="120">
        <v>0.21</v>
      </c>
      <c r="J33" s="119">
        <f>ROUND(((SUM(BE83:BE250))*I33),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43</v>
      </c>
      <c r="F34" s="119">
        <f>ROUND((SUM(BF83:BF250)),  2)</f>
        <v>0</v>
      </c>
      <c r="G34" s="36"/>
      <c r="H34" s="36"/>
      <c r="I34" s="120">
        <v>0.12</v>
      </c>
      <c r="J34" s="119">
        <f>ROUND(((SUM(BF83:BF250))*I34),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44</v>
      </c>
      <c r="F35" s="119">
        <f>ROUND((SUM(BG83:BG250)),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45</v>
      </c>
      <c r="F36" s="119">
        <f>ROUND((SUM(BH83:BH250)),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46</v>
      </c>
      <c r="F37" s="119">
        <f>ROUND((SUM(BI83:BI250)),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47</v>
      </c>
      <c r="E39" s="123"/>
      <c r="F39" s="123"/>
      <c r="G39" s="124" t="s">
        <v>48</v>
      </c>
      <c r="H39" s="125" t="s">
        <v>49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87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4.45" customHeight="1">
      <c r="A48" s="36"/>
      <c r="B48" s="37"/>
      <c r="C48" s="38"/>
      <c r="D48" s="38"/>
      <c r="E48" s="376" t="str">
        <f>E7</f>
        <v>Údržba HOZ Bělá u Malont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85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5.6" customHeight="1">
      <c r="A50" s="36"/>
      <c r="B50" s="37"/>
      <c r="C50" s="38"/>
      <c r="D50" s="38"/>
      <c r="E50" s="348" t="str">
        <f>E9</f>
        <v>03/2025 - SO.02 Údržba HOZ Bělá u Malont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Bělá u Malont</v>
      </c>
      <c r="G52" s="38"/>
      <c r="H52" s="38"/>
      <c r="I52" s="31" t="s">
        <v>23</v>
      </c>
      <c r="J52" s="61" t="str">
        <f>IF(J12="","",J12)</f>
        <v>Vyplň údaj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6" customHeight="1">
      <c r="A54" s="36"/>
      <c r="B54" s="37"/>
      <c r="C54" s="31" t="s">
        <v>24</v>
      </c>
      <c r="D54" s="38"/>
      <c r="E54" s="38"/>
      <c r="F54" s="29" t="str">
        <f>E15</f>
        <v>Státní pozemkový úřad</v>
      </c>
      <c r="G54" s="38"/>
      <c r="H54" s="38"/>
      <c r="I54" s="31" t="s">
        <v>30</v>
      </c>
      <c r="J54" s="34" t="str">
        <f>E21</f>
        <v>Ing. Karel Kahuda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6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Ing.Karel Kahuda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88</v>
      </c>
      <c r="D57" s="133"/>
      <c r="E57" s="133"/>
      <c r="F57" s="133"/>
      <c r="G57" s="133"/>
      <c r="H57" s="133"/>
      <c r="I57" s="133"/>
      <c r="J57" s="134" t="s">
        <v>89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69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90</v>
      </c>
    </row>
    <row r="60" spans="1:47" s="9" customFormat="1" ht="24.95" customHeight="1">
      <c r="B60" s="136"/>
      <c r="C60" s="137"/>
      <c r="D60" s="138" t="s">
        <v>91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92</v>
      </c>
      <c r="E61" s="145"/>
      <c r="F61" s="145"/>
      <c r="G61" s="145"/>
      <c r="H61" s="145"/>
      <c r="I61" s="145"/>
      <c r="J61" s="146">
        <f>J213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96</v>
      </c>
      <c r="E62" s="145"/>
      <c r="F62" s="145"/>
      <c r="G62" s="145"/>
      <c r="H62" s="145"/>
      <c r="I62" s="145"/>
      <c r="J62" s="146">
        <f>J235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98</v>
      </c>
      <c r="E63" s="145"/>
      <c r="F63" s="145"/>
      <c r="G63" s="145"/>
      <c r="H63" s="145"/>
      <c r="I63" s="145"/>
      <c r="J63" s="146">
        <f>J247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99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4.45" customHeight="1">
      <c r="A73" s="36"/>
      <c r="B73" s="37"/>
      <c r="C73" s="38"/>
      <c r="D73" s="38"/>
      <c r="E73" s="376" t="str">
        <f>E7</f>
        <v>Údržba HOZ Bělá u Malont</v>
      </c>
      <c r="F73" s="377"/>
      <c r="G73" s="377"/>
      <c r="H73" s="377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85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5.6" customHeight="1">
      <c r="A75" s="36"/>
      <c r="B75" s="37"/>
      <c r="C75" s="38"/>
      <c r="D75" s="38"/>
      <c r="E75" s="348" t="str">
        <f>E9</f>
        <v>03/2025 - SO.02 Údržba HOZ Bělá u Malont</v>
      </c>
      <c r="F75" s="378"/>
      <c r="G75" s="378"/>
      <c r="H75" s="37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>Bělá u Malont</v>
      </c>
      <c r="G77" s="38"/>
      <c r="H77" s="38"/>
      <c r="I77" s="31" t="s">
        <v>23</v>
      </c>
      <c r="J77" s="61" t="str">
        <f>IF(J12="","",J12)</f>
        <v>Vyplň údaj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6" customHeight="1">
      <c r="A79" s="36"/>
      <c r="B79" s="37"/>
      <c r="C79" s="31" t="s">
        <v>24</v>
      </c>
      <c r="D79" s="38"/>
      <c r="E79" s="38"/>
      <c r="F79" s="29" t="str">
        <f>E15</f>
        <v>Státní pozemkový úřad</v>
      </c>
      <c r="G79" s="38"/>
      <c r="H79" s="38"/>
      <c r="I79" s="31" t="s">
        <v>30</v>
      </c>
      <c r="J79" s="34" t="str">
        <f>E21</f>
        <v>Ing. Karel Kahuda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6" customHeight="1">
      <c r="A80" s="36"/>
      <c r="B80" s="37"/>
      <c r="C80" s="31" t="s">
        <v>28</v>
      </c>
      <c r="D80" s="38"/>
      <c r="E80" s="38"/>
      <c r="F80" s="29" t="str">
        <f>IF(E18="","",E18)</f>
        <v>Vyplň údaj</v>
      </c>
      <c r="G80" s="38"/>
      <c r="H80" s="38"/>
      <c r="I80" s="31" t="s">
        <v>33</v>
      </c>
      <c r="J80" s="34" t="str">
        <f>E24</f>
        <v>Ing.Karel Kahuda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100</v>
      </c>
      <c r="D82" s="151" t="s">
        <v>56</v>
      </c>
      <c r="E82" s="151" t="s">
        <v>52</v>
      </c>
      <c r="F82" s="151" t="s">
        <v>53</v>
      </c>
      <c r="G82" s="151" t="s">
        <v>101</v>
      </c>
      <c r="H82" s="151" t="s">
        <v>102</v>
      </c>
      <c r="I82" s="151" t="s">
        <v>103</v>
      </c>
      <c r="J82" s="151" t="s">
        <v>89</v>
      </c>
      <c r="K82" s="152" t="s">
        <v>104</v>
      </c>
      <c r="L82" s="153"/>
      <c r="M82" s="70" t="s">
        <v>19</v>
      </c>
      <c r="N82" s="71" t="s">
        <v>41</v>
      </c>
      <c r="O82" s="71" t="s">
        <v>105</v>
      </c>
      <c r="P82" s="71" t="s">
        <v>106</v>
      </c>
      <c r="Q82" s="71" t="s">
        <v>107</v>
      </c>
      <c r="R82" s="71" t="s">
        <v>108</v>
      </c>
      <c r="S82" s="71" t="s">
        <v>109</v>
      </c>
      <c r="T82" s="72" t="s">
        <v>110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9" customHeight="1">
      <c r="A83" s="36"/>
      <c r="B83" s="37"/>
      <c r="C83" s="77" t="s">
        <v>111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9.1997271100000013</v>
      </c>
      <c r="S83" s="74"/>
      <c r="T83" s="157">
        <f>T84</f>
        <v>13.10032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70</v>
      </c>
      <c r="AU83" s="19" t="s">
        <v>90</v>
      </c>
      <c r="BK83" s="158">
        <f>BK84</f>
        <v>0</v>
      </c>
    </row>
    <row r="84" spans="1:65" s="12" customFormat="1" ht="25.9" customHeight="1">
      <c r="B84" s="159"/>
      <c r="C84" s="160"/>
      <c r="D84" s="161" t="s">
        <v>70</v>
      </c>
      <c r="E84" s="162" t="s">
        <v>112</v>
      </c>
      <c r="F84" s="162" t="s">
        <v>113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P85+SUM(P86:P213)+P235+P247</f>
        <v>0</v>
      </c>
      <c r="Q84" s="167"/>
      <c r="R84" s="168">
        <f>R85+SUM(R86:R213)+R235+R247</f>
        <v>9.1997271100000013</v>
      </c>
      <c r="S84" s="167"/>
      <c r="T84" s="169">
        <f>T85+SUM(T86:T213)+T235+T247</f>
        <v>13.10032</v>
      </c>
      <c r="AR84" s="170" t="s">
        <v>78</v>
      </c>
      <c r="AT84" s="171" t="s">
        <v>70</v>
      </c>
      <c r="AU84" s="171" t="s">
        <v>71</v>
      </c>
      <c r="AY84" s="170" t="s">
        <v>114</v>
      </c>
      <c r="BK84" s="172">
        <f>BK85+SUM(BK86:BK213)+BK235+BK247</f>
        <v>0</v>
      </c>
    </row>
    <row r="85" spans="1:65" s="2" customFormat="1" ht="14.45" customHeight="1">
      <c r="A85" s="36"/>
      <c r="B85" s="37"/>
      <c r="C85" s="173" t="s">
        <v>78</v>
      </c>
      <c r="D85" s="173" t="s">
        <v>116</v>
      </c>
      <c r="E85" s="174" t="s">
        <v>117</v>
      </c>
      <c r="F85" s="175" t="s">
        <v>118</v>
      </c>
      <c r="G85" s="176" t="s">
        <v>119</v>
      </c>
      <c r="H85" s="177">
        <v>33.293999999999997</v>
      </c>
      <c r="I85" s="178"/>
      <c r="J85" s="179">
        <f>ROUND(I85*H85,2)</f>
        <v>0</v>
      </c>
      <c r="K85" s="175" t="s">
        <v>120</v>
      </c>
      <c r="L85" s="41"/>
      <c r="M85" s="180" t="s">
        <v>19</v>
      </c>
      <c r="N85" s="181" t="s">
        <v>42</v>
      </c>
      <c r="O85" s="66"/>
      <c r="P85" s="182">
        <f>O85*H85</f>
        <v>0</v>
      </c>
      <c r="Q85" s="182">
        <v>0</v>
      </c>
      <c r="R85" s="182">
        <f>Q85*H85</f>
        <v>0</v>
      </c>
      <c r="S85" s="182">
        <v>0</v>
      </c>
      <c r="T85" s="183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4" t="s">
        <v>121</v>
      </c>
      <c r="AT85" s="184" t="s">
        <v>116</v>
      </c>
      <c r="AU85" s="184" t="s">
        <v>78</v>
      </c>
      <c r="AY85" s="19" t="s">
        <v>114</v>
      </c>
      <c r="BE85" s="185">
        <f>IF(N85="základní",J85,0)</f>
        <v>0</v>
      </c>
      <c r="BF85" s="185">
        <f>IF(N85="snížená",J85,0)</f>
        <v>0</v>
      </c>
      <c r="BG85" s="185">
        <f>IF(N85="zákl. přenesená",J85,0)</f>
        <v>0</v>
      </c>
      <c r="BH85" s="185">
        <f>IF(N85="sníž. přenesená",J85,0)</f>
        <v>0</v>
      </c>
      <c r="BI85" s="185">
        <f>IF(N85="nulová",J85,0)</f>
        <v>0</v>
      </c>
      <c r="BJ85" s="19" t="s">
        <v>78</v>
      </c>
      <c r="BK85" s="185">
        <f>ROUND(I85*H85,2)</f>
        <v>0</v>
      </c>
      <c r="BL85" s="19" t="s">
        <v>121</v>
      </c>
      <c r="BM85" s="184" t="s">
        <v>473</v>
      </c>
    </row>
    <row r="86" spans="1:65" s="2" customFormat="1" ht="11.25">
      <c r="A86" s="36"/>
      <c r="B86" s="37"/>
      <c r="C86" s="38"/>
      <c r="D86" s="186" t="s">
        <v>123</v>
      </c>
      <c r="E86" s="38"/>
      <c r="F86" s="187" t="s">
        <v>124</v>
      </c>
      <c r="G86" s="38"/>
      <c r="H86" s="38"/>
      <c r="I86" s="188"/>
      <c r="J86" s="38"/>
      <c r="K86" s="38"/>
      <c r="L86" s="41"/>
      <c r="M86" s="189"/>
      <c r="N86" s="190"/>
      <c r="O86" s="66"/>
      <c r="P86" s="66"/>
      <c r="Q86" s="66"/>
      <c r="R86" s="66"/>
      <c r="S86" s="66"/>
      <c r="T86" s="67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123</v>
      </c>
      <c r="AU86" s="19" t="s">
        <v>78</v>
      </c>
    </row>
    <row r="87" spans="1:65" s="2" customFormat="1" ht="11.25">
      <c r="A87" s="36"/>
      <c r="B87" s="37"/>
      <c r="C87" s="38"/>
      <c r="D87" s="191" t="s">
        <v>125</v>
      </c>
      <c r="E87" s="38"/>
      <c r="F87" s="192" t="s">
        <v>126</v>
      </c>
      <c r="G87" s="38"/>
      <c r="H87" s="38"/>
      <c r="I87" s="188"/>
      <c r="J87" s="38"/>
      <c r="K87" s="38"/>
      <c r="L87" s="41"/>
      <c r="M87" s="189"/>
      <c r="N87" s="190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125</v>
      </c>
      <c r="AU87" s="19" t="s">
        <v>78</v>
      </c>
    </row>
    <row r="88" spans="1:65" s="2" customFormat="1" ht="19.5">
      <c r="A88" s="36"/>
      <c r="B88" s="37"/>
      <c r="C88" s="38"/>
      <c r="D88" s="186" t="s">
        <v>137</v>
      </c>
      <c r="E88" s="38"/>
      <c r="F88" s="214" t="s">
        <v>474</v>
      </c>
      <c r="G88" s="38"/>
      <c r="H88" s="38"/>
      <c r="I88" s="188"/>
      <c r="J88" s="38"/>
      <c r="K88" s="38"/>
      <c r="L88" s="41"/>
      <c r="M88" s="189"/>
      <c r="N88" s="190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137</v>
      </c>
      <c r="AU88" s="19" t="s">
        <v>78</v>
      </c>
    </row>
    <row r="89" spans="1:65" s="13" customFormat="1" ht="11.25">
      <c r="B89" s="193"/>
      <c r="C89" s="194"/>
      <c r="D89" s="186" t="s">
        <v>127</v>
      </c>
      <c r="E89" s="195" t="s">
        <v>19</v>
      </c>
      <c r="F89" s="196" t="s">
        <v>128</v>
      </c>
      <c r="G89" s="194"/>
      <c r="H89" s="195" t="s">
        <v>19</v>
      </c>
      <c r="I89" s="197"/>
      <c r="J89" s="194"/>
      <c r="K89" s="194"/>
      <c r="L89" s="198"/>
      <c r="M89" s="199"/>
      <c r="N89" s="200"/>
      <c r="O89" s="200"/>
      <c r="P89" s="200"/>
      <c r="Q89" s="200"/>
      <c r="R89" s="200"/>
      <c r="S89" s="200"/>
      <c r="T89" s="201"/>
      <c r="AT89" s="202" t="s">
        <v>127</v>
      </c>
      <c r="AU89" s="202" t="s">
        <v>78</v>
      </c>
      <c r="AV89" s="13" t="s">
        <v>78</v>
      </c>
      <c r="AW89" s="13" t="s">
        <v>32</v>
      </c>
      <c r="AX89" s="13" t="s">
        <v>71</v>
      </c>
      <c r="AY89" s="202" t="s">
        <v>114</v>
      </c>
    </row>
    <row r="90" spans="1:65" s="14" customFormat="1" ht="11.25">
      <c r="B90" s="203"/>
      <c r="C90" s="204"/>
      <c r="D90" s="186" t="s">
        <v>127</v>
      </c>
      <c r="E90" s="205" t="s">
        <v>19</v>
      </c>
      <c r="F90" s="206" t="s">
        <v>475</v>
      </c>
      <c r="G90" s="204"/>
      <c r="H90" s="207">
        <v>33.293999999999997</v>
      </c>
      <c r="I90" s="208"/>
      <c r="J90" s="204"/>
      <c r="K90" s="204"/>
      <c r="L90" s="209"/>
      <c r="M90" s="210"/>
      <c r="N90" s="211"/>
      <c r="O90" s="211"/>
      <c r="P90" s="211"/>
      <c r="Q90" s="211"/>
      <c r="R90" s="211"/>
      <c r="S90" s="211"/>
      <c r="T90" s="212"/>
      <c r="AT90" s="213" t="s">
        <v>127</v>
      </c>
      <c r="AU90" s="213" t="s">
        <v>78</v>
      </c>
      <c r="AV90" s="14" t="s">
        <v>80</v>
      </c>
      <c r="AW90" s="14" t="s">
        <v>32</v>
      </c>
      <c r="AX90" s="14" t="s">
        <v>78</v>
      </c>
      <c r="AY90" s="213" t="s">
        <v>114</v>
      </c>
    </row>
    <row r="91" spans="1:65" s="2" customFormat="1" ht="19.899999999999999" customHeight="1">
      <c r="A91" s="36"/>
      <c r="B91" s="37"/>
      <c r="C91" s="173" t="s">
        <v>80</v>
      </c>
      <c r="D91" s="173" t="s">
        <v>116</v>
      </c>
      <c r="E91" s="174" t="s">
        <v>131</v>
      </c>
      <c r="F91" s="175" t="s">
        <v>132</v>
      </c>
      <c r="G91" s="176" t="s">
        <v>133</v>
      </c>
      <c r="H91" s="177">
        <v>54.012999999999998</v>
      </c>
      <c r="I91" s="178"/>
      <c r="J91" s="179">
        <f>ROUND(I91*H91,2)</f>
        <v>0</v>
      </c>
      <c r="K91" s="175" t="s">
        <v>120</v>
      </c>
      <c r="L91" s="41"/>
      <c r="M91" s="180" t="s">
        <v>19</v>
      </c>
      <c r="N91" s="181" t="s">
        <v>42</v>
      </c>
      <c r="O91" s="66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4" t="s">
        <v>121</v>
      </c>
      <c r="AT91" s="184" t="s">
        <v>116</v>
      </c>
      <c r="AU91" s="184" t="s">
        <v>78</v>
      </c>
      <c r="AY91" s="19" t="s">
        <v>114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9" t="s">
        <v>78</v>
      </c>
      <c r="BK91" s="185">
        <f>ROUND(I91*H91,2)</f>
        <v>0</v>
      </c>
      <c r="BL91" s="19" t="s">
        <v>121</v>
      </c>
      <c r="BM91" s="184" t="s">
        <v>476</v>
      </c>
    </row>
    <row r="92" spans="1:65" s="2" customFormat="1" ht="19.5">
      <c r="A92" s="36"/>
      <c r="B92" s="37"/>
      <c r="C92" s="38"/>
      <c r="D92" s="186" t="s">
        <v>123</v>
      </c>
      <c r="E92" s="38"/>
      <c r="F92" s="187" t="s">
        <v>135</v>
      </c>
      <c r="G92" s="38"/>
      <c r="H92" s="38"/>
      <c r="I92" s="188"/>
      <c r="J92" s="38"/>
      <c r="K92" s="38"/>
      <c r="L92" s="41"/>
      <c r="M92" s="189"/>
      <c r="N92" s="190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123</v>
      </c>
      <c r="AU92" s="19" t="s">
        <v>78</v>
      </c>
    </row>
    <row r="93" spans="1:65" s="2" customFormat="1" ht="11.25">
      <c r="A93" s="36"/>
      <c r="B93" s="37"/>
      <c r="C93" s="38"/>
      <c r="D93" s="191" t="s">
        <v>125</v>
      </c>
      <c r="E93" s="38"/>
      <c r="F93" s="192" t="s">
        <v>136</v>
      </c>
      <c r="G93" s="38"/>
      <c r="H93" s="38"/>
      <c r="I93" s="188"/>
      <c r="J93" s="38"/>
      <c r="K93" s="38"/>
      <c r="L93" s="41"/>
      <c r="M93" s="189"/>
      <c r="N93" s="190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125</v>
      </c>
      <c r="AU93" s="19" t="s">
        <v>78</v>
      </c>
    </row>
    <row r="94" spans="1:65" s="2" customFormat="1" ht="19.5">
      <c r="A94" s="36"/>
      <c r="B94" s="37"/>
      <c r="C94" s="38"/>
      <c r="D94" s="186" t="s">
        <v>137</v>
      </c>
      <c r="E94" s="38"/>
      <c r="F94" s="214" t="s">
        <v>477</v>
      </c>
      <c r="G94" s="38"/>
      <c r="H94" s="38"/>
      <c r="I94" s="188"/>
      <c r="J94" s="38"/>
      <c r="K94" s="38"/>
      <c r="L94" s="41"/>
      <c r="M94" s="189"/>
      <c r="N94" s="190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137</v>
      </c>
      <c r="AU94" s="19" t="s">
        <v>78</v>
      </c>
    </row>
    <row r="95" spans="1:65" s="13" customFormat="1" ht="22.5">
      <c r="B95" s="193"/>
      <c r="C95" s="194"/>
      <c r="D95" s="186" t="s">
        <v>127</v>
      </c>
      <c r="E95" s="195" t="s">
        <v>19</v>
      </c>
      <c r="F95" s="196" t="s">
        <v>478</v>
      </c>
      <c r="G95" s="194"/>
      <c r="H95" s="195" t="s">
        <v>19</v>
      </c>
      <c r="I95" s="197"/>
      <c r="J95" s="194"/>
      <c r="K95" s="194"/>
      <c r="L95" s="198"/>
      <c r="M95" s="199"/>
      <c r="N95" s="200"/>
      <c r="O95" s="200"/>
      <c r="P95" s="200"/>
      <c r="Q95" s="200"/>
      <c r="R95" s="200"/>
      <c r="S95" s="200"/>
      <c r="T95" s="201"/>
      <c r="AT95" s="202" t="s">
        <v>127</v>
      </c>
      <c r="AU95" s="202" t="s">
        <v>78</v>
      </c>
      <c r="AV95" s="13" t="s">
        <v>78</v>
      </c>
      <c r="AW95" s="13" t="s">
        <v>32</v>
      </c>
      <c r="AX95" s="13" t="s">
        <v>71</v>
      </c>
      <c r="AY95" s="202" t="s">
        <v>114</v>
      </c>
    </row>
    <row r="96" spans="1:65" s="14" customFormat="1" ht="11.25">
      <c r="B96" s="203"/>
      <c r="C96" s="204"/>
      <c r="D96" s="186" t="s">
        <v>127</v>
      </c>
      <c r="E96" s="205" t="s">
        <v>19</v>
      </c>
      <c r="F96" s="206" t="s">
        <v>479</v>
      </c>
      <c r="G96" s="204"/>
      <c r="H96" s="207">
        <v>54.012999999999998</v>
      </c>
      <c r="I96" s="208"/>
      <c r="J96" s="204"/>
      <c r="K96" s="204"/>
      <c r="L96" s="209"/>
      <c r="M96" s="210"/>
      <c r="N96" s="211"/>
      <c r="O96" s="211"/>
      <c r="P96" s="211"/>
      <c r="Q96" s="211"/>
      <c r="R96" s="211"/>
      <c r="S96" s="211"/>
      <c r="T96" s="212"/>
      <c r="AT96" s="213" t="s">
        <v>127</v>
      </c>
      <c r="AU96" s="213" t="s">
        <v>78</v>
      </c>
      <c r="AV96" s="14" t="s">
        <v>80</v>
      </c>
      <c r="AW96" s="14" t="s">
        <v>32</v>
      </c>
      <c r="AX96" s="14" t="s">
        <v>78</v>
      </c>
      <c r="AY96" s="213" t="s">
        <v>114</v>
      </c>
    </row>
    <row r="97" spans="1:65" s="2" customFormat="1" ht="14.45" customHeight="1">
      <c r="A97" s="36"/>
      <c r="B97" s="37"/>
      <c r="C97" s="173" t="s">
        <v>322</v>
      </c>
      <c r="D97" s="173" t="s">
        <v>116</v>
      </c>
      <c r="E97" s="174" t="s">
        <v>142</v>
      </c>
      <c r="F97" s="175" t="s">
        <v>143</v>
      </c>
      <c r="G97" s="176" t="s">
        <v>119</v>
      </c>
      <c r="H97" s="177">
        <v>129.15</v>
      </c>
      <c r="I97" s="178"/>
      <c r="J97" s="179">
        <f>ROUND(I97*H97,2)</f>
        <v>0</v>
      </c>
      <c r="K97" s="175" t="s">
        <v>120</v>
      </c>
      <c r="L97" s="41"/>
      <c r="M97" s="180" t="s">
        <v>19</v>
      </c>
      <c r="N97" s="181" t="s">
        <v>42</v>
      </c>
      <c r="O97" s="66"/>
      <c r="P97" s="182">
        <f>O97*H97</f>
        <v>0</v>
      </c>
      <c r="Q97" s="182">
        <v>8.4000000000000003E-4</v>
      </c>
      <c r="R97" s="182">
        <f>Q97*H97</f>
        <v>0.10848600000000001</v>
      </c>
      <c r="S97" s="182">
        <v>0</v>
      </c>
      <c r="T97" s="183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4" t="s">
        <v>121</v>
      </c>
      <c r="AT97" s="184" t="s">
        <v>116</v>
      </c>
      <c r="AU97" s="184" t="s">
        <v>78</v>
      </c>
      <c r="AY97" s="19" t="s">
        <v>114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9" t="s">
        <v>78</v>
      </c>
      <c r="BK97" s="185">
        <f>ROUND(I97*H97,2)</f>
        <v>0</v>
      </c>
      <c r="BL97" s="19" t="s">
        <v>121</v>
      </c>
      <c r="BM97" s="184" t="s">
        <v>480</v>
      </c>
    </row>
    <row r="98" spans="1:65" s="2" customFormat="1" ht="11.25">
      <c r="A98" s="36"/>
      <c r="B98" s="37"/>
      <c r="C98" s="38"/>
      <c r="D98" s="186" t="s">
        <v>123</v>
      </c>
      <c r="E98" s="38"/>
      <c r="F98" s="187" t="s">
        <v>145</v>
      </c>
      <c r="G98" s="38"/>
      <c r="H98" s="38"/>
      <c r="I98" s="188"/>
      <c r="J98" s="38"/>
      <c r="K98" s="38"/>
      <c r="L98" s="41"/>
      <c r="M98" s="189"/>
      <c r="N98" s="190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123</v>
      </c>
      <c r="AU98" s="19" t="s">
        <v>78</v>
      </c>
    </row>
    <row r="99" spans="1:65" s="2" customFormat="1" ht="11.25">
      <c r="A99" s="36"/>
      <c r="B99" s="37"/>
      <c r="C99" s="38"/>
      <c r="D99" s="191" t="s">
        <v>125</v>
      </c>
      <c r="E99" s="38"/>
      <c r="F99" s="192" t="s">
        <v>146</v>
      </c>
      <c r="G99" s="38"/>
      <c r="H99" s="38"/>
      <c r="I99" s="188"/>
      <c r="J99" s="38"/>
      <c r="K99" s="38"/>
      <c r="L99" s="41"/>
      <c r="M99" s="189"/>
      <c r="N99" s="19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125</v>
      </c>
      <c r="AU99" s="19" t="s">
        <v>78</v>
      </c>
    </row>
    <row r="100" spans="1:65" s="2" customFormat="1" ht="19.5">
      <c r="A100" s="36"/>
      <c r="B100" s="37"/>
      <c r="C100" s="38"/>
      <c r="D100" s="186" t="s">
        <v>137</v>
      </c>
      <c r="E100" s="38"/>
      <c r="F100" s="214" t="s">
        <v>481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137</v>
      </c>
      <c r="AU100" s="19" t="s">
        <v>78</v>
      </c>
    </row>
    <row r="101" spans="1:65" s="14" customFormat="1" ht="11.25">
      <c r="B101" s="203"/>
      <c r="C101" s="204"/>
      <c r="D101" s="186" t="s">
        <v>127</v>
      </c>
      <c r="E101" s="205" t="s">
        <v>19</v>
      </c>
      <c r="F101" s="206" t="s">
        <v>482</v>
      </c>
      <c r="G101" s="204"/>
      <c r="H101" s="207">
        <v>129.15</v>
      </c>
      <c r="I101" s="208"/>
      <c r="J101" s="204"/>
      <c r="K101" s="204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127</v>
      </c>
      <c r="AU101" s="213" t="s">
        <v>78</v>
      </c>
      <c r="AV101" s="14" t="s">
        <v>80</v>
      </c>
      <c r="AW101" s="14" t="s">
        <v>32</v>
      </c>
      <c r="AX101" s="14" t="s">
        <v>78</v>
      </c>
      <c r="AY101" s="213" t="s">
        <v>114</v>
      </c>
    </row>
    <row r="102" spans="1:65" s="2" customFormat="1" ht="14.45" customHeight="1">
      <c r="A102" s="36"/>
      <c r="B102" s="37"/>
      <c r="C102" s="173" t="s">
        <v>121</v>
      </c>
      <c r="D102" s="173" t="s">
        <v>116</v>
      </c>
      <c r="E102" s="174" t="s">
        <v>150</v>
      </c>
      <c r="F102" s="175" t="s">
        <v>151</v>
      </c>
      <c r="G102" s="176" t="s">
        <v>119</v>
      </c>
      <c r="H102" s="177">
        <v>129.15</v>
      </c>
      <c r="I102" s="178"/>
      <c r="J102" s="179">
        <f>ROUND(I102*H102,2)</f>
        <v>0</v>
      </c>
      <c r="K102" s="175" t="s">
        <v>120</v>
      </c>
      <c r="L102" s="41"/>
      <c r="M102" s="180" t="s">
        <v>19</v>
      </c>
      <c r="N102" s="181" t="s">
        <v>42</v>
      </c>
      <c r="O102" s="66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4" t="s">
        <v>121</v>
      </c>
      <c r="AT102" s="184" t="s">
        <v>116</v>
      </c>
      <c r="AU102" s="184" t="s">
        <v>78</v>
      </c>
      <c r="AY102" s="19" t="s">
        <v>114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9" t="s">
        <v>78</v>
      </c>
      <c r="BK102" s="185">
        <f>ROUND(I102*H102,2)</f>
        <v>0</v>
      </c>
      <c r="BL102" s="19" t="s">
        <v>121</v>
      </c>
      <c r="BM102" s="184" t="s">
        <v>483</v>
      </c>
    </row>
    <row r="103" spans="1:65" s="2" customFormat="1" ht="11.25">
      <c r="A103" s="36"/>
      <c r="B103" s="37"/>
      <c r="C103" s="38"/>
      <c r="D103" s="186" t="s">
        <v>123</v>
      </c>
      <c r="E103" s="38"/>
      <c r="F103" s="187" t="s">
        <v>153</v>
      </c>
      <c r="G103" s="38"/>
      <c r="H103" s="38"/>
      <c r="I103" s="188"/>
      <c r="J103" s="38"/>
      <c r="K103" s="38"/>
      <c r="L103" s="41"/>
      <c r="M103" s="189"/>
      <c r="N103" s="190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123</v>
      </c>
      <c r="AU103" s="19" t="s">
        <v>78</v>
      </c>
    </row>
    <row r="104" spans="1:65" s="2" customFormat="1" ht="11.25">
      <c r="A104" s="36"/>
      <c r="B104" s="37"/>
      <c r="C104" s="38"/>
      <c r="D104" s="191" t="s">
        <v>125</v>
      </c>
      <c r="E104" s="38"/>
      <c r="F104" s="192" t="s">
        <v>154</v>
      </c>
      <c r="G104" s="38"/>
      <c r="H104" s="38"/>
      <c r="I104" s="188"/>
      <c r="J104" s="38"/>
      <c r="K104" s="38"/>
      <c r="L104" s="41"/>
      <c r="M104" s="189"/>
      <c r="N104" s="190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125</v>
      </c>
      <c r="AU104" s="19" t="s">
        <v>78</v>
      </c>
    </row>
    <row r="105" spans="1:65" s="14" customFormat="1" ht="11.25">
      <c r="B105" s="203"/>
      <c r="C105" s="204"/>
      <c r="D105" s="186" t="s">
        <v>127</v>
      </c>
      <c r="E105" s="205" t="s">
        <v>19</v>
      </c>
      <c r="F105" s="206" t="s">
        <v>482</v>
      </c>
      <c r="G105" s="204"/>
      <c r="H105" s="207">
        <v>129.15</v>
      </c>
      <c r="I105" s="208"/>
      <c r="J105" s="204"/>
      <c r="K105" s="204"/>
      <c r="L105" s="209"/>
      <c r="M105" s="210"/>
      <c r="N105" s="211"/>
      <c r="O105" s="211"/>
      <c r="P105" s="211"/>
      <c r="Q105" s="211"/>
      <c r="R105" s="211"/>
      <c r="S105" s="211"/>
      <c r="T105" s="212"/>
      <c r="AT105" s="213" t="s">
        <v>127</v>
      </c>
      <c r="AU105" s="213" t="s">
        <v>78</v>
      </c>
      <c r="AV105" s="14" t="s">
        <v>80</v>
      </c>
      <c r="AW105" s="14" t="s">
        <v>32</v>
      </c>
      <c r="AX105" s="14" t="s">
        <v>78</v>
      </c>
      <c r="AY105" s="213" t="s">
        <v>114</v>
      </c>
    </row>
    <row r="106" spans="1:65" s="2" customFormat="1" ht="14.45" customHeight="1">
      <c r="A106" s="36"/>
      <c r="B106" s="37"/>
      <c r="C106" s="173" t="s">
        <v>484</v>
      </c>
      <c r="D106" s="173" t="s">
        <v>116</v>
      </c>
      <c r="E106" s="174" t="s">
        <v>156</v>
      </c>
      <c r="F106" s="175" t="s">
        <v>157</v>
      </c>
      <c r="G106" s="176" t="s">
        <v>133</v>
      </c>
      <c r="H106" s="177">
        <v>33.246000000000002</v>
      </c>
      <c r="I106" s="178"/>
      <c r="J106" s="179">
        <f>ROUND(I106*H106,2)</f>
        <v>0</v>
      </c>
      <c r="K106" s="175" t="s">
        <v>120</v>
      </c>
      <c r="L106" s="41"/>
      <c r="M106" s="180" t="s">
        <v>19</v>
      </c>
      <c r="N106" s="181" t="s">
        <v>42</v>
      </c>
      <c r="O106" s="66"/>
      <c r="P106" s="182">
        <f>O106*H106</f>
        <v>0</v>
      </c>
      <c r="Q106" s="182">
        <v>0</v>
      </c>
      <c r="R106" s="182">
        <f>Q106*H106</f>
        <v>0</v>
      </c>
      <c r="S106" s="182">
        <v>0</v>
      </c>
      <c r="T106" s="183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4" t="s">
        <v>121</v>
      </c>
      <c r="AT106" s="184" t="s">
        <v>116</v>
      </c>
      <c r="AU106" s="184" t="s">
        <v>78</v>
      </c>
      <c r="AY106" s="19" t="s">
        <v>114</v>
      </c>
      <c r="BE106" s="185">
        <f>IF(N106="základní",J106,0)</f>
        <v>0</v>
      </c>
      <c r="BF106" s="185">
        <f>IF(N106="snížená",J106,0)</f>
        <v>0</v>
      </c>
      <c r="BG106" s="185">
        <f>IF(N106="zákl. přenesená",J106,0)</f>
        <v>0</v>
      </c>
      <c r="BH106" s="185">
        <f>IF(N106="sníž. přenesená",J106,0)</f>
        <v>0</v>
      </c>
      <c r="BI106" s="185">
        <f>IF(N106="nulová",J106,0)</f>
        <v>0</v>
      </c>
      <c r="BJ106" s="19" t="s">
        <v>78</v>
      </c>
      <c r="BK106" s="185">
        <f>ROUND(I106*H106,2)</f>
        <v>0</v>
      </c>
      <c r="BL106" s="19" t="s">
        <v>121</v>
      </c>
      <c r="BM106" s="184" t="s">
        <v>485</v>
      </c>
    </row>
    <row r="107" spans="1:65" s="2" customFormat="1" ht="19.5">
      <c r="A107" s="36"/>
      <c r="B107" s="37"/>
      <c r="C107" s="38"/>
      <c r="D107" s="186" t="s">
        <v>123</v>
      </c>
      <c r="E107" s="38"/>
      <c r="F107" s="187" t="s">
        <v>159</v>
      </c>
      <c r="G107" s="38"/>
      <c r="H107" s="38"/>
      <c r="I107" s="188"/>
      <c r="J107" s="38"/>
      <c r="K107" s="38"/>
      <c r="L107" s="41"/>
      <c r="M107" s="189"/>
      <c r="N107" s="19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123</v>
      </c>
      <c r="AU107" s="19" t="s">
        <v>78</v>
      </c>
    </row>
    <row r="108" spans="1:65" s="2" customFormat="1" ht="11.25">
      <c r="A108" s="36"/>
      <c r="B108" s="37"/>
      <c r="C108" s="38"/>
      <c r="D108" s="191" t="s">
        <v>125</v>
      </c>
      <c r="E108" s="38"/>
      <c r="F108" s="192" t="s">
        <v>160</v>
      </c>
      <c r="G108" s="38"/>
      <c r="H108" s="38"/>
      <c r="I108" s="188"/>
      <c r="J108" s="38"/>
      <c r="K108" s="38"/>
      <c r="L108" s="41"/>
      <c r="M108" s="189"/>
      <c r="N108" s="190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125</v>
      </c>
      <c r="AU108" s="19" t="s">
        <v>78</v>
      </c>
    </row>
    <row r="109" spans="1:65" s="2" customFormat="1" ht="19.5">
      <c r="A109" s="36"/>
      <c r="B109" s="37"/>
      <c r="C109" s="38"/>
      <c r="D109" s="186" t="s">
        <v>137</v>
      </c>
      <c r="E109" s="38"/>
      <c r="F109" s="214" t="s">
        <v>486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137</v>
      </c>
      <c r="AU109" s="19" t="s">
        <v>78</v>
      </c>
    </row>
    <row r="110" spans="1:65" s="14" customFormat="1" ht="11.25">
      <c r="B110" s="203"/>
      <c r="C110" s="204"/>
      <c r="D110" s="186" t="s">
        <v>127</v>
      </c>
      <c r="E110" s="205" t="s">
        <v>19</v>
      </c>
      <c r="F110" s="206" t="s">
        <v>487</v>
      </c>
      <c r="G110" s="204"/>
      <c r="H110" s="207">
        <v>33.246000000000002</v>
      </c>
      <c r="I110" s="208"/>
      <c r="J110" s="204"/>
      <c r="K110" s="204"/>
      <c r="L110" s="209"/>
      <c r="M110" s="210"/>
      <c r="N110" s="211"/>
      <c r="O110" s="211"/>
      <c r="P110" s="211"/>
      <c r="Q110" s="211"/>
      <c r="R110" s="211"/>
      <c r="S110" s="211"/>
      <c r="T110" s="212"/>
      <c r="AT110" s="213" t="s">
        <v>127</v>
      </c>
      <c r="AU110" s="213" t="s">
        <v>78</v>
      </c>
      <c r="AV110" s="14" t="s">
        <v>80</v>
      </c>
      <c r="AW110" s="14" t="s">
        <v>32</v>
      </c>
      <c r="AX110" s="14" t="s">
        <v>78</v>
      </c>
      <c r="AY110" s="213" t="s">
        <v>114</v>
      </c>
    </row>
    <row r="111" spans="1:65" s="2" customFormat="1" ht="14.45" customHeight="1">
      <c r="A111" s="36"/>
      <c r="B111" s="37"/>
      <c r="C111" s="173" t="s">
        <v>331</v>
      </c>
      <c r="D111" s="173" t="s">
        <v>116</v>
      </c>
      <c r="E111" s="174" t="s">
        <v>164</v>
      </c>
      <c r="F111" s="175" t="s">
        <v>165</v>
      </c>
      <c r="G111" s="176" t="s">
        <v>133</v>
      </c>
      <c r="H111" s="177">
        <v>16.247</v>
      </c>
      <c r="I111" s="178"/>
      <c r="J111" s="179">
        <f>ROUND(I111*H111,2)</f>
        <v>0</v>
      </c>
      <c r="K111" s="175" t="s">
        <v>120</v>
      </c>
      <c r="L111" s="41"/>
      <c r="M111" s="180" t="s">
        <v>19</v>
      </c>
      <c r="N111" s="181" t="s">
        <v>42</v>
      </c>
      <c r="O111" s="66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4" t="s">
        <v>121</v>
      </c>
      <c r="AT111" s="184" t="s">
        <v>116</v>
      </c>
      <c r="AU111" s="184" t="s">
        <v>78</v>
      </c>
      <c r="AY111" s="19" t="s">
        <v>114</v>
      </c>
      <c r="BE111" s="185">
        <f>IF(N111="základní",J111,0)</f>
        <v>0</v>
      </c>
      <c r="BF111" s="185">
        <f>IF(N111="snížená",J111,0)</f>
        <v>0</v>
      </c>
      <c r="BG111" s="185">
        <f>IF(N111="zákl. přenesená",J111,0)</f>
        <v>0</v>
      </c>
      <c r="BH111" s="185">
        <f>IF(N111="sníž. přenesená",J111,0)</f>
        <v>0</v>
      </c>
      <c r="BI111" s="185">
        <f>IF(N111="nulová",J111,0)</f>
        <v>0</v>
      </c>
      <c r="BJ111" s="19" t="s">
        <v>78</v>
      </c>
      <c r="BK111" s="185">
        <f>ROUND(I111*H111,2)</f>
        <v>0</v>
      </c>
      <c r="BL111" s="19" t="s">
        <v>121</v>
      </c>
      <c r="BM111" s="184" t="s">
        <v>488</v>
      </c>
    </row>
    <row r="112" spans="1:65" s="2" customFormat="1" ht="19.5">
      <c r="A112" s="36"/>
      <c r="B112" s="37"/>
      <c r="C112" s="38"/>
      <c r="D112" s="186" t="s">
        <v>123</v>
      </c>
      <c r="E112" s="38"/>
      <c r="F112" s="187" t="s">
        <v>167</v>
      </c>
      <c r="G112" s="38"/>
      <c r="H112" s="38"/>
      <c r="I112" s="188"/>
      <c r="J112" s="38"/>
      <c r="K112" s="38"/>
      <c r="L112" s="41"/>
      <c r="M112" s="189"/>
      <c r="N112" s="190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123</v>
      </c>
      <c r="AU112" s="19" t="s">
        <v>78</v>
      </c>
    </row>
    <row r="113" spans="1:65" s="2" customFormat="1" ht="11.25">
      <c r="A113" s="36"/>
      <c r="B113" s="37"/>
      <c r="C113" s="38"/>
      <c r="D113" s="191" t="s">
        <v>125</v>
      </c>
      <c r="E113" s="38"/>
      <c r="F113" s="192" t="s">
        <v>168</v>
      </c>
      <c r="G113" s="38"/>
      <c r="H113" s="38"/>
      <c r="I113" s="188"/>
      <c r="J113" s="38"/>
      <c r="K113" s="38"/>
      <c r="L113" s="41"/>
      <c r="M113" s="189"/>
      <c r="N113" s="190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125</v>
      </c>
      <c r="AU113" s="19" t="s">
        <v>78</v>
      </c>
    </row>
    <row r="114" spans="1:65" s="2" customFormat="1" ht="19.5">
      <c r="A114" s="36"/>
      <c r="B114" s="37"/>
      <c r="C114" s="38"/>
      <c r="D114" s="186" t="s">
        <v>137</v>
      </c>
      <c r="E114" s="38"/>
      <c r="F114" s="214" t="s">
        <v>489</v>
      </c>
      <c r="G114" s="38"/>
      <c r="H114" s="38"/>
      <c r="I114" s="188"/>
      <c r="J114" s="38"/>
      <c r="K114" s="38"/>
      <c r="L114" s="41"/>
      <c r="M114" s="189"/>
      <c r="N114" s="190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137</v>
      </c>
      <c r="AU114" s="19" t="s">
        <v>78</v>
      </c>
    </row>
    <row r="115" spans="1:65" s="13" customFormat="1" ht="11.25">
      <c r="B115" s="193"/>
      <c r="C115" s="194"/>
      <c r="D115" s="186" t="s">
        <v>127</v>
      </c>
      <c r="E115" s="195" t="s">
        <v>19</v>
      </c>
      <c r="F115" s="196" t="s">
        <v>490</v>
      </c>
      <c r="G115" s="194"/>
      <c r="H115" s="195" t="s">
        <v>19</v>
      </c>
      <c r="I115" s="197"/>
      <c r="J115" s="194"/>
      <c r="K115" s="194"/>
      <c r="L115" s="198"/>
      <c r="M115" s="199"/>
      <c r="N115" s="200"/>
      <c r="O115" s="200"/>
      <c r="P115" s="200"/>
      <c r="Q115" s="200"/>
      <c r="R115" s="200"/>
      <c r="S115" s="200"/>
      <c r="T115" s="201"/>
      <c r="AT115" s="202" t="s">
        <v>127</v>
      </c>
      <c r="AU115" s="202" t="s">
        <v>78</v>
      </c>
      <c r="AV115" s="13" t="s">
        <v>78</v>
      </c>
      <c r="AW115" s="13" t="s">
        <v>32</v>
      </c>
      <c r="AX115" s="13" t="s">
        <v>71</v>
      </c>
      <c r="AY115" s="202" t="s">
        <v>114</v>
      </c>
    </row>
    <row r="116" spans="1:65" s="14" customFormat="1" ht="11.25">
      <c r="B116" s="203"/>
      <c r="C116" s="204"/>
      <c r="D116" s="186" t="s">
        <v>127</v>
      </c>
      <c r="E116" s="205" t="s">
        <v>19</v>
      </c>
      <c r="F116" s="206" t="s">
        <v>491</v>
      </c>
      <c r="G116" s="204"/>
      <c r="H116" s="207">
        <v>16.247</v>
      </c>
      <c r="I116" s="208"/>
      <c r="J116" s="204"/>
      <c r="K116" s="204"/>
      <c r="L116" s="209"/>
      <c r="M116" s="210"/>
      <c r="N116" s="211"/>
      <c r="O116" s="211"/>
      <c r="P116" s="211"/>
      <c r="Q116" s="211"/>
      <c r="R116" s="211"/>
      <c r="S116" s="211"/>
      <c r="T116" s="212"/>
      <c r="AT116" s="213" t="s">
        <v>127</v>
      </c>
      <c r="AU116" s="213" t="s">
        <v>78</v>
      </c>
      <c r="AV116" s="14" t="s">
        <v>80</v>
      </c>
      <c r="AW116" s="14" t="s">
        <v>32</v>
      </c>
      <c r="AX116" s="14" t="s">
        <v>78</v>
      </c>
      <c r="AY116" s="213" t="s">
        <v>114</v>
      </c>
    </row>
    <row r="117" spans="1:65" s="2" customFormat="1" ht="19.899999999999999" customHeight="1">
      <c r="A117" s="36"/>
      <c r="B117" s="37"/>
      <c r="C117" s="173" t="s">
        <v>341</v>
      </c>
      <c r="D117" s="173" t="s">
        <v>116</v>
      </c>
      <c r="E117" s="174" t="s">
        <v>173</v>
      </c>
      <c r="F117" s="175" t="s">
        <v>174</v>
      </c>
      <c r="G117" s="176" t="s">
        <v>119</v>
      </c>
      <c r="H117" s="177">
        <v>90.293999999999997</v>
      </c>
      <c r="I117" s="178"/>
      <c r="J117" s="179">
        <f>ROUND(I117*H117,2)</f>
        <v>0</v>
      </c>
      <c r="K117" s="175" t="s">
        <v>120</v>
      </c>
      <c r="L117" s="41"/>
      <c r="M117" s="180" t="s">
        <v>19</v>
      </c>
      <c r="N117" s="181" t="s">
        <v>42</v>
      </c>
      <c r="O117" s="66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4" t="s">
        <v>121</v>
      </c>
      <c r="AT117" s="184" t="s">
        <v>116</v>
      </c>
      <c r="AU117" s="184" t="s">
        <v>78</v>
      </c>
      <c r="AY117" s="19" t="s">
        <v>114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9" t="s">
        <v>78</v>
      </c>
      <c r="BK117" s="185">
        <f>ROUND(I117*H117,2)</f>
        <v>0</v>
      </c>
      <c r="BL117" s="19" t="s">
        <v>121</v>
      </c>
      <c r="BM117" s="184" t="s">
        <v>492</v>
      </c>
    </row>
    <row r="118" spans="1:65" s="2" customFormat="1" ht="19.5">
      <c r="A118" s="36"/>
      <c r="B118" s="37"/>
      <c r="C118" s="38"/>
      <c r="D118" s="186" t="s">
        <v>123</v>
      </c>
      <c r="E118" s="38"/>
      <c r="F118" s="187" t="s">
        <v>176</v>
      </c>
      <c r="G118" s="38"/>
      <c r="H118" s="38"/>
      <c r="I118" s="188"/>
      <c r="J118" s="38"/>
      <c r="K118" s="38"/>
      <c r="L118" s="41"/>
      <c r="M118" s="189"/>
      <c r="N118" s="190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123</v>
      </c>
      <c r="AU118" s="19" t="s">
        <v>78</v>
      </c>
    </row>
    <row r="119" spans="1:65" s="2" customFormat="1" ht="11.25">
      <c r="A119" s="36"/>
      <c r="B119" s="37"/>
      <c r="C119" s="38"/>
      <c r="D119" s="191" t="s">
        <v>125</v>
      </c>
      <c r="E119" s="38"/>
      <c r="F119" s="192" t="s">
        <v>177</v>
      </c>
      <c r="G119" s="38"/>
      <c r="H119" s="38"/>
      <c r="I119" s="188"/>
      <c r="J119" s="38"/>
      <c r="K119" s="38"/>
      <c r="L119" s="41"/>
      <c r="M119" s="189"/>
      <c r="N119" s="19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125</v>
      </c>
      <c r="AU119" s="19" t="s">
        <v>78</v>
      </c>
    </row>
    <row r="120" spans="1:65" s="2" customFormat="1" ht="19.5">
      <c r="A120" s="36"/>
      <c r="B120" s="37"/>
      <c r="C120" s="38"/>
      <c r="D120" s="186" t="s">
        <v>137</v>
      </c>
      <c r="E120" s="38"/>
      <c r="F120" s="214" t="s">
        <v>178</v>
      </c>
      <c r="G120" s="38"/>
      <c r="H120" s="38"/>
      <c r="I120" s="188"/>
      <c r="J120" s="38"/>
      <c r="K120" s="38"/>
      <c r="L120" s="41"/>
      <c r="M120" s="189"/>
      <c r="N120" s="190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137</v>
      </c>
      <c r="AU120" s="19" t="s">
        <v>78</v>
      </c>
    </row>
    <row r="121" spans="1:65" s="13" customFormat="1" ht="11.25">
      <c r="B121" s="193"/>
      <c r="C121" s="194"/>
      <c r="D121" s="186" t="s">
        <v>127</v>
      </c>
      <c r="E121" s="195" t="s">
        <v>19</v>
      </c>
      <c r="F121" s="196" t="s">
        <v>493</v>
      </c>
      <c r="G121" s="194"/>
      <c r="H121" s="195" t="s">
        <v>19</v>
      </c>
      <c r="I121" s="197"/>
      <c r="J121" s="194"/>
      <c r="K121" s="194"/>
      <c r="L121" s="198"/>
      <c r="M121" s="199"/>
      <c r="N121" s="200"/>
      <c r="O121" s="200"/>
      <c r="P121" s="200"/>
      <c r="Q121" s="200"/>
      <c r="R121" s="200"/>
      <c r="S121" s="200"/>
      <c r="T121" s="201"/>
      <c r="AT121" s="202" t="s">
        <v>127</v>
      </c>
      <c r="AU121" s="202" t="s">
        <v>78</v>
      </c>
      <c r="AV121" s="13" t="s">
        <v>78</v>
      </c>
      <c r="AW121" s="13" t="s">
        <v>32</v>
      </c>
      <c r="AX121" s="13" t="s">
        <v>71</v>
      </c>
      <c r="AY121" s="202" t="s">
        <v>114</v>
      </c>
    </row>
    <row r="122" spans="1:65" s="14" customFormat="1" ht="11.25">
      <c r="B122" s="203"/>
      <c r="C122" s="204"/>
      <c r="D122" s="186" t="s">
        <v>127</v>
      </c>
      <c r="E122" s="205" t="s">
        <v>19</v>
      </c>
      <c r="F122" s="206" t="s">
        <v>494</v>
      </c>
      <c r="G122" s="204"/>
      <c r="H122" s="207">
        <v>90.293999999999997</v>
      </c>
      <c r="I122" s="208"/>
      <c r="J122" s="204"/>
      <c r="K122" s="204"/>
      <c r="L122" s="209"/>
      <c r="M122" s="210"/>
      <c r="N122" s="211"/>
      <c r="O122" s="211"/>
      <c r="P122" s="211"/>
      <c r="Q122" s="211"/>
      <c r="R122" s="211"/>
      <c r="S122" s="211"/>
      <c r="T122" s="212"/>
      <c r="AT122" s="213" t="s">
        <v>127</v>
      </c>
      <c r="AU122" s="213" t="s">
        <v>78</v>
      </c>
      <c r="AV122" s="14" t="s">
        <v>80</v>
      </c>
      <c r="AW122" s="14" t="s">
        <v>32</v>
      </c>
      <c r="AX122" s="14" t="s">
        <v>78</v>
      </c>
      <c r="AY122" s="213" t="s">
        <v>114</v>
      </c>
    </row>
    <row r="123" spans="1:65" s="2" customFormat="1" ht="19.899999999999999" customHeight="1">
      <c r="A123" s="36"/>
      <c r="B123" s="37"/>
      <c r="C123" s="173" t="s">
        <v>362</v>
      </c>
      <c r="D123" s="173" t="s">
        <v>116</v>
      </c>
      <c r="E123" s="174" t="s">
        <v>182</v>
      </c>
      <c r="F123" s="175" t="s">
        <v>183</v>
      </c>
      <c r="G123" s="176" t="s">
        <v>119</v>
      </c>
      <c r="H123" s="177">
        <v>55.793999999999997</v>
      </c>
      <c r="I123" s="178"/>
      <c r="J123" s="179">
        <f>ROUND(I123*H123,2)</f>
        <v>0</v>
      </c>
      <c r="K123" s="175" t="s">
        <v>120</v>
      </c>
      <c r="L123" s="41"/>
      <c r="M123" s="180" t="s">
        <v>19</v>
      </c>
      <c r="N123" s="181" t="s">
        <v>42</v>
      </c>
      <c r="O123" s="66"/>
      <c r="P123" s="182">
        <f>O123*H123</f>
        <v>0</v>
      </c>
      <c r="Q123" s="182">
        <v>0</v>
      </c>
      <c r="R123" s="182">
        <f>Q123*H123</f>
        <v>0</v>
      </c>
      <c r="S123" s="182">
        <v>0</v>
      </c>
      <c r="T123" s="183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4" t="s">
        <v>121</v>
      </c>
      <c r="AT123" s="184" t="s">
        <v>116</v>
      </c>
      <c r="AU123" s="184" t="s">
        <v>78</v>
      </c>
      <c r="AY123" s="19" t="s">
        <v>114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9" t="s">
        <v>78</v>
      </c>
      <c r="BK123" s="185">
        <f>ROUND(I123*H123,2)</f>
        <v>0</v>
      </c>
      <c r="BL123" s="19" t="s">
        <v>121</v>
      </c>
      <c r="BM123" s="184" t="s">
        <v>495</v>
      </c>
    </row>
    <row r="124" spans="1:65" s="2" customFormat="1" ht="11.25">
      <c r="A124" s="36"/>
      <c r="B124" s="37"/>
      <c r="C124" s="38"/>
      <c r="D124" s="186" t="s">
        <v>123</v>
      </c>
      <c r="E124" s="38"/>
      <c r="F124" s="187" t="s">
        <v>185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123</v>
      </c>
      <c r="AU124" s="19" t="s">
        <v>78</v>
      </c>
    </row>
    <row r="125" spans="1:65" s="2" customFormat="1" ht="11.25">
      <c r="A125" s="36"/>
      <c r="B125" s="37"/>
      <c r="C125" s="38"/>
      <c r="D125" s="191" t="s">
        <v>125</v>
      </c>
      <c r="E125" s="38"/>
      <c r="F125" s="192" t="s">
        <v>186</v>
      </c>
      <c r="G125" s="38"/>
      <c r="H125" s="38"/>
      <c r="I125" s="188"/>
      <c r="J125" s="38"/>
      <c r="K125" s="38"/>
      <c r="L125" s="41"/>
      <c r="M125" s="189"/>
      <c r="N125" s="190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125</v>
      </c>
      <c r="AU125" s="19" t="s">
        <v>78</v>
      </c>
    </row>
    <row r="126" spans="1:65" s="2" customFormat="1" ht="19.5">
      <c r="A126" s="36"/>
      <c r="B126" s="37"/>
      <c r="C126" s="38"/>
      <c r="D126" s="186" t="s">
        <v>137</v>
      </c>
      <c r="E126" s="38"/>
      <c r="F126" s="214" t="s">
        <v>187</v>
      </c>
      <c r="G126" s="38"/>
      <c r="H126" s="38"/>
      <c r="I126" s="188"/>
      <c r="J126" s="38"/>
      <c r="K126" s="38"/>
      <c r="L126" s="41"/>
      <c r="M126" s="189"/>
      <c r="N126" s="190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137</v>
      </c>
      <c r="AU126" s="19" t="s">
        <v>78</v>
      </c>
    </row>
    <row r="127" spans="1:65" s="13" customFormat="1" ht="11.25">
      <c r="B127" s="193"/>
      <c r="C127" s="194"/>
      <c r="D127" s="186" t="s">
        <v>127</v>
      </c>
      <c r="E127" s="195" t="s">
        <v>19</v>
      </c>
      <c r="F127" s="196" t="s">
        <v>496</v>
      </c>
      <c r="G127" s="194"/>
      <c r="H127" s="195" t="s">
        <v>19</v>
      </c>
      <c r="I127" s="197"/>
      <c r="J127" s="194"/>
      <c r="K127" s="194"/>
      <c r="L127" s="198"/>
      <c r="M127" s="199"/>
      <c r="N127" s="200"/>
      <c r="O127" s="200"/>
      <c r="P127" s="200"/>
      <c r="Q127" s="200"/>
      <c r="R127" s="200"/>
      <c r="S127" s="200"/>
      <c r="T127" s="201"/>
      <c r="AT127" s="202" t="s">
        <v>127</v>
      </c>
      <c r="AU127" s="202" t="s">
        <v>78</v>
      </c>
      <c r="AV127" s="13" t="s">
        <v>78</v>
      </c>
      <c r="AW127" s="13" t="s">
        <v>32</v>
      </c>
      <c r="AX127" s="13" t="s">
        <v>71</v>
      </c>
      <c r="AY127" s="202" t="s">
        <v>114</v>
      </c>
    </row>
    <row r="128" spans="1:65" s="14" customFormat="1" ht="11.25">
      <c r="B128" s="203"/>
      <c r="C128" s="204"/>
      <c r="D128" s="186" t="s">
        <v>127</v>
      </c>
      <c r="E128" s="205" t="s">
        <v>19</v>
      </c>
      <c r="F128" s="206" t="s">
        <v>497</v>
      </c>
      <c r="G128" s="204"/>
      <c r="H128" s="207">
        <v>55.793999999999997</v>
      </c>
      <c r="I128" s="208"/>
      <c r="J128" s="204"/>
      <c r="K128" s="204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127</v>
      </c>
      <c r="AU128" s="213" t="s">
        <v>78</v>
      </c>
      <c r="AV128" s="14" t="s">
        <v>80</v>
      </c>
      <c r="AW128" s="14" t="s">
        <v>32</v>
      </c>
      <c r="AX128" s="14" t="s">
        <v>78</v>
      </c>
      <c r="AY128" s="213" t="s">
        <v>114</v>
      </c>
    </row>
    <row r="129" spans="1:65" s="2" customFormat="1" ht="14.45" customHeight="1">
      <c r="A129" s="36"/>
      <c r="B129" s="37"/>
      <c r="C129" s="173" t="s">
        <v>401</v>
      </c>
      <c r="D129" s="173" t="s">
        <v>116</v>
      </c>
      <c r="E129" s="174" t="s">
        <v>191</v>
      </c>
      <c r="F129" s="175" t="s">
        <v>192</v>
      </c>
      <c r="G129" s="176" t="s">
        <v>133</v>
      </c>
      <c r="H129" s="177">
        <v>0.19900000000000001</v>
      </c>
      <c r="I129" s="178"/>
      <c r="J129" s="179">
        <f>ROUND(I129*H129,2)</f>
        <v>0</v>
      </c>
      <c r="K129" s="175" t="s">
        <v>120</v>
      </c>
      <c r="L129" s="41"/>
      <c r="M129" s="180" t="s">
        <v>19</v>
      </c>
      <c r="N129" s="181" t="s">
        <v>42</v>
      </c>
      <c r="O129" s="66"/>
      <c r="P129" s="182">
        <f>O129*H129</f>
        <v>0</v>
      </c>
      <c r="Q129" s="182">
        <v>1.98</v>
      </c>
      <c r="R129" s="182">
        <f>Q129*H129</f>
        <v>0.39402000000000004</v>
      </c>
      <c r="S129" s="182">
        <v>0</v>
      </c>
      <c r="T129" s="183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4" t="s">
        <v>121</v>
      </c>
      <c r="AT129" s="184" t="s">
        <v>116</v>
      </c>
      <c r="AU129" s="184" t="s">
        <v>78</v>
      </c>
      <c r="AY129" s="19" t="s">
        <v>114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9" t="s">
        <v>78</v>
      </c>
      <c r="BK129" s="185">
        <f>ROUND(I129*H129,2)</f>
        <v>0</v>
      </c>
      <c r="BL129" s="19" t="s">
        <v>121</v>
      </c>
      <c r="BM129" s="184" t="s">
        <v>498</v>
      </c>
    </row>
    <row r="130" spans="1:65" s="2" customFormat="1" ht="11.25">
      <c r="A130" s="36"/>
      <c r="B130" s="37"/>
      <c r="C130" s="38"/>
      <c r="D130" s="186" t="s">
        <v>123</v>
      </c>
      <c r="E130" s="38"/>
      <c r="F130" s="187" t="s">
        <v>194</v>
      </c>
      <c r="G130" s="38"/>
      <c r="H130" s="38"/>
      <c r="I130" s="188"/>
      <c r="J130" s="38"/>
      <c r="K130" s="38"/>
      <c r="L130" s="41"/>
      <c r="M130" s="189"/>
      <c r="N130" s="190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123</v>
      </c>
      <c r="AU130" s="19" t="s">
        <v>78</v>
      </c>
    </row>
    <row r="131" spans="1:65" s="2" customFormat="1" ht="11.25">
      <c r="A131" s="36"/>
      <c r="B131" s="37"/>
      <c r="C131" s="38"/>
      <c r="D131" s="191" t="s">
        <v>125</v>
      </c>
      <c r="E131" s="38"/>
      <c r="F131" s="192" t="s">
        <v>195</v>
      </c>
      <c r="G131" s="38"/>
      <c r="H131" s="38"/>
      <c r="I131" s="188"/>
      <c r="J131" s="38"/>
      <c r="K131" s="38"/>
      <c r="L131" s="41"/>
      <c r="M131" s="189"/>
      <c r="N131" s="190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125</v>
      </c>
      <c r="AU131" s="19" t="s">
        <v>78</v>
      </c>
    </row>
    <row r="132" spans="1:65" s="2" customFormat="1" ht="19.5">
      <c r="A132" s="36"/>
      <c r="B132" s="37"/>
      <c r="C132" s="38"/>
      <c r="D132" s="186" t="s">
        <v>137</v>
      </c>
      <c r="E132" s="38"/>
      <c r="F132" s="214" t="s">
        <v>499</v>
      </c>
      <c r="G132" s="38"/>
      <c r="H132" s="38"/>
      <c r="I132" s="188"/>
      <c r="J132" s="38"/>
      <c r="K132" s="38"/>
      <c r="L132" s="41"/>
      <c r="M132" s="189"/>
      <c r="N132" s="190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137</v>
      </c>
      <c r="AU132" s="19" t="s">
        <v>78</v>
      </c>
    </row>
    <row r="133" spans="1:65" s="14" customFormat="1" ht="11.25">
      <c r="B133" s="203"/>
      <c r="C133" s="204"/>
      <c r="D133" s="186" t="s">
        <v>127</v>
      </c>
      <c r="E133" s="205" t="s">
        <v>19</v>
      </c>
      <c r="F133" s="206" t="s">
        <v>500</v>
      </c>
      <c r="G133" s="204"/>
      <c r="H133" s="207">
        <v>0.19900000000000001</v>
      </c>
      <c r="I133" s="208"/>
      <c r="J133" s="204"/>
      <c r="K133" s="204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127</v>
      </c>
      <c r="AU133" s="213" t="s">
        <v>78</v>
      </c>
      <c r="AV133" s="14" t="s">
        <v>80</v>
      </c>
      <c r="AW133" s="14" t="s">
        <v>32</v>
      </c>
      <c r="AX133" s="14" t="s">
        <v>71</v>
      </c>
      <c r="AY133" s="213" t="s">
        <v>114</v>
      </c>
    </row>
    <row r="134" spans="1:65" s="15" customFormat="1" ht="11.25">
      <c r="B134" s="215"/>
      <c r="C134" s="216"/>
      <c r="D134" s="186" t="s">
        <v>127</v>
      </c>
      <c r="E134" s="217" t="s">
        <v>19</v>
      </c>
      <c r="F134" s="218" t="s">
        <v>198</v>
      </c>
      <c r="G134" s="216"/>
      <c r="H134" s="219">
        <v>0.19900000000000001</v>
      </c>
      <c r="I134" s="220"/>
      <c r="J134" s="216"/>
      <c r="K134" s="216"/>
      <c r="L134" s="221"/>
      <c r="M134" s="222"/>
      <c r="N134" s="223"/>
      <c r="O134" s="223"/>
      <c r="P134" s="223"/>
      <c r="Q134" s="223"/>
      <c r="R134" s="223"/>
      <c r="S134" s="223"/>
      <c r="T134" s="224"/>
      <c r="AT134" s="225" t="s">
        <v>127</v>
      </c>
      <c r="AU134" s="225" t="s">
        <v>78</v>
      </c>
      <c r="AV134" s="15" t="s">
        <v>121</v>
      </c>
      <c r="AW134" s="15" t="s">
        <v>32</v>
      </c>
      <c r="AX134" s="15" t="s">
        <v>78</v>
      </c>
      <c r="AY134" s="225" t="s">
        <v>114</v>
      </c>
    </row>
    <row r="135" spans="1:65" s="2" customFormat="1" ht="14.45" customHeight="1">
      <c r="A135" s="36"/>
      <c r="B135" s="37"/>
      <c r="C135" s="173" t="s">
        <v>456</v>
      </c>
      <c r="D135" s="173" t="s">
        <v>116</v>
      </c>
      <c r="E135" s="174" t="s">
        <v>200</v>
      </c>
      <c r="F135" s="175" t="s">
        <v>201</v>
      </c>
      <c r="G135" s="176" t="s">
        <v>202</v>
      </c>
      <c r="H135" s="177">
        <v>2.302</v>
      </c>
      <c r="I135" s="178"/>
      <c r="J135" s="179">
        <f>ROUND(I135*H135,2)</f>
        <v>0</v>
      </c>
      <c r="K135" s="175" t="s">
        <v>120</v>
      </c>
      <c r="L135" s="41"/>
      <c r="M135" s="180" t="s">
        <v>19</v>
      </c>
      <c r="N135" s="181" t="s">
        <v>42</v>
      </c>
      <c r="O135" s="66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4" t="s">
        <v>121</v>
      </c>
      <c r="AT135" s="184" t="s">
        <v>116</v>
      </c>
      <c r="AU135" s="184" t="s">
        <v>78</v>
      </c>
      <c r="AY135" s="19" t="s">
        <v>114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9" t="s">
        <v>78</v>
      </c>
      <c r="BK135" s="185">
        <f>ROUND(I135*H135,2)</f>
        <v>0</v>
      </c>
      <c r="BL135" s="19" t="s">
        <v>121</v>
      </c>
      <c r="BM135" s="184" t="s">
        <v>501</v>
      </c>
    </row>
    <row r="136" spans="1:65" s="2" customFormat="1" ht="11.25">
      <c r="A136" s="36"/>
      <c r="B136" s="37"/>
      <c r="C136" s="38"/>
      <c r="D136" s="186" t="s">
        <v>123</v>
      </c>
      <c r="E136" s="38"/>
      <c r="F136" s="187" t="s">
        <v>204</v>
      </c>
      <c r="G136" s="38"/>
      <c r="H136" s="38"/>
      <c r="I136" s="188"/>
      <c r="J136" s="38"/>
      <c r="K136" s="38"/>
      <c r="L136" s="41"/>
      <c r="M136" s="189"/>
      <c r="N136" s="190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123</v>
      </c>
      <c r="AU136" s="19" t="s">
        <v>78</v>
      </c>
    </row>
    <row r="137" spans="1:65" s="2" customFormat="1" ht="11.25">
      <c r="A137" s="36"/>
      <c r="B137" s="37"/>
      <c r="C137" s="38"/>
      <c r="D137" s="191" t="s">
        <v>125</v>
      </c>
      <c r="E137" s="38"/>
      <c r="F137" s="192" t="s">
        <v>205</v>
      </c>
      <c r="G137" s="38"/>
      <c r="H137" s="38"/>
      <c r="I137" s="188"/>
      <c r="J137" s="38"/>
      <c r="K137" s="38"/>
      <c r="L137" s="41"/>
      <c r="M137" s="189"/>
      <c r="N137" s="190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125</v>
      </c>
      <c r="AU137" s="19" t="s">
        <v>78</v>
      </c>
    </row>
    <row r="138" spans="1:65" s="2" customFormat="1" ht="19.5">
      <c r="A138" s="36"/>
      <c r="B138" s="37"/>
      <c r="C138" s="38"/>
      <c r="D138" s="186" t="s">
        <v>137</v>
      </c>
      <c r="E138" s="38"/>
      <c r="F138" s="214" t="s">
        <v>502</v>
      </c>
      <c r="G138" s="38"/>
      <c r="H138" s="38"/>
      <c r="I138" s="188"/>
      <c r="J138" s="38"/>
      <c r="K138" s="38"/>
      <c r="L138" s="41"/>
      <c r="M138" s="189"/>
      <c r="N138" s="190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137</v>
      </c>
      <c r="AU138" s="19" t="s">
        <v>78</v>
      </c>
    </row>
    <row r="139" spans="1:65" s="14" customFormat="1" ht="11.25">
      <c r="B139" s="203"/>
      <c r="C139" s="204"/>
      <c r="D139" s="186" t="s">
        <v>127</v>
      </c>
      <c r="E139" s="205" t="s">
        <v>19</v>
      </c>
      <c r="F139" s="206" t="s">
        <v>503</v>
      </c>
      <c r="G139" s="204"/>
      <c r="H139" s="207">
        <v>2.302</v>
      </c>
      <c r="I139" s="208"/>
      <c r="J139" s="204"/>
      <c r="K139" s="204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127</v>
      </c>
      <c r="AU139" s="213" t="s">
        <v>78</v>
      </c>
      <c r="AV139" s="14" t="s">
        <v>80</v>
      </c>
      <c r="AW139" s="14" t="s">
        <v>32</v>
      </c>
      <c r="AX139" s="14" t="s">
        <v>71</v>
      </c>
      <c r="AY139" s="213" t="s">
        <v>114</v>
      </c>
    </row>
    <row r="140" spans="1:65" s="15" customFormat="1" ht="11.25">
      <c r="B140" s="215"/>
      <c r="C140" s="216"/>
      <c r="D140" s="186" t="s">
        <v>127</v>
      </c>
      <c r="E140" s="217" t="s">
        <v>19</v>
      </c>
      <c r="F140" s="218" t="s">
        <v>198</v>
      </c>
      <c r="G140" s="216"/>
      <c r="H140" s="219">
        <v>2.302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127</v>
      </c>
      <c r="AU140" s="225" t="s">
        <v>78</v>
      </c>
      <c r="AV140" s="15" t="s">
        <v>121</v>
      </c>
      <c r="AW140" s="15" t="s">
        <v>32</v>
      </c>
      <c r="AX140" s="15" t="s">
        <v>78</v>
      </c>
      <c r="AY140" s="225" t="s">
        <v>114</v>
      </c>
    </row>
    <row r="141" spans="1:65" s="2" customFormat="1" ht="14.45" customHeight="1">
      <c r="A141" s="36"/>
      <c r="B141" s="37"/>
      <c r="C141" s="173" t="s">
        <v>371</v>
      </c>
      <c r="D141" s="173" t="s">
        <v>116</v>
      </c>
      <c r="E141" s="174" t="s">
        <v>209</v>
      </c>
      <c r="F141" s="175" t="s">
        <v>210</v>
      </c>
      <c r="G141" s="176" t="s">
        <v>133</v>
      </c>
      <c r="H141" s="177">
        <v>3.15</v>
      </c>
      <c r="I141" s="178"/>
      <c r="J141" s="179">
        <f>ROUND(I141*H141,2)</f>
        <v>0</v>
      </c>
      <c r="K141" s="175" t="s">
        <v>120</v>
      </c>
      <c r="L141" s="41"/>
      <c r="M141" s="180" t="s">
        <v>19</v>
      </c>
      <c r="N141" s="181" t="s">
        <v>42</v>
      </c>
      <c r="O141" s="6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4" t="s">
        <v>121</v>
      </c>
      <c r="AT141" s="184" t="s">
        <v>116</v>
      </c>
      <c r="AU141" s="184" t="s">
        <v>78</v>
      </c>
      <c r="AY141" s="19" t="s">
        <v>114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9" t="s">
        <v>78</v>
      </c>
      <c r="BK141" s="185">
        <f>ROUND(I141*H141,2)</f>
        <v>0</v>
      </c>
      <c r="BL141" s="19" t="s">
        <v>121</v>
      </c>
      <c r="BM141" s="184" t="s">
        <v>504</v>
      </c>
    </row>
    <row r="142" spans="1:65" s="2" customFormat="1" ht="11.25">
      <c r="A142" s="36"/>
      <c r="B142" s="37"/>
      <c r="C142" s="38"/>
      <c r="D142" s="186" t="s">
        <v>123</v>
      </c>
      <c r="E142" s="38"/>
      <c r="F142" s="187" t="s">
        <v>212</v>
      </c>
      <c r="G142" s="38"/>
      <c r="H142" s="38"/>
      <c r="I142" s="188"/>
      <c r="J142" s="38"/>
      <c r="K142" s="38"/>
      <c r="L142" s="41"/>
      <c r="M142" s="189"/>
      <c r="N142" s="190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123</v>
      </c>
      <c r="AU142" s="19" t="s">
        <v>78</v>
      </c>
    </row>
    <row r="143" spans="1:65" s="2" customFormat="1" ht="11.25">
      <c r="A143" s="36"/>
      <c r="B143" s="37"/>
      <c r="C143" s="38"/>
      <c r="D143" s="191" t="s">
        <v>125</v>
      </c>
      <c r="E143" s="38"/>
      <c r="F143" s="192" t="s">
        <v>213</v>
      </c>
      <c r="G143" s="38"/>
      <c r="H143" s="38"/>
      <c r="I143" s="188"/>
      <c r="J143" s="38"/>
      <c r="K143" s="38"/>
      <c r="L143" s="41"/>
      <c r="M143" s="189"/>
      <c r="N143" s="190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125</v>
      </c>
      <c r="AU143" s="19" t="s">
        <v>78</v>
      </c>
    </row>
    <row r="144" spans="1:65" s="2" customFormat="1" ht="19.5">
      <c r="A144" s="36"/>
      <c r="B144" s="37"/>
      <c r="C144" s="38"/>
      <c r="D144" s="186" t="s">
        <v>137</v>
      </c>
      <c r="E144" s="38"/>
      <c r="F144" s="214" t="s">
        <v>214</v>
      </c>
      <c r="G144" s="38"/>
      <c r="H144" s="38"/>
      <c r="I144" s="188"/>
      <c r="J144" s="38"/>
      <c r="K144" s="38"/>
      <c r="L144" s="41"/>
      <c r="M144" s="189"/>
      <c r="N144" s="190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137</v>
      </c>
      <c r="AU144" s="19" t="s">
        <v>78</v>
      </c>
    </row>
    <row r="145" spans="1:65" s="13" customFormat="1" ht="11.25">
      <c r="B145" s="193"/>
      <c r="C145" s="194"/>
      <c r="D145" s="186" t="s">
        <v>127</v>
      </c>
      <c r="E145" s="195" t="s">
        <v>19</v>
      </c>
      <c r="F145" s="196" t="s">
        <v>505</v>
      </c>
      <c r="G145" s="194"/>
      <c r="H145" s="195" t="s">
        <v>19</v>
      </c>
      <c r="I145" s="197"/>
      <c r="J145" s="194"/>
      <c r="K145" s="194"/>
      <c r="L145" s="198"/>
      <c r="M145" s="199"/>
      <c r="N145" s="200"/>
      <c r="O145" s="200"/>
      <c r="P145" s="200"/>
      <c r="Q145" s="200"/>
      <c r="R145" s="200"/>
      <c r="S145" s="200"/>
      <c r="T145" s="201"/>
      <c r="AT145" s="202" t="s">
        <v>127</v>
      </c>
      <c r="AU145" s="202" t="s">
        <v>78</v>
      </c>
      <c r="AV145" s="13" t="s">
        <v>78</v>
      </c>
      <c r="AW145" s="13" t="s">
        <v>32</v>
      </c>
      <c r="AX145" s="13" t="s">
        <v>71</v>
      </c>
      <c r="AY145" s="202" t="s">
        <v>114</v>
      </c>
    </row>
    <row r="146" spans="1:65" s="14" customFormat="1" ht="11.25">
      <c r="B146" s="203"/>
      <c r="C146" s="204"/>
      <c r="D146" s="186" t="s">
        <v>127</v>
      </c>
      <c r="E146" s="205" t="s">
        <v>19</v>
      </c>
      <c r="F146" s="206" t="s">
        <v>506</v>
      </c>
      <c r="G146" s="204"/>
      <c r="H146" s="207">
        <v>3.15</v>
      </c>
      <c r="I146" s="208"/>
      <c r="J146" s="204"/>
      <c r="K146" s="204"/>
      <c r="L146" s="209"/>
      <c r="M146" s="210"/>
      <c r="N146" s="211"/>
      <c r="O146" s="211"/>
      <c r="P146" s="211"/>
      <c r="Q146" s="211"/>
      <c r="R146" s="211"/>
      <c r="S146" s="211"/>
      <c r="T146" s="212"/>
      <c r="AT146" s="213" t="s">
        <v>127</v>
      </c>
      <c r="AU146" s="213" t="s">
        <v>78</v>
      </c>
      <c r="AV146" s="14" t="s">
        <v>80</v>
      </c>
      <c r="AW146" s="14" t="s">
        <v>32</v>
      </c>
      <c r="AX146" s="14" t="s">
        <v>78</v>
      </c>
      <c r="AY146" s="213" t="s">
        <v>114</v>
      </c>
    </row>
    <row r="147" spans="1:65" s="2" customFormat="1" ht="14.45" customHeight="1">
      <c r="A147" s="36"/>
      <c r="B147" s="37"/>
      <c r="C147" s="173" t="s">
        <v>379</v>
      </c>
      <c r="D147" s="173" t="s">
        <v>116</v>
      </c>
      <c r="E147" s="174" t="s">
        <v>218</v>
      </c>
      <c r="F147" s="175" t="s">
        <v>219</v>
      </c>
      <c r="G147" s="176" t="s">
        <v>220</v>
      </c>
      <c r="H147" s="177">
        <v>3</v>
      </c>
      <c r="I147" s="178"/>
      <c r="J147" s="179">
        <f>ROUND(I147*H147,2)</f>
        <v>0</v>
      </c>
      <c r="K147" s="175" t="s">
        <v>120</v>
      </c>
      <c r="L147" s="41"/>
      <c r="M147" s="180" t="s">
        <v>19</v>
      </c>
      <c r="N147" s="181" t="s">
        <v>42</v>
      </c>
      <c r="O147" s="6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4" t="s">
        <v>121</v>
      </c>
      <c r="AT147" s="184" t="s">
        <v>116</v>
      </c>
      <c r="AU147" s="184" t="s">
        <v>78</v>
      </c>
      <c r="AY147" s="19" t="s">
        <v>114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9" t="s">
        <v>78</v>
      </c>
      <c r="BK147" s="185">
        <f>ROUND(I147*H147,2)</f>
        <v>0</v>
      </c>
      <c r="BL147" s="19" t="s">
        <v>121</v>
      </c>
      <c r="BM147" s="184" t="s">
        <v>507</v>
      </c>
    </row>
    <row r="148" spans="1:65" s="2" customFormat="1" ht="11.25">
      <c r="A148" s="36"/>
      <c r="B148" s="37"/>
      <c r="C148" s="38"/>
      <c r="D148" s="186" t="s">
        <v>123</v>
      </c>
      <c r="E148" s="38"/>
      <c r="F148" s="187" t="s">
        <v>222</v>
      </c>
      <c r="G148" s="38"/>
      <c r="H148" s="38"/>
      <c r="I148" s="188"/>
      <c r="J148" s="38"/>
      <c r="K148" s="38"/>
      <c r="L148" s="41"/>
      <c r="M148" s="189"/>
      <c r="N148" s="190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123</v>
      </c>
      <c r="AU148" s="19" t="s">
        <v>78</v>
      </c>
    </row>
    <row r="149" spans="1:65" s="2" customFormat="1" ht="11.25">
      <c r="A149" s="36"/>
      <c r="B149" s="37"/>
      <c r="C149" s="38"/>
      <c r="D149" s="191" t="s">
        <v>125</v>
      </c>
      <c r="E149" s="38"/>
      <c r="F149" s="192" t="s">
        <v>223</v>
      </c>
      <c r="G149" s="38"/>
      <c r="H149" s="38"/>
      <c r="I149" s="188"/>
      <c r="J149" s="38"/>
      <c r="K149" s="38"/>
      <c r="L149" s="41"/>
      <c r="M149" s="189"/>
      <c r="N149" s="190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125</v>
      </c>
      <c r="AU149" s="19" t="s">
        <v>78</v>
      </c>
    </row>
    <row r="150" spans="1:65" s="2" customFormat="1" ht="19.5">
      <c r="A150" s="36"/>
      <c r="B150" s="37"/>
      <c r="C150" s="38"/>
      <c r="D150" s="186" t="s">
        <v>137</v>
      </c>
      <c r="E150" s="38"/>
      <c r="F150" s="214" t="s">
        <v>508</v>
      </c>
      <c r="G150" s="38"/>
      <c r="H150" s="38"/>
      <c r="I150" s="188"/>
      <c r="J150" s="38"/>
      <c r="K150" s="38"/>
      <c r="L150" s="41"/>
      <c r="M150" s="189"/>
      <c r="N150" s="190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137</v>
      </c>
      <c r="AU150" s="19" t="s">
        <v>78</v>
      </c>
    </row>
    <row r="151" spans="1:65" s="2" customFormat="1" ht="14.45" customHeight="1">
      <c r="A151" s="36"/>
      <c r="B151" s="37"/>
      <c r="C151" s="173" t="s">
        <v>509</v>
      </c>
      <c r="D151" s="173" t="s">
        <v>116</v>
      </c>
      <c r="E151" s="174" t="s">
        <v>409</v>
      </c>
      <c r="F151" s="175" t="s">
        <v>410</v>
      </c>
      <c r="G151" s="176" t="s">
        <v>202</v>
      </c>
      <c r="H151" s="177">
        <v>35</v>
      </c>
      <c r="I151" s="178"/>
      <c r="J151" s="179">
        <f>ROUND(I151*H151,2)</f>
        <v>0</v>
      </c>
      <c r="K151" s="175" t="s">
        <v>120</v>
      </c>
      <c r="L151" s="41"/>
      <c r="M151" s="180" t="s">
        <v>19</v>
      </c>
      <c r="N151" s="181" t="s">
        <v>42</v>
      </c>
      <c r="O151" s="66"/>
      <c r="P151" s="182">
        <f>O151*H151</f>
        <v>0</v>
      </c>
      <c r="Q151" s="182">
        <v>0</v>
      </c>
      <c r="R151" s="182">
        <f>Q151*H151</f>
        <v>0</v>
      </c>
      <c r="S151" s="182">
        <v>0.32</v>
      </c>
      <c r="T151" s="183">
        <f>S151*H151</f>
        <v>11.200000000000001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4" t="s">
        <v>121</v>
      </c>
      <c r="AT151" s="184" t="s">
        <v>116</v>
      </c>
      <c r="AU151" s="184" t="s">
        <v>78</v>
      </c>
      <c r="AY151" s="19" t="s">
        <v>114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9" t="s">
        <v>78</v>
      </c>
      <c r="BK151" s="185">
        <f>ROUND(I151*H151,2)</f>
        <v>0</v>
      </c>
      <c r="BL151" s="19" t="s">
        <v>121</v>
      </c>
      <c r="BM151" s="184" t="s">
        <v>510</v>
      </c>
    </row>
    <row r="152" spans="1:65" s="2" customFormat="1" ht="11.25">
      <c r="A152" s="36"/>
      <c r="B152" s="37"/>
      <c r="C152" s="38"/>
      <c r="D152" s="186" t="s">
        <v>123</v>
      </c>
      <c r="E152" s="38"/>
      <c r="F152" s="187" t="s">
        <v>412</v>
      </c>
      <c r="G152" s="38"/>
      <c r="H152" s="38"/>
      <c r="I152" s="188"/>
      <c r="J152" s="38"/>
      <c r="K152" s="38"/>
      <c r="L152" s="41"/>
      <c r="M152" s="189"/>
      <c r="N152" s="190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123</v>
      </c>
      <c r="AU152" s="19" t="s">
        <v>78</v>
      </c>
    </row>
    <row r="153" spans="1:65" s="2" customFormat="1" ht="11.25">
      <c r="A153" s="36"/>
      <c r="B153" s="37"/>
      <c r="C153" s="38"/>
      <c r="D153" s="191" t="s">
        <v>125</v>
      </c>
      <c r="E153" s="38"/>
      <c r="F153" s="192" t="s">
        <v>413</v>
      </c>
      <c r="G153" s="38"/>
      <c r="H153" s="38"/>
      <c r="I153" s="188"/>
      <c r="J153" s="38"/>
      <c r="K153" s="38"/>
      <c r="L153" s="41"/>
      <c r="M153" s="189"/>
      <c r="N153" s="190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125</v>
      </c>
      <c r="AU153" s="19" t="s">
        <v>78</v>
      </c>
    </row>
    <row r="154" spans="1:65" s="2" customFormat="1" ht="19.5">
      <c r="A154" s="36"/>
      <c r="B154" s="37"/>
      <c r="C154" s="38"/>
      <c r="D154" s="186" t="s">
        <v>137</v>
      </c>
      <c r="E154" s="38"/>
      <c r="F154" s="214" t="s">
        <v>511</v>
      </c>
      <c r="G154" s="38"/>
      <c r="H154" s="38"/>
      <c r="I154" s="188"/>
      <c r="J154" s="38"/>
      <c r="K154" s="38"/>
      <c r="L154" s="41"/>
      <c r="M154" s="189"/>
      <c r="N154" s="190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137</v>
      </c>
      <c r="AU154" s="19" t="s">
        <v>78</v>
      </c>
    </row>
    <row r="155" spans="1:65" s="14" customFormat="1" ht="11.25">
      <c r="B155" s="203"/>
      <c r="C155" s="204"/>
      <c r="D155" s="186" t="s">
        <v>127</v>
      </c>
      <c r="E155" s="205" t="s">
        <v>19</v>
      </c>
      <c r="F155" s="206" t="s">
        <v>512</v>
      </c>
      <c r="G155" s="204"/>
      <c r="H155" s="207">
        <v>35</v>
      </c>
      <c r="I155" s="208"/>
      <c r="J155" s="204"/>
      <c r="K155" s="204"/>
      <c r="L155" s="209"/>
      <c r="M155" s="210"/>
      <c r="N155" s="211"/>
      <c r="O155" s="211"/>
      <c r="P155" s="211"/>
      <c r="Q155" s="211"/>
      <c r="R155" s="211"/>
      <c r="S155" s="211"/>
      <c r="T155" s="212"/>
      <c r="AT155" s="213" t="s">
        <v>127</v>
      </c>
      <c r="AU155" s="213" t="s">
        <v>78</v>
      </c>
      <c r="AV155" s="14" t="s">
        <v>80</v>
      </c>
      <c r="AW155" s="14" t="s">
        <v>32</v>
      </c>
      <c r="AX155" s="14" t="s">
        <v>78</v>
      </c>
      <c r="AY155" s="213" t="s">
        <v>114</v>
      </c>
    </row>
    <row r="156" spans="1:65" s="2" customFormat="1" ht="14.45" customHeight="1">
      <c r="A156" s="36"/>
      <c r="B156" s="37"/>
      <c r="C156" s="173" t="s">
        <v>8</v>
      </c>
      <c r="D156" s="173" t="s">
        <v>116</v>
      </c>
      <c r="E156" s="174" t="s">
        <v>226</v>
      </c>
      <c r="F156" s="175" t="s">
        <v>227</v>
      </c>
      <c r="G156" s="176" t="s">
        <v>133</v>
      </c>
      <c r="H156" s="177">
        <v>0.59</v>
      </c>
      <c r="I156" s="178"/>
      <c r="J156" s="179">
        <f>ROUND(I156*H156,2)</f>
        <v>0</v>
      </c>
      <c r="K156" s="175" t="s">
        <v>120</v>
      </c>
      <c r="L156" s="41"/>
      <c r="M156" s="180" t="s">
        <v>19</v>
      </c>
      <c r="N156" s="181" t="s">
        <v>42</v>
      </c>
      <c r="O156" s="66"/>
      <c r="P156" s="182">
        <f>O156*H156</f>
        <v>0</v>
      </c>
      <c r="Q156" s="182">
        <v>0</v>
      </c>
      <c r="R156" s="182">
        <f>Q156*H156</f>
        <v>0</v>
      </c>
      <c r="S156" s="182">
        <v>2</v>
      </c>
      <c r="T156" s="183">
        <f>S156*H156</f>
        <v>1.18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4" t="s">
        <v>121</v>
      </c>
      <c r="AT156" s="184" t="s">
        <v>116</v>
      </c>
      <c r="AU156" s="184" t="s">
        <v>78</v>
      </c>
      <c r="AY156" s="19" t="s">
        <v>114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9" t="s">
        <v>78</v>
      </c>
      <c r="BK156" s="185">
        <f>ROUND(I156*H156,2)</f>
        <v>0</v>
      </c>
      <c r="BL156" s="19" t="s">
        <v>121</v>
      </c>
      <c r="BM156" s="184" t="s">
        <v>513</v>
      </c>
    </row>
    <row r="157" spans="1:65" s="2" customFormat="1" ht="11.25">
      <c r="A157" s="36"/>
      <c r="B157" s="37"/>
      <c r="C157" s="38"/>
      <c r="D157" s="186" t="s">
        <v>123</v>
      </c>
      <c r="E157" s="38"/>
      <c r="F157" s="187" t="s">
        <v>229</v>
      </c>
      <c r="G157" s="38"/>
      <c r="H157" s="38"/>
      <c r="I157" s="188"/>
      <c r="J157" s="38"/>
      <c r="K157" s="38"/>
      <c r="L157" s="41"/>
      <c r="M157" s="189"/>
      <c r="N157" s="190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123</v>
      </c>
      <c r="AU157" s="19" t="s">
        <v>78</v>
      </c>
    </row>
    <row r="158" spans="1:65" s="2" customFormat="1" ht="11.25">
      <c r="A158" s="36"/>
      <c r="B158" s="37"/>
      <c r="C158" s="38"/>
      <c r="D158" s="191" t="s">
        <v>125</v>
      </c>
      <c r="E158" s="38"/>
      <c r="F158" s="192" t="s">
        <v>230</v>
      </c>
      <c r="G158" s="38"/>
      <c r="H158" s="38"/>
      <c r="I158" s="188"/>
      <c r="J158" s="38"/>
      <c r="K158" s="38"/>
      <c r="L158" s="41"/>
      <c r="M158" s="189"/>
      <c r="N158" s="190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125</v>
      </c>
      <c r="AU158" s="19" t="s">
        <v>78</v>
      </c>
    </row>
    <row r="159" spans="1:65" s="2" customFormat="1" ht="19.5">
      <c r="A159" s="36"/>
      <c r="B159" s="37"/>
      <c r="C159" s="38"/>
      <c r="D159" s="186" t="s">
        <v>137</v>
      </c>
      <c r="E159" s="38"/>
      <c r="F159" s="214" t="s">
        <v>514</v>
      </c>
      <c r="G159" s="38"/>
      <c r="H159" s="38"/>
      <c r="I159" s="188"/>
      <c r="J159" s="38"/>
      <c r="K159" s="38"/>
      <c r="L159" s="41"/>
      <c r="M159" s="189"/>
      <c r="N159" s="190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137</v>
      </c>
      <c r="AU159" s="19" t="s">
        <v>78</v>
      </c>
    </row>
    <row r="160" spans="1:65" s="14" customFormat="1" ht="11.25">
      <c r="B160" s="203"/>
      <c r="C160" s="204"/>
      <c r="D160" s="186" t="s">
        <v>127</v>
      </c>
      <c r="E160" s="205" t="s">
        <v>19</v>
      </c>
      <c r="F160" s="206" t="s">
        <v>515</v>
      </c>
      <c r="G160" s="204"/>
      <c r="H160" s="207">
        <v>0.59</v>
      </c>
      <c r="I160" s="208"/>
      <c r="J160" s="204"/>
      <c r="K160" s="204"/>
      <c r="L160" s="209"/>
      <c r="M160" s="210"/>
      <c r="N160" s="211"/>
      <c r="O160" s="211"/>
      <c r="P160" s="211"/>
      <c r="Q160" s="211"/>
      <c r="R160" s="211"/>
      <c r="S160" s="211"/>
      <c r="T160" s="212"/>
      <c r="AT160" s="213" t="s">
        <v>127</v>
      </c>
      <c r="AU160" s="213" t="s">
        <v>78</v>
      </c>
      <c r="AV160" s="14" t="s">
        <v>80</v>
      </c>
      <c r="AW160" s="14" t="s">
        <v>32</v>
      </c>
      <c r="AX160" s="14" t="s">
        <v>78</v>
      </c>
      <c r="AY160" s="213" t="s">
        <v>114</v>
      </c>
    </row>
    <row r="161" spans="1:65" s="2" customFormat="1" ht="14.45" customHeight="1">
      <c r="A161" s="36"/>
      <c r="B161" s="37"/>
      <c r="C161" s="173" t="s">
        <v>394</v>
      </c>
      <c r="D161" s="173" t="s">
        <v>116</v>
      </c>
      <c r="E161" s="174" t="s">
        <v>234</v>
      </c>
      <c r="F161" s="175" t="s">
        <v>235</v>
      </c>
      <c r="G161" s="176" t="s">
        <v>133</v>
      </c>
      <c r="H161" s="177">
        <v>0.27100000000000002</v>
      </c>
      <c r="I161" s="178"/>
      <c r="J161" s="179">
        <f>ROUND(I161*H161,2)</f>
        <v>0</v>
      </c>
      <c r="K161" s="175" t="s">
        <v>120</v>
      </c>
      <c r="L161" s="41"/>
      <c r="M161" s="180" t="s">
        <v>19</v>
      </c>
      <c r="N161" s="181" t="s">
        <v>42</v>
      </c>
      <c r="O161" s="66"/>
      <c r="P161" s="182">
        <f>O161*H161</f>
        <v>0</v>
      </c>
      <c r="Q161" s="182">
        <v>0</v>
      </c>
      <c r="R161" s="182">
        <f>Q161*H161</f>
        <v>0</v>
      </c>
      <c r="S161" s="182">
        <v>1.92</v>
      </c>
      <c r="T161" s="183">
        <f>S161*H161</f>
        <v>0.52032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4" t="s">
        <v>121</v>
      </c>
      <c r="AT161" s="184" t="s">
        <v>116</v>
      </c>
      <c r="AU161" s="184" t="s">
        <v>78</v>
      </c>
      <c r="AY161" s="19" t="s">
        <v>114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9" t="s">
        <v>78</v>
      </c>
      <c r="BK161" s="185">
        <f>ROUND(I161*H161,2)</f>
        <v>0</v>
      </c>
      <c r="BL161" s="19" t="s">
        <v>121</v>
      </c>
      <c r="BM161" s="184" t="s">
        <v>516</v>
      </c>
    </row>
    <row r="162" spans="1:65" s="2" customFormat="1" ht="11.25">
      <c r="A162" s="36"/>
      <c r="B162" s="37"/>
      <c r="C162" s="38"/>
      <c r="D162" s="186" t="s">
        <v>123</v>
      </c>
      <c r="E162" s="38"/>
      <c r="F162" s="187" t="s">
        <v>237</v>
      </c>
      <c r="G162" s="38"/>
      <c r="H162" s="38"/>
      <c r="I162" s="188"/>
      <c r="J162" s="38"/>
      <c r="K162" s="38"/>
      <c r="L162" s="41"/>
      <c r="M162" s="189"/>
      <c r="N162" s="190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123</v>
      </c>
      <c r="AU162" s="19" t="s">
        <v>78</v>
      </c>
    </row>
    <row r="163" spans="1:65" s="2" customFormat="1" ht="11.25">
      <c r="A163" s="36"/>
      <c r="B163" s="37"/>
      <c r="C163" s="38"/>
      <c r="D163" s="191" t="s">
        <v>125</v>
      </c>
      <c r="E163" s="38"/>
      <c r="F163" s="192" t="s">
        <v>238</v>
      </c>
      <c r="G163" s="38"/>
      <c r="H163" s="38"/>
      <c r="I163" s="188"/>
      <c r="J163" s="38"/>
      <c r="K163" s="38"/>
      <c r="L163" s="41"/>
      <c r="M163" s="189"/>
      <c r="N163" s="190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125</v>
      </c>
      <c r="AU163" s="19" t="s">
        <v>78</v>
      </c>
    </row>
    <row r="164" spans="1:65" s="2" customFormat="1" ht="19.5">
      <c r="A164" s="36"/>
      <c r="B164" s="37"/>
      <c r="C164" s="38"/>
      <c r="D164" s="186" t="s">
        <v>137</v>
      </c>
      <c r="E164" s="38"/>
      <c r="F164" s="214" t="s">
        <v>517</v>
      </c>
      <c r="G164" s="38"/>
      <c r="H164" s="38"/>
      <c r="I164" s="188"/>
      <c r="J164" s="38"/>
      <c r="K164" s="38"/>
      <c r="L164" s="41"/>
      <c r="M164" s="189"/>
      <c r="N164" s="190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137</v>
      </c>
      <c r="AU164" s="19" t="s">
        <v>78</v>
      </c>
    </row>
    <row r="165" spans="1:65" s="14" customFormat="1" ht="11.25">
      <c r="B165" s="203"/>
      <c r="C165" s="204"/>
      <c r="D165" s="186" t="s">
        <v>127</v>
      </c>
      <c r="E165" s="205" t="s">
        <v>19</v>
      </c>
      <c r="F165" s="206" t="s">
        <v>518</v>
      </c>
      <c r="G165" s="204"/>
      <c r="H165" s="207">
        <v>0.27100000000000002</v>
      </c>
      <c r="I165" s="208"/>
      <c r="J165" s="204"/>
      <c r="K165" s="204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127</v>
      </c>
      <c r="AU165" s="213" t="s">
        <v>78</v>
      </c>
      <c r="AV165" s="14" t="s">
        <v>80</v>
      </c>
      <c r="AW165" s="14" t="s">
        <v>32</v>
      </c>
      <c r="AX165" s="14" t="s">
        <v>78</v>
      </c>
      <c r="AY165" s="213" t="s">
        <v>114</v>
      </c>
    </row>
    <row r="166" spans="1:65" s="2" customFormat="1" ht="14.45" customHeight="1">
      <c r="A166" s="36"/>
      <c r="B166" s="37"/>
      <c r="C166" s="173" t="s">
        <v>408</v>
      </c>
      <c r="D166" s="173" t="s">
        <v>116</v>
      </c>
      <c r="E166" s="174" t="s">
        <v>242</v>
      </c>
      <c r="F166" s="175" t="s">
        <v>243</v>
      </c>
      <c r="G166" s="176" t="s">
        <v>133</v>
      </c>
      <c r="H166" s="177">
        <v>0.11799999999999999</v>
      </c>
      <c r="I166" s="178"/>
      <c r="J166" s="179">
        <f>ROUND(I166*H166,2)</f>
        <v>0</v>
      </c>
      <c r="K166" s="175" t="s">
        <v>120</v>
      </c>
      <c r="L166" s="41"/>
      <c r="M166" s="180" t="s">
        <v>19</v>
      </c>
      <c r="N166" s="181" t="s">
        <v>42</v>
      </c>
      <c r="O166" s="66"/>
      <c r="P166" s="182">
        <f>O166*H166</f>
        <v>0</v>
      </c>
      <c r="Q166" s="182">
        <v>2.5018699999999998</v>
      </c>
      <c r="R166" s="182">
        <f>Q166*H166</f>
        <v>0.29522065999999997</v>
      </c>
      <c r="S166" s="182">
        <v>0</v>
      </c>
      <c r="T166" s="183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4" t="s">
        <v>121</v>
      </c>
      <c r="AT166" s="184" t="s">
        <v>116</v>
      </c>
      <c r="AU166" s="184" t="s">
        <v>78</v>
      </c>
      <c r="AY166" s="19" t="s">
        <v>114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9" t="s">
        <v>78</v>
      </c>
      <c r="BK166" s="185">
        <f>ROUND(I166*H166,2)</f>
        <v>0</v>
      </c>
      <c r="BL166" s="19" t="s">
        <v>121</v>
      </c>
      <c r="BM166" s="184" t="s">
        <v>519</v>
      </c>
    </row>
    <row r="167" spans="1:65" s="2" customFormat="1" ht="11.25">
      <c r="A167" s="36"/>
      <c r="B167" s="37"/>
      <c r="C167" s="38"/>
      <c r="D167" s="186" t="s">
        <v>123</v>
      </c>
      <c r="E167" s="38"/>
      <c r="F167" s="187" t="s">
        <v>245</v>
      </c>
      <c r="G167" s="38"/>
      <c r="H167" s="38"/>
      <c r="I167" s="188"/>
      <c r="J167" s="38"/>
      <c r="K167" s="38"/>
      <c r="L167" s="41"/>
      <c r="M167" s="189"/>
      <c r="N167" s="190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123</v>
      </c>
      <c r="AU167" s="19" t="s">
        <v>78</v>
      </c>
    </row>
    <row r="168" spans="1:65" s="2" customFormat="1" ht="11.25">
      <c r="A168" s="36"/>
      <c r="B168" s="37"/>
      <c r="C168" s="38"/>
      <c r="D168" s="191" t="s">
        <v>125</v>
      </c>
      <c r="E168" s="38"/>
      <c r="F168" s="192" t="s">
        <v>246</v>
      </c>
      <c r="G168" s="38"/>
      <c r="H168" s="38"/>
      <c r="I168" s="188"/>
      <c r="J168" s="38"/>
      <c r="K168" s="38"/>
      <c r="L168" s="41"/>
      <c r="M168" s="189"/>
      <c r="N168" s="190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125</v>
      </c>
      <c r="AU168" s="19" t="s">
        <v>78</v>
      </c>
    </row>
    <row r="169" spans="1:65" s="2" customFormat="1" ht="19.5">
      <c r="A169" s="36"/>
      <c r="B169" s="37"/>
      <c r="C169" s="38"/>
      <c r="D169" s="186" t="s">
        <v>137</v>
      </c>
      <c r="E169" s="38"/>
      <c r="F169" s="214" t="s">
        <v>520</v>
      </c>
      <c r="G169" s="38"/>
      <c r="H169" s="38"/>
      <c r="I169" s="188"/>
      <c r="J169" s="38"/>
      <c r="K169" s="38"/>
      <c r="L169" s="41"/>
      <c r="M169" s="189"/>
      <c r="N169" s="190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137</v>
      </c>
      <c r="AU169" s="19" t="s">
        <v>78</v>
      </c>
    </row>
    <row r="170" spans="1:65" s="14" customFormat="1" ht="11.25">
      <c r="B170" s="203"/>
      <c r="C170" s="204"/>
      <c r="D170" s="186" t="s">
        <v>127</v>
      </c>
      <c r="E170" s="205" t="s">
        <v>19</v>
      </c>
      <c r="F170" s="206" t="s">
        <v>521</v>
      </c>
      <c r="G170" s="204"/>
      <c r="H170" s="207">
        <v>0.11799999999999999</v>
      </c>
      <c r="I170" s="208"/>
      <c r="J170" s="204"/>
      <c r="K170" s="204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127</v>
      </c>
      <c r="AU170" s="213" t="s">
        <v>78</v>
      </c>
      <c r="AV170" s="14" t="s">
        <v>80</v>
      </c>
      <c r="AW170" s="14" t="s">
        <v>32</v>
      </c>
      <c r="AX170" s="14" t="s">
        <v>78</v>
      </c>
      <c r="AY170" s="213" t="s">
        <v>114</v>
      </c>
    </row>
    <row r="171" spans="1:65" s="2" customFormat="1" ht="14.45" customHeight="1">
      <c r="A171" s="36"/>
      <c r="B171" s="37"/>
      <c r="C171" s="173" t="s">
        <v>415</v>
      </c>
      <c r="D171" s="173" t="s">
        <v>116</v>
      </c>
      <c r="E171" s="174" t="s">
        <v>250</v>
      </c>
      <c r="F171" s="175" t="s">
        <v>251</v>
      </c>
      <c r="G171" s="176" t="s">
        <v>133</v>
      </c>
      <c r="H171" s="177">
        <v>0.11799999999999999</v>
      </c>
      <c r="I171" s="178"/>
      <c r="J171" s="179">
        <f>ROUND(I171*H171,2)</f>
        <v>0</v>
      </c>
      <c r="K171" s="175" t="s">
        <v>120</v>
      </c>
      <c r="L171" s="41"/>
      <c r="M171" s="180" t="s">
        <v>19</v>
      </c>
      <c r="N171" s="181" t="s">
        <v>42</v>
      </c>
      <c r="O171" s="6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4" t="s">
        <v>121</v>
      </c>
      <c r="AT171" s="184" t="s">
        <v>116</v>
      </c>
      <c r="AU171" s="184" t="s">
        <v>78</v>
      </c>
      <c r="AY171" s="19" t="s">
        <v>114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9" t="s">
        <v>78</v>
      </c>
      <c r="BK171" s="185">
        <f>ROUND(I171*H171,2)</f>
        <v>0</v>
      </c>
      <c r="BL171" s="19" t="s">
        <v>121</v>
      </c>
      <c r="BM171" s="184" t="s">
        <v>522</v>
      </c>
    </row>
    <row r="172" spans="1:65" s="2" customFormat="1" ht="11.25">
      <c r="A172" s="36"/>
      <c r="B172" s="37"/>
      <c r="C172" s="38"/>
      <c r="D172" s="186" t="s">
        <v>123</v>
      </c>
      <c r="E172" s="38"/>
      <c r="F172" s="187" t="s">
        <v>253</v>
      </c>
      <c r="G172" s="38"/>
      <c r="H172" s="38"/>
      <c r="I172" s="188"/>
      <c r="J172" s="38"/>
      <c r="K172" s="38"/>
      <c r="L172" s="41"/>
      <c r="M172" s="189"/>
      <c r="N172" s="190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123</v>
      </c>
      <c r="AU172" s="19" t="s">
        <v>78</v>
      </c>
    </row>
    <row r="173" spans="1:65" s="2" customFormat="1" ht="11.25">
      <c r="A173" s="36"/>
      <c r="B173" s="37"/>
      <c r="C173" s="38"/>
      <c r="D173" s="191" t="s">
        <v>125</v>
      </c>
      <c r="E173" s="38"/>
      <c r="F173" s="192" t="s">
        <v>254</v>
      </c>
      <c r="G173" s="38"/>
      <c r="H173" s="38"/>
      <c r="I173" s="188"/>
      <c r="J173" s="38"/>
      <c r="K173" s="38"/>
      <c r="L173" s="41"/>
      <c r="M173" s="189"/>
      <c r="N173" s="190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125</v>
      </c>
      <c r="AU173" s="19" t="s">
        <v>78</v>
      </c>
    </row>
    <row r="174" spans="1:65" s="2" customFormat="1" ht="19.5">
      <c r="A174" s="36"/>
      <c r="B174" s="37"/>
      <c r="C174" s="38"/>
      <c r="D174" s="186" t="s">
        <v>137</v>
      </c>
      <c r="E174" s="38"/>
      <c r="F174" s="214" t="s">
        <v>523</v>
      </c>
      <c r="G174" s="38"/>
      <c r="H174" s="38"/>
      <c r="I174" s="188"/>
      <c r="J174" s="38"/>
      <c r="K174" s="38"/>
      <c r="L174" s="41"/>
      <c r="M174" s="189"/>
      <c r="N174" s="190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137</v>
      </c>
      <c r="AU174" s="19" t="s">
        <v>78</v>
      </c>
    </row>
    <row r="175" spans="1:65" s="14" customFormat="1" ht="11.25">
      <c r="B175" s="203"/>
      <c r="C175" s="204"/>
      <c r="D175" s="186" t="s">
        <v>127</v>
      </c>
      <c r="E175" s="205" t="s">
        <v>19</v>
      </c>
      <c r="F175" s="206" t="s">
        <v>521</v>
      </c>
      <c r="G175" s="204"/>
      <c r="H175" s="207">
        <v>0.11799999999999999</v>
      </c>
      <c r="I175" s="208"/>
      <c r="J175" s="204"/>
      <c r="K175" s="204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127</v>
      </c>
      <c r="AU175" s="213" t="s">
        <v>78</v>
      </c>
      <c r="AV175" s="14" t="s">
        <v>80</v>
      </c>
      <c r="AW175" s="14" t="s">
        <v>32</v>
      </c>
      <c r="AX175" s="14" t="s">
        <v>78</v>
      </c>
      <c r="AY175" s="213" t="s">
        <v>114</v>
      </c>
    </row>
    <row r="176" spans="1:65" s="2" customFormat="1" ht="14.45" customHeight="1">
      <c r="A176" s="36"/>
      <c r="B176" s="37"/>
      <c r="C176" s="173" t="s">
        <v>422</v>
      </c>
      <c r="D176" s="173" t="s">
        <v>116</v>
      </c>
      <c r="E176" s="174" t="s">
        <v>256</v>
      </c>
      <c r="F176" s="175" t="s">
        <v>257</v>
      </c>
      <c r="G176" s="176" t="s">
        <v>133</v>
      </c>
      <c r="H176" s="177">
        <v>0.314</v>
      </c>
      <c r="I176" s="178"/>
      <c r="J176" s="179">
        <f>ROUND(I176*H176,2)</f>
        <v>0</v>
      </c>
      <c r="K176" s="175" t="s">
        <v>120</v>
      </c>
      <c r="L176" s="41"/>
      <c r="M176" s="180" t="s">
        <v>19</v>
      </c>
      <c r="N176" s="181" t="s">
        <v>42</v>
      </c>
      <c r="O176" s="66"/>
      <c r="P176" s="182">
        <f>O176*H176</f>
        <v>0</v>
      </c>
      <c r="Q176" s="182">
        <v>2.5018699999999998</v>
      </c>
      <c r="R176" s="182">
        <f>Q176*H176</f>
        <v>0.78558717999999994</v>
      </c>
      <c r="S176" s="182">
        <v>0</v>
      </c>
      <c r="T176" s="183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4" t="s">
        <v>121</v>
      </c>
      <c r="AT176" s="184" t="s">
        <v>116</v>
      </c>
      <c r="AU176" s="184" t="s">
        <v>78</v>
      </c>
      <c r="AY176" s="19" t="s">
        <v>114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9" t="s">
        <v>78</v>
      </c>
      <c r="BK176" s="185">
        <f>ROUND(I176*H176,2)</f>
        <v>0</v>
      </c>
      <c r="BL176" s="19" t="s">
        <v>121</v>
      </c>
      <c r="BM176" s="184" t="s">
        <v>524</v>
      </c>
    </row>
    <row r="177" spans="1:65" s="2" customFormat="1" ht="11.25">
      <c r="A177" s="36"/>
      <c r="B177" s="37"/>
      <c r="C177" s="38"/>
      <c r="D177" s="186" t="s">
        <v>123</v>
      </c>
      <c r="E177" s="38"/>
      <c r="F177" s="187" t="s">
        <v>259</v>
      </c>
      <c r="G177" s="38"/>
      <c r="H177" s="38"/>
      <c r="I177" s="188"/>
      <c r="J177" s="38"/>
      <c r="K177" s="38"/>
      <c r="L177" s="41"/>
      <c r="M177" s="189"/>
      <c r="N177" s="190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123</v>
      </c>
      <c r="AU177" s="19" t="s">
        <v>78</v>
      </c>
    </row>
    <row r="178" spans="1:65" s="2" customFormat="1" ht="11.25">
      <c r="A178" s="36"/>
      <c r="B178" s="37"/>
      <c r="C178" s="38"/>
      <c r="D178" s="191" t="s">
        <v>125</v>
      </c>
      <c r="E178" s="38"/>
      <c r="F178" s="192" t="s">
        <v>260</v>
      </c>
      <c r="G178" s="38"/>
      <c r="H178" s="38"/>
      <c r="I178" s="188"/>
      <c r="J178" s="38"/>
      <c r="K178" s="38"/>
      <c r="L178" s="41"/>
      <c r="M178" s="189"/>
      <c r="N178" s="190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125</v>
      </c>
      <c r="AU178" s="19" t="s">
        <v>78</v>
      </c>
    </row>
    <row r="179" spans="1:65" s="2" customFormat="1" ht="19.5">
      <c r="A179" s="36"/>
      <c r="B179" s="37"/>
      <c r="C179" s="38"/>
      <c r="D179" s="186" t="s">
        <v>137</v>
      </c>
      <c r="E179" s="38"/>
      <c r="F179" s="214" t="s">
        <v>520</v>
      </c>
      <c r="G179" s="38"/>
      <c r="H179" s="38"/>
      <c r="I179" s="188"/>
      <c r="J179" s="38"/>
      <c r="K179" s="38"/>
      <c r="L179" s="41"/>
      <c r="M179" s="189"/>
      <c r="N179" s="190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137</v>
      </c>
      <c r="AU179" s="19" t="s">
        <v>78</v>
      </c>
    </row>
    <row r="180" spans="1:65" s="14" customFormat="1" ht="11.25">
      <c r="B180" s="203"/>
      <c r="C180" s="204"/>
      <c r="D180" s="186" t="s">
        <v>127</v>
      </c>
      <c r="E180" s="205" t="s">
        <v>19</v>
      </c>
      <c r="F180" s="206" t="s">
        <v>525</v>
      </c>
      <c r="G180" s="204"/>
      <c r="H180" s="207">
        <v>0.314</v>
      </c>
      <c r="I180" s="208"/>
      <c r="J180" s="204"/>
      <c r="K180" s="204"/>
      <c r="L180" s="209"/>
      <c r="M180" s="210"/>
      <c r="N180" s="211"/>
      <c r="O180" s="211"/>
      <c r="P180" s="211"/>
      <c r="Q180" s="211"/>
      <c r="R180" s="211"/>
      <c r="S180" s="211"/>
      <c r="T180" s="212"/>
      <c r="AT180" s="213" t="s">
        <v>127</v>
      </c>
      <c r="AU180" s="213" t="s">
        <v>78</v>
      </c>
      <c r="AV180" s="14" t="s">
        <v>80</v>
      </c>
      <c r="AW180" s="14" t="s">
        <v>32</v>
      </c>
      <c r="AX180" s="14" t="s">
        <v>78</v>
      </c>
      <c r="AY180" s="213" t="s">
        <v>114</v>
      </c>
    </row>
    <row r="181" spans="1:65" s="2" customFormat="1" ht="14.45" customHeight="1">
      <c r="A181" s="36"/>
      <c r="B181" s="37"/>
      <c r="C181" s="173" t="s">
        <v>466</v>
      </c>
      <c r="D181" s="173" t="s">
        <v>116</v>
      </c>
      <c r="E181" s="174" t="s">
        <v>264</v>
      </c>
      <c r="F181" s="175" t="s">
        <v>265</v>
      </c>
      <c r="G181" s="176" t="s">
        <v>220</v>
      </c>
      <c r="H181" s="177">
        <v>1</v>
      </c>
      <c r="I181" s="178"/>
      <c r="J181" s="179">
        <f>ROUND(I181*H181,2)</f>
        <v>0</v>
      </c>
      <c r="K181" s="175" t="s">
        <v>120</v>
      </c>
      <c r="L181" s="41"/>
      <c r="M181" s="180" t="s">
        <v>19</v>
      </c>
      <c r="N181" s="181" t="s">
        <v>42</v>
      </c>
      <c r="O181" s="66"/>
      <c r="P181" s="182">
        <f>O181*H181</f>
        <v>0</v>
      </c>
      <c r="Q181" s="182">
        <v>2.66344</v>
      </c>
      <c r="R181" s="182">
        <f>Q181*H181</f>
        <v>2.66344</v>
      </c>
      <c r="S181" s="182">
        <v>0</v>
      </c>
      <c r="T181" s="183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4" t="s">
        <v>121</v>
      </c>
      <c r="AT181" s="184" t="s">
        <v>116</v>
      </c>
      <c r="AU181" s="184" t="s">
        <v>78</v>
      </c>
      <c r="AY181" s="19" t="s">
        <v>114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9" t="s">
        <v>78</v>
      </c>
      <c r="BK181" s="185">
        <f>ROUND(I181*H181,2)</f>
        <v>0</v>
      </c>
      <c r="BL181" s="19" t="s">
        <v>121</v>
      </c>
      <c r="BM181" s="184" t="s">
        <v>526</v>
      </c>
    </row>
    <row r="182" spans="1:65" s="2" customFormat="1" ht="11.25">
      <c r="A182" s="36"/>
      <c r="B182" s="37"/>
      <c r="C182" s="38"/>
      <c r="D182" s="186" t="s">
        <v>123</v>
      </c>
      <c r="E182" s="38"/>
      <c r="F182" s="187" t="s">
        <v>265</v>
      </c>
      <c r="G182" s="38"/>
      <c r="H182" s="38"/>
      <c r="I182" s="188"/>
      <c r="J182" s="38"/>
      <c r="K182" s="38"/>
      <c r="L182" s="41"/>
      <c r="M182" s="189"/>
      <c r="N182" s="190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123</v>
      </c>
      <c r="AU182" s="19" t="s">
        <v>78</v>
      </c>
    </row>
    <row r="183" spans="1:65" s="2" customFormat="1" ht="11.25">
      <c r="A183" s="36"/>
      <c r="B183" s="37"/>
      <c r="C183" s="38"/>
      <c r="D183" s="191" t="s">
        <v>125</v>
      </c>
      <c r="E183" s="38"/>
      <c r="F183" s="192" t="s">
        <v>267</v>
      </c>
      <c r="G183" s="38"/>
      <c r="H183" s="38"/>
      <c r="I183" s="188"/>
      <c r="J183" s="38"/>
      <c r="K183" s="38"/>
      <c r="L183" s="41"/>
      <c r="M183" s="189"/>
      <c r="N183" s="190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125</v>
      </c>
      <c r="AU183" s="19" t="s">
        <v>78</v>
      </c>
    </row>
    <row r="184" spans="1:65" s="2" customFormat="1" ht="19.5">
      <c r="A184" s="36"/>
      <c r="B184" s="37"/>
      <c r="C184" s="38"/>
      <c r="D184" s="186" t="s">
        <v>137</v>
      </c>
      <c r="E184" s="38"/>
      <c r="F184" s="214" t="s">
        <v>527</v>
      </c>
      <c r="G184" s="38"/>
      <c r="H184" s="38"/>
      <c r="I184" s="188"/>
      <c r="J184" s="38"/>
      <c r="K184" s="38"/>
      <c r="L184" s="41"/>
      <c r="M184" s="189"/>
      <c r="N184" s="190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137</v>
      </c>
      <c r="AU184" s="19" t="s">
        <v>78</v>
      </c>
    </row>
    <row r="185" spans="1:65" s="2" customFormat="1" ht="14.45" customHeight="1">
      <c r="A185" s="36"/>
      <c r="B185" s="37"/>
      <c r="C185" s="173" t="s">
        <v>528</v>
      </c>
      <c r="D185" s="173" t="s">
        <v>116</v>
      </c>
      <c r="E185" s="174" t="s">
        <v>449</v>
      </c>
      <c r="F185" s="175" t="s">
        <v>450</v>
      </c>
      <c r="G185" s="176" t="s">
        <v>220</v>
      </c>
      <c r="H185" s="177">
        <v>1</v>
      </c>
      <c r="I185" s="178"/>
      <c r="J185" s="179">
        <f>ROUND(I185*H185,2)</f>
        <v>0</v>
      </c>
      <c r="K185" s="175" t="s">
        <v>120</v>
      </c>
      <c r="L185" s="41"/>
      <c r="M185" s="180" t="s">
        <v>19</v>
      </c>
      <c r="N185" s="181" t="s">
        <v>42</v>
      </c>
      <c r="O185" s="66"/>
      <c r="P185" s="182">
        <f>O185*H185</f>
        <v>0</v>
      </c>
      <c r="Q185" s="182">
        <v>0</v>
      </c>
      <c r="R185" s="182">
        <f>Q185*H185</f>
        <v>0</v>
      </c>
      <c r="S185" s="182">
        <v>0.2</v>
      </c>
      <c r="T185" s="183">
        <f>S185*H185</f>
        <v>0.2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4" t="s">
        <v>121</v>
      </c>
      <c r="AT185" s="184" t="s">
        <v>116</v>
      </c>
      <c r="AU185" s="184" t="s">
        <v>78</v>
      </c>
      <c r="AY185" s="19" t="s">
        <v>114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9" t="s">
        <v>78</v>
      </c>
      <c r="BK185" s="185">
        <f>ROUND(I185*H185,2)</f>
        <v>0</v>
      </c>
      <c r="BL185" s="19" t="s">
        <v>121</v>
      </c>
      <c r="BM185" s="184" t="s">
        <v>529</v>
      </c>
    </row>
    <row r="186" spans="1:65" s="2" customFormat="1" ht="11.25">
      <c r="A186" s="36"/>
      <c r="B186" s="37"/>
      <c r="C186" s="38"/>
      <c r="D186" s="186" t="s">
        <v>123</v>
      </c>
      <c r="E186" s="38"/>
      <c r="F186" s="187" t="s">
        <v>452</v>
      </c>
      <c r="G186" s="38"/>
      <c r="H186" s="38"/>
      <c r="I186" s="188"/>
      <c r="J186" s="38"/>
      <c r="K186" s="38"/>
      <c r="L186" s="41"/>
      <c r="M186" s="189"/>
      <c r="N186" s="190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123</v>
      </c>
      <c r="AU186" s="19" t="s">
        <v>78</v>
      </c>
    </row>
    <row r="187" spans="1:65" s="2" customFormat="1" ht="11.25">
      <c r="A187" s="36"/>
      <c r="B187" s="37"/>
      <c r="C187" s="38"/>
      <c r="D187" s="191" t="s">
        <v>125</v>
      </c>
      <c r="E187" s="38"/>
      <c r="F187" s="192" t="s">
        <v>453</v>
      </c>
      <c r="G187" s="38"/>
      <c r="H187" s="38"/>
      <c r="I187" s="188"/>
      <c r="J187" s="38"/>
      <c r="K187" s="38"/>
      <c r="L187" s="41"/>
      <c r="M187" s="189"/>
      <c r="N187" s="190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125</v>
      </c>
      <c r="AU187" s="19" t="s">
        <v>78</v>
      </c>
    </row>
    <row r="188" spans="1:65" s="2" customFormat="1" ht="19.5">
      <c r="A188" s="36"/>
      <c r="B188" s="37"/>
      <c r="C188" s="38"/>
      <c r="D188" s="186" t="s">
        <v>137</v>
      </c>
      <c r="E188" s="38"/>
      <c r="F188" s="214" t="s">
        <v>530</v>
      </c>
      <c r="G188" s="38"/>
      <c r="H188" s="38"/>
      <c r="I188" s="188"/>
      <c r="J188" s="38"/>
      <c r="K188" s="38"/>
      <c r="L188" s="41"/>
      <c r="M188" s="189"/>
      <c r="N188" s="190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137</v>
      </c>
      <c r="AU188" s="19" t="s">
        <v>78</v>
      </c>
    </row>
    <row r="189" spans="1:65" s="2" customFormat="1" ht="14.45" customHeight="1">
      <c r="A189" s="36"/>
      <c r="B189" s="37"/>
      <c r="C189" s="173" t="s">
        <v>7</v>
      </c>
      <c r="D189" s="173" t="s">
        <v>116</v>
      </c>
      <c r="E189" s="174" t="s">
        <v>270</v>
      </c>
      <c r="F189" s="175" t="s">
        <v>271</v>
      </c>
      <c r="G189" s="176" t="s">
        <v>133</v>
      </c>
      <c r="H189" s="177">
        <v>1.33</v>
      </c>
      <c r="I189" s="178"/>
      <c r="J189" s="179">
        <f>ROUND(I189*H189,2)</f>
        <v>0</v>
      </c>
      <c r="K189" s="175" t="s">
        <v>120</v>
      </c>
      <c r="L189" s="41"/>
      <c r="M189" s="180" t="s">
        <v>19</v>
      </c>
      <c r="N189" s="181" t="s">
        <v>42</v>
      </c>
      <c r="O189" s="66"/>
      <c r="P189" s="182">
        <f>O189*H189</f>
        <v>0</v>
      </c>
      <c r="Q189" s="182">
        <v>2.3010199999999998</v>
      </c>
      <c r="R189" s="182">
        <f>Q189*H189</f>
        <v>3.0603566</v>
      </c>
      <c r="S189" s="182">
        <v>0</v>
      </c>
      <c r="T189" s="183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4" t="s">
        <v>121</v>
      </c>
      <c r="AT189" s="184" t="s">
        <v>116</v>
      </c>
      <c r="AU189" s="184" t="s">
        <v>78</v>
      </c>
      <c r="AY189" s="19" t="s">
        <v>114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9" t="s">
        <v>78</v>
      </c>
      <c r="BK189" s="185">
        <f>ROUND(I189*H189,2)</f>
        <v>0</v>
      </c>
      <c r="BL189" s="19" t="s">
        <v>121</v>
      </c>
      <c r="BM189" s="184" t="s">
        <v>531</v>
      </c>
    </row>
    <row r="190" spans="1:65" s="2" customFormat="1" ht="11.25">
      <c r="A190" s="36"/>
      <c r="B190" s="37"/>
      <c r="C190" s="38"/>
      <c r="D190" s="186" t="s">
        <v>123</v>
      </c>
      <c r="E190" s="38"/>
      <c r="F190" s="187" t="s">
        <v>273</v>
      </c>
      <c r="G190" s="38"/>
      <c r="H190" s="38"/>
      <c r="I190" s="188"/>
      <c r="J190" s="38"/>
      <c r="K190" s="38"/>
      <c r="L190" s="41"/>
      <c r="M190" s="189"/>
      <c r="N190" s="190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123</v>
      </c>
      <c r="AU190" s="19" t="s">
        <v>78</v>
      </c>
    </row>
    <row r="191" spans="1:65" s="2" customFormat="1" ht="11.25">
      <c r="A191" s="36"/>
      <c r="B191" s="37"/>
      <c r="C191" s="38"/>
      <c r="D191" s="191" t="s">
        <v>125</v>
      </c>
      <c r="E191" s="38"/>
      <c r="F191" s="192" t="s">
        <v>274</v>
      </c>
      <c r="G191" s="38"/>
      <c r="H191" s="38"/>
      <c r="I191" s="188"/>
      <c r="J191" s="38"/>
      <c r="K191" s="38"/>
      <c r="L191" s="41"/>
      <c r="M191" s="189"/>
      <c r="N191" s="190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125</v>
      </c>
      <c r="AU191" s="19" t="s">
        <v>78</v>
      </c>
    </row>
    <row r="192" spans="1:65" s="2" customFormat="1" ht="19.5">
      <c r="A192" s="36"/>
      <c r="B192" s="37"/>
      <c r="C192" s="38"/>
      <c r="D192" s="186" t="s">
        <v>137</v>
      </c>
      <c r="E192" s="38"/>
      <c r="F192" s="214" t="s">
        <v>275</v>
      </c>
      <c r="G192" s="38"/>
      <c r="H192" s="38"/>
      <c r="I192" s="188"/>
      <c r="J192" s="38"/>
      <c r="K192" s="38"/>
      <c r="L192" s="41"/>
      <c r="M192" s="189"/>
      <c r="N192" s="190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137</v>
      </c>
      <c r="AU192" s="19" t="s">
        <v>78</v>
      </c>
    </row>
    <row r="193" spans="1:65" s="14" customFormat="1" ht="11.25">
      <c r="B193" s="203"/>
      <c r="C193" s="204"/>
      <c r="D193" s="186" t="s">
        <v>127</v>
      </c>
      <c r="E193" s="205" t="s">
        <v>19</v>
      </c>
      <c r="F193" s="206" t="s">
        <v>532</v>
      </c>
      <c r="G193" s="204"/>
      <c r="H193" s="207">
        <v>1.33</v>
      </c>
      <c r="I193" s="208"/>
      <c r="J193" s="204"/>
      <c r="K193" s="204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127</v>
      </c>
      <c r="AU193" s="213" t="s">
        <v>78</v>
      </c>
      <c r="AV193" s="14" t="s">
        <v>80</v>
      </c>
      <c r="AW193" s="14" t="s">
        <v>32</v>
      </c>
      <c r="AX193" s="14" t="s">
        <v>78</v>
      </c>
      <c r="AY193" s="213" t="s">
        <v>114</v>
      </c>
    </row>
    <row r="194" spans="1:65" s="13" customFormat="1" ht="11.25">
      <c r="B194" s="193"/>
      <c r="C194" s="194"/>
      <c r="D194" s="186" t="s">
        <v>127</v>
      </c>
      <c r="E194" s="195" t="s">
        <v>19</v>
      </c>
      <c r="F194" s="196" t="s">
        <v>533</v>
      </c>
      <c r="G194" s="194"/>
      <c r="H194" s="195" t="s">
        <v>19</v>
      </c>
      <c r="I194" s="197"/>
      <c r="J194" s="194"/>
      <c r="K194" s="194"/>
      <c r="L194" s="198"/>
      <c r="M194" s="199"/>
      <c r="N194" s="200"/>
      <c r="O194" s="200"/>
      <c r="P194" s="200"/>
      <c r="Q194" s="200"/>
      <c r="R194" s="200"/>
      <c r="S194" s="200"/>
      <c r="T194" s="201"/>
      <c r="AT194" s="202" t="s">
        <v>127</v>
      </c>
      <c r="AU194" s="202" t="s">
        <v>78</v>
      </c>
      <c r="AV194" s="13" t="s">
        <v>78</v>
      </c>
      <c r="AW194" s="13" t="s">
        <v>32</v>
      </c>
      <c r="AX194" s="13" t="s">
        <v>71</v>
      </c>
      <c r="AY194" s="202" t="s">
        <v>114</v>
      </c>
    </row>
    <row r="195" spans="1:65" s="2" customFormat="1" ht="14.45" customHeight="1">
      <c r="A195" s="36"/>
      <c r="B195" s="37"/>
      <c r="C195" s="173" t="s">
        <v>437</v>
      </c>
      <c r="D195" s="173" t="s">
        <v>116</v>
      </c>
      <c r="E195" s="174" t="s">
        <v>279</v>
      </c>
      <c r="F195" s="175" t="s">
        <v>280</v>
      </c>
      <c r="G195" s="176" t="s">
        <v>133</v>
      </c>
      <c r="H195" s="177">
        <v>4.1000000000000002E-2</v>
      </c>
      <c r="I195" s="178"/>
      <c r="J195" s="179">
        <f>ROUND(I195*H195,2)</f>
        <v>0</v>
      </c>
      <c r="K195" s="175" t="s">
        <v>120</v>
      </c>
      <c r="L195" s="41"/>
      <c r="M195" s="180" t="s">
        <v>19</v>
      </c>
      <c r="N195" s="181" t="s">
        <v>42</v>
      </c>
      <c r="O195" s="66"/>
      <c r="P195" s="182">
        <f>O195*H195</f>
        <v>0</v>
      </c>
      <c r="Q195" s="182">
        <v>2.5018699999999998</v>
      </c>
      <c r="R195" s="182">
        <f>Q195*H195</f>
        <v>0.10257666999999999</v>
      </c>
      <c r="S195" s="182">
        <v>0</v>
      </c>
      <c r="T195" s="183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4" t="s">
        <v>121</v>
      </c>
      <c r="AT195" s="184" t="s">
        <v>116</v>
      </c>
      <c r="AU195" s="184" t="s">
        <v>78</v>
      </c>
      <c r="AY195" s="19" t="s">
        <v>114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9" t="s">
        <v>78</v>
      </c>
      <c r="BK195" s="185">
        <f>ROUND(I195*H195,2)</f>
        <v>0</v>
      </c>
      <c r="BL195" s="19" t="s">
        <v>121</v>
      </c>
      <c r="BM195" s="184" t="s">
        <v>534</v>
      </c>
    </row>
    <row r="196" spans="1:65" s="2" customFormat="1" ht="11.25">
      <c r="A196" s="36"/>
      <c r="B196" s="37"/>
      <c r="C196" s="38"/>
      <c r="D196" s="186" t="s">
        <v>123</v>
      </c>
      <c r="E196" s="38"/>
      <c r="F196" s="187" t="s">
        <v>282</v>
      </c>
      <c r="G196" s="38"/>
      <c r="H196" s="38"/>
      <c r="I196" s="188"/>
      <c r="J196" s="38"/>
      <c r="K196" s="38"/>
      <c r="L196" s="41"/>
      <c r="M196" s="189"/>
      <c r="N196" s="190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123</v>
      </c>
      <c r="AU196" s="19" t="s">
        <v>78</v>
      </c>
    </row>
    <row r="197" spans="1:65" s="2" customFormat="1" ht="11.25">
      <c r="A197" s="36"/>
      <c r="B197" s="37"/>
      <c r="C197" s="38"/>
      <c r="D197" s="191" t="s">
        <v>125</v>
      </c>
      <c r="E197" s="38"/>
      <c r="F197" s="192" t="s">
        <v>283</v>
      </c>
      <c r="G197" s="38"/>
      <c r="H197" s="38"/>
      <c r="I197" s="188"/>
      <c r="J197" s="38"/>
      <c r="K197" s="38"/>
      <c r="L197" s="41"/>
      <c r="M197" s="189"/>
      <c r="N197" s="190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125</v>
      </c>
      <c r="AU197" s="19" t="s">
        <v>78</v>
      </c>
    </row>
    <row r="198" spans="1:65" s="14" customFormat="1" ht="11.25">
      <c r="B198" s="203"/>
      <c r="C198" s="204"/>
      <c r="D198" s="186" t="s">
        <v>127</v>
      </c>
      <c r="E198" s="205" t="s">
        <v>19</v>
      </c>
      <c r="F198" s="206" t="s">
        <v>535</v>
      </c>
      <c r="G198" s="204"/>
      <c r="H198" s="207">
        <v>4.1000000000000002E-2</v>
      </c>
      <c r="I198" s="208"/>
      <c r="J198" s="204"/>
      <c r="K198" s="204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127</v>
      </c>
      <c r="AU198" s="213" t="s">
        <v>78</v>
      </c>
      <c r="AV198" s="14" t="s">
        <v>80</v>
      </c>
      <c r="AW198" s="14" t="s">
        <v>32</v>
      </c>
      <c r="AX198" s="14" t="s">
        <v>78</v>
      </c>
      <c r="AY198" s="213" t="s">
        <v>114</v>
      </c>
    </row>
    <row r="199" spans="1:65" s="2" customFormat="1" ht="22.15" customHeight="1">
      <c r="A199" s="36"/>
      <c r="B199" s="37"/>
      <c r="C199" s="173" t="s">
        <v>443</v>
      </c>
      <c r="D199" s="173" t="s">
        <v>116</v>
      </c>
      <c r="E199" s="174" t="s">
        <v>286</v>
      </c>
      <c r="F199" s="175" t="s">
        <v>287</v>
      </c>
      <c r="G199" s="176" t="s">
        <v>202</v>
      </c>
      <c r="H199" s="177">
        <v>137</v>
      </c>
      <c r="I199" s="178"/>
      <c r="J199" s="179">
        <f>ROUND(I199*H199,2)</f>
        <v>0</v>
      </c>
      <c r="K199" s="175" t="s">
        <v>19</v>
      </c>
      <c r="L199" s="41"/>
      <c r="M199" s="180" t="s">
        <v>19</v>
      </c>
      <c r="N199" s="181" t="s">
        <v>42</v>
      </c>
      <c r="O199" s="66"/>
      <c r="P199" s="182">
        <f>O199*H199</f>
        <v>0</v>
      </c>
      <c r="Q199" s="182">
        <v>0</v>
      </c>
      <c r="R199" s="182">
        <f>Q199*H199</f>
        <v>0</v>
      </c>
      <c r="S199" s="182">
        <v>0</v>
      </c>
      <c r="T199" s="183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4" t="s">
        <v>121</v>
      </c>
      <c r="AT199" s="184" t="s">
        <v>116</v>
      </c>
      <c r="AU199" s="184" t="s">
        <v>78</v>
      </c>
      <c r="AY199" s="19" t="s">
        <v>114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9" t="s">
        <v>78</v>
      </c>
      <c r="BK199" s="185">
        <f>ROUND(I199*H199,2)</f>
        <v>0</v>
      </c>
      <c r="BL199" s="19" t="s">
        <v>121</v>
      </c>
      <c r="BM199" s="184" t="s">
        <v>536</v>
      </c>
    </row>
    <row r="200" spans="1:65" s="2" customFormat="1" ht="11.25">
      <c r="A200" s="36"/>
      <c r="B200" s="37"/>
      <c r="C200" s="38"/>
      <c r="D200" s="186" t="s">
        <v>123</v>
      </c>
      <c r="E200" s="38"/>
      <c r="F200" s="187" t="s">
        <v>289</v>
      </c>
      <c r="G200" s="38"/>
      <c r="H200" s="38"/>
      <c r="I200" s="188"/>
      <c r="J200" s="38"/>
      <c r="K200" s="38"/>
      <c r="L200" s="41"/>
      <c r="M200" s="189"/>
      <c r="N200" s="190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123</v>
      </c>
      <c r="AU200" s="19" t="s">
        <v>78</v>
      </c>
    </row>
    <row r="201" spans="1:65" s="2" customFormat="1" ht="19.5">
      <c r="A201" s="36"/>
      <c r="B201" s="37"/>
      <c r="C201" s="38"/>
      <c r="D201" s="186" t="s">
        <v>137</v>
      </c>
      <c r="E201" s="38"/>
      <c r="F201" s="214" t="s">
        <v>537</v>
      </c>
      <c r="G201" s="38"/>
      <c r="H201" s="38"/>
      <c r="I201" s="188"/>
      <c r="J201" s="38"/>
      <c r="K201" s="38"/>
      <c r="L201" s="41"/>
      <c r="M201" s="189"/>
      <c r="N201" s="190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137</v>
      </c>
      <c r="AU201" s="19" t="s">
        <v>78</v>
      </c>
    </row>
    <row r="202" spans="1:65" s="13" customFormat="1" ht="11.25">
      <c r="B202" s="193"/>
      <c r="C202" s="194"/>
      <c r="D202" s="186" t="s">
        <v>127</v>
      </c>
      <c r="E202" s="195" t="s">
        <v>19</v>
      </c>
      <c r="F202" s="196" t="s">
        <v>291</v>
      </c>
      <c r="G202" s="194"/>
      <c r="H202" s="195" t="s">
        <v>19</v>
      </c>
      <c r="I202" s="197"/>
      <c r="J202" s="194"/>
      <c r="K202" s="194"/>
      <c r="L202" s="198"/>
      <c r="M202" s="199"/>
      <c r="N202" s="200"/>
      <c r="O202" s="200"/>
      <c r="P202" s="200"/>
      <c r="Q202" s="200"/>
      <c r="R202" s="200"/>
      <c r="S202" s="200"/>
      <c r="T202" s="201"/>
      <c r="AT202" s="202" t="s">
        <v>127</v>
      </c>
      <c r="AU202" s="202" t="s">
        <v>78</v>
      </c>
      <c r="AV202" s="13" t="s">
        <v>78</v>
      </c>
      <c r="AW202" s="13" t="s">
        <v>32</v>
      </c>
      <c r="AX202" s="13" t="s">
        <v>71</v>
      </c>
      <c r="AY202" s="202" t="s">
        <v>114</v>
      </c>
    </row>
    <row r="203" spans="1:65" s="14" customFormat="1" ht="11.25">
      <c r="B203" s="203"/>
      <c r="C203" s="204"/>
      <c r="D203" s="186" t="s">
        <v>127</v>
      </c>
      <c r="E203" s="205" t="s">
        <v>19</v>
      </c>
      <c r="F203" s="206" t="s">
        <v>538</v>
      </c>
      <c r="G203" s="204"/>
      <c r="H203" s="207">
        <v>137</v>
      </c>
      <c r="I203" s="208"/>
      <c r="J203" s="204"/>
      <c r="K203" s="204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127</v>
      </c>
      <c r="AU203" s="213" t="s">
        <v>78</v>
      </c>
      <c r="AV203" s="14" t="s">
        <v>80</v>
      </c>
      <c r="AW203" s="14" t="s">
        <v>32</v>
      </c>
      <c r="AX203" s="14" t="s">
        <v>78</v>
      </c>
      <c r="AY203" s="213" t="s">
        <v>114</v>
      </c>
    </row>
    <row r="204" spans="1:65" s="2" customFormat="1" ht="22.15" customHeight="1">
      <c r="A204" s="36"/>
      <c r="B204" s="37"/>
      <c r="C204" s="173" t="s">
        <v>448</v>
      </c>
      <c r="D204" s="173" t="s">
        <v>116</v>
      </c>
      <c r="E204" s="174" t="s">
        <v>294</v>
      </c>
      <c r="F204" s="175" t="s">
        <v>295</v>
      </c>
      <c r="G204" s="176" t="s">
        <v>202</v>
      </c>
      <c r="H204" s="177">
        <v>137</v>
      </c>
      <c r="I204" s="178"/>
      <c r="J204" s="179">
        <f>ROUND(I204*H204,2)</f>
        <v>0</v>
      </c>
      <c r="K204" s="175" t="s">
        <v>19</v>
      </c>
      <c r="L204" s="41"/>
      <c r="M204" s="180" t="s">
        <v>19</v>
      </c>
      <c r="N204" s="181" t="s">
        <v>42</v>
      </c>
      <c r="O204" s="66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4" t="s">
        <v>121</v>
      </c>
      <c r="AT204" s="184" t="s">
        <v>116</v>
      </c>
      <c r="AU204" s="184" t="s">
        <v>78</v>
      </c>
      <c r="AY204" s="19" t="s">
        <v>114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9" t="s">
        <v>78</v>
      </c>
      <c r="BK204" s="185">
        <f>ROUND(I204*H204,2)</f>
        <v>0</v>
      </c>
      <c r="BL204" s="19" t="s">
        <v>121</v>
      </c>
      <c r="BM204" s="184" t="s">
        <v>539</v>
      </c>
    </row>
    <row r="205" spans="1:65" s="2" customFormat="1" ht="19.5">
      <c r="A205" s="36"/>
      <c r="B205" s="37"/>
      <c r="C205" s="38"/>
      <c r="D205" s="186" t="s">
        <v>123</v>
      </c>
      <c r="E205" s="38"/>
      <c r="F205" s="187" t="s">
        <v>297</v>
      </c>
      <c r="G205" s="38"/>
      <c r="H205" s="38"/>
      <c r="I205" s="188"/>
      <c r="J205" s="38"/>
      <c r="K205" s="38"/>
      <c r="L205" s="41"/>
      <c r="M205" s="189"/>
      <c r="N205" s="190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123</v>
      </c>
      <c r="AU205" s="19" t="s">
        <v>78</v>
      </c>
    </row>
    <row r="206" spans="1:65" s="2" customFormat="1" ht="39">
      <c r="A206" s="36"/>
      <c r="B206" s="37"/>
      <c r="C206" s="38"/>
      <c r="D206" s="186" t="s">
        <v>137</v>
      </c>
      <c r="E206" s="38"/>
      <c r="F206" s="214" t="s">
        <v>298</v>
      </c>
      <c r="G206" s="38"/>
      <c r="H206" s="38"/>
      <c r="I206" s="188"/>
      <c r="J206" s="38"/>
      <c r="K206" s="38"/>
      <c r="L206" s="41"/>
      <c r="M206" s="189"/>
      <c r="N206" s="190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137</v>
      </c>
      <c r="AU206" s="19" t="s">
        <v>78</v>
      </c>
    </row>
    <row r="207" spans="1:65" s="14" customFormat="1" ht="11.25">
      <c r="B207" s="203"/>
      <c r="C207" s="204"/>
      <c r="D207" s="186" t="s">
        <v>127</v>
      </c>
      <c r="E207" s="205" t="s">
        <v>19</v>
      </c>
      <c r="F207" s="206" t="s">
        <v>538</v>
      </c>
      <c r="G207" s="204"/>
      <c r="H207" s="207">
        <v>137</v>
      </c>
      <c r="I207" s="208"/>
      <c r="J207" s="204"/>
      <c r="K207" s="204"/>
      <c r="L207" s="209"/>
      <c r="M207" s="210"/>
      <c r="N207" s="211"/>
      <c r="O207" s="211"/>
      <c r="P207" s="211"/>
      <c r="Q207" s="211"/>
      <c r="R207" s="211"/>
      <c r="S207" s="211"/>
      <c r="T207" s="212"/>
      <c r="AT207" s="213" t="s">
        <v>127</v>
      </c>
      <c r="AU207" s="213" t="s">
        <v>78</v>
      </c>
      <c r="AV207" s="14" t="s">
        <v>80</v>
      </c>
      <c r="AW207" s="14" t="s">
        <v>32</v>
      </c>
      <c r="AX207" s="14" t="s">
        <v>78</v>
      </c>
      <c r="AY207" s="213" t="s">
        <v>114</v>
      </c>
    </row>
    <row r="208" spans="1:65" s="2" customFormat="1" ht="22.15" customHeight="1">
      <c r="A208" s="36"/>
      <c r="B208" s="37"/>
      <c r="C208" s="173" t="s">
        <v>115</v>
      </c>
      <c r="D208" s="173" t="s">
        <v>116</v>
      </c>
      <c r="E208" s="174" t="s">
        <v>299</v>
      </c>
      <c r="F208" s="175" t="s">
        <v>540</v>
      </c>
      <c r="G208" s="176" t="s">
        <v>301</v>
      </c>
      <c r="H208" s="177">
        <v>3.161</v>
      </c>
      <c r="I208" s="178"/>
      <c r="J208" s="179">
        <f>ROUND(I208*H208,2)</f>
        <v>0</v>
      </c>
      <c r="K208" s="175" t="s">
        <v>19</v>
      </c>
      <c r="L208" s="41"/>
      <c r="M208" s="180" t="s">
        <v>19</v>
      </c>
      <c r="N208" s="181" t="s">
        <v>42</v>
      </c>
      <c r="O208" s="66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4" t="s">
        <v>121</v>
      </c>
      <c r="AT208" s="184" t="s">
        <v>116</v>
      </c>
      <c r="AU208" s="184" t="s">
        <v>78</v>
      </c>
      <c r="AY208" s="19" t="s">
        <v>114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9" t="s">
        <v>78</v>
      </c>
      <c r="BK208" s="185">
        <f>ROUND(I208*H208,2)</f>
        <v>0</v>
      </c>
      <c r="BL208" s="19" t="s">
        <v>121</v>
      </c>
      <c r="BM208" s="184" t="s">
        <v>541</v>
      </c>
    </row>
    <row r="209" spans="1:65" s="2" customFormat="1" ht="11.25">
      <c r="A209" s="36"/>
      <c r="B209" s="37"/>
      <c r="C209" s="38"/>
      <c r="D209" s="186" t="s">
        <v>123</v>
      </c>
      <c r="E209" s="38"/>
      <c r="F209" s="187" t="s">
        <v>542</v>
      </c>
      <c r="G209" s="38"/>
      <c r="H209" s="38"/>
      <c r="I209" s="188"/>
      <c r="J209" s="38"/>
      <c r="K209" s="38"/>
      <c r="L209" s="41"/>
      <c r="M209" s="189"/>
      <c r="N209" s="190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123</v>
      </c>
      <c r="AU209" s="19" t="s">
        <v>78</v>
      </c>
    </row>
    <row r="210" spans="1:65" s="2" customFormat="1" ht="39">
      <c r="A210" s="36"/>
      <c r="B210" s="37"/>
      <c r="C210" s="38"/>
      <c r="D210" s="186" t="s">
        <v>137</v>
      </c>
      <c r="E210" s="38"/>
      <c r="F210" s="214" t="s">
        <v>543</v>
      </c>
      <c r="G210" s="38"/>
      <c r="H210" s="38"/>
      <c r="I210" s="188"/>
      <c r="J210" s="38"/>
      <c r="K210" s="38"/>
      <c r="L210" s="41"/>
      <c r="M210" s="189"/>
      <c r="N210" s="190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137</v>
      </c>
      <c r="AU210" s="19" t="s">
        <v>78</v>
      </c>
    </row>
    <row r="211" spans="1:65" s="14" customFormat="1" ht="11.25">
      <c r="B211" s="203"/>
      <c r="C211" s="204"/>
      <c r="D211" s="186" t="s">
        <v>127</v>
      </c>
      <c r="E211" s="205" t="s">
        <v>19</v>
      </c>
      <c r="F211" s="206" t="s">
        <v>544</v>
      </c>
      <c r="G211" s="204"/>
      <c r="H211" s="207">
        <v>3.161</v>
      </c>
      <c r="I211" s="208"/>
      <c r="J211" s="204"/>
      <c r="K211" s="204"/>
      <c r="L211" s="209"/>
      <c r="M211" s="210"/>
      <c r="N211" s="211"/>
      <c r="O211" s="211"/>
      <c r="P211" s="211"/>
      <c r="Q211" s="211"/>
      <c r="R211" s="211"/>
      <c r="S211" s="211"/>
      <c r="T211" s="212"/>
      <c r="AT211" s="213" t="s">
        <v>127</v>
      </c>
      <c r="AU211" s="213" t="s">
        <v>78</v>
      </c>
      <c r="AV211" s="14" t="s">
        <v>80</v>
      </c>
      <c r="AW211" s="14" t="s">
        <v>32</v>
      </c>
      <c r="AX211" s="14" t="s">
        <v>78</v>
      </c>
      <c r="AY211" s="213" t="s">
        <v>114</v>
      </c>
    </row>
    <row r="212" spans="1:65" s="13" customFormat="1" ht="11.25">
      <c r="B212" s="193"/>
      <c r="C212" s="194"/>
      <c r="D212" s="186" t="s">
        <v>127</v>
      </c>
      <c r="E212" s="195" t="s">
        <v>19</v>
      </c>
      <c r="F212" s="196" t="s">
        <v>545</v>
      </c>
      <c r="G212" s="194"/>
      <c r="H212" s="195" t="s">
        <v>19</v>
      </c>
      <c r="I212" s="197"/>
      <c r="J212" s="194"/>
      <c r="K212" s="194"/>
      <c r="L212" s="198"/>
      <c r="M212" s="199"/>
      <c r="N212" s="200"/>
      <c r="O212" s="200"/>
      <c r="P212" s="200"/>
      <c r="Q212" s="200"/>
      <c r="R212" s="200"/>
      <c r="S212" s="200"/>
      <c r="T212" s="201"/>
      <c r="AT212" s="202" t="s">
        <v>127</v>
      </c>
      <c r="AU212" s="202" t="s">
        <v>78</v>
      </c>
      <c r="AV212" s="13" t="s">
        <v>78</v>
      </c>
      <c r="AW212" s="13" t="s">
        <v>32</v>
      </c>
      <c r="AX212" s="13" t="s">
        <v>71</v>
      </c>
      <c r="AY212" s="202" t="s">
        <v>114</v>
      </c>
    </row>
    <row r="213" spans="1:65" s="12" customFormat="1" ht="22.9" customHeight="1">
      <c r="B213" s="159"/>
      <c r="C213" s="160"/>
      <c r="D213" s="161" t="s">
        <v>70</v>
      </c>
      <c r="E213" s="226" t="s">
        <v>78</v>
      </c>
      <c r="F213" s="226" t="s">
        <v>306</v>
      </c>
      <c r="G213" s="160"/>
      <c r="H213" s="160"/>
      <c r="I213" s="163"/>
      <c r="J213" s="227">
        <f>BK213</f>
        <v>0</v>
      </c>
      <c r="K213" s="160"/>
      <c r="L213" s="165"/>
      <c r="M213" s="166"/>
      <c r="N213" s="167"/>
      <c r="O213" s="167"/>
      <c r="P213" s="168">
        <f>SUM(P214:P234)</f>
        <v>0</v>
      </c>
      <c r="Q213" s="167"/>
      <c r="R213" s="168">
        <f>SUM(R214:R234)</f>
        <v>0.26604</v>
      </c>
      <c r="S213" s="167"/>
      <c r="T213" s="169">
        <f>SUM(T214:T234)</f>
        <v>0</v>
      </c>
      <c r="AR213" s="170" t="s">
        <v>78</v>
      </c>
      <c r="AT213" s="171" t="s">
        <v>70</v>
      </c>
      <c r="AU213" s="171" t="s">
        <v>78</v>
      </c>
      <c r="AY213" s="170" t="s">
        <v>114</v>
      </c>
      <c r="BK213" s="172">
        <f>SUM(BK214:BK234)</f>
        <v>0</v>
      </c>
    </row>
    <row r="214" spans="1:65" s="2" customFormat="1" ht="14.45" customHeight="1">
      <c r="A214" s="36"/>
      <c r="B214" s="37"/>
      <c r="C214" s="173" t="s">
        <v>130</v>
      </c>
      <c r="D214" s="173" t="s">
        <v>116</v>
      </c>
      <c r="E214" s="174" t="s">
        <v>315</v>
      </c>
      <c r="F214" s="175" t="s">
        <v>316</v>
      </c>
      <c r="G214" s="176" t="s">
        <v>202</v>
      </c>
      <c r="H214" s="177">
        <v>36</v>
      </c>
      <c r="I214" s="178"/>
      <c r="J214" s="179">
        <f>ROUND(I214*H214,2)</f>
        <v>0</v>
      </c>
      <c r="K214" s="175" t="s">
        <v>120</v>
      </c>
      <c r="L214" s="41"/>
      <c r="M214" s="180" t="s">
        <v>19</v>
      </c>
      <c r="N214" s="181" t="s">
        <v>42</v>
      </c>
      <c r="O214" s="66"/>
      <c r="P214" s="182">
        <f>O214*H214</f>
        <v>0</v>
      </c>
      <c r="Q214" s="182">
        <v>7.1900000000000002E-3</v>
      </c>
      <c r="R214" s="182">
        <f>Q214*H214</f>
        <v>0.25884000000000001</v>
      </c>
      <c r="S214" s="182">
        <v>0</v>
      </c>
      <c r="T214" s="183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4" t="s">
        <v>121</v>
      </c>
      <c r="AT214" s="184" t="s">
        <v>116</v>
      </c>
      <c r="AU214" s="184" t="s">
        <v>80</v>
      </c>
      <c r="AY214" s="19" t="s">
        <v>114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9" t="s">
        <v>78</v>
      </c>
      <c r="BK214" s="185">
        <f>ROUND(I214*H214,2)</f>
        <v>0</v>
      </c>
      <c r="BL214" s="19" t="s">
        <v>121</v>
      </c>
      <c r="BM214" s="184" t="s">
        <v>546</v>
      </c>
    </row>
    <row r="215" spans="1:65" s="2" customFormat="1" ht="11.25">
      <c r="A215" s="36"/>
      <c r="B215" s="37"/>
      <c r="C215" s="38"/>
      <c r="D215" s="186" t="s">
        <v>123</v>
      </c>
      <c r="E215" s="38"/>
      <c r="F215" s="187" t="s">
        <v>318</v>
      </c>
      <c r="G215" s="38"/>
      <c r="H215" s="38"/>
      <c r="I215" s="188"/>
      <c r="J215" s="38"/>
      <c r="K215" s="38"/>
      <c r="L215" s="41"/>
      <c r="M215" s="189"/>
      <c r="N215" s="190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123</v>
      </c>
      <c r="AU215" s="19" t="s">
        <v>80</v>
      </c>
    </row>
    <row r="216" spans="1:65" s="2" customFormat="1" ht="11.25">
      <c r="A216" s="36"/>
      <c r="B216" s="37"/>
      <c r="C216" s="38"/>
      <c r="D216" s="191" t="s">
        <v>125</v>
      </c>
      <c r="E216" s="38"/>
      <c r="F216" s="192" t="s">
        <v>319</v>
      </c>
      <c r="G216" s="38"/>
      <c r="H216" s="38"/>
      <c r="I216" s="188"/>
      <c r="J216" s="38"/>
      <c r="K216" s="38"/>
      <c r="L216" s="41"/>
      <c r="M216" s="189"/>
      <c r="N216" s="190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125</v>
      </c>
      <c r="AU216" s="19" t="s">
        <v>80</v>
      </c>
    </row>
    <row r="217" spans="1:65" s="2" customFormat="1" ht="19.5">
      <c r="A217" s="36"/>
      <c r="B217" s="37"/>
      <c r="C217" s="38"/>
      <c r="D217" s="186" t="s">
        <v>137</v>
      </c>
      <c r="E217" s="38"/>
      <c r="F217" s="214" t="s">
        <v>320</v>
      </c>
      <c r="G217" s="38"/>
      <c r="H217" s="38"/>
      <c r="I217" s="188"/>
      <c r="J217" s="38"/>
      <c r="K217" s="38"/>
      <c r="L217" s="41"/>
      <c r="M217" s="189"/>
      <c r="N217" s="190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137</v>
      </c>
      <c r="AU217" s="19" t="s">
        <v>80</v>
      </c>
    </row>
    <row r="218" spans="1:65" s="14" customFormat="1" ht="11.25">
      <c r="B218" s="203"/>
      <c r="C218" s="204"/>
      <c r="D218" s="186" t="s">
        <v>127</v>
      </c>
      <c r="E218" s="205" t="s">
        <v>19</v>
      </c>
      <c r="F218" s="206" t="s">
        <v>547</v>
      </c>
      <c r="G218" s="204"/>
      <c r="H218" s="207">
        <v>36</v>
      </c>
      <c r="I218" s="208"/>
      <c r="J218" s="204"/>
      <c r="K218" s="204"/>
      <c r="L218" s="209"/>
      <c r="M218" s="210"/>
      <c r="N218" s="211"/>
      <c r="O218" s="211"/>
      <c r="P218" s="211"/>
      <c r="Q218" s="211"/>
      <c r="R218" s="211"/>
      <c r="S218" s="211"/>
      <c r="T218" s="212"/>
      <c r="AT218" s="213" t="s">
        <v>127</v>
      </c>
      <c r="AU218" s="213" t="s">
        <v>80</v>
      </c>
      <c r="AV218" s="14" t="s">
        <v>80</v>
      </c>
      <c r="AW218" s="14" t="s">
        <v>32</v>
      </c>
      <c r="AX218" s="14" t="s">
        <v>71</v>
      </c>
      <c r="AY218" s="213" t="s">
        <v>114</v>
      </c>
    </row>
    <row r="219" spans="1:65" s="15" customFormat="1" ht="11.25">
      <c r="B219" s="215"/>
      <c r="C219" s="216"/>
      <c r="D219" s="186" t="s">
        <v>127</v>
      </c>
      <c r="E219" s="217" t="s">
        <v>19</v>
      </c>
      <c r="F219" s="218" t="s">
        <v>198</v>
      </c>
      <c r="G219" s="216"/>
      <c r="H219" s="219">
        <v>36</v>
      </c>
      <c r="I219" s="220"/>
      <c r="J219" s="216"/>
      <c r="K219" s="216"/>
      <c r="L219" s="221"/>
      <c r="M219" s="222"/>
      <c r="N219" s="223"/>
      <c r="O219" s="223"/>
      <c r="P219" s="223"/>
      <c r="Q219" s="223"/>
      <c r="R219" s="223"/>
      <c r="S219" s="223"/>
      <c r="T219" s="224"/>
      <c r="AT219" s="225" t="s">
        <v>127</v>
      </c>
      <c r="AU219" s="225" t="s">
        <v>80</v>
      </c>
      <c r="AV219" s="15" t="s">
        <v>121</v>
      </c>
      <c r="AW219" s="15" t="s">
        <v>32</v>
      </c>
      <c r="AX219" s="15" t="s">
        <v>78</v>
      </c>
      <c r="AY219" s="225" t="s">
        <v>114</v>
      </c>
    </row>
    <row r="220" spans="1:65" s="2" customFormat="1" ht="19.899999999999999" customHeight="1">
      <c r="A220" s="36"/>
      <c r="B220" s="37"/>
      <c r="C220" s="173" t="s">
        <v>141</v>
      </c>
      <c r="D220" s="173" t="s">
        <v>116</v>
      </c>
      <c r="E220" s="174" t="s">
        <v>332</v>
      </c>
      <c r="F220" s="175" t="s">
        <v>333</v>
      </c>
      <c r="G220" s="176" t="s">
        <v>133</v>
      </c>
      <c r="H220" s="177">
        <v>1.5</v>
      </c>
      <c r="I220" s="178"/>
      <c r="J220" s="179">
        <f>ROUND(I220*H220,2)</f>
        <v>0</v>
      </c>
      <c r="K220" s="175" t="s">
        <v>120</v>
      </c>
      <c r="L220" s="41"/>
      <c r="M220" s="180" t="s">
        <v>19</v>
      </c>
      <c r="N220" s="181" t="s">
        <v>42</v>
      </c>
      <c r="O220" s="66"/>
      <c r="P220" s="182">
        <f>O220*H220</f>
        <v>0</v>
      </c>
      <c r="Q220" s="182">
        <v>0</v>
      </c>
      <c r="R220" s="182">
        <f>Q220*H220</f>
        <v>0</v>
      </c>
      <c r="S220" s="182">
        <v>0</v>
      </c>
      <c r="T220" s="183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4" t="s">
        <v>121</v>
      </c>
      <c r="AT220" s="184" t="s">
        <v>116</v>
      </c>
      <c r="AU220" s="184" t="s">
        <v>80</v>
      </c>
      <c r="AY220" s="19" t="s">
        <v>114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9" t="s">
        <v>78</v>
      </c>
      <c r="BK220" s="185">
        <f>ROUND(I220*H220,2)</f>
        <v>0</v>
      </c>
      <c r="BL220" s="19" t="s">
        <v>121</v>
      </c>
      <c r="BM220" s="184" t="s">
        <v>548</v>
      </c>
    </row>
    <row r="221" spans="1:65" s="2" customFormat="1" ht="19.5">
      <c r="A221" s="36"/>
      <c r="B221" s="37"/>
      <c r="C221" s="38"/>
      <c r="D221" s="186" t="s">
        <v>123</v>
      </c>
      <c r="E221" s="38"/>
      <c r="F221" s="187" t="s">
        <v>335</v>
      </c>
      <c r="G221" s="38"/>
      <c r="H221" s="38"/>
      <c r="I221" s="188"/>
      <c r="J221" s="38"/>
      <c r="K221" s="38"/>
      <c r="L221" s="41"/>
      <c r="M221" s="189"/>
      <c r="N221" s="190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123</v>
      </c>
      <c r="AU221" s="19" t="s">
        <v>80</v>
      </c>
    </row>
    <row r="222" spans="1:65" s="2" customFormat="1" ht="11.25">
      <c r="A222" s="36"/>
      <c r="B222" s="37"/>
      <c r="C222" s="38"/>
      <c r="D222" s="191" t="s">
        <v>125</v>
      </c>
      <c r="E222" s="38"/>
      <c r="F222" s="192" t="s">
        <v>336</v>
      </c>
      <c r="G222" s="38"/>
      <c r="H222" s="38"/>
      <c r="I222" s="188"/>
      <c r="J222" s="38"/>
      <c r="K222" s="38"/>
      <c r="L222" s="41"/>
      <c r="M222" s="189"/>
      <c r="N222" s="190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125</v>
      </c>
      <c r="AU222" s="19" t="s">
        <v>80</v>
      </c>
    </row>
    <row r="223" spans="1:65" s="2" customFormat="1" ht="19.5">
      <c r="A223" s="36"/>
      <c r="B223" s="37"/>
      <c r="C223" s="38"/>
      <c r="D223" s="186" t="s">
        <v>137</v>
      </c>
      <c r="E223" s="38"/>
      <c r="F223" s="214" t="s">
        <v>339</v>
      </c>
      <c r="G223" s="38"/>
      <c r="H223" s="38"/>
      <c r="I223" s="188"/>
      <c r="J223" s="38"/>
      <c r="K223" s="38"/>
      <c r="L223" s="41"/>
      <c r="M223" s="189"/>
      <c r="N223" s="190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137</v>
      </c>
      <c r="AU223" s="19" t="s">
        <v>80</v>
      </c>
    </row>
    <row r="224" spans="1:65" s="14" customFormat="1" ht="11.25">
      <c r="B224" s="203"/>
      <c r="C224" s="204"/>
      <c r="D224" s="186" t="s">
        <v>127</v>
      </c>
      <c r="E224" s="205" t="s">
        <v>19</v>
      </c>
      <c r="F224" s="206" t="s">
        <v>340</v>
      </c>
      <c r="G224" s="204"/>
      <c r="H224" s="207">
        <v>1.5</v>
      </c>
      <c r="I224" s="208"/>
      <c r="J224" s="204"/>
      <c r="K224" s="204"/>
      <c r="L224" s="209"/>
      <c r="M224" s="210"/>
      <c r="N224" s="211"/>
      <c r="O224" s="211"/>
      <c r="P224" s="211"/>
      <c r="Q224" s="211"/>
      <c r="R224" s="211"/>
      <c r="S224" s="211"/>
      <c r="T224" s="212"/>
      <c r="AT224" s="213" t="s">
        <v>127</v>
      </c>
      <c r="AU224" s="213" t="s">
        <v>80</v>
      </c>
      <c r="AV224" s="14" t="s">
        <v>80</v>
      </c>
      <c r="AW224" s="14" t="s">
        <v>32</v>
      </c>
      <c r="AX224" s="14" t="s">
        <v>71</v>
      </c>
      <c r="AY224" s="213" t="s">
        <v>114</v>
      </c>
    </row>
    <row r="225" spans="1:65" s="15" customFormat="1" ht="11.25">
      <c r="B225" s="215"/>
      <c r="C225" s="216"/>
      <c r="D225" s="186" t="s">
        <v>127</v>
      </c>
      <c r="E225" s="217" t="s">
        <v>19</v>
      </c>
      <c r="F225" s="218" t="s">
        <v>198</v>
      </c>
      <c r="G225" s="216"/>
      <c r="H225" s="219">
        <v>1.5</v>
      </c>
      <c r="I225" s="220"/>
      <c r="J225" s="216"/>
      <c r="K225" s="216"/>
      <c r="L225" s="221"/>
      <c r="M225" s="222"/>
      <c r="N225" s="223"/>
      <c r="O225" s="223"/>
      <c r="P225" s="223"/>
      <c r="Q225" s="223"/>
      <c r="R225" s="223"/>
      <c r="S225" s="223"/>
      <c r="T225" s="224"/>
      <c r="AT225" s="225" t="s">
        <v>127</v>
      </c>
      <c r="AU225" s="225" t="s">
        <v>80</v>
      </c>
      <c r="AV225" s="15" t="s">
        <v>121</v>
      </c>
      <c r="AW225" s="15" t="s">
        <v>32</v>
      </c>
      <c r="AX225" s="15" t="s">
        <v>78</v>
      </c>
      <c r="AY225" s="225" t="s">
        <v>114</v>
      </c>
    </row>
    <row r="226" spans="1:65" s="2" customFormat="1" ht="14.45" customHeight="1">
      <c r="A226" s="36"/>
      <c r="B226" s="37"/>
      <c r="C226" s="173" t="s">
        <v>149</v>
      </c>
      <c r="D226" s="173" t="s">
        <v>116</v>
      </c>
      <c r="E226" s="174" t="s">
        <v>349</v>
      </c>
      <c r="F226" s="175" t="s">
        <v>350</v>
      </c>
      <c r="G226" s="176" t="s">
        <v>119</v>
      </c>
      <c r="H226" s="177">
        <v>360</v>
      </c>
      <c r="I226" s="178"/>
      <c r="J226" s="179">
        <f>ROUND(I226*H226,2)</f>
        <v>0</v>
      </c>
      <c r="K226" s="175" t="s">
        <v>120</v>
      </c>
      <c r="L226" s="41"/>
      <c r="M226" s="180" t="s">
        <v>19</v>
      </c>
      <c r="N226" s="181" t="s">
        <v>42</v>
      </c>
      <c r="O226" s="66"/>
      <c r="P226" s="182">
        <f>O226*H226</f>
        <v>0</v>
      </c>
      <c r="Q226" s="182">
        <v>0</v>
      </c>
      <c r="R226" s="182">
        <f>Q226*H226</f>
        <v>0</v>
      </c>
      <c r="S226" s="182">
        <v>0</v>
      </c>
      <c r="T226" s="183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4" t="s">
        <v>121</v>
      </c>
      <c r="AT226" s="184" t="s">
        <v>116</v>
      </c>
      <c r="AU226" s="184" t="s">
        <v>80</v>
      </c>
      <c r="AY226" s="19" t="s">
        <v>114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9" t="s">
        <v>78</v>
      </c>
      <c r="BK226" s="185">
        <f>ROUND(I226*H226,2)</f>
        <v>0</v>
      </c>
      <c r="BL226" s="19" t="s">
        <v>121</v>
      </c>
      <c r="BM226" s="184" t="s">
        <v>549</v>
      </c>
    </row>
    <row r="227" spans="1:65" s="2" customFormat="1" ht="11.25">
      <c r="A227" s="36"/>
      <c r="B227" s="37"/>
      <c r="C227" s="38"/>
      <c r="D227" s="186" t="s">
        <v>123</v>
      </c>
      <c r="E227" s="38"/>
      <c r="F227" s="187" t="s">
        <v>352</v>
      </c>
      <c r="G227" s="38"/>
      <c r="H227" s="38"/>
      <c r="I227" s="188"/>
      <c r="J227" s="38"/>
      <c r="K227" s="38"/>
      <c r="L227" s="41"/>
      <c r="M227" s="189"/>
      <c r="N227" s="190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123</v>
      </c>
      <c r="AU227" s="19" t="s">
        <v>80</v>
      </c>
    </row>
    <row r="228" spans="1:65" s="2" customFormat="1" ht="11.25">
      <c r="A228" s="36"/>
      <c r="B228" s="37"/>
      <c r="C228" s="38"/>
      <c r="D228" s="191" t="s">
        <v>125</v>
      </c>
      <c r="E228" s="38"/>
      <c r="F228" s="192" t="s">
        <v>353</v>
      </c>
      <c r="G228" s="38"/>
      <c r="H228" s="38"/>
      <c r="I228" s="188"/>
      <c r="J228" s="38"/>
      <c r="K228" s="38"/>
      <c r="L228" s="41"/>
      <c r="M228" s="189"/>
      <c r="N228" s="190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125</v>
      </c>
      <c r="AU228" s="19" t="s">
        <v>80</v>
      </c>
    </row>
    <row r="229" spans="1:65" s="2" customFormat="1" ht="19.5">
      <c r="A229" s="36"/>
      <c r="B229" s="37"/>
      <c r="C229" s="38"/>
      <c r="D229" s="186" t="s">
        <v>137</v>
      </c>
      <c r="E229" s="38"/>
      <c r="F229" s="214" t="s">
        <v>354</v>
      </c>
      <c r="G229" s="38"/>
      <c r="H229" s="38"/>
      <c r="I229" s="188"/>
      <c r="J229" s="38"/>
      <c r="K229" s="38"/>
      <c r="L229" s="41"/>
      <c r="M229" s="189"/>
      <c r="N229" s="190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137</v>
      </c>
      <c r="AU229" s="19" t="s">
        <v>80</v>
      </c>
    </row>
    <row r="230" spans="1:65" s="14" customFormat="1" ht="11.25">
      <c r="B230" s="203"/>
      <c r="C230" s="204"/>
      <c r="D230" s="186" t="s">
        <v>127</v>
      </c>
      <c r="E230" s="205" t="s">
        <v>19</v>
      </c>
      <c r="F230" s="206" t="s">
        <v>550</v>
      </c>
      <c r="G230" s="204"/>
      <c r="H230" s="207">
        <v>360</v>
      </c>
      <c r="I230" s="208"/>
      <c r="J230" s="204"/>
      <c r="K230" s="204"/>
      <c r="L230" s="209"/>
      <c r="M230" s="210"/>
      <c r="N230" s="211"/>
      <c r="O230" s="211"/>
      <c r="P230" s="211"/>
      <c r="Q230" s="211"/>
      <c r="R230" s="211"/>
      <c r="S230" s="211"/>
      <c r="T230" s="212"/>
      <c r="AT230" s="213" t="s">
        <v>127</v>
      </c>
      <c r="AU230" s="213" t="s">
        <v>80</v>
      </c>
      <c r="AV230" s="14" t="s">
        <v>80</v>
      </c>
      <c r="AW230" s="14" t="s">
        <v>32</v>
      </c>
      <c r="AX230" s="14" t="s">
        <v>78</v>
      </c>
      <c r="AY230" s="213" t="s">
        <v>114</v>
      </c>
    </row>
    <row r="231" spans="1:65" s="13" customFormat="1" ht="11.25">
      <c r="B231" s="193"/>
      <c r="C231" s="194"/>
      <c r="D231" s="186" t="s">
        <v>127</v>
      </c>
      <c r="E231" s="195" t="s">
        <v>19</v>
      </c>
      <c r="F231" s="196" t="s">
        <v>551</v>
      </c>
      <c r="G231" s="194"/>
      <c r="H231" s="195" t="s">
        <v>19</v>
      </c>
      <c r="I231" s="197"/>
      <c r="J231" s="194"/>
      <c r="K231" s="194"/>
      <c r="L231" s="198"/>
      <c r="M231" s="199"/>
      <c r="N231" s="200"/>
      <c r="O231" s="200"/>
      <c r="P231" s="200"/>
      <c r="Q231" s="200"/>
      <c r="R231" s="200"/>
      <c r="S231" s="200"/>
      <c r="T231" s="201"/>
      <c r="AT231" s="202" t="s">
        <v>127</v>
      </c>
      <c r="AU231" s="202" t="s">
        <v>80</v>
      </c>
      <c r="AV231" s="13" t="s">
        <v>78</v>
      </c>
      <c r="AW231" s="13" t="s">
        <v>32</v>
      </c>
      <c r="AX231" s="13" t="s">
        <v>71</v>
      </c>
      <c r="AY231" s="202" t="s">
        <v>114</v>
      </c>
    </row>
    <row r="232" spans="1:65" s="2" customFormat="1" ht="14.45" customHeight="1">
      <c r="A232" s="36"/>
      <c r="B232" s="37"/>
      <c r="C232" s="228" t="s">
        <v>155</v>
      </c>
      <c r="D232" s="228" t="s">
        <v>358</v>
      </c>
      <c r="E232" s="229" t="s">
        <v>359</v>
      </c>
      <c r="F232" s="230" t="s">
        <v>360</v>
      </c>
      <c r="G232" s="231" t="s">
        <v>361</v>
      </c>
      <c r="H232" s="232">
        <v>7.2</v>
      </c>
      <c r="I232" s="233"/>
      <c r="J232" s="234">
        <f>ROUND(I232*H232,2)</f>
        <v>0</v>
      </c>
      <c r="K232" s="230" t="s">
        <v>120</v>
      </c>
      <c r="L232" s="235"/>
      <c r="M232" s="236" t="s">
        <v>19</v>
      </c>
      <c r="N232" s="237" t="s">
        <v>42</v>
      </c>
      <c r="O232" s="66"/>
      <c r="P232" s="182">
        <f>O232*H232</f>
        <v>0</v>
      </c>
      <c r="Q232" s="182">
        <v>1E-3</v>
      </c>
      <c r="R232" s="182">
        <f>Q232*H232</f>
        <v>7.2000000000000007E-3</v>
      </c>
      <c r="S232" s="182">
        <v>0</v>
      </c>
      <c r="T232" s="183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4" t="s">
        <v>362</v>
      </c>
      <c r="AT232" s="184" t="s">
        <v>358</v>
      </c>
      <c r="AU232" s="184" t="s">
        <v>80</v>
      </c>
      <c r="AY232" s="19" t="s">
        <v>114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9" t="s">
        <v>78</v>
      </c>
      <c r="BK232" s="185">
        <f>ROUND(I232*H232,2)</f>
        <v>0</v>
      </c>
      <c r="BL232" s="19" t="s">
        <v>121</v>
      </c>
      <c r="BM232" s="184" t="s">
        <v>552</v>
      </c>
    </row>
    <row r="233" spans="1:65" s="2" customFormat="1" ht="11.25">
      <c r="A233" s="36"/>
      <c r="B233" s="37"/>
      <c r="C233" s="38"/>
      <c r="D233" s="186" t="s">
        <v>123</v>
      </c>
      <c r="E233" s="38"/>
      <c r="F233" s="187" t="s">
        <v>360</v>
      </c>
      <c r="G233" s="38"/>
      <c r="H233" s="38"/>
      <c r="I233" s="188"/>
      <c r="J233" s="38"/>
      <c r="K233" s="38"/>
      <c r="L233" s="41"/>
      <c r="M233" s="189"/>
      <c r="N233" s="190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123</v>
      </c>
      <c r="AU233" s="19" t="s">
        <v>80</v>
      </c>
    </row>
    <row r="234" spans="1:65" s="14" customFormat="1" ht="11.25">
      <c r="B234" s="203"/>
      <c r="C234" s="204"/>
      <c r="D234" s="186" t="s">
        <v>127</v>
      </c>
      <c r="E234" s="205" t="s">
        <v>19</v>
      </c>
      <c r="F234" s="206" t="s">
        <v>553</v>
      </c>
      <c r="G234" s="204"/>
      <c r="H234" s="207">
        <v>7.2</v>
      </c>
      <c r="I234" s="208"/>
      <c r="J234" s="204"/>
      <c r="K234" s="204"/>
      <c r="L234" s="209"/>
      <c r="M234" s="210"/>
      <c r="N234" s="211"/>
      <c r="O234" s="211"/>
      <c r="P234" s="211"/>
      <c r="Q234" s="211"/>
      <c r="R234" s="211"/>
      <c r="S234" s="211"/>
      <c r="T234" s="212"/>
      <c r="AT234" s="213" t="s">
        <v>127</v>
      </c>
      <c r="AU234" s="213" t="s">
        <v>80</v>
      </c>
      <c r="AV234" s="14" t="s">
        <v>80</v>
      </c>
      <c r="AW234" s="14" t="s">
        <v>32</v>
      </c>
      <c r="AX234" s="14" t="s">
        <v>78</v>
      </c>
      <c r="AY234" s="213" t="s">
        <v>114</v>
      </c>
    </row>
    <row r="235" spans="1:65" s="12" customFormat="1" ht="22.9" customHeight="1">
      <c r="B235" s="159"/>
      <c r="C235" s="160"/>
      <c r="D235" s="161" t="s">
        <v>70</v>
      </c>
      <c r="E235" s="226" t="s">
        <v>362</v>
      </c>
      <c r="F235" s="226" t="s">
        <v>407</v>
      </c>
      <c r="G235" s="160"/>
      <c r="H235" s="160"/>
      <c r="I235" s="163"/>
      <c r="J235" s="227">
        <f>BK235</f>
        <v>0</v>
      </c>
      <c r="K235" s="160"/>
      <c r="L235" s="165"/>
      <c r="M235" s="166"/>
      <c r="N235" s="167"/>
      <c r="O235" s="167"/>
      <c r="P235" s="168">
        <f>SUM(P236:P246)</f>
        <v>0</v>
      </c>
      <c r="Q235" s="167"/>
      <c r="R235" s="168">
        <f>SUM(R236:R246)</f>
        <v>1.5240000000000002</v>
      </c>
      <c r="S235" s="167"/>
      <c r="T235" s="169">
        <f>SUM(T236:T246)</f>
        <v>0</v>
      </c>
      <c r="AR235" s="170" t="s">
        <v>78</v>
      </c>
      <c r="AT235" s="171" t="s">
        <v>70</v>
      </c>
      <c r="AU235" s="171" t="s">
        <v>78</v>
      </c>
      <c r="AY235" s="170" t="s">
        <v>114</v>
      </c>
      <c r="BK235" s="172">
        <f>SUM(BK236:BK246)</f>
        <v>0</v>
      </c>
    </row>
    <row r="236" spans="1:65" s="2" customFormat="1" ht="14.45" customHeight="1">
      <c r="A236" s="36"/>
      <c r="B236" s="37"/>
      <c r="C236" s="173" t="s">
        <v>208</v>
      </c>
      <c r="D236" s="173" t="s">
        <v>116</v>
      </c>
      <c r="E236" s="174" t="s">
        <v>416</v>
      </c>
      <c r="F236" s="175" t="s">
        <v>417</v>
      </c>
      <c r="G236" s="176" t="s">
        <v>202</v>
      </c>
      <c r="H236" s="177">
        <v>35</v>
      </c>
      <c r="I236" s="178"/>
      <c r="J236" s="179">
        <f>ROUND(I236*H236,2)</f>
        <v>0</v>
      </c>
      <c r="K236" s="175" t="s">
        <v>120</v>
      </c>
      <c r="L236" s="41"/>
      <c r="M236" s="180" t="s">
        <v>19</v>
      </c>
      <c r="N236" s="181" t="s">
        <v>42</v>
      </c>
      <c r="O236" s="66"/>
      <c r="P236" s="182">
        <f>O236*H236</f>
        <v>0</v>
      </c>
      <c r="Q236" s="182">
        <v>0</v>
      </c>
      <c r="R236" s="182">
        <f>Q236*H236</f>
        <v>0</v>
      </c>
      <c r="S236" s="182">
        <v>0</v>
      </c>
      <c r="T236" s="183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4" t="s">
        <v>121</v>
      </c>
      <c r="AT236" s="184" t="s">
        <v>116</v>
      </c>
      <c r="AU236" s="184" t="s">
        <v>80</v>
      </c>
      <c r="AY236" s="19" t="s">
        <v>114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9" t="s">
        <v>78</v>
      </c>
      <c r="BK236" s="185">
        <f>ROUND(I236*H236,2)</f>
        <v>0</v>
      </c>
      <c r="BL236" s="19" t="s">
        <v>121</v>
      </c>
      <c r="BM236" s="184" t="s">
        <v>554</v>
      </c>
    </row>
    <row r="237" spans="1:65" s="2" customFormat="1" ht="11.25">
      <c r="A237" s="36"/>
      <c r="B237" s="37"/>
      <c r="C237" s="38"/>
      <c r="D237" s="186" t="s">
        <v>123</v>
      </c>
      <c r="E237" s="38"/>
      <c r="F237" s="187" t="s">
        <v>419</v>
      </c>
      <c r="G237" s="38"/>
      <c r="H237" s="38"/>
      <c r="I237" s="188"/>
      <c r="J237" s="38"/>
      <c r="K237" s="38"/>
      <c r="L237" s="41"/>
      <c r="M237" s="189"/>
      <c r="N237" s="190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123</v>
      </c>
      <c r="AU237" s="19" t="s">
        <v>80</v>
      </c>
    </row>
    <row r="238" spans="1:65" s="2" customFormat="1" ht="11.25">
      <c r="A238" s="36"/>
      <c r="B238" s="37"/>
      <c r="C238" s="38"/>
      <c r="D238" s="191" t="s">
        <v>125</v>
      </c>
      <c r="E238" s="38"/>
      <c r="F238" s="192" t="s">
        <v>420</v>
      </c>
      <c r="G238" s="38"/>
      <c r="H238" s="38"/>
      <c r="I238" s="188"/>
      <c r="J238" s="38"/>
      <c r="K238" s="38"/>
      <c r="L238" s="41"/>
      <c r="M238" s="189"/>
      <c r="N238" s="190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125</v>
      </c>
      <c r="AU238" s="19" t="s">
        <v>80</v>
      </c>
    </row>
    <row r="239" spans="1:65" s="2" customFormat="1" ht="14.45" customHeight="1">
      <c r="A239" s="36"/>
      <c r="B239" s="37"/>
      <c r="C239" s="228" t="s">
        <v>217</v>
      </c>
      <c r="D239" s="228" t="s">
        <v>358</v>
      </c>
      <c r="E239" s="229" t="s">
        <v>423</v>
      </c>
      <c r="F239" s="230" t="s">
        <v>424</v>
      </c>
      <c r="G239" s="231" t="s">
        <v>202</v>
      </c>
      <c r="H239" s="232">
        <v>15</v>
      </c>
      <c r="I239" s="233"/>
      <c r="J239" s="234">
        <f>ROUND(I239*H239,2)</f>
        <v>0</v>
      </c>
      <c r="K239" s="230" t="s">
        <v>120</v>
      </c>
      <c r="L239" s="235"/>
      <c r="M239" s="236" t="s">
        <v>19</v>
      </c>
      <c r="N239" s="237" t="s">
        <v>42</v>
      </c>
      <c r="O239" s="66"/>
      <c r="P239" s="182">
        <f>O239*H239</f>
        <v>0</v>
      </c>
      <c r="Q239" s="182">
        <v>0.10150000000000001</v>
      </c>
      <c r="R239" s="182">
        <f>Q239*H239</f>
        <v>1.5225000000000002</v>
      </c>
      <c r="S239" s="182">
        <v>0</v>
      </c>
      <c r="T239" s="183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4" t="s">
        <v>362</v>
      </c>
      <c r="AT239" s="184" t="s">
        <v>358</v>
      </c>
      <c r="AU239" s="184" t="s">
        <v>80</v>
      </c>
      <c r="AY239" s="19" t="s">
        <v>114</v>
      </c>
      <c r="BE239" s="185">
        <f>IF(N239="základní",J239,0)</f>
        <v>0</v>
      </c>
      <c r="BF239" s="185">
        <f>IF(N239="snížená",J239,0)</f>
        <v>0</v>
      </c>
      <c r="BG239" s="185">
        <f>IF(N239="zákl. přenesená",J239,0)</f>
        <v>0</v>
      </c>
      <c r="BH239" s="185">
        <f>IF(N239="sníž. přenesená",J239,0)</f>
        <v>0</v>
      </c>
      <c r="BI239" s="185">
        <f>IF(N239="nulová",J239,0)</f>
        <v>0</v>
      </c>
      <c r="BJ239" s="19" t="s">
        <v>78</v>
      </c>
      <c r="BK239" s="185">
        <f>ROUND(I239*H239,2)</f>
        <v>0</v>
      </c>
      <c r="BL239" s="19" t="s">
        <v>121</v>
      </c>
      <c r="BM239" s="184" t="s">
        <v>555</v>
      </c>
    </row>
    <row r="240" spans="1:65" s="2" customFormat="1" ht="11.25">
      <c r="A240" s="36"/>
      <c r="B240" s="37"/>
      <c r="C240" s="38"/>
      <c r="D240" s="186" t="s">
        <v>123</v>
      </c>
      <c r="E240" s="38"/>
      <c r="F240" s="187" t="s">
        <v>424</v>
      </c>
      <c r="G240" s="38"/>
      <c r="H240" s="38"/>
      <c r="I240" s="188"/>
      <c r="J240" s="38"/>
      <c r="K240" s="38"/>
      <c r="L240" s="41"/>
      <c r="M240" s="189"/>
      <c r="N240" s="190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123</v>
      </c>
      <c r="AU240" s="19" t="s">
        <v>80</v>
      </c>
    </row>
    <row r="241" spans="1:65" s="2" customFormat="1" ht="14.45" customHeight="1">
      <c r="A241" s="36"/>
      <c r="B241" s="37"/>
      <c r="C241" s="173" t="s">
        <v>181</v>
      </c>
      <c r="D241" s="173" t="s">
        <v>116</v>
      </c>
      <c r="E241" s="174" t="s">
        <v>427</v>
      </c>
      <c r="F241" s="175" t="s">
        <v>428</v>
      </c>
      <c r="G241" s="176" t="s">
        <v>202</v>
      </c>
      <c r="H241" s="177">
        <v>2</v>
      </c>
      <c r="I241" s="178"/>
      <c r="J241" s="179">
        <f>ROUND(I241*H241,2)</f>
        <v>0</v>
      </c>
      <c r="K241" s="175" t="s">
        <v>120</v>
      </c>
      <c r="L241" s="41"/>
      <c r="M241" s="180" t="s">
        <v>19</v>
      </c>
      <c r="N241" s="181" t="s">
        <v>42</v>
      </c>
      <c r="O241" s="66"/>
      <c r="P241" s="182">
        <f>O241*H241</f>
        <v>0</v>
      </c>
      <c r="Q241" s="182">
        <v>0</v>
      </c>
      <c r="R241" s="182">
        <f>Q241*H241</f>
        <v>0</v>
      </c>
      <c r="S241" s="182">
        <v>0</v>
      </c>
      <c r="T241" s="183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4" t="s">
        <v>121</v>
      </c>
      <c r="AT241" s="184" t="s">
        <v>116</v>
      </c>
      <c r="AU241" s="184" t="s">
        <v>80</v>
      </c>
      <c r="AY241" s="19" t="s">
        <v>114</v>
      </c>
      <c r="BE241" s="185">
        <f>IF(N241="základní",J241,0)</f>
        <v>0</v>
      </c>
      <c r="BF241" s="185">
        <f>IF(N241="snížená",J241,0)</f>
        <v>0</v>
      </c>
      <c r="BG241" s="185">
        <f>IF(N241="zákl. přenesená",J241,0)</f>
        <v>0</v>
      </c>
      <c r="BH241" s="185">
        <f>IF(N241="sníž. přenesená",J241,0)</f>
        <v>0</v>
      </c>
      <c r="BI241" s="185">
        <f>IF(N241="nulová",J241,0)</f>
        <v>0</v>
      </c>
      <c r="BJ241" s="19" t="s">
        <v>78</v>
      </c>
      <c r="BK241" s="185">
        <f>ROUND(I241*H241,2)</f>
        <v>0</v>
      </c>
      <c r="BL241" s="19" t="s">
        <v>121</v>
      </c>
      <c r="BM241" s="184" t="s">
        <v>556</v>
      </c>
    </row>
    <row r="242" spans="1:65" s="2" customFormat="1" ht="11.25">
      <c r="A242" s="36"/>
      <c r="B242" s="37"/>
      <c r="C242" s="38"/>
      <c r="D242" s="186" t="s">
        <v>123</v>
      </c>
      <c r="E242" s="38"/>
      <c r="F242" s="187" t="s">
        <v>430</v>
      </c>
      <c r="G242" s="38"/>
      <c r="H242" s="38"/>
      <c r="I242" s="188"/>
      <c r="J242" s="38"/>
      <c r="K242" s="38"/>
      <c r="L242" s="41"/>
      <c r="M242" s="189"/>
      <c r="N242" s="190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123</v>
      </c>
      <c r="AU242" s="19" t="s">
        <v>80</v>
      </c>
    </row>
    <row r="243" spans="1:65" s="2" customFormat="1" ht="11.25">
      <c r="A243" s="36"/>
      <c r="B243" s="37"/>
      <c r="C243" s="38"/>
      <c r="D243" s="191" t="s">
        <v>125</v>
      </c>
      <c r="E243" s="38"/>
      <c r="F243" s="192" t="s">
        <v>431</v>
      </c>
      <c r="G243" s="38"/>
      <c r="H243" s="38"/>
      <c r="I243" s="188"/>
      <c r="J243" s="38"/>
      <c r="K243" s="38"/>
      <c r="L243" s="41"/>
      <c r="M243" s="189"/>
      <c r="N243" s="190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125</v>
      </c>
      <c r="AU243" s="19" t="s">
        <v>80</v>
      </c>
    </row>
    <row r="244" spans="1:65" s="2" customFormat="1" ht="19.5">
      <c r="A244" s="36"/>
      <c r="B244" s="37"/>
      <c r="C244" s="38"/>
      <c r="D244" s="186" t="s">
        <v>137</v>
      </c>
      <c r="E244" s="38"/>
      <c r="F244" s="214" t="s">
        <v>557</v>
      </c>
      <c r="G244" s="38"/>
      <c r="H244" s="38"/>
      <c r="I244" s="188"/>
      <c r="J244" s="38"/>
      <c r="K244" s="38"/>
      <c r="L244" s="41"/>
      <c r="M244" s="189"/>
      <c r="N244" s="190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137</v>
      </c>
      <c r="AU244" s="19" t="s">
        <v>80</v>
      </c>
    </row>
    <row r="245" spans="1:65" s="2" customFormat="1" ht="14.45" customHeight="1">
      <c r="A245" s="36"/>
      <c r="B245" s="37"/>
      <c r="C245" s="228" t="s">
        <v>190</v>
      </c>
      <c r="D245" s="228" t="s">
        <v>358</v>
      </c>
      <c r="E245" s="229" t="s">
        <v>434</v>
      </c>
      <c r="F245" s="230" t="s">
        <v>435</v>
      </c>
      <c r="G245" s="231" t="s">
        <v>202</v>
      </c>
      <c r="H245" s="232">
        <v>2</v>
      </c>
      <c r="I245" s="233"/>
      <c r="J245" s="234">
        <f>ROUND(I245*H245,2)</f>
        <v>0</v>
      </c>
      <c r="K245" s="230" t="s">
        <v>120</v>
      </c>
      <c r="L245" s="235"/>
      <c r="M245" s="236" t="s">
        <v>19</v>
      </c>
      <c r="N245" s="237" t="s">
        <v>42</v>
      </c>
      <c r="O245" s="66"/>
      <c r="P245" s="182">
        <f>O245*H245</f>
        <v>0</v>
      </c>
      <c r="Q245" s="182">
        <v>7.5000000000000002E-4</v>
      </c>
      <c r="R245" s="182">
        <f>Q245*H245</f>
        <v>1.5E-3</v>
      </c>
      <c r="S245" s="182">
        <v>0</v>
      </c>
      <c r="T245" s="183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4" t="s">
        <v>362</v>
      </c>
      <c r="AT245" s="184" t="s">
        <v>358</v>
      </c>
      <c r="AU245" s="184" t="s">
        <v>80</v>
      </c>
      <c r="AY245" s="19" t="s">
        <v>114</v>
      </c>
      <c r="BE245" s="185">
        <f>IF(N245="základní",J245,0)</f>
        <v>0</v>
      </c>
      <c r="BF245" s="185">
        <f>IF(N245="snížená",J245,0)</f>
        <v>0</v>
      </c>
      <c r="BG245" s="185">
        <f>IF(N245="zákl. přenesená",J245,0)</f>
        <v>0</v>
      </c>
      <c r="BH245" s="185">
        <f>IF(N245="sníž. přenesená",J245,0)</f>
        <v>0</v>
      </c>
      <c r="BI245" s="185">
        <f>IF(N245="nulová",J245,0)</f>
        <v>0</v>
      </c>
      <c r="BJ245" s="19" t="s">
        <v>78</v>
      </c>
      <c r="BK245" s="185">
        <f>ROUND(I245*H245,2)</f>
        <v>0</v>
      </c>
      <c r="BL245" s="19" t="s">
        <v>121</v>
      </c>
      <c r="BM245" s="184" t="s">
        <v>558</v>
      </c>
    </row>
    <row r="246" spans="1:65" s="2" customFormat="1" ht="11.25">
      <c r="A246" s="36"/>
      <c r="B246" s="37"/>
      <c r="C246" s="38"/>
      <c r="D246" s="186" t="s">
        <v>123</v>
      </c>
      <c r="E246" s="38"/>
      <c r="F246" s="187" t="s">
        <v>435</v>
      </c>
      <c r="G246" s="38"/>
      <c r="H246" s="38"/>
      <c r="I246" s="188"/>
      <c r="J246" s="38"/>
      <c r="K246" s="38"/>
      <c r="L246" s="41"/>
      <c r="M246" s="189"/>
      <c r="N246" s="190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123</v>
      </c>
      <c r="AU246" s="19" t="s">
        <v>80</v>
      </c>
    </row>
    <row r="247" spans="1:65" s="12" customFormat="1" ht="22.9" customHeight="1">
      <c r="B247" s="159"/>
      <c r="C247" s="160"/>
      <c r="D247" s="161" t="s">
        <v>70</v>
      </c>
      <c r="E247" s="226" t="s">
        <v>464</v>
      </c>
      <c r="F247" s="226" t="s">
        <v>465</v>
      </c>
      <c r="G247" s="160"/>
      <c r="H247" s="160"/>
      <c r="I247" s="163"/>
      <c r="J247" s="227">
        <f>BK247</f>
        <v>0</v>
      </c>
      <c r="K247" s="160"/>
      <c r="L247" s="165"/>
      <c r="M247" s="166"/>
      <c r="N247" s="167"/>
      <c r="O247" s="167"/>
      <c r="P247" s="168">
        <f>SUM(P248:P250)</f>
        <v>0</v>
      </c>
      <c r="Q247" s="167"/>
      <c r="R247" s="168">
        <f>SUM(R248:R250)</f>
        <v>0</v>
      </c>
      <c r="S247" s="167"/>
      <c r="T247" s="169">
        <f>SUM(T248:T250)</f>
        <v>0</v>
      </c>
      <c r="AR247" s="170" t="s">
        <v>78</v>
      </c>
      <c r="AT247" s="171" t="s">
        <v>70</v>
      </c>
      <c r="AU247" s="171" t="s">
        <v>78</v>
      </c>
      <c r="AY247" s="170" t="s">
        <v>114</v>
      </c>
      <c r="BK247" s="172">
        <f>SUM(BK248:BK250)</f>
        <v>0</v>
      </c>
    </row>
    <row r="248" spans="1:65" s="2" customFormat="1" ht="14.45" customHeight="1">
      <c r="A248" s="36"/>
      <c r="B248" s="37"/>
      <c r="C248" s="173" t="s">
        <v>225</v>
      </c>
      <c r="D248" s="173" t="s">
        <v>116</v>
      </c>
      <c r="E248" s="174" t="s">
        <v>467</v>
      </c>
      <c r="F248" s="175" t="s">
        <v>468</v>
      </c>
      <c r="G248" s="176" t="s">
        <v>301</v>
      </c>
      <c r="H248" s="177">
        <v>9.1999999999999993</v>
      </c>
      <c r="I248" s="178"/>
      <c r="J248" s="179">
        <f>ROUND(I248*H248,2)</f>
        <v>0</v>
      </c>
      <c r="K248" s="175" t="s">
        <v>120</v>
      </c>
      <c r="L248" s="41"/>
      <c r="M248" s="180" t="s">
        <v>19</v>
      </c>
      <c r="N248" s="181" t="s">
        <v>42</v>
      </c>
      <c r="O248" s="66"/>
      <c r="P248" s="182">
        <f>O248*H248</f>
        <v>0</v>
      </c>
      <c r="Q248" s="182">
        <v>0</v>
      </c>
      <c r="R248" s="182">
        <f>Q248*H248</f>
        <v>0</v>
      </c>
      <c r="S248" s="182">
        <v>0</v>
      </c>
      <c r="T248" s="183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4" t="s">
        <v>121</v>
      </c>
      <c r="AT248" s="184" t="s">
        <v>116</v>
      </c>
      <c r="AU248" s="184" t="s">
        <v>80</v>
      </c>
      <c r="AY248" s="19" t="s">
        <v>114</v>
      </c>
      <c r="BE248" s="185">
        <f>IF(N248="základní",J248,0)</f>
        <v>0</v>
      </c>
      <c r="BF248" s="185">
        <f>IF(N248="snížená",J248,0)</f>
        <v>0</v>
      </c>
      <c r="BG248" s="185">
        <f>IF(N248="zákl. přenesená",J248,0)</f>
        <v>0</v>
      </c>
      <c r="BH248" s="185">
        <f>IF(N248="sníž. přenesená",J248,0)</f>
        <v>0</v>
      </c>
      <c r="BI248" s="185">
        <f>IF(N248="nulová",J248,0)</f>
        <v>0</v>
      </c>
      <c r="BJ248" s="19" t="s">
        <v>78</v>
      </c>
      <c r="BK248" s="185">
        <f>ROUND(I248*H248,2)</f>
        <v>0</v>
      </c>
      <c r="BL248" s="19" t="s">
        <v>121</v>
      </c>
      <c r="BM248" s="184" t="s">
        <v>559</v>
      </c>
    </row>
    <row r="249" spans="1:65" s="2" customFormat="1" ht="11.25">
      <c r="A249" s="36"/>
      <c r="B249" s="37"/>
      <c r="C249" s="38"/>
      <c r="D249" s="186" t="s">
        <v>123</v>
      </c>
      <c r="E249" s="38"/>
      <c r="F249" s="187" t="s">
        <v>470</v>
      </c>
      <c r="G249" s="38"/>
      <c r="H249" s="38"/>
      <c r="I249" s="188"/>
      <c r="J249" s="38"/>
      <c r="K249" s="38"/>
      <c r="L249" s="41"/>
      <c r="M249" s="189"/>
      <c r="N249" s="190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123</v>
      </c>
      <c r="AU249" s="19" t="s">
        <v>80</v>
      </c>
    </row>
    <row r="250" spans="1:65" s="2" customFormat="1" ht="11.25">
      <c r="A250" s="36"/>
      <c r="B250" s="37"/>
      <c r="C250" s="38"/>
      <c r="D250" s="191" t="s">
        <v>125</v>
      </c>
      <c r="E250" s="38"/>
      <c r="F250" s="192" t="s">
        <v>471</v>
      </c>
      <c r="G250" s="38"/>
      <c r="H250" s="38"/>
      <c r="I250" s="188"/>
      <c r="J250" s="38"/>
      <c r="K250" s="38"/>
      <c r="L250" s="41"/>
      <c r="M250" s="238"/>
      <c r="N250" s="239"/>
      <c r="O250" s="240"/>
      <c r="P250" s="240"/>
      <c r="Q250" s="240"/>
      <c r="R250" s="240"/>
      <c r="S250" s="240"/>
      <c r="T250" s="241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125</v>
      </c>
      <c r="AU250" s="19" t="s">
        <v>80</v>
      </c>
    </row>
    <row r="251" spans="1:65" s="2" customFormat="1" ht="6.95" customHeight="1">
      <c r="A251" s="36"/>
      <c r="B251" s="49"/>
      <c r="C251" s="50"/>
      <c r="D251" s="50"/>
      <c r="E251" s="50"/>
      <c r="F251" s="50"/>
      <c r="G251" s="50"/>
      <c r="H251" s="50"/>
      <c r="I251" s="50"/>
      <c r="J251" s="50"/>
      <c r="K251" s="50"/>
      <c r="L251" s="41"/>
      <c r="M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</row>
  </sheetData>
  <sheetProtection algorithmName="SHA-512" hashValue="7+wum4PUumSsBak7cKJ3TCmbGkIgakrK6652DHPtd9NSi3kAcqtqxASr9hUBWiitiAhURbxIUBfehhuT+Xqd7w==" saltValue="GmbErUTNPKPGHbCc0zGyaZCkVbTCfZ78B9Eq4VpGXsXMPvCK91dXNu5u+jWaJI3J8le9QRkmun7lMMpnwq6qpA==" spinCount="100000" sheet="1" objects="1" scenarios="1" formatColumns="0" formatRows="0" autoFilter="0"/>
  <autoFilter ref="C82:K250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200-000000000000}"/>
    <hyperlink ref="F93" r:id="rId2" xr:uid="{00000000-0004-0000-0200-000001000000}"/>
    <hyperlink ref="F99" r:id="rId3" xr:uid="{00000000-0004-0000-0200-000002000000}"/>
    <hyperlink ref="F104" r:id="rId4" xr:uid="{00000000-0004-0000-0200-000003000000}"/>
    <hyperlink ref="F108" r:id="rId5" xr:uid="{00000000-0004-0000-0200-000004000000}"/>
    <hyperlink ref="F113" r:id="rId6" xr:uid="{00000000-0004-0000-0200-000005000000}"/>
    <hyperlink ref="F119" r:id="rId7" xr:uid="{00000000-0004-0000-0200-000006000000}"/>
    <hyperlink ref="F125" r:id="rId8" xr:uid="{00000000-0004-0000-0200-000007000000}"/>
    <hyperlink ref="F131" r:id="rId9" xr:uid="{00000000-0004-0000-0200-000008000000}"/>
    <hyperlink ref="F137" r:id="rId10" xr:uid="{00000000-0004-0000-0200-000009000000}"/>
    <hyperlink ref="F143" r:id="rId11" xr:uid="{00000000-0004-0000-0200-00000A000000}"/>
    <hyperlink ref="F149" r:id="rId12" xr:uid="{00000000-0004-0000-0200-00000B000000}"/>
    <hyperlink ref="F153" r:id="rId13" xr:uid="{00000000-0004-0000-0200-00000C000000}"/>
    <hyperlink ref="F158" r:id="rId14" xr:uid="{00000000-0004-0000-0200-00000D000000}"/>
    <hyperlink ref="F163" r:id="rId15" xr:uid="{00000000-0004-0000-0200-00000E000000}"/>
    <hyperlink ref="F168" r:id="rId16" xr:uid="{00000000-0004-0000-0200-00000F000000}"/>
    <hyperlink ref="F173" r:id="rId17" xr:uid="{00000000-0004-0000-0200-000010000000}"/>
    <hyperlink ref="F178" r:id="rId18" xr:uid="{00000000-0004-0000-0200-000011000000}"/>
    <hyperlink ref="F183" r:id="rId19" xr:uid="{00000000-0004-0000-0200-000012000000}"/>
    <hyperlink ref="F187" r:id="rId20" xr:uid="{00000000-0004-0000-0200-000013000000}"/>
    <hyperlink ref="F191" r:id="rId21" xr:uid="{00000000-0004-0000-0200-000014000000}"/>
    <hyperlink ref="F197" r:id="rId22" xr:uid="{00000000-0004-0000-0200-000015000000}"/>
    <hyperlink ref="F216" r:id="rId23" xr:uid="{00000000-0004-0000-0200-000016000000}"/>
    <hyperlink ref="F222" r:id="rId24" xr:uid="{00000000-0004-0000-0200-000017000000}"/>
    <hyperlink ref="F228" r:id="rId25" xr:uid="{00000000-0004-0000-0200-000018000000}"/>
    <hyperlink ref="F238" r:id="rId26" xr:uid="{00000000-0004-0000-0200-000019000000}"/>
    <hyperlink ref="F243" r:id="rId27" xr:uid="{00000000-0004-0000-0200-00001A000000}"/>
    <hyperlink ref="F250" r:id="rId28" xr:uid="{00000000-0004-0000-0200-00001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42" customWidth="1"/>
    <col min="2" max="2" width="1.6640625" style="242" customWidth="1"/>
    <col min="3" max="4" width="5" style="242" customWidth="1"/>
    <col min="5" max="5" width="11.6640625" style="242" customWidth="1"/>
    <col min="6" max="6" width="9.1640625" style="242" customWidth="1"/>
    <col min="7" max="7" width="5" style="242" customWidth="1"/>
    <col min="8" max="8" width="77.83203125" style="242" customWidth="1"/>
    <col min="9" max="10" width="20" style="242" customWidth="1"/>
    <col min="11" max="11" width="1.6640625" style="242" customWidth="1"/>
  </cols>
  <sheetData>
    <row r="1" spans="2:11" s="1" customFormat="1" ht="37.5" customHeight="1"/>
    <row r="2" spans="2:11" s="1" customFormat="1" ht="7.5" customHeight="1">
      <c r="B2" s="243"/>
      <c r="C2" s="244"/>
      <c r="D2" s="244"/>
      <c r="E2" s="244"/>
      <c r="F2" s="244"/>
      <c r="G2" s="244"/>
      <c r="H2" s="244"/>
      <c r="I2" s="244"/>
      <c r="J2" s="244"/>
      <c r="K2" s="245"/>
    </row>
    <row r="3" spans="2:11" s="16" customFormat="1" ht="45" customHeight="1">
      <c r="B3" s="246"/>
      <c r="C3" s="381" t="s">
        <v>560</v>
      </c>
      <c r="D3" s="381"/>
      <c r="E3" s="381"/>
      <c r="F3" s="381"/>
      <c r="G3" s="381"/>
      <c r="H3" s="381"/>
      <c r="I3" s="381"/>
      <c r="J3" s="381"/>
      <c r="K3" s="247"/>
    </row>
    <row r="4" spans="2:11" s="1" customFormat="1" ht="25.5" customHeight="1">
      <c r="B4" s="248"/>
      <c r="C4" s="380" t="s">
        <v>561</v>
      </c>
      <c r="D4" s="380"/>
      <c r="E4" s="380"/>
      <c r="F4" s="380"/>
      <c r="G4" s="380"/>
      <c r="H4" s="380"/>
      <c r="I4" s="380"/>
      <c r="J4" s="380"/>
      <c r="K4" s="249"/>
    </row>
    <row r="5" spans="2:11" s="1" customFormat="1" ht="5.25" customHeight="1">
      <c r="B5" s="248"/>
      <c r="C5" s="250"/>
      <c r="D5" s="250"/>
      <c r="E5" s="250"/>
      <c r="F5" s="250"/>
      <c r="G5" s="250"/>
      <c r="H5" s="250"/>
      <c r="I5" s="250"/>
      <c r="J5" s="250"/>
      <c r="K5" s="249"/>
    </row>
    <row r="6" spans="2:11" s="1" customFormat="1" ht="15" customHeight="1">
      <c r="B6" s="248"/>
      <c r="C6" s="379" t="s">
        <v>562</v>
      </c>
      <c r="D6" s="379"/>
      <c r="E6" s="379"/>
      <c r="F6" s="379"/>
      <c r="G6" s="379"/>
      <c r="H6" s="379"/>
      <c r="I6" s="379"/>
      <c r="J6" s="379"/>
      <c r="K6" s="249"/>
    </row>
    <row r="7" spans="2:11" s="1" customFormat="1" ht="15" customHeight="1">
      <c r="B7" s="252"/>
      <c r="C7" s="379" t="s">
        <v>563</v>
      </c>
      <c r="D7" s="379"/>
      <c r="E7" s="379"/>
      <c r="F7" s="379"/>
      <c r="G7" s="379"/>
      <c r="H7" s="379"/>
      <c r="I7" s="379"/>
      <c r="J7" s="379"/>
      <c r="K7" s="249"/>
    </row>
    <row r="8" spans="2:11" s="1" customFormat="1" ht="12.75" customHeight="1">
      <c r="B8" s="252"/>
      <c r="C8" s="251"/>
      <c r="D8" s="251"/>
      <c r="E8" s="251"/>
      <c r="F8" s="251"/>
      <c r="G8" s="251"/>
      <c r="H8" s="251"/>
      <c r="I8" s="251"/>
      <c r="J8" s="251"/>
      <c r="K8" s="249"/>
    </row>
    <row r="9" spans="2:11" s="1" customFormat="1" ht="15" customHeight="1">
      <c r="B9" s="252"/>
      <c r="C9" s="379" t="s">
        <v>564</v>
      </c>
      <c r="D9" s="379"/>
      <c r="E9" s="379"/>
      <c r="F9" s="379"/>
      <c r="G9" s="379"/>
      <c r="H9" s="379"/>
      <c r="I9" s="379"/>
      <c r="J9" s="379"/>
      <c r="K9" s="249"/>
    </row>
    <row r="10" spans="2:11" s="1" customFormat="1" ht="15" customHeight="1">
      <c r="B10" s="252"/>
      <c r="C10" s="251"/>
      <c r="D10" s="379" t="s">
        <v>565</v>
      </c>
      <c r="E10" s="379"/>
      <c r="F10" s="379"/>
      <c r="G10" s="379"/>
      <c r="H10" s="379"/>
      <c r="I10" s="379"/>
      <c r="J10" s="379"/>
      <c r="K10" s="249"/>
    </row>
    <row r="11" spans="2:11" s="1" customFormat="1" ht="15" customHeight="1">
      <c r="B11" s="252"/>
      <c r="C11" s="253"/>
      <c r="D11" s="379" t="s">
        <v>566</v>
      </c>
      <c r="E11" s="379"/>
      <c r="F11" s="379"/>
      <c r="G11" s="379"/>
      <c r="H11" s="379"/>
      <c r="I11" s="379"/>
      <c r="J11" s="379"/>
      <c r="K11" s="249"/>
    </row>
    <row r="12" spans="2:11" s="1" customFormat="1" ht="15" customHeight="1">
      <c r="B12" s="252"/>
      <c r="C12" s="253"/>
      <c r="D12" s="251"/>
      <c r="E12" s="251"/>
      <c r="F12" s="251"/>
      <c r="G12" s="251"/>
      <c r="H12" s="251"/>
      <c r="I12" s="251"/>
      <c r="J12" s="251"/>
      <c r="K12" s="249"/>
    </row>
    <row r="13" spans="2:11" s="1" customFormat="1" ht="15" customHeight="1">
      <c r="B13" s="252"/>
      <c r="C13" s="253"/>
      <c r="D13" s="254" t="s">
        <v>567</v>
      </c>
      <c r="E13" s="251"/>
      <c r="F13" s="251"/>
      <c r="G13" s="251"/>
      <c r="H13" s="251"/>
      <c r="I13" s="251"/>
      <c r="J13" s="251"/>
      <c r="K13" s="249"/>
    </row>
    <row r="14" spans="2:11" s="1" customFormat="1" ht="12.75" customHeight="1">
      <c r="B14" s="252"/>
      <c r="C14" s="253"/>
      <c r="D14" s="253"/>
      <c r="E14" s="253"/>
      <c r="F14" s="253"/>
      <c r="G14" s="253"/>
      <c r="H14" s="253"/>
      <c r="I14" s="253"/>
      <c r="J14" s="253"/>
      <c r="K14" s="249"/>
    </row>
    <row r="15" spans="2:11" s="1" customFormat="1" ht="15" customHeight="1">
      <c r="B15" s="252"/>
      <c r="C15" s="253"/>
      <c r="D15" s="379" t="s">
        <v>568</v>
      </c>
      <c r="E15" s="379"/>
      <c r="F15" s="379"/>
      <c r="G15" s="379"/>
      <c r="H15" s="379"/>
      <c r="I15" s="379"/>
      <c r="J15" s="379"/>
      <c r="K15" s="249"/>
    </row>
    <row r="16" spans="2:11" s="1" customFormat="1" ht="15" customHeight="1">
      <c r="B16" s="252"/>
      <c r="C16" s="253"/>
      <c r="D16" s="379" t="s">
        <v>569</v>
      </c>
      <c r="E16" s="379"/>
      <c r="F16" s="379"/>
      <c r="G16" s="379"/>
      <c r="H16" s="379"/>
      <c r="I16" s="379"/>
      <c r="J16" s="379"/>
      <c r="K16" s="249"/>
    </row>
    <row r="17" spans="2:11" s="1" customFormat="1" ht="15" customHeight="1">
      <c r="B17" s="252"/>
      <c r="C17" s="253"/>
      <c r="D17" s="379" t="s">
        <v>570</v>
      </c>
      <c r="E17" s="379"/>
      <c r="F17" s="379"/>
      <c r="G17" s="379"/>
      <c r="H17" s="379"/>
      <c r="I17" s="379"/>
      <c r="J17" s="379"/>
      <c r="K17" s="249"/>
    </row>
    <row r="18" spans="2:11" s="1" customFormat="1" ht="15" customHeight="1">
      <c r="B18" s="252"/>
      <c r="C18" s="253"/>
      <c r="D18" s="253"/>
      <c r="E18" s="255" t="s">
        <v>77</v>
      </c>
      <c r="F18" s="379" t="s">
        <v>571</v>
      </c>
      <c r="G18" s="379"/>
      <c r="H18" s="379"/>
      <c r="I18" s="379"/>
      <c r="J18" s="379"/>
      <c r="K18" s="249"/>
    </row>
    <row r="19" spans="2:11" s="1" customFormat="1" ht="15" customHeight="1">
      <c r="B19" s="252"/>
      <c r="C19" s="253"/>
      <c r="D19" s="253"/>
      <c r="E19" s="255" t="s">
        <v>572</v>
      </c>
      <c r="F19" s="379" t="s">
        <v>573</v>
      </c>
      <c r="G19" s="379"/>
      <c r="H19" s="379"/>
      <c r="I19" s="379"/>
      <c r="J19" s="379"/>
      <c r="K19" s="249"/>
    </row>
    <row r="20" spans="2:11" s="1" customFormat="1" ht="15" customHeight="1">
      <c r="B20" s="252"/>
      <c r="C20" s="253"/>
      <c r="D20" s="253"/>
      <c r="E20" s="255" t="s">
        <v>574</v>
      </c>
      <c r="F20" s="379" t="s">
        <v>575</v>
      </c>
      <c r="G20" s="379"/>
      <c r="H20" s="379"/>
      <c r="I20" s="379"/>
      <c r="J20" s="379"/>
      <c r="K20" s="249"/>
    </row>
    <row r="21" spans="2:11" s="1" customFormat="1" ht="15" customHeight="1">
      <c r="B21" s="252"/>
      <c r="C21" s="253"/>
      <c r="D21" s="253"/>
      <c r="E21" s="255" t="s">
        <v>576</v>
      </c>
      <c r="F21" s="379" t="s">
        <v>577</v>
      </c>
      <c r="G21" s="379"/>
      <c r="H21" s="379"/>
      <c r="I21" s="379"/>
      <c r="J21" s="379"/>
      <c r="K21" s="249"/>
    </row>
    <row r="22" spans="2:11" s="1" customFormat="1" ht="15" customHeight="1">
      <c r="B22" s="252"/>
      <c r="C22" s="253"/>
      <c r="D22" s="253"/>
      <c r="E22" s="255" t="s">
        <v>578</v>
      </c>
      <c r="F22" s="379" t="s">
        <v>579</v>
      </c>
      <c r="G22" s="379"/>
      <c r="H22" s="379"/>
      <c r="I22" s="379"/>
      <c r="J22" s="379"/>
      <c r="K22" s="249"/>
    </row>
    <row r="23" spans="2:11" s="1" customFormat="1" ht="15" customHeight="1">
      <c r="B23" s="252"/>
      <c r="C23" s="253"/>
      <c r="D23" s="253"/>
      <c r="E23" s="255" t="s">
        <v>580</v>
      </c>
      <c r="F23" s="379" t="s">
        <v>581</v>
      </c>
      <c r="G23" s="379"/>
      <c r="H23" s="379"/>
      <c r="I23" s="379"/>
      <c r="J23" s="379"/>
      <c r="K23" s="249"/>
    </row>
    <row r="24" spans="2:11" s="1" customFormat="1" ht="12.75" customHeight="1">
      <c r="B24" s="252"/>
      <c r="C24" s="253"/>
      <c r="D24" s="253"/>
      <c r="E24" s="253"/>
      <c r="F24" s="253"/>
      <c r="G24" s="253"/>
      <c r="H24" s="253"/>
      <c r="I24" s="253"/>
      <c r="J24" s="253"/>
      <c r="K24" s="249"/>
    </row>
    <row r="25" spans="2:11" s="1" customFormat="1" ht="15" customHeight="1">
      <c r="B25" s="252"/>
      <c r="C25" s="379" t="s">
        <v>582</v>
      </c>
      <c r="D25" s="379"/>
      <c r="E25" s="379"/>
      <c r="F25" s="379"/>
      <c r="G25" s="379"/>
      <c r="H25" s="379"/>
      <c r="I25" s="379"/>
      <c r="J25" s="379"/>
      <c r="K25" s="249"/>
    </row>
    <row r="26" spans="2:11" s="1" customFormat="1" ht="15" customHeight="1">
      <c r="B26" s="252"/>
      <c r="C26" s="379" t="s">
        <v>583</v>
      </c>
      <c r="D26" s="379"/>
      <c r="E26" s="379"/>
      <c r="F26" s="379"/>
      <c r="G26" s="379"/>
      <c r="H26" s="379"/>
      <c r="I26" s="379"/>
      <c r="J26" s="379"/>
      <c r="K26" s="249"/>
    </row>
    <row r="27" spans="2:11" s="1" customFormat="1" ht="15" customHeight="1">
      <c r="B27" s="252"/>
      <c r="C27" s="251"/>
      <c r="D27" s="379" t="s">
        <v>584</v>
      </c>
      <c r="E27" s="379"/>
      <c r="F27" s="379"/>
      <c r="G27" s="379"/>
      <c r="H27" s="379"/>
      <c r="I27" s="379"/>
      <c r="J27" s="379"/>
      <c r="K27" s="249"/>
    </row>
    <row r="28" spans="2:11" s="1" customFormat="1" ht="15" customHeight="1">
      <c r="B28" s="252"/>
      <c r="C28" s="253"/>
      <c r="D28" s="379" t="s">
        <v>585</v>
      </c>
      <c r="E28" s="379"/>
      <c r="F28" s="379"/>
      <c r="G28" s="379"/>
      <c r="H28" s="379"/>
      <c r="I28" s="379"/>
      <c r="J28" s="379"/>
      <c r="K28" s="249"/>
    </row>
    <row r="29" spans="2:11" s="1" customFormat="1" ht="12.75" customHeight="1">
      <c r="B29" s="252"/>
      <c r="C29" s="253"/>
      <c r="D29" s="253"/>
      <c r="E29" s="253"/>
      <c r="F29" s="253"/>
      <c r="G29" s="253"/>
      <c r="H29" s="253"/>
      <c r="I29" s="253"/>
      <c r="J29" s="253"/>
      <c r="K29" s="249"/>
    </row>
    <row r="30" spans="2:11" s="1" customFormat="1" ht="15" customHeight="1">
      <c r="B30" s="252"/>
      <c r="C30" s="253"/>
      <c r="D30" s="379" t="s">
        <v>586</v>
      </c>
      <c r="E30" s="379"/>
      <c r="F30" s="379"/>
      <c r="G30" s="379"/>
      <c r="H30" s="379"/>
      <c r="I30" s="379"/>
      <c r="J30" s="379"/>
      <c r="K30" s="249"/>
    </row>
    <row r="31" spans="2:11" s="1" customFormat="1" ht="15" customHeight="1">
      <c r="B31" s="252"/>
      <c r="C31" s="253"/>
      <c r="D31" s="379" t="s">
        <v>587</v>
      </c>
      <c r="E31" s="379"/>
      <c r="F31" s="379"/>
      <c r="G31" s="379"/>
      <c r="H31" s="379"/>
      <c r="I31" s="379"/>
      <c r="J31" s="379"/>
      <c r="K31" s="249"/>
    </row>
    <row r="32" spans="2:11" s="1" customFormat="1" ht="12.75" customHeight="1">
      <c r="B32" s="252"/>
      <c r="C32" s="253"/>
      <c r="D32" s="253"/>
      <c r="E32" s="253"/>
      <c r="F32" s="253"/>
      <c r="G32" s="253"/>
      <c r="H32" s="253"/>
      <c r="I32" s="253"/>
      <c r="J32" s="253"/>
      <c r="K32" s="249"/>
    </row>
    <row r="33" spans="2:11" s="1" customFormat="1" ht="15" customHeight="1">
      <c r="B33" s="252"/>
      <c r="C33" s="253"/>
      <c r="D33" s="379" t="s">
        <v>588</v>
      </c>
      <c r="E33" s="379"/>
      <c r="F33" s="379"/>
      <c r="G33" s="379"/>
      <c r="H33" s="379"/>
      <c r="I33" s="379"/>
      <c r="J33" s="379"/>
      <c r="K33" s="249"/>
    </row>
    <row r="34" spans="2:11" s="1" customFormat="1" ht="15" customHeight="1">
      <c r="B34" s="252"/>
      <c r="C34" s="253"/>
      <c r="D34" s="379" t="s">
        <v>589</v>
      </c>
      <c r="E34" s="379"/>
      <c r="F34" s="379"/>
      <c r="G34" s="379"/>
      <c r="H34" s="379"/>
      <c r="I34" s="379"/>
      <c r="J34" s="379"/>
      <c r="K34" s="249"/>
    </row>
    <row r="35" spans="2:11" s="1" customFormat="1" ht="15" customHeight="1">
      <c r="B35" s="252"/>
      <c r="C35" s="253"/>
      <c r="D35" s="379" t="s">
        <v>590</v>
      </c>
      <c r="E35" s="379"/>
      <c r="F35" s="379"/>
      <c r="G35" s="379"/>
      <c r="H35" s="379"/>
      <c r="I35" s="379"/>
      <c r="J35" s="379"/>
      <c r="K35" s="249"/>
    </row>
    <row r="36" spans="2:11" s="1" customFormat="1" ht="15" customHeight="1">
      <c r="B36" s="252"/>
      <c r="C36" s="253"/>
      <c r="D36" s="251"/>
      <c r="E36" s="254" t="s">
        <v>100</v>
      </c>
      <c r="F36" s="251"/>
      <c r="G36" s="379" t="s">
        <v>591</v>
      </c>
      <c r="H36" s="379"/>
      <c r="I36" s="379"/>
      <c r="J36" s="379"/>
      <c r="K36" s="249"/>
    </row>
    <row r="37" spans="2:11" s="1" customFormat="1" ht="30.75" customHeight="1">
      <c r="B37" s="252"/>
      <c r="C37" s="253"/>
      <c r="D37" s="251"/>
      <c r="E37" s="254" t="s">
        <v>592</v>
      </c>
      <c r="F37" s="251"/>
      <c r="G37" s="379" t="s">
        <v>593</v>
      </c>
      <c r="H37" s="379"/>
      <c r="I37" s="379"/>
      <c r="J37" s="379"/>
      <c r="K37" s="249"/>
    </row>
    <row r="38" spans="2:11" s="1" customFormat="1" ht="15" customHeight="1">
      <c r="B38" s="252"/>
      <c r="C38" s="253"/>
      <c r="D38" s="251"/>
      <c r="E38" s="254" t="s">
        <v>52</v>
      </c>
      <c r="F38" s="251"/>
      <c r="G38" s="379" t="s">
        <v>594</v>
      </c>
      <c r="H38" s="379"/>
      <c r="I38" s="379"/>
      <c r="J38" s="379"/>
      <c r="K38" s="249"/>
    </row>
    <row r="39" spans="2:11" s="1" customFormat="1" ht="15" customHeight="1">
      <c r="B39" s="252"/>
      <c r="C39" s="253"/>
      <c r="D39" s="251"/>
      <c r="E39" s="254" t="s">
        <v>53</v>
      </c>
      <c r="F39" s="251"/>
      <c r="G39" s="379" t="s">
        <v>595</v>
      </c>
      <c r="H39" s="379"/>
      <c r="I39" s="379"/>
      <c r="J39" s="379"/>
      <c r="K39" s="249"/>
    </row>
    <row r="40" spans="2:11" s="1" customFormat="1" ht="15" customHeight="1">
      <c r="B40" s="252"/>
      <c r="C40" s="253"/>
      <c r="D40" s="251"/>
      <c r="E40" s="254" t="s">
        <v>101</v>
      </c>
      <c r="F40" s="251"/>
      <c r="G40" s="379" t="s">
        <v>596</v>
      </c>
      <c r="H40" s="379"/>
      <c r="I40" s="379"/>
      <c r="J40" s="379"/>
      <c r="K40" s="249"/>
    </row>
    <row r="41" spans="2:11" s="1" customFormat="1" ht="15" customHeight="1">
      <c r="B41" s="252"/>
      <c r="C41" s="253"/>
      <c r="D41" s="251"/>
      <c r="E41" s="254" t="s">
        <v>102</v>
      </c>
      <c r="F41" s="251"/>
      <c r="G41" s="379" t="s">
        <v>597</v>
      </c>
      <c r="H41" s="379"/>
      <c r="I41" s="379"/>
      <c r="J41" s="379"/>
      <c r="K41" s="249"/>
    </row>
    <row r="42" spans="2:11" s="1" customFormat="1" ht="15" customHeight="1">
      <c r="B42" s="252"/>
      <c r="C42" s="253"/>
      <c r="D42" s="251"/>
      <c r="E42" s="254" t="s">
        <v>598</v>
      </c>
      <c r="F42" s="251"/>
      <c r="G42" s="379" t="s">
        <v>599</v>
      </c>
      <c r="H42" s="379"/>
      <c r="I42" s="379"/>
      <c r="J42" s="379"/>
      <c r="K42" s="249"/>
    </row>
    <row r="43" spans="2:11" s="1" customFormat="1" ht="15" customHeight="1">
      <c r="B43" s="252"/>
      <c r="C43" s="253"/>
      <c r="D43" s="251"/>
      <c r="E43" s="254"/>
      <c r="F43" s="251"/>
      <c r="G43" s="379" t="s">
        <v>600</v>
      </c>
      <c r="H43" s="379"/>
      <c r="I43" s="379"/>
      <c r="J43" s="379"/>
      <c r="K43" s="249"/>
    </row>
    <row r="44" spans="2:11" s="1" customFormat="1" ht="15" customHeight="1">
      <c r="B44" s="252"/>
      <c r="C44" s="253"/>
      <c r="D44" s="251"/>
      <c r="E44" s="254" t="s">
        <v>601</v>
      </c>
      <c r="F44" s="251"/>
      <c r="G44" s="379" t="s">
        <v>602</v>
      </c>
      <c r="H44" s="379"/>
      <c r="I44" s="379"/>
      <c r="J44" s="379"/>
      <c r="K44" s="249"/>
    </row>
    <row r="45" spans="2:11" s="1" customFormat="1" ht="15" customHeight="1">
      <c r="B45" s="252"/>
      <c r="C45" s="253"/>
      <c r="D45" s="251"/>
      <c r="E45" s="254" t="s">
        <v>104</v>
      </c>
      <c r="F45" s="251"/>
      <c r="G45" s="379" t="s">
        <v>603</v>
      </c>
      <c r="H45" s="379"/>
      <c r="I45" s="379"/>
      <c r="J45" s="379"/>
      <c r="K45" s="249"/>
    </row>
    <row r="46" spans="2:11" s="1" customFormat="1" ht="12.75" customHeight="1">
      <c r="B46" s="252"/>
      <c r="C46" s="253"/>
      <c r="D46" s="251"/>
      <c r="E46" s="251"/>
      <c r="F46" s="251"/>
      <c r="G46" s="251"/>
      <c r="H46" s="251"/>
      <c r="I46" s="251"/>
      <c r="J46" s="251"/>
      <c r="K46" s="249"/>
    </row>
    <row r="47" spans="2:11" s="1" customFormat="1" ht="15" customHeight="1">
      <c r="B47" s="252"/>
      <c r="C47" s="253"/>
      <c r="D47" s="379" t="s">
        <v>604</v>
      </c>
      <c r="E47" s="379"/>
      <c r="F47" s="379"/>
      <c r="G47" s="379"/>
      <c r="H47" s="379"/>
      <c r="I47" s="379"/>
      <c r="J47" s="379"/>
      <c r="K47" s="249"/>
    </row>
    <row r="48" spans="2:11" s="1" customFormat="1" ht="15" customHeight="1">
      <c r="B48" s="252"/>
      <c r="C48" s="253"/>
      <c r="D48" s="253"/>
      <c r="E48" s="379" t="s">
        <v>605</v>
      </c>
      <c r="F48" s="379"/>
      <c r="G48" s="379"/>
      <c r="H48" s="379"/>
      <c r="I48" s="379"/>
      <c r="J48" s="379"/>
      <c r="K48" s="249"/>
    </row>
    <row r="49" spans="2:11" s="1" customFormat="1" ht="15" customHeight="1">
      <c r="B49" s="252"/>
      <c r="C49" s="253"/>
      <c r="D49" s="253"/>
      <c r="E49" s="379" t="s">
        <v>606</v>
      </c>
      <c r="F49" s="379"/>
      <c r="G49" s="379"/>
      <c r="H49" s="379"/>
      <c r="I49" s="379"/>
      <c r="J49" s="379"/>
      <c r="K49" s="249"/>
    </row>
    <row r="50" spans="2:11" s="1" customFormat="1" ht="15" customHeight="1">
      <c r="B50" s="252"/>
      <c r="C50" s="253"/>
      <c r="D50" s="253"/>
      <c r="E50" s="379" t="s">
        <v>607</v>
      </c>
      <c r="F50" s="379"/>
      <c r="G50" s="379"/>
      <c r="H50" s="379"/>
      <c r="I50" s="379"/>
      <c r="J50" s="379"/>
      <c r="K50" s="249"/>
    </row>
    <row r="51" spans="2:11" s="1" customFormat="1" ht="15" customHeight="1">
      <c r="B51" s="252"/>
      <c r="C51" s="253"/>
      <c r="D51" s="379" t="s">
        <v>608</v>
      </c>
      <c r="E51" s="379"/>
      <c r="F51" s="379"/>
      <c r="G51" s="379"/>
      <c r="H51" s="379"/>
      <c r="I51" s="379"/>
      <c r="J51" s="379"/>
      <c r="K51" s="249"/>
    </row>
    <row r="52" spans="2:11" s="1" customFormat="1" ht="25.5" customHeight="1">
      <c r="B52" s="248"/>
      <c r="C52" s="380" t="s">
        <v>609</v>
      </c>
      <c r="D52" s="380"/>
      <c r="E52" s="380"/>
      <c r="F52" s="380"/>
      <c r="G52" s="380"/>
      <c r="H52" s="380"/>
      <c r="I52" s="380"/>
      <c r="J52" s="380"/>
      <c r="K52" s="249"/>
    </row>
    <row r="53" spans="2:11" s="1" customFormat="1" ht="5.25" customHeight="1">
      <c r="B53" s="248"/>
      <c r="C53" s="250"/>
      <c r="D53" s="250"/>
      <c r="E53" s="250"/>
      <c r="F53" s="250"/>
      <c r="G53" s="250"/>
      <c r="H53" s="250"/>
      <c r="I53" s="250"/>
      <c r="J53" s="250"/>
      <c r="K53" s="249"/>
    </row>
    <row r="54" spans="2:11" s="1" customFormat="1" ht="15" customHeight="1">
      <c r="B54" s="248"/>
      <c r="C54" s="379" t="s">
        <v>610</v>
      </c>
      <c r="D54" s="379"/>
      <c r="E54" s="379"/>
      <c r="F54" s="379"/>
      <c r="G54" s="379"/>
      <c r="H54" s="379"/>
      <c r="I54" s="379"/>
      <c r="J54" s="379"/>
      <c r="K54" s="249"/>
    </row>
    <row r="55" spans="2:11" s="1" customFormat="1" ht="15" customHeight="1">
      <c r="B55" s="248"/>
      <c r="C55" s="379" t="s">
        <v>611</v>
      </c>
      <c r="D55" s="379"/>
      <c r="E55" s="379"/>
      <c r="F55" s="379"/>
      <c r="G55" s="379"/>
      <c r="H55" s="379"/>
      <c r="I55" s="379"/>
      <c r="J55" s="379"/>
      <c r="K55" s="249"/>
    </row>
    <row r="56" spans="2:11" s="1" customFormat="1" ht="12.75" customHeight="1">
      <c r="B56" s="248"/>
      <c r="C56" s="251"/>
      <c r="D56" s="251"/>
      <c r="E56" s="251"/>
      <c r="F56" s="251"/>
      <c r="G56" s="251"/>
      <c r="H56" s="251"/>
      <c r="I56" s="251"/>
      <c r="J56" s="251"/>
      <c r="K56" s="249"/>
    </row>
    <row r="57" spans="2:11" s="1" customFormat="1" ht="15" customHeight="1">
      <c r="B57" s="248"/>
      <c r="C57" s="379" t="s">
        <v>612</v>
      </c>
      <c r="D57" s="379"/>
      <c r="E57" s="379"/>
      <c r="F57" s="379"/>
      <c r="G57" s="379"/>
      <c r="H57" s="379"/>
      <c r="I57" s="379"/>
      <c r="J57" s="379"/>
      <c r="K57" s="249"/>
    </row>
    <row r="58" spans="2:11" s="1" customFormat="1" ht="15" customHeight="1">
      <c r="B58" s="248"/>
      <c r="C58" s="253"/>
      <c r="D58" s="379" t="s">
        <v>613</v>
      </c>
      <c r="E58" s="379"/>
      <c r="F58" s="379"/>
      <c r="G58" s="379"/>
      <c r="H58" s="379"/>
      <c r="I58" s="379"/>
      <c r="J58" s="379"/>
      <c r="K58" s="249"/>
    </row>
    <row r="59" spans="2:11" s="1" customFormat="1" ht="15" customHeight="1">
      <c r="B59" s="248"/>
      <c r="C59" s="253"/>
      <c r="D59" s="379" t="s">
        <v>614</v>
      </c>
      <c r="E59" s="379"/>
      <c r="F59" s="379"/>
      <c r="G59" s="379"/>
      <c r="H59" s="379"/>
      <c r="I59" s="379"/>
      <c r="J59" s="379"/>
      <c r="K59" s="249"/>
    </row>
    <row r="60" spans="2:11" s="1" customFormat="1" ht="15" customHeight="1">
      <c r="B60" s="248"/>
      <c r="C60" s="253"/>
      <c r="D60" s="379" t="s">
        <v>615</v>
      </c>
      <c r="E60" s="379"/>
      <c r="F60" s="379"/>
      <c r="G60" s="379"/>
      <c r="H60" s="379"/>
      <c r="I60" s="379"/>
      <c r="J60" s="379"/>
      <c r="K60" s="249"/>
    </row>
    <row r="61" spans="2:11" s="1" customFormat="1" ht="15" customHeight="1">
      <c r="B61" s="248"/>
      <c r="C61" s="253"/>
      <c r="D61" s="379" t="s">
        <v>616</v>
      </c>
      <c r="E61" s="379"/>
      <c r="F61" s="379"/>
      <c r="G61" s="379"/>
      <c r="H61" s="379"/>
      <c r="I61" s="379"/>
      <c r="J61" s="379"/>
      <c r="K61" s="249"/>
    </row>
    <row r="62" spans="2:11" s="1" customFormat="1" ht="15" customHeight="1">
      <c r="B62" s="248"/>
      <c r="C62" s="253"/>
      <c r="D62" s="382" t="s">
        <v>617</v>
      </c>
      <c r="E62" s="382"/>
      <c r="F62" s="382"/>
      <c r="G62" s="382"/>
      <c r="H62" s="382"/>
      <c r="I62" s="382"/>
      <c r="J62" s="382"/>
      <c r="K62" s="249"/>
    </row>
    <row r="63" spans="2:11" s="1" customFormat="1" ht="15" customHeight="1">
      <c r="B63" s="248"/>
      <c r="C63" s="253"/>
      <c r="D63" s="379" t="s">
        <v>618</v>
      </c>
      <c r="E63" s="379"/>
      <c r="F63" s="379"/>
      <c r="G63" s="379"/>
      <c r="H63" s="379"/>
      <c r="I63" s="379"/>
      <c r="J63" s="379"/>
      <c r="K63" s="249"/>
    </row>
    <row r="64" spans="2:11" s="1" customFormat="1" ht="12.75" customHeight="1">
      <c r="B64" s="248"/>
      <c r="C64" s="253"/>
      <c r="D64" s="253"/>
      <c r="E64" s="256"/>
      <c r="F64" s="253"/>
      <c r="G64" s="253"/>
      <c r="H64" s="253"/>
      <c r="I64" s="253"/>
      <c r="J64" s="253"/>
      <c r="K64" s="249"/>
    </row>
    <row r="65" spans="2:11" s="1" customFormat="1" ht="15" customHeight="1">
      <c r="B65" s="248"/>
      <c r="C65" s="253"/>
      <c r="D65" s="379" t="s">
        <v>619</v>
      </c>
      <c r="E65" s="379"/>
      <c r="F65" s="379"/>
      <c r="G65" s="379"/>
      <c r="H65" s="379"/>
      <c r="I65" s="379"/>
      <c r="J65" s="379"/>
      <c r="K65" s="249"/>
    </row>
    <row r="66" spans="2:11" s="1" customFormat="1" ht="15" customHeight="1">
      <c r="B66" s="248"/>
      <c r="C66" s="253"/>
      <c r="D66" s="382" t="s">
        <v>620</v>
      </c>
      <c r="E66" s="382"/>
      <c r="F66" s="382"/>
      <c r="G66" s="382"/>
      <c r="H66" s="382"/>
      <c r="I66" s="382"/>
      <c r="J66" s="382"/>
      <c r="K66" s="249"/>
    </row>
    <row r="67" spans="2:11" s="1" customFormat="1" ht="15" customHeight="1">
      <c r="B67" s="248"/>
      <c r="C67" s="253"/>
      <c r="D67" s="379" t="s">
        <v>621</v>
      </c>
      <c r="E67" s="379"/>
      <c r="F67" s="379"/>
      <c r="G67" s="379"/>
      <c r="H67" s="379"/>
      <c r="I67" s="379"/>
      <c r="J67" s="379"/>
      <c r="K67" s="249"/>
    </row>
    <row r="68" spans="2:11" s="1" customFormat="1" ht="15" customHeight="1">
      <c r="B68" s="248"/>
      <c r="C68" s="253"/>
      <c r="D68" s="379" t="s">
        <v>622</v>
      </c>
      <c r="E68" s="379"/>
      <c r="F68" s="379"/>
      <c r="G68" s="379"/>
      <c r="H68" s="379"/>
      <c r="I68" s="379"/>
      <c r="J68" s="379"/>
      <c r="K68" s="249"/>
    </row>
    <row r="69" spans="2:11" s="1" customFormat="1" ht="15" customHeight="1">
      <c r="B69" s="248"/>
      <c r="C69" s="253"/>
      <c r="D69" s="379" t="s">
        <v>623</v>
      </c>
      <c r="E69" s="379"/>
      <c r="F69" s="379"/>
      <c r="G69" s="379"/>
      <c r="H69" s="379"/>
      <c r="I69" s="379"/>
      <c r="J69" s="379"/>
      <c r="K69" s="249"/>
    </row>
    <row r="70" spans="2:11" s="1" customFormat="1" ht="15" customHeight="1">
      <c r="B70" s="248"/>
      <c r="C70" s="253"/>
      <c r="D70" s="379" t="s">
        <v>624</v>
      </c>
      <c r="E70" s="379"/>
      <c r="F70" s="379"/>
      <c r="G70" s="379"/>
      <c r="H70" s="379"/>
      <c r="I70" s="379"/>
      <c r="J70" s="379"/>
      <c r="K70" s="249"/>
    </row>
    <row r="71" spans="2:11" s="1" customFormat="1" ht="12.75" customHeight="1">
      <c r="B71" s="257"/>
      <c r="C71" s="258"/>
      <c r="D71" s="258"/>
      <c r="E71" s="258"/>
      <c r="F71" s="258"/>
      <c r="G71" s="258"/>
      <c r="H71" s="258"/>
      <c r="I71" s="258"/>
      <c r="J71" s="258"/>
      <c r="K71" s="259"/>
    </row>
    <row r="72" spans="2:11" s="1" customFormat="1" ht="18.75" customHeight="1">
      <c r="B72" s="260"/>
      <c r="C72" s="260"/>
      <c r="D72" s="260"/>
      <c r="E72" s="260"/>
      <c r="F72" s="260"/>
      <c r="G72" s="260"/>
      <c r="H72" s="260"/>
      <c r="I72" s="260"/>
      <c r="J72" s="260"/>
      <c r="K72" s="261"/>
    </row>
    <row r="73" spans="2:11" s="1" customFormat="1" ht="18.75" customHeight="1">
      <c r="B73" s="261"/>
      <c r="C73" s="261"/>
      <c r="D73" s="261"/>
      <c r="E73" s="261"/>
      <c r="F73" s="261"/>
      <c r="G73" s="261"/>
      <c r="H73" s="261"/>
      <c r="I73" s="261"/>
      <c r="J73" s="261"/>
      <c r="K73" s="261"/>
    </row>
    <row r="74" spans="2:11" s="1" customFormat="1" ht="7.5" customHeight="1">
      <c r="B74" s="262"/>
      <c r="C74" s="263"/>
      <c r="D74" s="263"/>
      <c r="E74" s="263"/>
      <c r="F74" s="263"/>
      <c r="G74" s="263"/>
      <c r="H74" s="263"/>
      <c r="I74" s="263"/>
      <c r="J74" s="263"/>
      <c r="K74" s="264"/>
    </row>
    <row r="75" spans="2:11" s="1" customFormat="1" ht="45" customHeight="1">
      <c r="B75" s="265"/>
      <c r="C75" s="383" t="s">
        <v>625</v>
      </c>
      <c r="D75" s="383"/>
      <c r="E75" s="383"/>
      <c r="F75" s="383"/>
      <c r="G75" s="383"/>
      <c r="H75" s="383"/>
      <c r="I75" s="383"/>
      <c r="J75" s="383"/>
      <c r="K75" s="266"/>
    </row>
    <row r="76" spans="2:11" s="1" customFormat="1" ht="17.25" customHeight="1">
      <c r="B76" s="265"/>
      <c r="C76" s="267" t="s">
        <v>626</v>
      </c>
      <c r="D76" s="267"/>
      <c r="E76" s="267"/>
      <c r="F76" s="267" t="s">
        <v>627</v>
      </c>
      <c r="G76" s="268"/>
      <c r="H76" s="267" t="s">
        <v>53</v>
      </c>
      <c r="I76" s="267" t="s">
        <v>56</v>
      </c>
      <c r="J76" s="267" t="s">
        <v>628</v>
      </c>
      <c r="K76" s="266"/>
    </row>
    <row r="77" spans="2:11" s="1" customFormat="1" ht="17.25" customHeight="1">
      <c r="B77" s="265"/>
      <c r="C77" s="269" t="s">
        <v>629</v>
      </c>
      <c r="D77" s="269"/>
      <c r="E77" s="269"/>
      <c r="F77" s="270" t="s">
        <v>630</v>
      </c>
      <c r="G77" s="271"/>
      <c r="H77" s="269"/>
      <c r="I77" s="269"/>
      <c r="J77" s="269" t="s">
        <v>631</v>
      </c>
      <c r="K77" s="266"/>
    </row>
    <row r="78" spans="2:11" s="1" customFormat="1" ht="5.25" customHeight="1">
      <c r="B78" s="265"/>
      <c r="C78" s="272"/>
      <c r="D78" s="272"/>
      <c r="E78" s="272"/>
      <c r="F78" s="272"/>
      <c r="G78" s="273"/>
      <c r="H78" s="272"/>
      <c r="I78" s="272"/>
      <c r="J78" s="272"/>
      <c r="K78" s="266"/>
    </row>
    <row r="79" spans="2:11" s="1" customFormat="1" ht="15" customHeight="1">
      <c r="B79" s="265"/>
      <c r="C79" s="254" t="s">
        <v>52</v>
      </c>
      <c r="D79" s="274"/>
      <c r="E79" s="274"/>
      <c r="F79" s="275" t="s">
        <v>632</v>
      </c>
      <c r="G79" s="276"/>
      <c r="H79" s="254" t="s">
        <v>633</v>
      </c>
      <c r="I79" s="254" t="s">
        <v>634</v>
      </c>
      <c r="J79" s="254">
        <v>20</v>
      </c>
      <c r="K79" s="266"/>
    </row>
    <row r="80" spans="2:11" s="1" customFormat="1" ht="15" customHeight="1">
      <c r="B80" s="265"/>
      <c r="C80" s="254" t="s">
        <v>635</v>
      </c>
      <c r="D80" s="254"/>
      <c r="E80" s="254"/>
      <c r="F80" s="275" t="s">
        <v>632</v>
      </c>
      <c r="G80" s="276"/>
      <c r="H80" s="254" t="s">
        <v>636</v>
      </c>
      <c r="I80" s="254" t="s">
        <v>634</v>
      </c>
      <c r="J80" s="254">
        <v>120</v>
      </c>
      <c r="K80" s="266"/>
    </row>
    <row r="81" spans="2:11" s="1" customFormat="1" ht="15" customHeight="1">
      <c r="B81" s="277"/>
      <c r="C81" s="254" t="s">
        <v>637</v>
      </c>
      <c r="D81" s="254"/>
      <c r="E81" s="254"/>
      <c r="F81" s="275" t="s">
        <v>638</v>
      </c>
      <c r="G81" s="276"/>
      <c r="H81" s="254" t="s">
        <v>639</v>
      </c>
      <c r="I81" s="254" t="s">
        <v>634</v>
      </c>
      <c r="J81" s="254">
        <v>50</v>
      </c>
      <c r="K81" s="266"/>
    </row>
    <row r="82" spans="2:11" s="1" customFormat="1" ht="15" customHeight="1">
      <c r="B82" s="277"/>
      <c r="C82" s="254" t="s">
        <v>640</v>
      </c>
      <c r="D82" s="254"/>
      <c r="E82" s="254"/>
      <c r="F82" s="275" t="s">
        <v>632</v>
      </c>
      <c r="G82" s="276"/>
      <c r="H82" s="254" t="s">
        <v>641</v>
      </c>
      <c r="I82" s="254" t="s">
        <v>642</v>
      </c>
      <c r="J82" s="254"/>
      <c r="K82" s="266"/>
    </row>
    <row r="83" spans="2:11" s="1" customFormat="1" ht="15" customHeight="1">
      <c r="B83" s="277"/>
      <c r="C83" s="278" t="s">
        <v>643</v>
      </c>
      <c r="D83" s="278"/>
      <c r="E83" s="278"/>
      <c r="F83" s="279" t="s">
        <v>638</v>
      </c>
      <c r="G83" s="278"/>
      <c r="H83" s="278" t="s">
        <v>644</v>
      </c>
      <c r="I83" s="278" t="s">
        <v>634</v>
      </c>
      <c r="J83" s="278">
        <v>15</v>
      </c>
      <c r="K83" s="266"/>
    </row>
    <row r="84" spans="2:11" s="1" customFormat="1" ht="15" customHeight="1">
      <c r="B84" s="277"/>
      <c r="C84" s="278" t="s">
        <v>645</v>
      </c>
      <c r="D84" s="278"/>
      <c r="E84" s="278"/>
      <c r="F84" s="279" t="s">
        <v>638</v>
      </c>
      <c r="G84" s="278"/>
      <c r="H84" s="278" t="s">
        <v>646</v>
      </c>
      <c r="I84" s="278" t="s">
        <v>634</v>
      </c>
      <c r="J84" s="278">
        <v>15</v>
      </c>
      <c r="K84" s="266"/>
    </row>
    <row r="85" spans="2:11" s="1" customFormat="1" ht="15" customHeight="1">
      <c r="B85" s="277"/>
      <c r="C85" s="278" t="s">
        <v>647</v>
      </c>
      <c r="D85" s="278"/>
      <c r="E85" s="278"/>
      <c r="F85" s="279" t="s">
        <v>638</v>
      </c>
      <c r="G85" s="278"/>
      <c r="H85" s="278" t="s">
        <v>648</v>
      </c>
      <c r="I85" s="278" t="s">
        <v>634</v>
      </c>
      <c r="J85" s="278">
        <v>20</v>
      </c>
      <c r="K85" s="266"/>
    </row>
    <row r="86" spans="2:11" s="1" customFormat="1" ht="15" customHeight="1">
      <c r="B86" s="277"/>
      <c r="C86" s="278" t="s">
        <v>649</v>
      </c>
      <c r="D86" s="278"/>
      <c r="E86" s="278"/>
      <c r="F86" s="279" t="s">
        <v>638</v>
      </c>
      <c r="G86" s="278"/>
      <c r="H86" s="278" t="s">
        <v>650</v>
      </c>
      <c r="I86" s="278" t="s">
        <v>634</v>
      </c>
      <c r="J86" s="278">
        <v>20</v>
      </c>
      <c r="K86" s="266"/>
    </row>
    <row r="87" spans="2:11" s="1" customFormat="1" ht="15" customHeight="1">
      <c r="B87" s="277"/>
      <c r="C87" s="254" t="s">
        <v>651</v>
      </c>
      <c r="D87" s="254"/>
      <c r="E87" s="254"/>
      <c r="F87" s="275" t="s">
        <v>638</v>
      </c>
      <c r="G87" s="276"/>
      <c r="H87" s="254" t="s">
        <v>652</v>
      </c>
      <c r="I87" s="254" t="s">
        <v>634</v>
      </c>
      <c r="J87" s="254">
        <v>50</v>
      </c>
      <c r="K87" s="266"/>
    </row>
    <row r="88" spans="2:11" s="1" customFormat="1" ht="15" customHeight="1">
      <c r="B88" s="277"/>
      <c r="C88" s="254" t="s">
        <v>653</v>
      </c>
      <c r="D88" s="254"/>
      <c r="E88" s="254"/>
      <c r="F88" s="275" t="s">
        <v>638</v>
      </c>
      <c r="G88" s="276"/>
      <c r="H88" s="254" t="s">
        <v>654</v>
      </c>
      <c r="I88" s="254" t="s">
        <v>634</v>
      </c>
      <c r="J88" s="254">
        <v>20</v>
      </c>
      <c r="K88" s="266"/>
    </row>
    <row r="89" spans="2:11" s="1" customFormat="1" ht="15" customHeight="1">
      <c r="B89" s="277"/>
      <c r="C89" s="254" t="s">
        <v>655</v>
      </c>
      <c r="D89" s="254"/>
      <c r="E89" s="254"/>
      <c r="F89" s="275" t="s">
        <v>638</v>
      </c>
      <c r="G89" s="276"/>
      <c r="H89" s="254" t="s">
        <v>656</v>
      </c>
      <c r="I89" s="254" t="s">
        <v>634</v>
      </c>
      <c r="J89" s="254">
        <v>20</v>
      </c>
      <c r="K89" s="266"/>
    </row>
    <row r="90" spans="2:11" s="1" customFormat="1" ht="15" customHeight="1">
      <c r="B90" s="277"/>
      <c r="C90" s="254" t="s">
        <v>657</v>
      </c>
      <c r="D90" s="254"/>
      <c r="E90" s="254"/>
      <c r="F90" s="275" t="s">
        <v>638</v>
      </c>
      <c r="G90" s="276"/>
      <c r="H90" s="254" t="s">
        <v>658</v>
      </c>
      <c r="I90" s="254" t="s">
        <v>634</v>
      </c>
      <c r="J90" s="254">
        <v>50</v>
      </c>
      <c r="K90" s="266"/>
    </row>
    <row r="91" spans="2:11" s="1" customFormat="1" ht="15" customHeight="1">
      <c r="B91" s="277"/>
      <c r="C91" s="254" t="s">
        <v>659</v>
      </c>
      <c r="D91" s="254"/>
      <c r="E91" s="254"/>
      <c r="F91" s="275" t="s">
        <v>638</v>
      </c>
      <c r="G91" s="276"/>
      <c r="H91" s="254" t="s">
        <v>659</v>
      </c>
      <c r="I91" s="254" t="s">
        <v>634</v>
      </c>
      <c r="J91" s="254">
        <v>50</v>
      </c>
      <c r="K91" s="266"/>
    </row>
    <row r="92" spans="2:11" s="1" customFormat="1" ht="15" customHeight="1">
      <c r="B92" s="277"/>
      <c r="C92" s="254" t="s">
        <v>660</v>
      </c>
      <c r="D92" s="254"/>
      <c r="E92" s="254"/>
      <c r="F92" s="275" t="s">
        <v>638</v>
      </c>
      <c r="G92" s="276"/>
      <c r="H92" s="254" t="s">
        <v>661</v>
      </c>
      <c r="I92" s="254" t="s">
        <v>634</v>
      </c>
      <c r="J92" s="254">
        <v>255</v>
      </c>
      <c r="K92" s="266"/>
    </row>
    <row r="93" spans="2:11" s="1" customFormat="1" ht="15" customHeight="1">
      <c r="B93" s="277"/>
      <c r="C93" s="254" t="s">
        <v>662</v>
      </c>
      <c r="D93" s="254"/>
      <c r="E93" s="254"/>
      <c r="F93" s="275" t="s">
        <v>632</v>
      </c>
      <c r="G93" s="276"/>
      <c r="H93" s="254" t="s">
        <v>663</v>
      </c>
      <c r="I93" s="254" t="s">
        <v>664</v>
      </c>
      <c r="J93" s="254"/>
      <c r="K93" s="266"/>
    </row>
    <row r="94" spans="2:11" s="1" customFormat="1" ht="15" customHeight="1">
      <c r="B94" s="277"/>
      <c r="C94" s="254" t="s">
        <v>665</v>
      </c>
      <c r="D94" s="254"/>
      <c r="E94" s="254"/>
      <c r="F94" s="275" t="s">
        <v>632</v>
      </c>
      <c r="G94" s="276"/>
      <c r="H94" s="254" t="s">
        <v>666</v>
      </c>
      <c r="I94" s="254" t="s">
        <v>667</v>
      </c>
      <c r="J94" s="254"/>
      <c r="K94" s="266"/>
    </row>
    <row r="95" spans="2:11" s="1" customFormat="1" ht="15" customHeight="1">
      <c r="B95" s="277"/>
      <c r="C95" s="254" t="s">
        <v>668</v>
      </c>
      <c r="D95" s="254"/>
      <c r="E95" s="254"/>
      <c r="F95" s="275" t="s">
        <v>632</v>
      </c>
      <c r="G95" s="276"/>
      <c r="H95" s="254" t="s">
        <v>668</v>
      </c>
      <c r="I95" s="254" t="s">
        <v>667</v>
      </c>
      <c r="J95" s="254"/>
      <c r="K95" s="266"/>
    </row>
    <row r="96" spans="2:11" s="1" customFormat="1" ht="15" customHeight="1">
      <c r="B96" s="277"/>
      <c r="C96" s="254" t="s">
        <v>37</v>
      </c>
      <c r="D96" s="254"/>
      <c r="E96" s="254"/>
      <c r="F96" s="275" t="s">
        <v>632</v>
      </c>
      <c r="G96" s="276"/>
      <c r="H96" s="254" t="s">
        <v>669</v>
      </c>
      <c r="I96" s="254" t="s">
        <v>667</v>
      </c>
      <c r="J96" s="254"/>
      <c r="K96" s="266"/>
    </row>
    <row r="97" spans="2:11" s="1" customFormat="1" ht="15" customHeight="1">
      <c r="B97" s="277"/>
      <c r="C97" s="254" t="s">
        <v>47</v>
      </c>
      <c r="D97" s="254"/>
      <c r="E97" s="254"/>
      <c r="F97" s="275" t="s">
        <v>632</v>
      </c>
      <c r="G97" s="276"/>
      <c r="H97" s="254" t="s">
        <v>670</v>
      </c>
      <c r="I97" s="254" t="s">
        <v>667</v>
      </c>
      <c r="J97" s="254"/>
      <c r="K97" s="266"/>
    </row>
    <row r="98" spans="2:11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pans="2:11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pans="2:11" s="1" customFormat="1" ht="18.75" customHeight="1"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</row>
    <row r="101" spans="2:11" s="1" customFormat="1" ht="7.5" customHeight="1">
      <c r="B101" s="262"/>
      <c r="C101" s="263"/>
      <c r="D101" s="263"/>
      <c r="E101" s="263"/>
      <c r="F101" s="263"/>
      <c r="G101" s="263"/>
      <c r="H101" s="263"/>
      <c r="I101" s="263"/>
      <c r="J101" s="263"/>
      <c r="K101" s="264"/>
    </row>
    <row r="102" spans="2:11" s="1" customFormat="1" ht="45" customHeight="1">
      <c r="B102" s="265"/>
      <c r="C102" s="383" t="s">
        <v>671</v>
      </c>
      <c r="D102" s="383"/>
      <c r="E102" s="383"/>
      <c r="F102" s="383"/>
      <c r="G102" s="383"/>
      <c r="H102" s="383"/>
      <c r="I102" s="383"/>
      <c r="J102" s="383"/>
      <c r="K102" s="266"/>
    </row>
    <row r="103" spans="2:11" s="1" customFormat="1" ht="17.25" customHeight="1">
      <c r="B103" s="265"/>
      <c r="C103" s="267" t="s">
        <v>626</v>
      </c>
      <c r="D103" s="267"/>
      <c r="E103" s="267"/>
      <c r="F103" s="267" t="s">
        <v>627</v>
      </c>
      <c r="G103" s="268"/>
      <c r="H103" s="267" t="s">
        <v>53</v>
      </c>
      <c r="I103" s="267" t="s">
        <v>56</v>
      </c>
      <c r="J103" s="267" t="s">
        <v>628</v>
      </c>
      <c r="K103" s="266"/>
    </row>
    <row r="104" spans="2:11" s="1" customFormat="1" ht="17.25" customHeight="1">
      <c r="B104" s="265"/>
      <c r="C104" s="269" t="s">
        <v>629</v>
      </c>
      <c r="D104" s="269"/>
      <c r="E104" s="269"/>
      <c r="F104" s="270" t="s">
        <v>630</v>
      </c>
      <c r="G104" s="271"/>
      <c r="H104" s="269"/>
      <c r="I104" s="269"/>
      <c r="J104" s="269" t="s">
        <v>631</v>
      </c>
      <c r="K104" s="266"/>
    </row>
    <row r="105" spans="2:11" s="1" customFormat="1" ht="5.25" customHeight="1">
      <c r="B105" s="265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pans="2:11" s="1" customFormat="1" ht="15" customHeight="1">
      <c r="B106" s="265"/>
      <c r="C106" s="254" t="s">
        <v>52</v>
      </c>
      <c r="D106" s="274"/>
      <c r="E106" s="274"/>
      <c r="F106" s="275" t="s">
        <v>632</v>
      </c>
      <c r="G106" s="254"/>
      <c r="H106" s="254" t="s">
        <v>672</v>
      </c>
      <c r="I106" s="254" t="s">
        <v>634</v>
      </c>
      <c r="J106" s="254">
        <v>20</v>
      </c>
      <c r="K106" s="266"/>
    </row>
    <row r="107" spans="2:11" s="1" customFormat="1" ht="15" customHeight="1">
      <c r="B107" s="265"/>
      <c r="C107" s="254" t="s">
        <v>635</v>
      </c>
      <c r="D107" s="254"/>
      <c r="E107" s="254"/>
      <c r="F107" s="275" t="s">
        <v>632</v>
      </c>
      <c r="G107" s="254"/>
      <c r="H107" s="254" t="s">
        <v>672</v>
      </c>
      <c r="I107" s="254" t="s">
        <v>634</v>
      </c>
      <c r="J107" s="254">
        <v>120</v>
      </c>
      <c r="K107" s="266"/>
    </row>
    <row r="108" spans="2:11" s="1" customFormat="1" ht="15" customHeight="1">
      <c r="B108" s="277"/>
      <c r="C108" s="254" t="s">
        <v>637</v>
      </c>
      <c r="D108" s="254"/>
      <c r="E108" s="254"/>
      <c r="F108" s="275" t="s">
        <v>638</v>
      </c>
      <c r="G108" s="254"/>
      <c r="H108" s="254" t="s">
        <v>672</v>
      </c>
      <c r="I108" s="254" t="s">
        <v>634</v>
      </c>
      <c r="J108" s="254">
        <v>50</v>
      </c>
      <c r="K108" s="266"/>
    </row>
    <row r="109" spans="2:11" s="1" customFormat="1" ht="15" customHeight="1">
      <c r="B109" s="277"/>
      <c r="C109" s="254" t="s">
        <v>640</v>
      </c>
      <c r="D109" s="254"/>
      <c r="E109" s="254"/>
      <c r="F109" s="275" t="s">
        <v>632</v>
      </c>
      <c r="G109" s="254"/>
      <c r="H109" s="254" t="s">
        <v>672</v>
      </c>
      <c r="I109" s="254" t="s">
        <v>642</v>
      </c>
      <c r="J109" s="254"/>
      <c r="K109" s="266"/>
    </row>
    <row r="110" spans="2:11" s="1" customFormat="1" ht="15" customHeight="1">
      <c r="B110" s="277"/>
      <c r="C110" s="254" t="s">
        <v>651</v>
      </c>
      <c r="D110" s="254"/>
      <c r="E110" s="254"/>
      <c r="F110" s="275" t="s">
        <v>638</v>
      </c>
      <c r="G110" s="254"/>
      <c r="H110" s="254" t="s">
        <v>672</v>
      </c>
      <c r="I110" s="254" t="s">
        <v>634</v>
      </c>
      <c r="J110" s="254">
        <v>50</v>
      </c>
      <c r="K110" s="266"/>
    </row>
    <row r="111" spans="2:11" s="1" customFormat="1" ht="15" customHeight="1">
      <c r="B111" s="277"/>
      <c r="C111" s="254" t="s">
        <v>659</v>
      </c>
      <c r="D111" s="254"/>
      <c r="E111" s="254"/>
      <c r="F111" s="275" t="s">
        <v>638</v>
      </c>
      <c r="G111" s="254"/>
      <c r="H111" s="254" t="s">
        <v>672</v>
      </c>
      <c r="I111" s="254" t="s">
        <v>634</v>
      </c>
      <c r="J111" s="254">
        <v>50</v>
      </c>
      <c r="K111" s="266"/>
    </row>
    <row r="112" spans="2:11" s="1" customFormat="1" ht="15" customHeight="1">
      <c r="B112" s="277"/>
      <c r="C112" s="254" t="s">
        <v>657</v>
      </c>
      <c r="D112" s="254"/>
      <c r="E112" s="254"/>
      <c r="F112" s="275" t="s">
        <v>638</v>
      </c>
      <c r="G112" s="254"/>
      <c r="H112" s="254" t="s">
        <v>672</v>
      </c>
      <c r="I112" s="254" t="s">
        <v>634</v>
      </c>
      <c r="J112" s="254">
        <v>50</v>
      </c>
      <c r="K112" s="266"/>
    </row>
    <row r="113" spans="2:11" s="1" customFormat="1" ht="15" customHeight="1">
      <c r="B113" s="277"/>
      <c r="C113" s="254" t="s">
        <v>52</v>
      </c>
      <c r="D113" s="254"/>
      <c r="E113" s="254"/>
      <c r="F113" s="275" t="s">
        <v>632</v>
      </c>
      <c r="G113" s="254"/>
      <c r="H113" s="254" t="s">
        <v>673</v>
      </c>
      <c r="I113" s="254" t="s">
        <v>634</v>
      </c>
      <c r="J113" s="254">
        <v>20</v>
      </c>
      <c r="K113" s="266"/>
    </row>
    <row r="114" spans="2:11" s="1" customFormat="1" ht="15" customHeight="1">
      <c r="B114" s="277"/>
      <c r="C114" s="254" t="s">
        <v>674</v>
      </c>
      <c r="D114" s="254"/>
      <c r="E114" s="254"/>
      <c r="F114" s="275" t="s">
        <v>632</v>
      </c>
      <c r="G114" s="254"/>
      <c r="H114" s="254" t="s">
        <v>675</v>
      </c>
      <c r="I114" s="254" t="s">
        <v>634</v>
      </c>
      <c r="J114" s="254">
        <v>120</v>
      </c>
      <c r="K114" s="266"/>
    </row>
    <row r="115" spans="2:11" s="1" customFormat="1" ht="15" customHeight="1">
      <c r="B115" s="277"/>
      <c r="C115" s="254" t="s">
        <v>37</v>
      </c>
      <c r="D115" s="254"/>
      <c r="E115" s="254"/>
      <c r="F115" s="275" t="s">
        <v>632</v>
      </c>
      <c r="G115" s="254"/>
      <c r="H115" s="254" t="s">
        <v>676</v>
      </c>
      <c r="I115" s="254" t="s">
        <v>667</v>
      </c>
      <c r="J115" s="254"/>
      <c r="K115" s="266"/>
    </row>
    <row r="116" spans="2:11" s="1" customFormat="1" ht="15" customHeight="1">
      <c r="B116" s="277"/>
      <c r="C116" s="254" t="s">
        <v>47</v>
      </c>
      <c r="D116" s="254"/>
      <c r="E116" s="254"/>
      <c r="F116" s="275" t="s">
        <v>632</v>
      </c>
      <c r="G116" s="254"/>
      <c r="H116" s="254" t="s">
        <v>677</v>
      </c>
      <c r="I116" s="254" t="s">
        <v>667</v>
      </c>
      <c r="J116" s="254"/>
      <c r="K116" s="266"/>
    </row>
    <row r="117" spans="2:11" s="1" customFormat="1" ht="15" customHeight="1">
      <c r="B117" s="277"/>
      <c r="C117" s="254" t="s">
        <v>56</v>
      </c>
      <c r="D117" s="254"/>
      <c r="E117" s="254"/>
      <c r="F117" s="275" t="s">
        <v>632</v>
      </c>
      <c r="G117" s="254"/>
      <c r="H117" s="254" t="s">
        <v>678</v>
      </c>
      <c r="I117" s="254" t="s">
        <v>679</v>
      </c>
      <c r="J117" s="254"/>
      <c r="K117" s="266"/>
    </row>
    <row r="118" spans="2:11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pans="2:11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pans="2:11" s="1" customFormat="1" ht="18.75" customHeight="1"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pans="2:1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pans="2:11" s="1" customFormat="1" ht="45" customHeight="1">
      <c r="B122" s="293"/>
      <c r="C122" s="381" t="s">
        <v>680</v>
      </c>
      <c r="D122" s="381"/>
      <c r="E122" s="381"/>
      <c r="F122" s="381"/>
      <c r="G122" s="381"/>
      <c r="H122" s="381"/>
      <c r="I122" s="381"/>
      <c r="J122" s="381"/>
      <c r="K122" s="294"/>
    </row>
    <row r="123" spans="2:11" s="1" customFormat="1" ht="17.25" customHeight="1">
      <c r="B123" s="295"/>
      <c r="C123" s="267" t="s">
        <v>626</v>
      </c>
      <c r="D123" s="267"/>
      <c r="E123" s="267"/>
      <c r="F123" s="267" t="s">
        <v>627</v>
      </c>
      <c r="G123" s="268"/>
      <c r="H123" s="267" t="s">
        <v>53</v>
      </c>
      <c r="I123" s="267" t="s">
        <v>56</v>
      </c>
      <c r="J123" s="267" t="s">
        <v>628</v>
      </c>
      <c r="K123" s="296"/>
    </row>
    <row r="124" spans="2:11" s="1" customFormat="1" ht="17.25" customHeight="1">
      <c r="B124" s="295"/>
      <c r="C124" s="269" t="s">
        <v>629</v>
      </c>
      <c r="D124" s="269"/>
      <c r="E124" s="269"/>
      <c r="F124" s="270" t="s">
        <v>630</v>
      </c>
      <c r="G124" s="271"/>
      <c r="H124" s="269"/>
      <c r="I124" s="269"/>
      <c r="J124" s="269" t="s">
        <v>631</v>
      </c>
      <c r="K124" s="296"/>
    </row>
    <row r="125" spans="2:11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pans="2:11" s="1" customFormat="1" ht="15" customHeight="1">
      <c r="B126" s="297"/>
      <c r="C126" s="254" t="s">
        <v>635</v>
      </c>
      <c r="D126" s="274"/>
      <c r="E126" s="274"/>
      <c r="F126" s="275" t="s">
        <v>632</v>
      </c>
      <c r="G126" s="254"/>
      <c r="H126" s="254" t="s">
        <v>672</v>
      </c>
      <c r="I126" s="254" t="s">
        <v>634</v>
      </c>
      <c r="J126" s="254">
        <v>120</v>
      </c>
      <c r="K126" s="300"/>
    </row>
    <row r="127" spans="2:11" s="1" customFormat="1" ht="15" customHeight="1">
      <c r="B127" s="297"/>
      <c r="C127" s="254" t="s">
        <v>681</v>
      </c>
      <c r="D127" s="254"/>
      <c r="E127" s="254"/>
      <c r="F127" s="275" t="s">
        <v>632</v>
      </c>
      <c r="G127" s="254"/>
      <c r="H127" s="254" t="s">
        <v>682</v>
      </c>
      <c r="I127" s="254" t="s">
        <v>634</v>
      </c>
      <c r="J127" s="254" t="s">
        <v>683</v>
      </c>
      <c r="K127" s="300"/>
    </row>
    <row r="128" spans="2:11" s="1" customFormat="1" ht="15" customHeight="1">
      <c r="B128" s="297"/>
      <c r="C128" s="254" t="s">
        <v>580</v>
      </c>
      <c r="D128" s="254"/>
      <c r="E128" s="254"/>
      <c r="F128" s="275" t="s">
        <v>632</v>
      </c>
      <c r="G128" s="254"/>
      <c r="H128" s="254" t="s">
        <v>684</v>
      </c>
      <c r="I128" s="254" t="s">
        <v>634</v>
      </c>
      <c r="J128" s="254" t="s">
        <v>683</v>
      </c>
      <c r="K128" s="300"/>
    </row>
    <row r="129" spans="2:11" s="1" customFormat="1" ht="15" customHeight="1">
      <c r="B129" s="297"/>
      <c r="C129" s="254" t="s">
        <v>643</v>
      </c>
      <c r="D129" s="254"/>
      <c r="E129" s="254"/>
      <c r="F129" s="275" t="s">
        <v>638</v>
      </c>
      <c r="G129" s="254"/>
      <c r="H129" s="254" t="s">
        <v>644</v>
      </c>
      <c r="I129" s="254" t="s">
        <v>634</v>
      </c>
      <c r="J129" s="254">
        <v>15</v>
      </c>
      <c r="K129" s="300"/>
    </row>
    <row r="130" spans="2:11" s="1" customFormat="1" ht="15" customHeight="1">
      <c r="B130" s="297"/>
      <c r="C130" s="278" t="s">
        <v>645</v>
      </c>
      <c r="D130" s="278"/>
      <c r="E130" s="278"/>
      <c r="F130" s="279" t="s">
        <v>638</v>
      </c>
      <c r="G130" s="278"/>
      <c r="H130" s="278" t="s">
        <v>646</v>
      </c>
      <c r="I130" s="278" t="s">
        <v>634</v>
      </c>
      <c r="J130" s="278">
        <v>15</v>
      </c>
      <c r="K130" s="300"/>
    </row>
    <row r="131" spans="2:11" s="1" customFormat="1" ht="15" customHeight="1">
      <c r="B131" s="297"/>
      <c r="C131" s="278" t="s">
        <v>647</v>
      </c>
      <c r="D131" s="278"/>
      <c r="E131" s="278"/>
      <c r="F131" s="279" t="s">
        <v>638</v>
      </c>
      <c r="G131" s="278"/>
      <c r="H131" s="278" t="s">
        <v>648</v>
      </c>
      <c r="I131" s="278" t="s">
        <v>634</v>
      </c>
      <c r="J131" s="278">
        <v>20</v>
      </c>
      <c r="K131" s="300"/>
    </row>
    <row r="132" spans="2:11" s="1" customFormat="1" ht="15" customHeight="1">
      <c r="B132" s="297"/>
      <c r="C132" s="278" t="s">
        <v>649</v>
      </c>
      <c r="D132" s="278"/>
      <c r="E132" s="278"/>
      <c r="F132" s="279" t="s">
        <v>638</v>
      </c>
      <c r="G132" s="278"/>
      <c r="H132" s="278" t="s">
        <v>650</v>
      </c>
      <c r="I132" s="278" t="s">
        <v>634</v>
      </c>
      <c r="J132" s="278">
        <v>20</v>
      </c>
      <c r="K132" s="300"/>
    </row>
    <row r="133" spans="2:11" s="1" customFormat="1" ht="15" customHeight="1">
      <c r="B133" s="297"/>
      <c r="C133" s="254" t="s">
        <v>637</v>
      </c>
      <c r="D133" s="254"/>
      <c r="E133" s="254"/>
      <c r="F133" s="275" t="s">
        <v>638</v>
      </c>
      <c r="G133" s="254"/>
      <c r="H133" s="254" t="s">
        <v>672</v>
      </c>
      <c r="I133" s="254" t="s">
        <v>634</v>
      </c>
      <c r="J133" s="254">
        <v>50</v>
      </c>
      <c r="K133" s="300"/>
    </row>
    <row r="134" spans="2:11" s="1" customFormat="1" ht="15" customHeight="1">
      <c r="B134" s="297"/>
      <c r="C134" s="254" t="s">
        <v>651</v>
      </c>
      <c r="D134" s="254"/>
      <c r="E134" s="254"/>
      <c r="F134" s="275" t="s">
        <v>638</v>
      </c>
      <c r="G134" s="254"/>
      <c r="H134" s="254" t="s">
        <v>672</v>
      </c>
      <c r="I134" s="254" t="s">
        <v>634</v>
      </c>
      <c r="J134" s="254">
        <v>50</v>
      </c>
      <c r="K134" s="300"/>
    </row>
    <row r="135" spans="2:11" s="1" customFormat="1" ht="15" customHeight="1">
      <c r="B135" s="297"/>
      <c r="C135" s="254" t="s">
        <v>657</v>
      </c>
      <c r="D135" s="254"/>
      <c r="E135" s="254"/>
      <c r="F135" s="275" t="s">
        <v>638</v>
      </c>
      <c r="G135" s="254"/>
      <c r="H135" s="254" t="s">
        <v>672</v>
      </c>
      <c r="I135" s="254" t="s">
        <v>634</v>
      </c>
      <c r="J135" s="254">
        <v>50</v>
      </c>
      <c r="K135" s="300"/>
    </row>
    <row r="136" spans="2:11" s="1" customFormat="1" ht="15" customHeight="1">
      <c r="B136" s="297"/>
      <c r="C136" s="254" t="s">
        <v>659</v>
      </c>
      <c r="D136" s="254"/>
      <c r="E136" s="254"/>
      <c r="F136" s="275" t="s">
        <v>638</v>
      </c>
      <c r="G136" s="254"/>
      <c r="H136" s="254" t="s">
        <v>672</v>
      </c>
      <c r="I136" s="254" t="s">
        <v>634</v>
      </c>
      <c r="J136" s="254">
        <v>50</v>
      </c>
      <c r="K136" s="300"/>
    </row>
    <row r="137" spans="2:11" s="1" customFormat="1" ht="15" customHeight="1">
      <c r="B137" s="297"/>
      <c r="C137" s="254" t="s">
        <v>660</v>
      </c>
      <c r="D137" s="254"/>
      <c r="E137" s="254"/>
      <c r="F137" s="275" t="s">
        <v>638</v>
      </c>
      <c r="G137" s="254"/>
      <c r="H137" s="254" t="s">
        <v>685</v>
      </c>
      <c r="I137" s="254" t="s">
        <v>634</v>
      </c>
      <c r="J137" s="254">
        <v>255</v>
      </c>
      <c r="K137" s="300"/>
    </row>
    <row r="138" spans="2:11" s="1" customFormat="1" ht="15" customHeight="1">
      <c r="B138" s="297"/>
      <c r="C138" s="254" t="s">
        <v>662</v>
      </c>
      <c r="D138" s="254"/>
      <c r="E138" s="254"/>
      <c r="F138" s="275" t="s">
        <v>632</v>
      </c>
      <c r="G138" s="254"/>
      <c r="H138" s="254" t="s">
        <v>686</v>
      </c>
      <c r="I138" s="254" t="s">
        <v>664</v>
      </c>
      <c r="J138" s="254"/>
      <c r="K138" s="300"/>
    </row>
    <row r="139" spans="2:11" s="1" customFormat="1" ht="15" customHeight="1">
      <c r="B139" s="297"/>
      <c r="C139" s="254" t="s">
        <v>665</v>
      </c>
      <c r="D139" s="254"/>
      <c r="E139" s="254"/>
      <c r="F139" s="275" t="s">
        <v>632</v>
      </c>
      <c r="G139" s="254"/>
      <c r="H139" s="254" t="s">
        <v>687</v>
      </c>
      <c r="I139" s="254" t="s">
        <v>667</v>
      </c>
      <c r="J139" s="254"/>
      <c r="K139" s="300"/>
    </row>
    <row r="140" spans="2:11" s="1" customFormat="1" ht="15" customHeight="1">
      <c r="B140" s="297"/>
      <c r="C140" s="254" t="s">
        <v>668</v>
      </c>
      <c r="D140" s="254"/>
      <c r="E140" s="254"/>
      <c r="F140" s="275" t="s">
        <v>632</v>
      </c>
      <c r="G140" s="254"/>
      <c r="H140" s="254" t="s">
        <v>668</v>
      </c>
      <c r="I140" s="254" t="s">
        <v>667</v>
      </c>
      <c r="J140" s="254"/>
      <c r="K140" s="300"/>
    </row>
    <row r="141" spans="2:11" s="1" customFormat="1" ht="15" customHeight="1">
      <c r="B141" s="297"/>
      <c r="C141" s="254" t="s">
        <v>37</v>
      </c>
      <c r="D141" s="254"/>
      <c r="E141" s="254"/>
      <c r="F141" s="275" t="s">
        <v>632</v>
      </c>
      <c r="G141" s="254"/>
      <c r="H141" s="254" t="s">
        <v>688</v>
      </c>
      <c r="I141" s="254" t="s">
        <v>667</v>
      </c>
      <c r="J141" s="254"/>
      <c r="K141" s="300"/>
    </row>
    <row r="142" spans="2:11" s="1" customFormat="1" ht="15" customHeight="1">
      <c r="B142" s="297"/>
      <c r="C142" s="254" t="s">
        <v>689</v>
      </c>
      <c r="D142" s="254"/>
      <c r="E142" s="254"/>
      <c r="F142" s="275" t="s">
        <v>632</v>
      </c>
      <c r="G142" s="254"/>
      <c r="H142" s="254" t="s">
        <v>690</v>
      </c>
      <c r="I142" s="254" t="s">
        <v>667</v>
      </c>
      <c r="J142" s="254"/>
      <c r="K142" s="300"/>
    </row>
    <row r="143" spans="2:11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pans="2:11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pans="2:11" s="1" customFormat="1" ht="18.75" customHeight="1"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</row>
    <row r="146" spans="2:11" s="1" customFormat="1" ht="7.5" customHeight="1">
      <c r="B146" s="262"/>
      <c r="C146" s="263"/>
      <c r="D146" s="263"/>
      <c r="E146" s="263"/>
      <c r="F146" s="263"/>
      <c r="G146" s="263"/>
      <c r="H146" s="263"/>
      <c r="I146" s="263"/>
      <c r="J146" s="263"/>
      <c r="K146" s="264"/>
    </row>
    <row r="147" spans="2:11" s="1" customFormat="1" ht="45" customHeight="1">
      <c r="B147" s="265"/>
      <c r="C147" s="383" t="s">
        <v>691</v>
      </c>
      <c r="D147" s="383"/>
      <c r="E147" s="383"/>
      <c r="F147" s="383"/>
      <c r="G147" s="383"/>
      <c r="H147" s="383"/>
      <c r="I147" s="383"/>
      <c r="J147" s="383"/>
      <c r="K147" s="266"/>
    </row>
    <row r="148" spans="2:11" s="1" customFormat="1" ht="17.25" customHeight="1">
      <c r="B148" s="265"/>
      <c r="C148" s="267" t="s">
        <v>626</v>
      </c>
      <c r="D148" s="267"/>
      <c r="E148" s="267"/>
      <c r="F148" s="267" t="s">
        <v>627</v>
      </c>
      <c r="G148" s="268"/>
      <c r="H148" s="267" t="s">
        <v>53</v>
      </c>
      <c r="I148" s="267" t="s">
        <v>56</v>
      </c>
      <c r="J148" s="267" t="s">
        <v>628</v>
      </c>
      <c r="K148" s="266"/>
    </row>
    <row r="149" spans="2:11" s="1" customFormat="1" ht="17.25" customHeight="1">
      <c r="B149" s="265"/>
      <c r="C149" s="269" t="s">
        <v>629</v>
      </c>
      <c r="D149" s="269"/>
      <c r="E149" s="269"/>
      <c r="F149" s="270" t="s">
        <v>630</v>
      </c>
      <c r="G149" s="271"/>
      <c r="H149" s="269"/>
      <c r="I149" s="269"/>
      <c r="J149" s="269" t="s">
        <v>631</v>
      </c>
      <c r="K149" s="266"/>
    </row>
    <row r="150" spans="2:11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pans="2:11" s="1" customFormat="1" ht="15" customHeight="1">
      <c r="B151" s="277"/>
      <c r="C151" s="304" t="s">
        <v>635</v>
      </c>
      <c r="D151" s="254"/>
      <c r="E151" s="254"/>
      <c r="F151" s="305" t="s">
        <v>632</v>
      </c>
      <c r="G151" s="254"/>
      <c r="H151" s="304" t="s">
        <v>672</v>
      </c>
      <c r="I151" s="304" t="s">
        <v>634</v>
      </c>
      <c r="J151" s="304">
        <v>120</v>
      </c>
      <c r="K151" s="300"/>
    </row>
    <row r="152" spans="2:11" s="1" customFormat="1" ht="15" customHeight="1">
      <c r="B152" s="277"/>
      <c r="C152" s="304" t="s">
        <v>681</v>
      </c>
      <c r="D152" s="254"/>
      <c r="E152" s="254"/>
      <c r="F152" s="305" t="s">
        <v>632</v>
      </c>
      <c r="G152" s="254"/>
      <c r="H152" s="304" t="s">
        <v>692</v>
      </c>
      <c r="I152" s="304" t="s">
        <v>634</v>
      </c>
      <c r="J152" s="304" t="s">
        <v>683</v>
      </c>
      <c r="K152" s="300"/>
    </row>
    <row r="153" spans="2:11" s="1" customFormat="1" ht="15" customHeight="1">
      <c r="B153" s="277"/>
      <c r="C153" s="304" t="s">
        <v>580</v>
      </c>
      <c r="D153" s="254"/>
      <c r="E153" s="254"/>
      <c r="F153" s="305" t="s">
        <v>632</v>
      </c>
      <c r="G153" s="254"/>
      <c r="H153" s="304" t="s">
        <v>693</v>
      </c>
      <c r="I153" s="304" t="s">
        <v>634</v>
      </c>
      <c r="J153" s="304" t="s">
        <v>683</v>
      </c>
      <c r="K153" s="300"/>
    </row>
    <row r="154" spans="2:11" s="1" customFormat="1" ht="15" customHeight="1">
      <c r="B154" s="277"/>
      <c r="C154" s="304" t="s">
        <v>637</v>
      </c>
      <c r="D154" s="254"/>
      <c r="E154" s="254"/>
      <c r="F154" s="305" t="s">
        <v>638</v>
      </c>
      <c r="G154" s="254"/>
      <c r="H154" s="304" t="s">
        <v>672</v>
      </c>
      <c r="I154" s="304" t="s">
        <v>634</v>
      </c>
      <c r="J154" s="304">
        <v>50</v>
      </c>
      <c r="K154" s="300"/>
    </row>
    <row r="155" spans="2:11" s="1" customFormat="1" ht="15" customHeight="1">
      <c r="B155" s="277"/>
      <c r="C155" s="304" t="s">
        <v>640</v>
      </c>
      <c r="D155" s="254"/>
      <c r="E155" s="254"/>
      <c r="F155" s="305" t="s">
        <v>632</v>
      </c>
      <c r="G155" s="254"/>
      <c r="H155" s="304" t="s">
        <v>672</v>
      </c>
      <c r="I155" s="304" t="s">
        <v>642</v>
      </c>
      <c r="J155" s="304"/>
      <c r="K155" s="300"/>
    </row>
    <row r="156" spans="2:11" s="1" customFormat="1" ht="15" customHeight="1">
      <c r="B156" s="277"/>
      <c r="C156" s="304" t="s">
        <v>651</v>
      </c>
      <c r="D156" s="254"/>
      <c r="E156" s="254"/>
      <c r="F156" s="305" t="s">
        <v>638</v>
      </c>
      <c r="G156" s="254"/>
      <c r="H156" s="304" t="s">
        <v>672</v>
      </c>
      <c r="I156" s="304" t="s">
        <v>634</v>
      </c>
      <c r="J156" s="304">
        <v>50</v>
      </c>
      <c r="K156" s="300"/>
    </row>
    <row r="157" spans="2:11" s="1" customFormat="1" ht="15" customHeight="1">
      <c r="B157" s="277"/>
      <c r="C157" s="304" t="s">
        <v>659</v>
      </c>
      <c r="D157" s="254"/>
      <c r="E157" s="254"/>
      <c r="F157" s="305" t="s">
        <v>638</v>
      </c>
      <c r="G157" s="254"/>
      <c r="H157" s="304" t="s">
        <v>672</v>
      </c>
      <c r="I157" s="304" t="s">
        <v>634</v>
      </c>
      <c r="J157" s="304">
        <v>50</v>
      </c>
      <c r="K157" s="300"/>
    </row>
    <row r="158" spans="2:11" s="1" customFormat="1" ht="15" customHeight="1">
      <c r="B158" s="277"/>
      <c r="C158" s="304" t="s">
        <v>657</v>
      </c>
      <c r="D158" s="254"/>
      <c r="E158" s="254"/>
      <c r="F158" s="305" t="s">
        <v>638</v>
      </c>
      <c r="G158" s="254"/>
      <c r="H158" s="304" t="s">
        <v>672</v>
      </c>
      <c r="I158" s="304" t="s">
        <v>634</v>
      </c>
      <c r="J158" s="304">
        <v>50</v>
      </c>
      <c r="K158" s="300"/>
    </row>
    <row r="159" spans="2:11" s="1" customFormat="1" ht="15" customHeight="1">
      <c r="B159" s="277"/>
      <c r="C159" s="304" t="s">
        <v>88</v>
      </c>
      <c r="D159" s="254"/>
      <c r="E159" s="254"/>
      <c r="F159" s="305" t="s">
        <v>632</v>
      </c>
      <c r="G159" s="254"/>
      <c r="H159" s="304" t="s">
        <v>694</v>
      </c>
      <c r="I159" s="304" t="s">
        <v>634</v>
      </c>
      <c r="J159" s="304" t="s">
        <v>695</v>
      </c>
      <c r="K159" s="300"/>
    </row>
    <row r="160" spans="2:11" s="1" customFormat="1" ht="15" customHeight="1">
      <c r="B160" s="277"/>
      <c r="C160" s="304" t="s">
        <v>696</v>
      </c>
      <c r="D160" s="254"/>
      <c r="E160" s="254"/>
      <c r="F160" s="305" t="s">
        <v>632</v>
      </c>
      <c r="G160" s="254"/>
      <c r="H160" s="304" t="s">
        <v>697</v>
      </c>
      <c r="I160" s="304" t="s">
        <v>667</v>
      </c>
      <c r="J160" s="304"/>
      <c r="K160" s="300"/>
    </row>
    <row r="161" spans="2:1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pans="2:11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pans="2:11" s="1" customFormat="1" ht="18.75" customHeight="1"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</row>
    <row r="164" spans="2:11" s="1" customFormat="1" ht="7.5" customHeight="1">
      <c r="B164" s="243"/>
      <c r="C164" s="244"/>
      <c r="D164" s="244"/>
      <c r="E164" s="244"/>
      <c r="F164" s="244"/>
      <c r="G164" s="244"/>
      <c r="H164" s="244"/>
      <c r="I164" s="244"/>
      <c r="J164" s="244"/>
      <c r="K164" s="245"/>
    </row>
    <row r="165" spans="2:11" s="1" customFormat="1" ht="45" customHeight="1">
      <c r="B165" s="246"/>
      <c r="C165" s="381" t="s">
        <v>698</v>
      </c>
      <c r="D165" s="381"/>
      <c r="E165" s="381"/>
      <c r="F165" s="381"/>
      <c r="G165" s="381"/>
      <c r="H165" s="381"/>
      <c r="I165" s="381"/>
      <c r="J165" s="381"/>
      <c r="K165" s="247"/>
    </row>
    <row r="166" spans="2:11" s="1" customFormat="1" ht="17.25" customHeight="1">
      <c r="B166" s="246"/>
      <c r="C166" s="267" t="s">
        <v>626</v>
      </c>
      <c r="D166" s="267"/>
      <c r="E166" s="267"/>
      <c r="F166" s="267" t="s">
        <v>627</v>
      </c>
      <c r="G166" s="309"/>
      <c r="H166" s="310" t="s">
        <v>53</v>
      </c>
      <c r="I166" s="310" t="s">
        <v>56</v>
      </c>
      <c r="J166" s="267" t="s">
        <v>628</v>
      </c>
      <c r="K166" s="247"/>
    </row>
    <row r="167" spans="2:11" s="1" customFormat="1" ht="17.25" customHeight="1">
      <c r="B167" s="248"/>
      <c r="C167" s="269" t="s">
        <v>629</v>
      </c>
      <c r="D167" s="269"/>
      <c r="E167" s="269"/>
      <c r="F167" s="270" t="s">
        <v>630</v>
      </c>
      <c r="G167" s="311"/>
      <c r="H167" s="312"/>
      <c r="I167" s="312"/>
      <c r="J167" s="269" t="s">
        <v>631</v>
      </c>
      <c r="K167" s="249"/>
    </row>
    <row r="168" spans="2:11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pans="2:11" s="1" customFormat="1" ht="15" customHeight="1">
      <c r="B169" s="277"/>
      <c r="C169" s="254" t="s">
        <v>635</v>
      </c>
      <c r="D169" s="254"/>
      <c r="E169" s="254"/>
      <c r="F169" s="275" t="s">
        <v>632</v>
      </c>
      <c r="G169" s="254"/>
      <c r="H169" s="254" t="s">
        <v>672</v>
      </c>
      <c r="I169" s="254" t="s">
        <v>634</v>
      </c>
      <c r="J169" s="254">
        <v>120</v>
      </c>
      <c r="K169" s="300"/>
    </row>
    <row r="170" spans="2:11" s="1" customFormat="1" ht="15" customHeight="1">
      <c r="B170" s="277"/>
      <c r="C170" s="254" t="s">
        <v>681</v>
      </c>
      <c r="D170" s="254"/>
      <c r="E170" s="254"/>
      <c r="F170" s="275" t="s">
        <v>632</v>
      </c>
      <c r="G170" s="254"/>
      <c r="H170" s="254" t="s">
        <v>682</v>
      </c>
      <c r="I170" s="254" t="s">
        <v>634</v>
      </c>
      <c r="J170" s="254" t="s">
        <v>683</v>
      </c>
      <c r="K170" s="300"/>
    </row>
    <row r="171" spans="2:11" s="1" customFormat="1" ht="15" customHeight="1">
      <c r="B171" s="277"/>
      <c r="C171" s="254" t="s">
        <v>580</v>
      </c>
      <c r="D171" s="254"/>
      <c r="E171" s="254"/>
      <c r="F171" s="275" t="s">
        <v>632</v>
      </c>
      <c r="G171" s="254"/>
      <c r="H171" s="254" t="s">
        <v>699</v>
      </c>
      <c r="I171" s="254" t="s">
        <v>634</v>
      </c>
      <c r="J171" s="254" t="s">
        <v>683</v>
      </c>
      <c r="K171" s="300"/>
    </row>
    <row r="172" spans="2:11" s="1" customFormat="1" ht="15" customHeight="1">
      <c r="B172" s="277"/>
      <c r="C172" s="254" t="s">
        <v>637</v>
      </c>
      <c r="D172" s="254"/>
      <c r="E172" s="254"/>
      <c r="F172" s="275" t="s">
        <v>638</v>
      </c>
      <c r="G172" s="254"/>
      <c r="H172" s="254" t="s">
        <v>699</v>
      </c>
      <c r="I172" s="254" t="s">
        <v>634</v>
      </c>
      <c r="J172" s="254">
        <v>50</v>
      </c>
      <c r="K172" s="300"/>
    </row>
    <row r="173" spans="2:11" s="1" customFormat="1" ht="15" customHeight="1">
      <c r="B173" s="277"/>
      <c r="C173" s="254" t="s">
        <v>640</v>
      </c>
      <c r="D173" s="254"/>
      <c r="E173" s="254"/>
      <c r="F173" s="275" t="s">
        <v>632</v>
      </c>
      <c r="G173" s="254"/>
      <c r="H173" s="254" t="s">
        <v>699</v>
      </c>
      <c r="I173" s="254" t="s">
        <v>642</v>
      </c>
      <c r="J173" s="254"/>
      <c r="K173" s="300"/>
    </row>
    <row r="174" spans="2:11" s="1" customFormat="1" ht="15" customHeight="1">
      <c r="B174" s="277"/>
      <c r="C174" s="254" t="s">
        <v>651</v>
      </c>
      <c r="D174" s="254"/>
      <c r="E174" s="254"/>
      <c r="F174" s="275" t="s">
        <v>638</v>
      </c>
      <c r="G174" s="254"/>
      <c r="H174" s="254" t="s">
        <v>699</v>
      </c>
      <c r="I174" s="254" t="s">
        <v>634</v>
      </c>
      <c r="J174" s="254">
        <v>50</v>
      </c>
      <c r="K174" s="300"/>
    </row>
    <row r="175" spans="2:11" s="1" customFormat="1" ht="15" customHeight="1">
      <c r="B175" s="277"/>
      <c r="C175" s="254" t="s">
        <v>659</v>
      </c>
      <c r="D175" s="254"/>
      <c r="E175" s="254"/>
      <c r="F175" s="275" t="s">
        <v>638</v>
      </c>
      <c r="G175" s="254"/>
      <c r="H175" s="254" t="s">
        <v>699</v>
      </c>
      <c r="I175" s="254" t="s">
        <v>634</v>
      </c>
      <c r="J175" s="254">
        <v>50</v>
      </c>
      <c r="K175" s="300"/>
    </row>
    <row r="176" spans="2:11" s="1" customFormat="1" ht="15" customHeight="1">
      <c r="B176" s="277"/>
      <c r="C176" s="254" t="s">
        <v>657</v>
      </c>
      <c r="D176" s="254"/>
      <c r="E176" s="254"/>
      <c r="F176" s="275" t="s">
        <v>638</v>
      </c>
      <c r="G176" s="254"/>
      <c r="H176" s="254" t="s">
        <v>699</v>
      </c>
      <c r="I176" s="254" t="s">
        <v>634</v>
      </c>
      <c r="J176" s="254">
        <v>50</v>
      </c>
      <c r="K176" s="300"/>
    </row>
    <row r="177" spans="2:11" s="1" customFormat="1" ht="15" customHeight="1">
      <c r="B177" s="277"/>
      <c r="C177" s="254" t="s">
        <v>100</v>
      </c>
      <c r="D177" s="254"/>
      <c r="E177" s="254"/>
      <c r="F177" s="275" t="s">
        <v>632</v>
      </c>
      <c r="G177" s="254"/>
      <c r="H177" s="254" t="s">
        <v>700</v>
      </c>
      <c r="I177" s="254" t="s">
        <v>701</v>
      </c>
      <c r="J177" s="254"/>
      <c r="K177" s="300"/>
    </row>
    <row r="178" spans="2:11" s="1" customFormat="1" ht="15" customHeight="1">
      <c r="B178" s="277"/>
      <c r="C178" s="254" t="s">
        <v>56</v>
      </c>
      <c r="D178" s="254"/>
      <c r="E178" s="254"/>
      <c r="F178" s="275" t="s">
        <v>632</v>
      </c>
      <c r="G178" s="254"/>
      <c r="H178" s="254" t="s">
        <v>702</v>
      </c>
      <c r="I178" s="254" t="s">
        <v>703</v>
      </c>
      <c r="J178" s="254">
        <v>1</v>
      </c>
      <c r="K178" s="300"/>
    </row>
    <row r="179" spans="2:11" s="1" customFormat="1" ht="15" customHeight="1">
      <c r="B179" s="277"/>
      <c r="C179" s="254" t="s">
        <v>52</v>
      </c>
      <c r="D179" s="254"/>
      <c r="E179" s="254"/>
      <c r="F179" s="275" t="s">
        <v>632</v>
      </c>
      <c r="G179" s="254"/>
      <c r="H179" s="254" t="s">
        <v>704</v>
      </c>
      <c r="I179" s="254" t="s">
        <v>634</v>
      </c>
      <c r="J179" s="254">
        <v>20</v>
      </c>
      <c r="K179" s="300"/>
    </row>
    <row r="180" spans="2:11" s="1" customFormat="1" ht="15" customHeight="1">
      <c r="B180" s="277"/>
      <c r="C180" s="254" t="s">
        <v>53</v>
      </c>
      <c r="D180" s="254"/>
      <c r="E180" s="254"/>
      <c r="F180" s="275" t="s">
        <v>632</v>
      </c>
      <c r="G180" s="254"/>
      <c r="H180" s="254" t="s">
        <v>705</v>
      </c>
      <c r="I180" s="254" t="s">
        <v>634</v>
      </c>
      <c r="J180" s="254">
        <v>255</v>
      </c>
      <c r="K180" s="300"/>
    </row>
    <row r="181" spans="2:11" s="1" customFormat="1" ht="15" customHeight="1">
      <c r="B181" s="277"/>
      <c r="C181" s="254" t="s">
        <v>101</v>
      </c>
      <c r="D181" s="254"/>
      <c r="E181" s="254"/>
      <c r="F181" s="275" t="s">
        <v>632</v>
      </c>
      <c r="G181" s="254"/>
      <c r="H181" s="254" t="s">
        <v>596</v>
      </c>
      <c r="I181" s="254" t="s">
        <v>634</v>
      </c>
      <c r="J181" s="254">
        <v>10</v>
      </c>
      <c r="K181" s="300"/>
    </row>
    <row r="182" spans="2:11" s="1" customFormat="1" ht="15" customHeight="1">
      <c r="B182" s="277"/>
      <c r="C182" s="254" t="s">
        <v>102</v>
      </c>
      <c r="D182" s="254"/>
      <c r="E182" s="254"/>
      <c r="F182" s="275" t="s">
        <v>632</v>
      </c>
      <c r="G182" s="254"/>
      <c r="H182" s="254" t="s">
        <v>706</v>
      </c>
      <c r="I182" s="254" t="s">
        <v>667</v>
      </c>
      <c r="J182" s="254"/>
      <c r="K182" s="300"/>
    </row>
    <row r="183" spans="2:11" s="1" customFormat="1" ht="15" customHeight="1">
      <c r="B183" s="277"/>
      <c r="C183" s="254" t="s">
        <v>707</v>
      </c>
      <c r="D183" s="254"/>
      <c r="E183" s="254"/>
      <c r="F183" s="275" t="s">
        <v>632</v>
      </c>
      <c r="G183" s="254"/>
      <c r="H183" s="254" t="s">
        <v>708</v>
      </c>
      <c r="I183" s="254" t="s">
        <v>667</v>
      </c>
      <c r="J183" s="254"/>
      <c r="K183" s="300"/>
    </row>
    <row r="184" spans="2:11" s="1" customFormat="1" ht="15" customHeight="1">
      <c r="B184" s="277"/>
      <c r="C184" s="254" t="s">
        <v>696</v>
      </c>
      <c r="D184" s="254"/>
      <c r="E184" s="254"/>
      <c r="F184" s="275" t="s">
        <v>632</v>
      </c>
      <c r="G184" s="254"/>
      <c r="H184" s="254" t="s">
        <v>709</v>
      </c>
      <c r="I184" s="254" t="s">
        <v>667</v>
      </c>
      <c r="J184" s="254"/>
      <c r="K184" s="300"/>
    </row>
    <row r="185" spans="2:11" s="1" customFormat="1" ht="15" customHeight="1">
      <c r="B185" s="277"/>
      <c r="C185" s="254" t="s">
        <v>104</v>
      </c>
      <c r="D185" s="254"/>
      <c r="E185" s="254"/>
      <c r="F185" s="275" t="s">
        <v>638</v>
      </c>
      <c r="G185" s="254"/>
      <c r="H185" s="254" t="s">
        <v>710</v>
      </c>
      <c r="I185" s="254" t="s">
        <v>634</v>
      </c>
      <c r="J185" s="254">
        <v>50</v>
      </c>
      <c r="K185" s="300"/>
    </row>
    <row r="186" spans="2:11" s="1" customFormat="1" ht="15" customHeight="1">
      <c r="B186" s="277"/>
      <c r="C186" s="254" t="s">
        <v>711</v>
      </c>
      <c r="D186" s="254"/>
      <c r="E186" s="254"/>
      <c r="F186" s="275" t="s">
        <v>638</v>
      </c>
      <c r="G186" s="254"/>
      <c r="H186" s="254" t="s">
        <v>712</v>
      </c>
      <c r="I186" s="254" t="s">
        <v>713</v>
      </c>
      <c r="J186" s="254"/>
      <c r="K186" s="300"/>
    </row>
    <row r="187" spans="2:11" s="1" customFormat="1" ht="15" customHeight="1">
      <c r="B187" s="277"/>
      <c r="C187" s="254" t="s">
        <v>714</v>
      </c>
      <c r="D187" s="254"/>
      <c r="E187" s="254"/>
      <c r="F187" s="275" t="s">
        <v>638</v>
      </c>
      <c r="G187" s="254"/>
      <c r="H187" s="254" t="s">
        <v>715</v>
      </c>
      <c r="I187" s="254" t="s">
        <v>713</v>
      </c>
      <c r="J187" s="254"/>
      <c r="K187" s="300"/>
    </row>
    <row r="188" spans="2:11" s="1" customFormat="1" ht="15" customHeight="1">
      <c r="B188" s="277"/>
      <c r="C188" s="254" t="s">
        <v>716</v>
      </c>
      <c r="D188" s="254"/>
      <c r="E188" s="254"/>
      <c r="F188" s="275" t="s">
        <v>638</v>
      </c>
      <c r="G188" s="254"/>
      <c r="H188" s="254" t="s">
        <v>717</v>
      </c>
      <c r="I188" s="254" t="s">
        <v>713</v>
      </c>
      <c r="J188" s="254"/>
      <c r="K188" s="300"/>
    </row>
    <row r="189" spans="2:11" s="1" customFormat="1" ht="15" customHeight="1">
      <c r="B189" s="277"/>
      <c r="C189" s="313" t="s">
        <v>718</v>
      </c>
      <c r="D189" s="254"/>
      <c r="E189" s="254"/>
      <c r="F189" s="275" t="s">
        <v>638</v>
      </c>
      <c r="G189" s="254"/>
      <c r="H189" s="254" t="s">
        <v>719</v>
      </c>
      <c r="I189" s="254" t="s">
        <v>720</v>
      </c>
      <c r="J189" s="314" t="s">
        <v>721</v>
      </c>
      <c r="K189" s="300"/>
    </row>
    <row r="190" spans="2:11" s="17" customFormat="1" ht="15" customHeight="1">
      <c r="B190" s="315"/>
      <c r="C190" s="316" t="s">
        <v>722</v>
      </c>
      <c r="D190" s="317"/>
      <c r="E190" s="317"/>
      <c r="F190" s="318" t="s">
        <v>638</v>
      </c>
      <c r="G190" s="317"/>
      <c r="H190" s="317" t="s">
        <v>723</v>
      </c>
      <c r="I190" s="317" t="s">
        <v>720</v>
      </c>
      <c r="J190" s="319" t="s">
        <v>721</v>
      </c>
      <c r="K190" s="320"/>
    </row>
    <row r="191" spans="2:11" s="1" customFormat="1" ht="15" customHeight="1">
      <c r="B191" s="277"/>
      <c r="C191" s="313" t="s">
        <v>41</v>
      </c>
      <c r="D191" s="254"/>
      <c r="E191" s="254"/>
      <c r="F191" s="275" t="s">
        <v>632</v>
      </c>
      <c r="G191" s="254"/>
      <c r="H191" s="251" t="s">
        <v>724</v>
      </c>
      <c r="I191" s="254" t="s">
        <v>725</v>
      </c>
      <c r="J191" s="254"/>
      <c r="K191" s="300"/>
    </row>
    <row r="192" spans="2:11" s="1" customFormat="1" ht="15" customHeight="1">
      <c r="B192" s="277"/>
      <c r="C192" s="313" t="s">
        <v>726</v>
      </c>
      <c r="D192" s="254"/>
      <c r="E192" s="254"/>
      <c r="F192" s="275" t="s">
        <v>632</v>
      </c>
      <c r="G192" s="254"/>
      <c r="H192" s="254" t="s">
        <v>727</v>
      </c>
      <c r="I192" s="254" t="s">
        <v>667</v>
      </c>
      <c r="J192" s="254"/>
      <c r="K192" s="300"/>
    </row>
    <row r="193" spans="2:11" s="1" customFormat="1" ht="15" customHeight="1">
      <c r="B193" s="277"/>
      <c r="C193" s="313" t="s">
        <v>728</v>
      </c>
      <c r="D193" s="254"/>
      <c r="E193" s="254"/>
      <c r="F193" s="275" t="s">
        <v>632</v>
      </c>
      <c r="G193" s="254"/>
      <c r="H193" s="254" t="s">
        <v>729</v>
      </c>
      <c r="I193" s="254" t="s">
        <v>667</v>
      </c>
      <c r="J193" s="254"/>
      <c r="K193" s="300"/>
    </row>
    <row r="194" spans="2:11" s="1" customFormat="1" ht="15" customHeight="1">
      <c r="B194" s="277"/>
      <c r="C194" s="313" t="s">
        <v>730</v>
      </c>
      <c r="D194" s="254"/>
      <c r="E194" s="254"/>
      <c r="F194" s="275" t="s">
        <v>638</v>
      </c>
      <c r="G194" s="254"/>
      <c r="H194" s="254" t="s">
        <v>731</v>
      </c>
      <c r="I194" s="254" t="s">
        <v>667</v>
      </c>
      <c r="J194" s="254"/>
      <c r="K194" s="300"/>
    </row>
    <row r="195" spans="2:11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pans="2:11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pans="2:11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pans="2:11" s="1" customFormat="1" ht="18.75" customHeight="1"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</row>
    <row r="199" spans="2:11" s="1" customFormat="1" ht="13.5">
      <c r="B199" s="243"/>
      <c r="C199" s="244"/>
      <c r="D199" s="244"/>
      <c r="E199" s="244"/>
      <c r="F199" s="244"/>
      <c r="G199" s="244"/>
      <c r="H199" s="244"/>
      <c r="I199" s="244"/>
      <c r="J199" s="244"/>
      <c r="K199" s="245"/>
    </row>
    <row r="200" spans="2:11" s="1" customFormat="1" ht="21">
      <c r="B200" s="246"/>
      <c r="C200" s="381" t="s">
        <v>732</v>
      </c>
      <c r="D200" s="381"/>
      <c r="E200" s="381"/>
      <c r="F200" s="381"/>
      <c r="G200" s="381"/>
      <c r="H200" s="381"/>
      <c r="I200" s="381"/>
      <c r="J200" s="381"/>
      <c r="K200" s="247"/>
    </row>
    <row r="201" spans="2:11" s="1" customFormat="1" ht="25.5" customHeight="1">
      <c r="B201" s="246"/>
      <c r="C201" s="322" t="s">
        <v>733</v>
      </c>
      <c r="D201" s="322"/>
      <c r="E201" s="322"/>
      <c r="F201" s="322" t="s">
        <v>734</v>
      </c>
      <c r="G201" s="323"/>
      <c r="H201" s="384" t="s">
        <v>735</v>
      </c>
      <c r="I201" s="384"/>
      <c r="J201" s="384"/>
      <c r="K201" s="247"/>
    </row>
    <row r="202" spans="2:11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pans="2:11" s="1" customFormat="1" ht="15" customHeight="1">
      <c r="B203" s="277"/>
      <c r="C203" s="254" t="s">
        <v>725</v>
      </c>
      <c r="D203" s="254"/>
      <c r="E203" s="254"/>
      <c r="F203" s="275" t="s">
        <v>42</v>
      </c>
      <c r="G203" s="254"/>
      <c r="H203" s="385" t="s">
        <v>736</v>
      </c>
      <c r="I203" s="385"/>
      <c r="J203" s="385"/>
      <c r="K203" s="300"/>
    </row>
    <row r="204" spans="2:11" s="1" customFormat="1" ht="15" customHeight="1">
      <c r="B204" s="277"/>
      <c r="C204" s="254"/>
      <c r="D204" s="254"/>
      <c r="E204" s="254"/>
      <c r="F204" s="275" t="s">
        <v>43</v>
      </c>
      <c r="G204" s="254"/>
      <c r="H204" s="385" t="s">
        <v>737</v>
      </c>
      <c r="I204" s="385"/>
      <c r="J204" s="385"/>
      <c r="K204" s="300"/>
    </row>
    <row r="205" spans="2:11" s="1" customFormat="1" ht="15" customHeight="1">
      <c r="B205" s="277"/>
      <c r="C205" s="254"/>
      <c r="D205" s="254"/>
      <c r="E205" s="254"/>
      <c r="F205" s="275" t="s">
        <v>46</v>
      </c>
      <c r="G205" s="254"/>
      <c r="H205" s="385" t="s">
        <v>738</v>
      </c>
      <c r="I205" s="385"/>
      <c r="J205" s="385"/>
      <c r="K205" s="300"/>
    </row>
    <row r="206" spans="2:11" s="1" customFormat="1" ht="15" customHeight="1">
      <c r="B206" s="277"/>
      <c r="C206" s="254"/>
      <c r="D206" s="254"/>
      <c r="E206" s="254"/>
      <c r="F206" s="275" t="s">
        <v>44</v>
      </c>
      <c r="G206" s="254"/>
      <c r="H206" s="385" t="s">
        <v>739</v>
      </c>
      <c r="I206" s="385"/>
      <c r="J206" s="385"/>
      <c r="K206" s="300"/>
    </row>
    <row r="207" spans="2:11" s="1" customFormat="1" ht="15" customHeight="1">
      <c r="B207" s="277"/>
      <c r="C207" s="254"/>
      <c r="D207" s="254"/>
      <c r="E207" s="254"/>
      <c r="F207" s="275" t="s">
        <v>45</v>
      </c>
      <c r="G207" s="254"/>
      <c r="H207" s="385" t="s">
        <v>740</v>
      </c>
      <c r="I207" s="385"/>
      <c r="J207" s="385"/>
      <c r="K207" s="300"/>
    </row>
    <row r="208" spans="2:11" s="1" customFormat="1" ht="15" customHeight="1">
      <c r="B208" s="277"/>
      <c r="C208" s="254"/>
      <c r="D208" s="254"/>
      <c r="E208" s="254"/>
      <c r="F208" s="275"/>
      <c r="G208" s="254"/>
      <c r="H208" s="254"/>
      <c r="I208" s="254"/>
      <c r="J208" s="254"/>
      <c r="K208" s="300"/>
    </row>
    <row r="209" spans="2:11" s="1" customFormat="1" ht="15" customHeight="1">
      <c r="B209" s="277"/>
      <c r="C209" s="254" t="s">
        <v>679</v>
      </c>
      <c r="D209" s="254"/>
      <c r="E209" s="254"/>
      <c r="F209" s="275" t="s">
        <v>77</v>
      </c>
      <c r="G209" s="254"/>
      <c r="H209" s="385" t="s">
        <v>741</v>
      </c>
      <c r="I209" s="385"/>
      <c r="J209" s="385"/>
      <c r="K209" s="300"/>
    </row>
    <row r="210" spans="2:11" s="1" customFormat="1" ht="15" customHeight="1">
      <c r="B210" s="277"/>
      <c r="C210" s="254"/>
      <c r="D210" s="254"/>
      <c r="E210" s="254"/>
      <c r="F210" s="275" t="s">
        <v>574</v>
      </c>
      <c r="G210" s="254"/>
      <c r="H210" s="385" t="s">
        <v>575</v>
      </c>
      <c r="I210" s="385"/>
      <c r="J210" s="385"/>
      <c r="K210" s="300"/>
    </row>
    <row r="211" spans="2:11" s="1" customFormat="1" ht="15" customHeight="1">
      <c r="B211" s="277"/>
      <c r="C211" s="254"/>
      <c r="D211" s="254"/>
      <c r="E211" s="254"/>
      <c r="F211" s="275" t="s">
        <v>572</v>
      </c>
      <c r="G211" s="254"/>
      <c r="H211" s="385" t="s">
        <v>742</v>
      </c>
      <c r="I211" s="385"/>
      <c r="J211" s="385"/>
      <c r="K211" s="300"/>
    </row>
    <row r="212" spans="2:11" s="1" customFormat="1" ht="15" customHeight="1">
      <c r="B212" s="324"/>
      <c r="C212" s="254"/>
      <c r="D212" s="254"/>
      <c r="E212" s="254"/>
      <c r="F212" s="275" t="s">
        <v>576</v>
      </c>
      <c r="G212" s="313"/>
      <c r="H212" s="386" t="s">
        <v>577</v>
      </c>
      <c r="I212" s="386"/>
      <c r="J212" s="386"/>
      <c r="K212" s="325"/>
    </row>
    <row r="213" spans="2:11" s="1" customFormat="1" ht="15" customHeight="1">
      <c r="B213" s="324"/>
      <c r="C213" s="254"/>
      <c r="D213" s="254"/>
      <c r="E213" s="254"/>
      <c r="F213" s="275" t="s">
        <v>578</v>
      </c>
      <c r="G213" s="313"/>
      <c r="H213" s="386" t="s">
        <v>743</v>
      </c>
      <c r="I213" s="386"/>
      <c r="J213" s="386"/>
      <c r="K213" s="325"/>
    </row>
    <row r="214" spans="2:11" s="1" customFormat="1" ht="15" customHeight="1">
      <c r="B214" s="324"/>
      <c r="C214" s="254"/>
      <c r="D214" s="254"/>
      <c r="E214" s="254"/>
      <c r="F214" s="275"/>
      <c r="G214" s="313"/>
      <c r="H214" s="304"/>
      <c r="I214" s="304"/>
      <c r="J214" s="304"/>
      <c r="K214" s="325"/>
    </row>
    <row r="215" spans="2:11" s="1" customFormat="1" ht="15" customHeight="1">
      <c r="B215" s="324"/>
      <c r="C215" s="254" t="s">
        <v>703</v>
      </c>
      <c r="D215" s="254"/>
      <c r="E215" s="254"/>
      <c r="F215" s="275">
        <v>1</v>
      </c>
      <c r="G215" s="313"/>
      <c r="H215" s="386" t="s">
        <v>744</v>
      </c>
      <c r="I215" s="386"/>
      <c r="J215" s="386"/>
      <c r="K215" s="325"/>
    </row>
    <row r="216" spans="2:11" s="1" customFormat="1" ht="15" customHeight="1">
      <c r="B216" s="324"/>
      <c r="C216" s="254"/>
      <c r="D216" s="254"/>
      <c r="E216" s="254"/>
      <c r="F216" s="275">
        <v>2</v>
      </c>
      <c r="G216" s="313"/>
      <c r="H216" s="386" t="s">
        <v>745</v>
      </c>
      <c r="I216" s="386"/>
      <c r="J216" s="386"/>
      <c r="K216" s="325"/>
    </row>
    <row r="217" spans="2:11" s="1" customFormat="1" ht="15" customHeight="1">
      <c r="B217" s="324"/>
      <c r="C217" s="254"/>
      <c r="D217" s="254"/>
      <c r="E217" s="254"/>
      <c r="F217" s="275">
        <v>3</v>
      </c>
      <c r="G217" s="313"/>
      <c r="H217" s="386" t="s">
        <v>746</v>
      </c>
      <c r="I217" s="386"/>
      <c r="J217" s="386"/>
      <c r="K217" s="325"/>
    </row>
    <row r="218" spans="2:11" s="1" customFormat="1" ht="15" customHeight="1">
      <c r="B218" s="324"/>
      <c r="C218" s="254"/>
      <c r="D218" s="254"/>
      <c r="E218" s="254"/>
      <c r="F218" s="275">
        <v>4</v>
      </c>
      <c r="G218" s="313"/>
      <c r="H218" s="386" t="s">
        <v>747</v>
      </c>
      <c r="I218" s="386"/>
      <c r="J218" s="386"/>
      <c r="K218" s="325"/>
    </row>
    <row r="219" spans="2:11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02-2025 - SO.01 Údržba HO...</vt:lpstr>
      <vt:lpstr>03-2025 - SO.02 Údržba HO...</vt:lpstr>
      <vt:lpstr>Pokyny pro vyplnění</vt:lpstr>
      <vt:lpstr>'02-2025 - SO.01 Údržba HO...'!Názvy_tisku</vt:lpstr>
      <vt:lpstr>'03-2025 - SO.02 Údržba HO...'!Názvy_tisku</vt:lpstr>
      <vt:lpstr>'Rekapitulace stavby'!Názvy_tisku</vt:lpstr>
      <vt:lpstr>'02-2025 - SO.01 Údržba HO...'!Oblast_tisku</vt:lpstr>
      <vt:lpstr>'03-2025 - SO.02 Údržba HO...'!Oblast_tisku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Kahuda Karel Ing.</dc:creator>
  <cp:lastModifiedBy>Novotná Blanka</cp:lastModifiedBy>
  <dcterms:created xsi:type="dcterms:W3CDTF">2025-09-01T10:21:14Z</dcterms:created>
  <dcterms:modified xsi:type="dcterms:W3CDTF">2025-09-09T07:15:26Z</dcterms:modified>
</cp:coreProperties>
</file>