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__A_OSTATNÍ VEŘEJNÉ ZAKÁZKY\DNS\DNS 08_Stavební práce na zajištění údržby, oprav a odstraňování škod\18_zakázky v DNS\01_Holasovice\00_espis\"/>
    </mc:Choice>
  </mc:AlternateContent>
  <xr:revisionPtr revIDLastSave="0" documentId="8_{9D76AAC5-5239-48EA-92E7-F7722B480E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SO1 - HMZ LODENICE A" sheetId="2" r:id="rId2"/>
    <sheet name="SO2 - HMZ LODENICE B" sheetId="3" r:id="rId3"/>
    <sheet name="SO3 - HOZ LODENICE C" sheetId="4" r:id="rId4"/>
    <sheet name="Pokyny pro vyplnění" sheetId="5" r:id="rId5"/>
  </sheets>
  <definedNames>
    <definedName name="_xlnm._FilterDatabase" localSheetId="1" hidden="1">'SO1 - HMZ LODENICE A'!$C$83:$K$133</definedName>
    <definedName name="_xlnm._FilterDatabase" localSheetId="2" hidden="1">'SO2 - HMZ LODENICE B'!$C$82:$K$120</definedName>
    <definedName name="_xlnm._FilterDatabase" localSheetId="3" hidden="1">'SO3 - HOZ LODENICE C'!$C$82:$K$120</definedName>
    <definedName name="_xlnm.Print_Titles" localSheetId="0">'Rekapitulace stavby'!$52:$52</definedName>
    <definedName name="_xlnm.Print_Titles" localSheetId="1">'SO1 - HMZ LODENICE A'!$83:$83</definedName>
    <definedName name="_xlnm.Print_Titles" localSheetId="2">'SO2 - HMZ LODENICE B'!$82:$82</definedName>
    <definedName name="_xlnm.Print_Titles" localSheetId="3">'SO3 - HOZ LODENICE C'!$82:$82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stavby'!$C$42:$AQ$58</definedName>
    <definedName name="_xlnm.Print_Area" localSheetId="1">'SO1 - HMZ LODENICE A'!$C$4:$J$39,'SO1 - HMZ LODENICE A'!$C$45:$J$65,'SO1 - HMZ LODENICE A'!$C$71:$K$133</definedName>
    <definedName name="_xlnm.Print_Area" localSheetId="2">'SO2 - HMZ LODENICE B'!$C$4:$J$39,'SO2 - HMZ LODENICE B'!$C$45:$J$64,'SO2 - HMZ LODENICE B'!$C$70:$K$120</definedName>
    <definedName name="_xlnm.Print_Area" localSheetId="3">'SO3 - HOZ LODENICE C'!$C$4:$J$39,'SO3 - HOZ LODENICE C'!$C$45:$J$64,'SO3 - HOZ LODENICE C'!$C$70:$K$120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57" i="1"/>
  <c r="J35" i="4"/>
  <c r="AX57" i="1" s="1"/>
  <c r="BI118" i="4"/>
  <c r="BH118" i="4"/>
  <c r="BG118" i="4"/>
  <c r="BF118" i="4"/>
  <c r="T118" i="4"/>
  <c r="R118" i="4"/>
  <c r="P118" i="4"/>
  <c r="BI115" i="4"/>
  <c r="BH115" i="4"/>
  <c r="BG115" i="4"/>
  <c r="BF115" i="4"/>
  <c r="T115" i="4"/>
  <c r="R115" i="4"/>
  <c r="P115" i="4"/>
  <c r="BI110" i="4"/>
  <c r="BH110" i="4"/>
  <c r="BG110" i="4"/>
  <c r="BF110" i="4"/>
  <c r="T110" i="4"/>
  <c r="R110" i="4"/>
  <c r="P110" i="4"/>
  <c r="BI106" i="4"/>
  <c r="BH106" i="4"/>
  <c r="BG106" i="4"/>
  <c r="BF106" i="4"/>
  <c r="T106" i="4"/>
  <c r="R106" i="4"/>
  <c r="P106" i="4"/>
  <c r="BI103" i="4"/>
  <c r="BH103" i="4"/>
  <c r="BG103" i="4"/>
  <c r="BF103" i="4"/>
  <c r="T103" i="4"/>
  <c r="R103" i="4"/>
  <c r="P103" i="4"/>
  <c r="BI100" i="4"/>
  <c r="BH100" i="4"/>
  <c r="BG100" i="4"/>
  <c r="BF100" i="4"/>
  <c r="T100" i="4"/>
  <c r="R100" i="4"/>
  <c r="P100" i="4"/>
  <c r="BI94" i="4"/>
  <c r="BH94" i="4"/>
  <c r="BG94" i="4"/>
  <c r="BF94" i="4"/>
  <c r="T94" i="4"/>
  <c r="R94" i="4"/>
  <c r="P94" i="4"/>
  <c r="BI89" i="4"/>
  <c r="BH89" i="4"/>
  <c r="BG89" i="4"/>
  <c r="BF89" i="4"/>
  <c r="T89" i="4"/>
  <c r="R89" i="4"/>
  <c r="P89" i="4"/>
  <c r="BI86" i="4"/>
  <c r="BH86" i="4"/>
  <c r="BG86" i="4"/>
  <c r="BF86" i="4"/>
  <c r="T86" i="4"/>
  <c r="R86" i="4"/>
  <c r="P86" i="4"/>
  <c r="F77" i="4"/>
  <c r="E75" i="4"/>
  <c r="F52" i="4"/>
  <c r="E50" i="4"/>
  <c r="J24" i="4"/>
  <c r="E24" i="4"/>
  <c r="J80" i="4"/>
  <c r="J23" i="4"/>
  <c r="J21" i="4"/>
  <c r="E21" i="4"/>
  <c r="J79" i="4" s="1"/>
  <c r="J20" i="4"/>
  <c r="J18" i="4"/>
  <c r="E18" i="4"/>
  <c r="F55" i="4"/>
  <c r="J17" i="4"/>
  <c r="J15" i="4"/>
  <c r="E15" i="4"/>
  <c r="F54" i="4" s="1"/>
  <c r="J14" i="4"/>
  <c r="J12" i="4"/>
  <c r="J52" i="4" s="1"/>
  <c r="E7" i="4"/>
  <c r="E48" i="4" s="1"/>
  <c r="J37" i="3"/>
  <c r="J36" i="3"/>
  <c r="AY56" i="1" s="1"/>
  <c r="J35" i="3"/>
  <c r="AX56" i="1" s="1"/>
  <c r="BI118" i="3"/>
  <c r="BH118" i="3"/>
  <c r="BG118" i="3"/>
  <c r="BF118" i="3"/>
  <c r="T118" i="3"/>
  <c r="R118" i="3"/>
  <c r="P118" i="3"/>
  <c r="BI115" i="3"/>
  <c r="BH115" i="3"/>
  <c r="BG115" i="3"/>
  <c r="BF115" i="3"/>
  <c r="T115" i="3"/>
  <c r="R115" i="3"/>
  <c r="P115" i="3"/>
  <c r="BI110" i="3"/>
  <c r="BH110" i="3"/>
  <c r="BG110" i="3"/>
  <c r="BF110" i="3"/>
  <c r="T110" i="3"/>
  <c r="R110" i="3"/>
  <c r="P110" i="3"/>
  <c r="BI106" i="3"/>
  <c r="BH106" i="3"/>
  <c r="BG106" i="3"/>
  <c r="BF106" i="3"/>
  <c r="T106" i="3"/>
  <c r="R106" i="3"/>
  <c r="P106" i="3"/>
  <c r="BI103" i="3"/>
  <c r="BH103" i="3"/>
  <c r="BG103" i="3"/>
  <c r="BF103" i="3"/>
  <c r="T103" i="3"/>
  <c r="R103" i="3"/>
  <c r="P103" i="3"/>
  <c r="BI100" i="3"/>
  <c r="BH100" i="3"/>
  <c r="BG100" i="3"/>
  <c r="BF100" i="3"/>
  <c r="T100" i="3"/>
  <c r="R100" i="3"/>
  <c r="P100" i="3"/>
  <c r="BI94" i="3"/>
  <c r="BH94" i="3"/>
  <c r="BG94" i="3"/>
  <c r="BF94" i="3"/>
  <c r="T94" i="3"/>
  <c r="R94" i="3"/>
  <c r="P94" i="3"/>
  <c r="BI89" i="3"/>
  <c r="BH89" i="3"/>
  <c r="BG89" i="3"/>
  <c r="BF89" i="3"/>
  <c r="T89" i="3"/>
  <c r="R89" i="3"/>
  <c r="P89" i="3"/>
  <c r="BI86" i="3"/>
  <c r="BH86" i="3"/>
  <c r="BG86" i="3"/>
  <c r="BF86" i="3"/>
  <c r="T86" i="3"/>
  <c r="R86" i="3"/>
  <c r="P86" i="3"/>
  <c r="F77" i="3"/>
  <c r="E75" i="3"/>
  <c r="F52" i="3"/>
  <c r="E50" i="3"/>
  <c r="J24" i="3"/>
  <c r="E24" i="3"/>
  <c r="J55" i="3" s="1"/>
  <c r="J23" i="3"/>
  <c r="J21" i="3"/>
  <c r="E21" i="3"/>
  <c r="J54" i="3"/>
  <c r="J20" i="3"/>
  <c r="J18" i="3"/>
  <c r="E18" i="3"/>
  <c r="F80" i="3" s="1"/>
  <c r="J17" i="3"/>
  <c r="J15" i="3"/>
  <c r="E15" i="3"/>
  <c r="F54" i="3"/>
  <c r="J14" i="3"/>
  <c r="J12" i="3"/>
  <c r="J52" i="3" s="1"/>
  <c r="E7" i="3"/>
  <c r="E48" i="3"/>
  <c r="J99" i="2"/>
  <c r="J37" i="2"/>
  <c r="J36" i="2"/>
  <c r="AY55" i="1" s="1"/>
  <c r="J35" i="2"/>
  <c r="AX55" i="1"/>
  <c r="BI127" i="2"/>
  <c r="BH127" i="2"/>
  <c r="BG127" i="2"/>
  <c r="BF127" i="2"/>
  <c r="T127" i="2"/>
  <c r="R127" i="2"/>
  <c r="P127" i="2"/>
  <c r="BI124" i="2"/>
  <c r="BH124" i="2"/>
  <c r="BG124" i="2"/>
  <c r="BF124" i="2"/>
  <c r="T124" i="2"/>
  <c r="R124" i="2"/>
  <c r="P124" i="2"/>
  <c r="BI121" i="2"/>
  <c r="BH121" i="2"/>
  <c r="BG121" i="2"/>
  <c r="BF121" i="2"/>
  <c r="T121" i="2"/>
  <c r="R121" i="2"/>
  <c r="P121" i="2"/>
  <c r="BI118" i="2"/>
  <c r="BH118" i="2"/>
  <c r="BG118" i="2"/>
  <c r="BF118" i="2"/>
  <c r="T118" i="2"/>
  <c r="R118" i="2"/>
  <c r="P118" i="2"/>
  <c r="BI113" i="2"/>
  <c r="BH113" i="2"/>
  <c r="BG113" i="2"/>
  <c r="BF113" i="2"/>
  <c r="T113" i="2"/>
  <c r="R113" i="2"/>
  <c r="P113" i="2"/>
  <c r="BI109" i="2"/>
  <c r="BH109" i="2"/>
  <c r="BG109" i="2"/>
  <c r="BF109" i="2"/>
  <c r="T109" i="2"/>
  <c r="R109" i="2"/>
  <c r="P109" i="2"/>
  <c r="BI107" i="2"/>
  <c r="BH107" i="2"/>
  <c r="BG107" i="2"/>
  <c r="BF107" i="2"/>
  <c r="T107" i="2"/>
  <c r="R107" i="2"/>
  <c r="P107" i="2"/>
  <c r="BI104" i="2"/>
  <c r="BH104" i="2"/>
  <c r="BG104" i="2"/>
  <c r="BF104" i="2"/>
  <c r="T104" i="2"/>
  <c r="R104" i="2"/>
  <c r="P104" i="2"/>
  <c r="BI101" i="2"/>
  <c r="BH101" i="2"/>
  <c r="BG101" i="2"/>
  <c r="BF101" i="2"/>
  <c r="T101" i="2"/>
  <c r="R101" i="2"/>
  <c r="P101" i="2"/>
  <c r="J62" i="2"/>
  <c r="BI94" i="2"/>
  <c r="BH94" i="2"/>
  <c r="BG94" i="2"/>
  <c r="BF94" i="2"/>
  <c r="T94" i="2"/>
  <c r="R94" i="2"/>
  <c r="P94" i="2"/>
  <c r="BI90" i="2"/>
  <c r="F37" i="2" s="1"/>
  <c r="BH90" i="2"/>
  <c r="BG90" i="2"/>
  <c r="BF90" i="2"/>
  <c r="T90" i="2"/>
  <c r="R90" i="2"/>
  <c r="P90" i="2"/>
  <c r="BI87" i="2"/>
  <c r="BH87" i="2"/>
  <c r="F36" i="2" s="1"/>
  <c r="BG87" i="2"/>
  <c r="BF87" i="2"/>
  <c r="J34" i="2" s="1"/>
  <c r="T87" i="2"/>
  <c r="R87" i="2"/>
  <c r="P87" i="2"/>
  <c r="F78" i="2"/>
  <c r="E76" i="2"/>
  <c r="F52" i="2"/>
  <c r="E50" i="2"/>
  <c r="J24" i="2"/>
  <c r="E24" i="2"/>
  <c r="J81" i="2" s="1"/>
  <c r="J23" i="2"/>
  <c r="J21" i="2"/>
  <c r="E21" i="2"/>
  <c r="J80" i="2"/>
  <c r="J20" i="2"/>
  <c r="J18" i="2"/>
  <c r="E18" i="2"/>
  <c r="F55" i="2" s="1"/>
  <c r="J17" i="2"/>
  <c r="J15" i="2"/>
  <c r="E15" i="2"/>
  <c r="F80" i="2"/>
  <c r="J14" i="2"/>
  <c r="J12" i="2"/>
  <c r="J52" i="2" s="1"/>
  <c r="E7" i="2"/>
  <c r="E48" i="2"/>
  <c r="L50" i="1"/>
  <c r="AM50" i="1"/>
  <c r="AM49" i="1"/>
  <c r="L49" i="1"/>
  <c r="AM47" i="1"/>
  <c r="L47" i="1"/>
  <c r="L45" i="1"/>
  <c r="L44" i="1"/>
  <c r="J127" i="2"/>
  <c r="BK110" i="3"/>
  <c r="BK115" i="4"/>
  <c r="J94" i="4"/>
  <c r="J113" i="2"/>
  <c r="BK94" i="3"/>
  <c r="J118" i="4"/>
  <c r="AS54" i="1"/>
  <c r="J90" i="2"/>
  <c r="J118" i="3"/>
  <c r="BK118" i="4"/>
  <c r="BK124" i="2"/>
  <c r="BK106" i="4"/>
  <c r="BK107" i="2"/>
  <c r="J94" i="2"/>
  <c r="J103" i="3"/>
  <c r="BK110" i="4"/>
  <c r="J121" i="2"/>
  <c r="BK118" i="3"/>
  <c r="J115" i="4"/>
  <c r="BK103" i="4"/>
  <c r="J103" i="4"/>
  <c r="BK94" i="2"/>
  <c r="BK127" i="2"/>
  <c r="BK106" i="3"/>
  <c r="J100" i="4"/>
  <c r="BK121" i="2"/>
  <c r="J106" i="3"/>
  <c r="BK100" i="4"/>
  <c r="BK104" i="2"/>
  <c r="BK86" i="3"/>
  <c r="J86" i="3"/>
  <c r="J107" i="2"/>
  <c r="BK103" i="3"/>
  <c r="BK118" i="2"/>
  <c r="J89" i="3"/>
  <c r="BK89" i="4"/>
  <c r="BK87" i="2"/>
  <c r="J110" i="3"/>
  <c r="BK109" i="2"/>
  <c r="J110" i="4"/>
  <c r="BK86" i="4"/>
  <c r="J100" i="3"/>
  <c r="J124" i="2"/>
  <c r="BK94" i="4"/>
  <c r="J86" i="4"/>
  <c r="BK115" i="3"/>
  <c r="J118" i="2"/>
  <c r="J115" i="3"/>
  <c r="J109" i="2"/>
  <c r="J106" i="4"/>
  <c r="BK100" i="3"/>
  <c r="J104" i="2"/>
  <c r="J89" i="4"/>
  <c r="J87" i="2"/>
  <c r="BK113" i="2"/>
  <c r="BK101" i="2"/>
  <c r="BK89" i="3"/>
  <c r="J101" i="2"/>
  <c r="J94" i="3"/>
  <c r="BK90" i="2"/>
  <c r="T86" i="2" l="1"/>
  <c r="T85" i="2" s="1"/>
  <c r="P85" i="3"/>
  <c r="P84" i="3" s="1"/>
  <c r="R85" i="3"/>
  <c r="R84" i="3"/>
  <c r="R109" i="3"/>
  <c r="R99" i="3" s="1"/>
  <c r="BK112" i="2"/>
  <c r="J112" i="2"/>
  <c r="J64" i="2"/>
  <c r="T112" i="2"/>
  <c r="T100" i="2" s="1"/>
  <c r="BK109" i="3"/>
  <c r="J109" i="3" s="1"/>
  <c r="J63" i="3" s="1"/>
  <c r="T85" i="4"/>
  <c r="T84" i="4"/>
  <c r="BK109" i="4"/>
  <c r="J109" i="4"/>
  <c r="J63" i="4"/>
  <c r="P86" i="2"/>
  <c r="P85" i="2" s="1"/>
  <c r="P85" i="4"/>
  <c r="P84" i="4" s="1"/>
  <c r="R86" i="2"/>
  <c r="R85" i="2"/>
  <c r="R85" i="4"/>
  <c r="R84" i="4"/>
  <c r="R109" i="4"/>
  <c r="R99" i="4" s="1"/>
  <c r="BK86" i="2"/>
  <c r="J86" i="2" s="1"/>
  <c r="J61" i="2" s="1"/>
  <c r="BK85" i="3"/>
  <c r="BK84" i="3" s="1"/>
  <c r="J84" i="3" s="1"/>
  <c r="J60" i="3" s="1"/>
  <c r="T85" i="3"/>
  <c r="T84" i="3" s="1"/>
  <c r="T109" i="3"/>
  <c r="T99" i="3"/>
  <c r="P109" i="4"/>
  <c r="P99" i="4"/>
  <c r="P112" i="2"/>
  <c r="P100" i="2" s="1"/>
  <c r="P109" i="3"/>
  <c r="P99" i="3"/>
  <c r="R112" i="2"/>
  <c r="R100" i="2"/>
  <c r="BK85" i="4"/>
  <c r="BK84" i="4" s="1"/>
  <c r="J84" i="4" s="1"/>
  <c r="J60" i="4" s="1"/>
  <c r="T109" i="4"/>
  <c r="T99" i="4"/>
  <c r="BK99" i="4"/>
  <c r="J99" i="4" s="1"/>
  <c r="J62" i="4" s="1"/>
  <c r="J55" i="4"/>
  <c r="J77" i="4"/>
  <c r="F80" i="4"/>
  <c r="BE118" i="4"/>
  <c r="J85" i="3"/>
  <c r="J61" i="3" s="1"/>
  <c r="E73" i="4"/>
  <c r="BE115" i="4"/>
  <c r="F79" i="4"/>
  <c r="BE86" i="4"/>
  <c r="BE89" i="4"/>
  <c r="J54" i="4"/>
  <c r="BE106" i="4"/>
  <c r="BE103" i="4"/>
  <c r="BK99" i="3"/>
  <c r="J99" i="3" s="1"/>
  <c r="J62" i="3" s="1"/>
  <c r="BE94" i="4"/>
  <c r="BE100" i="4"/>
  <c r="BE110" i="4"/>
  <c r="BK100" i="2"/>
  <c r="J100" i="2" s="1"/>
  <c r="J63" i="2" s="1"/>
  <c r="F55" i="3"/>
  <c r="E73" i="3"/>
  <c r="J77" i="3"/>
  <c r="J80" i="3"/>
  <c r="BE86" i="3"/>
  <c r="F79" i="3"/>
  <c r="BE103" i="3"/>
  <c r="BE115" i="3"/>
  <c r="J79" i="3"/>
  <c r="BE89" i="3"/>
  <c r="BE106" i="3"/>
  <c r="BE110" i="3"/>
  <c r="BE94" i="3"/>
  <c r="BE100" i="3"/>
  <c r="BE118" i="3"/>
  <c r="BE127" i="2"/>
  <c r="F54" i="2"/>
  <c r="J55" i="2"/>
  <c r="F81" i="2"/>
  <c r="BE87" i="2"/>
  <c r="BE90" i="2"/>
  <c r="BE94" i="2"/>
  <c r="BE101" i="2"/>
  <c r="BE109" i="2"/>
  <c r="BE113" i="2"/>
  <c r="BE118" i="2"/>
  <c r="BE121" i="2"/>
  <c r="BE124" i="2"/>
  <c r="J54" i="2"/>
  <c r="E74" i="2"/>
  <c r="J78" i="2"/>
  <c r="BC55" i="1"/>
  <c r="BE104" i="2"/>
  <c r="BE107" i="2"/>
  <c r="AW55" i="1"/>
  <c r="BD55" i="1"/>
  <c r="F34" i="4"/>
  <c r="BA57" i="1"/>
  <c r="F37" i="4"/>
  <c r="BD57" i="1"/>
  <c r="F35" i="4"/>
  <c r="BB57" i="1" s="1"/>
  <c r="J34" i="4"/>
  <c r="AW57" i="1" s="1"/>
  <c r="F34" i="2"/>
  <c r="F36" i="4"/>
  <c r="BC57" i="1" s="1"/>
  <c r="F36" i="3"/>
  <c r="BC56" i="1" s="1"/>
  <c r="F35" i="3"/>
  <c r="BB56" i="1"/>
  <c r="F34" i="3"/>
  <c r="BA56" i="1" s="1"/>
  <c r="F35" i="2"/>
  <c r="F37" i="3"/>
  <c r="BD56" i="1"/>
  <c r="J34" i="3"/>
  <c r="AW56" i="1" s="1"/>
  <c r="R83" i="4" l="1"/>
  <c r="T83" i="3"/>
  <c r="P83" i="3"/>
  <c r="AU56" i="1" s="1"/>
  <c r="R84" i="2"/>
  <c r="P84" i="2"/>
  <c r="AU55" i="1"/>
  <c r="T84" i="2"/>
  <c r="T83" i="4"/>
  <c r="P83" i="4"/>
  <c r="AU57" i="1"/>
  <c r="R83" i="3"/>
  <c r="BB55" i="1"/>
  <c r="BA55" i="1"/>
  <c r="BK83" i="4"/>
  <c r="J83" i="4" s="1"/>
  <c r="J30" i="4" s="1"/>
  <c r="AG57" i="1" s="1"/>
  <c r="J85" i="4"/>
  <c r="J61" i="4"/>
  <c r="BK85" i="2"/>
  <c r="J85" i="2" s="1"/>
  <c r="J60" i="2" s="1"/>
  <c r="BK83" i="3"/>
  <c r="J83" i="3"/>
  <c r="J59" i="3" s="1"/>
  <c r="BK84" i="2"/>
  <c r="J84" i="2" s="1"/>
  <c r="J59" i="2" s="1"/>
  <c r="J33" i="2"/>
  <c r="AV55" i="1"/>
  <c r="AT55" i="1"/>
  <c r="BD54" i="1"/>
  <c r="W33" i="1" s="1"/>
  <c r="BC54" i="1"/>
  <c r="AY54" i="1" s="1"/>
  <c r="J33" i="4"/>
  <c r="AV57" i="1" s="1"/>
  <c r="AT57" i="1" s="1"/>
  <c r="F33" i="4"/>
  <c r="AZ57" i="1" s="1"/>
  <c r="BA54" i="1"/>
  <c r="AW54" i="1"/>
  <c r="AK30" i="1" s="1"/>
  <c r="J33" i="3"/>
  <c r="AV56" i="1" s="1"/>
  <c r="AT56" i="1" s="1"/>
  <c r="F33" i="3"/>
  <c r="AZ56" i="1" s="1"/>
  <c r="F33" i="2"/>
  <c r="AZ55" i="1"/>
  <c r="BB54" i="1"/>
  <c r="AX54" i="1"/>
  <c r="J59" i="4" l="1"/>
  <c r="J39" i="4"/>
  <c r="AN57" i="1"/>
  <c r="AU54" i="1"/>
  <c r="W32" i="1"/>
  <c r="J30" i="2"/>
  <c r="AG55" i="1" s="1"/>
  <c r="J30" i="3"/>
  <c r="AG56" i="1" s="1"/>
  <c r="AN56" i="1" s="1"/>
  <c r="W31" i="1"/>
  <c r="AZ54" i="1"/>
  <c r="AV54" i="1" s="1"/>
  <c r="AK29" i="1" s="1"/>
  <c r="W30" i="1"/>
  <c r="J39" i="3" l="1"/>
  <c r="J39" i="2"/>
  <c r="AN55" i="1"/>
  <c r="AG54" i="1"/>
  <c r="AK26" i="1"/>
  <c r="AK35" i="1" s="1"/>
  <c r="W29" i="1"/>
  <c r="AT54" i="1"/>
  <c r="AN54" i="1" s="1"/>
</calcChain>
</file>

<file path=xl/sharedStrings.xml><?xml version="1.0" encoding="utf-8"?>
<sst xmlns="http://schemas.openxmlformats.org/spreadsheetml/2006/main" count="2008" uniqueCount="422">
  <si>
    <t>Export Komplet</t>
  </si>
  <si>
    <t>VZ</t>
  </si>
  <si>
    <t>2.0</t>
  </si>
  <si>
    <t>ZAMOK</t>
  </si>
  <si>
    <t>False</t>
  </si>
  <si>
    <t>{e00ba195-e662-4470-b7aa-64934f3f0dd7}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</si>
  <si>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</si>
  <si>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</si>
  <si>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</si>
  <si>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</si>
  <si>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</si>
  <si>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</si>
  <si>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</si>
  <si>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</si>
  <si>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07/2025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</si>
  <si>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</si>
  <si>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</si>
  <si>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Holasovice - PŠ</t>
  </si>
  <si>
    <t>KSO:</t>
  </si>
  <si>
    <t/>
  </si>
  <si>
    <t>CC-CZ:</t>
  </si>
  <si>
    <t>Místo:</t>
  </si>
  <si>
    <t>Holasovice</t>
  </si>
  <si>
    <t>Datum: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</si>
  <si>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</si>
  <si>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</si>
  <si>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</si>
  <si>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</si>
  <si>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</si>
  <si>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</si>
  <si>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</si>
  <si>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</si>
  <si>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</si>
  <si>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</si>
  <si>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</si>
  <si>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</si>
  <si>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</si>
  <si>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</si>
  <si>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</si>
  <si>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</si>
  <si>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</si>
  <si>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</si>
  <si>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</si>
  <si>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</si>
  <si>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</si>
  <si>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</si>
  <si>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</si>
  <si>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</si>
  <si>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</si>
  <si>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</si>
  <si>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</si>
  <si>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</si>
  <si>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</si>
  <si>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</si>
  <si>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</si>
  <si>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</si>
  <si>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</si>
  <si>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</si>
  <si>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</si>
  <si>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</si>
  <si>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</si>
  <si>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</si>
  <si>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</si>
  <si>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</si>
  <si>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</si>
  <si>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</si>
  <si>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</si>
  <si>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</si>
  <si>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</si>
  <si>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</si>
  <si>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</si>
  <si>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</si>
  <si>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</si>
  <si>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</si>
  <si>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SO1</t>
  </si>
  <si>
    <t>HMZ LODENICE A</t>
  </si>
  <si>
    <t>STA</t>
  </si>
  <si>
    <t>1</t>
  </si>
  <si>
    <t>{7a802c46-4bc6-42d4-9085-f865d2cfa3a5}</t>
  </si>
  <si>
    <t>2</t>
  </si>
  <si>
    <t>SO2</t>
  </si>
  <si>
    <t>HMZ LODENICE B</t>
  </si>
  <si>
    <t>{e6b05006-ffac-4b70-bc6f-2f0fe08644b6}</t>
  </si>
  <si>
    <t>SO3</t>
  </si>
  <si>
    <t>HOZ LODENICE C</t>
  </si>
  <si>
    <t>{4db1a0dc-cf57-48e8-b64c-c20651fa7773}</t>
  </si>
  <si>
    <t>KRYCÍ LIST SOUPISU PRACÍ</t>
  </si>
  <si>
    <t>Objekt:</t>
  </si>
  <si>
    <t>SO1 - HMZ LODENICE 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</si>
  <si>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</si>
  <si>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</si>
  <si>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</si>
  <si>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</si>
  <si>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</si>
  <si>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</si>
  <si>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997 - Doprava suti a vybouraných hmot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</si>
  <si>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</si>
  <si>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</si>
  <si>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</si>
  <si>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</si>
  <si>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</si>
  <si>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</si>
  <si>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</si>
  <si>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</si>
  <si>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</si>
  <si>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</si>
  <si>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</si>
  <si>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</si>
  <si>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</si>
  <si>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</si>
  <si>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</si>
  <si>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</si>
  <si>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</si>
  <si>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</si>
  <si>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</si>
  <si>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11</t>
  </si>
  <si>
    <t>K</t>
  </si>
  <si>
    <t>125703311</t>
  </si>
  <si>
    <t>Čištění melioračních kanálů s úpravou svahu do výšky naplavené vrstvy tloušťky naplavené vrstvy přes 250 do 500 mm, se dnem nezpevněným</t>
  </si>
  <si>
    <t>m3</t>
  </si>
  <si>
    <t>CS ÚRS 2025 02</t>
  </si>
  <si>
    <t>4</t>
  </si>
  <si>
    <t>-667409181</t>
  </si>
  <si>
    <t>Online PSC</t>
  </si>
  <si>
    <t>https://podminky.urs.cz/item/CS_URS_2025_02/125703311</t>
  </si>
  <si>
    <t>VV</t>
  </si>
  <si>
    <t>(0,6+1)*0,4/2*260</t>
  </si>
  <si>
    <t>181951111</t>
  </si>
  <si>
    <t>Úprava pláně vyrovnáním výškových rozdílů strojně v hornině třídy těžitelnosti I, skupiny 1 až 3 bez zhutnění</t>
  </si>
  <si>
    <t>m2</t>
  </si>
  <si>
    <t>1522726744</t>
  </si>
  <si>
    <t>https://podminky.urs.cz/item/CS_URS_2025_02/181951111</t>
  </si>
  <si>
    <t>260*2</t>
  </si>
  <si>
    <t>Součet</t>
  </si>
  <si>
    <t>182151111</t>
  </si>
  <si>
    <t>Svahování trvalých svahů do projektovaných profilů strojně s potřebným přemístěním výkopku při svahování v zářezech v hornině třídy těžitelnosti I, skupiny 1 až 3</t>
  </si>
  <si>
    <t>-1718233577</t>
  </si>
  <si>
    <t>https://podminky.urs.cz/item/CS_URS_2025_02/182151111</t>
  </si>
  <si>
    <t>260*2,6</t>
  </si>
  <si>
    <t>997</t>
  </si>
  <si>
    <t>Doprava suti a vybouraných hmot</t>
  </si>
  <si>
    <t>N00</t>
  </si>
  <si>
    <t>Nepojmenované práce</t>
  </si>
  <si>
    <t>111103213</t>
  </si>
  <si>
    <t>Kosení travin a vodních rostlin ve vegetačním období divokého porostu hustého</t>
  </si>
  <si>
    <t>ha</t>
  </si>
  <si>
    <t>1174529177</t>
  </si>
  <si>
    <t>https://podminky.urs.cz/item/CS_URS_2025_02/111103213</t>
  </si>
  <si>
    <t>666*9/10000</t>
  </si>
  <si>
    <t>5</t>
  </si>
  <si>
    <t>185803106</t>
  </si>
  <si>
    <t>Shrabání pokoseného porostu a organických naplavenin s odvozem do 20 km divokého porostu</t>
  </si>
  <si>
    <t>-632169634</t>
  </si>
  <si>
    <t>https://podminky.urs.cz/item/CS_URS_2025_02/185803106</t>
  </si>
  <si>
    <t>R-032</t>
  </si>
  <si>
    <t xml:space="preserve">Ekologická likvidace divokého porostu - v souladu se zákonem o odpadech č. 541/2020 Sb.v platném znění </t>
  </si>
  <si>
    <t>512</t>
  </si>
  <si>
    <t>846275504</t>
  </si>
  <si>
    <t>3</t>
  </si>
  <si>
    <t>185803108</t>
  </si>
  <si>
    <t>Shrabání pokoseného porostu a organických naplavenin s odvozem do 20 km organických naplavenin</t>
  </si>
  <si>
    <t>1649521319</t>
  </si>
  <si>
    <t>https://podminky.urs.cz/item/CS_URS_2025_02/185803108</t>
  </si>
  <si>
    <t>N01</t>
  </si>
  <si>
    <t>Nepojmenovaný díl</t>
  </si>
  <si>
    <t>6</t>
  </si>
  <si>
    <t>111203201</t>
  </si>
  <si>
    <t>Odstranění křovin a stromů s ponecháním kořenů průměru kmene do 100 mm, při jakémkoliv sklonu terénu mimo LTM, při celkové ploše do 1 000 m2</t>
  </si>
  <si>
    <t>-456508497</t>
  </si>
  <si>
    <t>https://podminky.urs.cz/item/CS_URS_2025_02/111203201</t>
  </si>
  <si>
    <t>P</t>
  </si>
  <si>
    <t>Poznámka k položce:_x000D_
Celková plocha je tvořena skupinkami křovin menšími nez 40 m2.</t>
  </si>
  <si>
    <t>500</t>
  </si>
  <si>
    <t>7</t>
  </si>
  <si>
    <t>R-001</t>
  </si>
  <si>
    <t>Ekologická likvidace veškeré neupotřeb. dřev. hmoty - z křovin a stromů D kmene do 100 mm - v souladu se zákonem o odpadech č. 541/2020 Sb.v platném znění</t>
  </si>
  <si>
    <t>SPÚ OVHS</t>
  </si>
  <si>
    <t>-904168318</t>
  </si>
  <si>
    <t>Poznámka k položce:_x000D_
Likvidace dřevní hmoty se použije v případě když nelze pálit (např. štěpkováním, drcením, pálením na místě k tomu určeném a pod)</t>
  </si>
  <si>
    <t>8</t>
  </si>
  <si>
    <t>R-027</t>
  </si>
  <si>
    <t>Odstranění napadaných stromů, větví stromů a keřů do D 200 mm v profilu HOZ, včetně ekologické likvidace v souladu se zákonem o odpadech č. 541/2020 Sb. v platném znění</t>
  </si>
  <si>
    <t>293098897</t>
  </si>
  <si>
    <t>Poznámka k položce:_x000D_
položka zahrnuje vytažení stromu Ø do 200 mm a keřů na vrchní hranu HOZ, kmen, větve stromu a keře budou zlikvidovány (např. štěpkováním, drcením, pálením na místě k tomu určeném a pod)</t>
  </si>
  <si>
    <t>200*2</t>
  </si>
  <si>
    <t>9</t>
  </si>
  <si>
    <t>R-028</t>
  </si>
  <si>
    <t>Odstranění napadaných stromů, větví stromů a keřů nad D 200 mm v profilu HOZ, včetně ekologické likvidace v souladu se zákonem o odpadech č.541/2020 Sb. v platném znění</t>
  </si>
  <si>
    <t>-1379761541</t>
  </si>
  <si>
    <t>Poznámka k položce:_x000D_
oložka zahrnuje vytažení stromu Ø nad 200 mm a keřů na vrchní hranu HOZ, kmen, větve stromu a keře budou zlikvidovány (např. štěpkováním, drcením, pálením na místě k tomu určeném a pod)</t>
  </si>
  <si>
    <t>120*2</t>
  </si>
  <si>
    <t>10</t>
  </si>
  <si>
    <t>R-036</t>
  </si>
  <si>
    <t>Odstranění překážky v průtočném profilu HOZ vč. ekologické likvidace odstraněného materiálu - v souladu se zákonem o odpadech č. 541/2020 Sb.v platném zněníí</t>
  </si>
  <si>
    <t>2082105548</t>
  </si>
  <si>
    <t>Poznámka k položce:_x000D_
Zhotovitelem bude překážka v průtočném profilu tvořená organickými naplaveninami rozebrána (mechanizací nebo ručně) a meteriál bude zlikvidován (např. štěpkováním, drcením, pálením na místě k tomu určeném a pod).</t>
  </si>
  <si>
    <t>2*2*20</t>
  </si>
  <si>
    <t>1*1*20</t>
  </si>
  <si>
    <t>2*1,5*10</t>
  </si>
  <si>
    <t>2*2*30</t>
  </si>
  <si>
    <t>SO2 - HMZ LODENICE B</t>
  </si>
  <si>
    <t>125703321</t>
  </si>
  <si>
    <t>Čištění melioračních kanálů s úpravou svahu do výšky naplavené vrstvy tloušťky naplavené vrstvy přes 500 mm, se dnem nezpevněným</t>
  </si>
  <si>
    <t>-1880828947</t>
  </si>
  <si>
    <t>https://podminky.urs.cz/item/CS_URS_2025_02/125703321</t>
  </si>
  <si>
    <t>(0,6+3,5)*1,5/2*67</t>
  </si>
  <si>
    <t>746118277</t>
  </si>
  <si>
    <t>67*1,5</t>
  </si>
  <si>
    <t>2074403601</t>
  </si>
  <si>
    <t>67*2,6</t>
  </si>
  <si>
    <t>-156524227</t>
  </si>
  <si>
    <t>67*6/10000</t>
  </si>
  <si>
    <t>1934232218</t>
  </si>
  <si>
    <t>-1410824521</t>
  </si>
  <si>
    <t>-175327788</t>
  </si>
  <si>
    <t>100</t>
  </si>
  <si>
    <t>-1708393844</t>
  </si>
  <si>
    <t>1990208506</t>
  </si>
  <si>
    <t>67*2</t>
  </si>
  <si>
    <t>SO3 - HOZ LODENICE C</t>
  </si>
  <si>
    <t>1257049813</t>
  </si>
  <si>
    <t>(0,6+1)*0,4/2*34</t>
  </si>
  <si>
    <t>-607305966</t>
  </si>
  <si>
    <t>34*1,5</t>
  </si>
  <si>
    <t>-2110516201</t>
  </si>
  <si>
    <t>34*2,6</t>
  </si>
  <si>
    <t>-2092074919</t>
  </si>
  <si>
    <t>34*6/10000</t>
  </si>
  <si>
    <t>243743396</t>
  </si>
  <si>
    <t>1302199958</t>
  </si>
  <si>
    <t>986297882</t>
  </si>
  <si>
    <t>2040989249</t>
  </si>
  <si>
    <t>1490017713</t>
  </si>
  <si>
    <t>34*3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</si>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</sst>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0" fontId="0" fillId="0" borderId="0" xfId="0"/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/>
    </xf>
    <xf numFmtId="0" fontId="38" fillId="0" borderId="29" xfId="0" applyFont="1" applyBorder="1" applyAlignment="1">
      <alignment horizontal="left"/>
    </xf>
    <xf numFmtId="0" fontId="37" fillId="0" borderId="1" xfId="0" applyFont="1" applyBorder="1" applyAlignment="1">
      <alignment horizontal="center" vertical="center"/>
    </xf>
    <xf numFmtId="49" fontId="39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podminky.urs.cz/item/CS_URS_2025_02/182151111" TargetMode="External"/><Relationship Id="rId7" Type="http://schemas.openxmlformats.org/officeDocument/2006/relationships/hyperlink" Target="https://podminky.urs.cz/item/CS_URS_2025_02/111203201" TargetMode="External"/><Relationship Id="rId2" Type="http://schemas.openxmlformats.org/officeDocument/2006/relationships/hyperlink" Target="https://podminky.urs.cz/item/CS_URS_2025_02/181951111" TargetMode="External"/><Relationship Id="rId1" Type="http://schemas.openxmlformats.org/officeDocument/2006/relationships/hyperlink" Target="https://podminky.urs.cz/item/CS_URS_2025_02/125703311" TargetMode="External"/><Relationship Id="rId6" Type="http://schemas.openxmlformats.org/officeDocument/2006/relationships/hyperlink" Target="https://podminky.urs.cz/item/CS_URS_2025_02/185803108" TargetMode="External"/><Relationship Id="rId5" Type="http://schemas.openxmlformats.org/officeDocument/2006/relationships/hyperlink" Target="https://podminky.urs.cz/item/CS_URS_2025_02/185803106" TargetMode="External"/><Relationship Id="rId4" Type="http://schemas.openxmlformats.org/officeDocument/2006/relationships/hyperlink" Target="https://podminky.urs.cz/item/CS_URS_2025_02/111103213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podminky.urs.cz/item/CS_URS_2025_02/182151111" TargetMode="External"/><Relationship Id="rId7" Type="http://schemas.openxmlformats.org/officeDocument/2006/relationships/hyperlink" Target="https://podminky.urs.cz/item/CS_URS_2025_02/111203201" TargetMode="External"/><Relationship Id="rId2" Type="http://schemas.openxmlformats.org/officeDocument/2006/relationships/hyperlink" Target="https://podminky.urs.cz/item/CS_URS_2025_02/181951111" TargetMode="External"/><Relationship Id="rId1" Type="http://schemas.openxmlformats.org/officeDocument/2006/relationships/hyperlink" Target="https://podminky.urs.cz/item/CS_URS_2025_02/125703321" TargetMode="External"/><Relationship Id="rId6" Type="http://schemas.openxmlformats.org/officeDocument/2006/relationships/hyperlink" Target="https://podminky.urs.cz/item/CS_URS_2025_02/185803108" TargetMode="External"/><Relationship Id="rId5" Type="http://schemas.openxmlformats.org/officeDocument/2006/relationships/hyperlink" Target="https://podminky.urs.cz/item/CS_URS_2025_02/185803106" TargetMode="External"/><Relationship Id="rId4" Type="http://schemas.openxmlformats.org/officeDocument/2006/relationships/hyperlink" Target="https://podminky.urs.cz/item/CS_URS_2025_02/111103213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hyperlink" Target="https://podminky.urs.cz/item/CS_URS_2025_02/182151111" TargetMode="External"/><Relationship Id="rId7" Type="http://schemas.openxmlformats.org/officeDocument/2006/relationships/hyperlink" Target="https://podminky.urs.cz/item/CS_URS_2025_02/111203201" TargetMode="External"/><Relationship Id="rId2" Type="http://schemas.openxmlformats.org/officeDocument/2006/relationships/hyperlink" Target="https://podminky.urs.cz/item/CS_URS_2025_02/181951111" TargetMode="External"/><Relationship Id="rId1" Type="http://schemas.openxmlformats.org/officeDocument/2006/relationships/hyperlink" Target="https://podminky.urs.cz/item/CS_URS_2025_02/125703311" TargetMode="External"/><Relationship Id="rId6" Type="http://schemas.openxmlformats.org/officeDocument/2006/relationships/hyperlink" Target="https://podminky.urs.cz/item/CS_URS_2025_02/185803108" TargetMode="External"/><Relationship Id="rId5" Type="http://schemas.openxmlformats.org/officeDocument/2006/relationships/hyperlink" Target="https://podminky.urs.cz/item/CS_URS_2025_02/185803106" TargetMode="External"/><Relationship Id="rId4" Type="http://schemas.openxmlformats.org/officeDocument/2006/relationships/hyperlink" Target="https://podminky.urs.cz/item/CS_URS_2025_02/111103213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"/>
  <sheetViews>
    <sheetView showGridLines="0" tabSelected="1" workbookViewId="0">
      <selection activeCell="AN13" sqref="AN13"/>
    </sheetView>
  </sheetViews>
  <sheetFormatPr defaultRowHeight="11.2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40" t="s">
        <v>14</v>
      </c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1"/>
      <c r="AN5" s="341"/>
      <c r="AO5" s="341"/>
      <c r="AP5" s="23"/>
      <c r="AQ5" s="23"/>
      <c r="AR5" s="21"/>
      <c r="BE5" s="337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42" t="s">
        <v>17</v>
      </c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341"/>
      <c r="AB6" s="341"/>
      <c r="AC6" s="341"/>
      <c r="AD6" s="341"/>
      <c r="AE6" s="341"/>
      <c r="AF6" s="341"/>
      <c r="AG6" s="341"/>
      <c r="AH6" s="341"/>
      <c r="AI6" s="341"/>
      <c r="AJ6" s="341"/>
      <c r="AK6" s="341"/>
      <c r="AL6" s="341"/>
      <c r="AM6" s="341"/>
      <c r="AN6" s="341"/>
      <c r="AO6" s="341"/>
      <c r="AP6" s="23"/>
      <c r="AQ6" s="23"/>
      <c r="AR6" s="21"/>
      <c r="BE6" s="338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38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29</v>
      </c>
      <c r="AO8" s="23"/>
      <c r="AP8" s="23"/>
      <c r="AQ8" s="23"/>
      <c r="AR8" s="21"/>
      <c r="BE8" s="338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38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19</v>
      </c>
      <c r="AO10" s="23"/>
      <c r="AP10" s="23"/>
      <c r="AQ10" s="23"/>
      <c r="AR10" s="21"/>
      <c r="BE10" s="338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38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38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338"/>
      <c r="BS13" s="18" t="s">
        <v>6</v>
      </c>
    </row>
    <row r="14" spans="1:74" ht="12.75">
      <c r="B14" s="22"/>
      <c r="C14" s="23"/>
      <c r="D14" s="23"/>
      <c r="E14" s="343" t="s">
        <v>29</v>
      </c>
      <c r="F14" s="344"/>
      <c r="G14" s="344"/>
      <c r="H14" s="344"/>
      <c r="I14" s="344"/>
      <c r="J14" s="344"/>
      <c r="K14" s="344"/>
      <c r="L14" s="344"/>
      <c r="M14" s="344"/>
      <c r="N14" s="344"/>
      <c r="O14" s="344"/>
      <c r="P14" s="344"/>
      <c r="Q14" s="344"/>
      <c r="R14" s="344"/>
      <c r="S14" s="344"/>
      <c r="T14" s="344"/>
      <c r="U14" s="344"/>
      <c r="V14" s="344"/>
      <c r="W14" s="344"/>
      <c r="X14" s="344"/>
      <c r="Y14" s="344"/>
      <c r="Z14" s="344"/>
      <c r="AA14" s="344"/>
      <c r="AB14" s="344"/>
      <c r="AC14" s="344"/>
      <c r="AD14" s="344"/>
      <c r="AE14" s="344"/>
      <c r="AF14" s="344"/>
      <c r="AG14" s="344"/>
      <c r="AH14" s="344"/>
      <c r="AI14" s="344"/>
      <c r="AJ14" s="344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338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38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19</v>
      </c>
      <c r="AO16" s="23"/>
      <c r="AP16" s="23"/>
      <c r="AQ16" s="23"/>
      <c r="AR16" s="21"/>
      <c r="BE16" s="338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26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38"/>
      <c r="BS17" s="18" t="s">
        <v>31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38"/>
      <c r="BS18" s="18" t="s">
        <v>6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19</v>
      </c>
      <c r="AO19" s="23"/>
      <c r="AP19" s="23"/>
      <c r="AQ19" s="23"/>
      <c r="AR19" s="21"/>
      <c r="BE19" s="338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26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38"/>
      <c r="BS20" s="18" t="s">
        <v>4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38"/>
    </row>
    <row r="22" spans="1:71" s="1" customFormat="1" ht="12" customHeight="1">
      <c r="B22" s="22"/>
      <c r="C22" s="23"/>
      <c r="D22" s="30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38"/>
    </row>
    <row r="23" spans="1:71" s="1" customFormat="1" ht="48" customHeight="1">
      <c r="B23" s="22"/>
      <c r="C23" s="23"/>
      <c r="D23" s="23"/>
      <c r="E23" s="345" t="s">
        <v>34</v>
      </c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  <c r="AO23" s="23"/>
      <c r="AP23" s="23"/>
      <c r="AQ23" s="23"/>
      <c r="AR23" s="21"/>
      <c r="BE23" s="338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38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38"/>
    </row>
    <row r="26" spans="1:71" s="2" customFormat="1" ht="25.9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46">
        <f>ROUND(AG54,2)</f>
        <v>0</v>
      </c>
      <c r="AL26" s="347"/>
      <c r="AM26" s="347"/>
      <c r="AN26" s="347"/>
      <c r="AO26" s="347"/>
      <c r="AP26" s="37"/>
      <c r="AQ26" s="37"/>
      <c r="AR26" s="40"/>
      <c r="BE26" s="338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38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48" t="s">
        <v>36</v>
      </c>
      <c r="M28" s="348"/>
      <c r="N28" s="348"/>
      <c r="O28" s="348"/>
      <c r="P28" s="348"/>
      <c r="Q28" s="37"/>
      <c r="R28" s="37"/>
      <c r="S28" s="37"/>
      <c r="T28" s="37"/>
      <c r="U28" s="37"/>
      <c r="V28" s="37"/>
      <c r="W28" s="348" t="s">
        <v>37</v>
      </c>
      <c r="X28" s="348"/>
      <c r="Y28" s="348"/>
      <c r="Z28" s="348"/>
      <c r="AA28" s="348"/>
      <c r="AB28" s="348"/>
      <c r="AC28" s="348"/>
      <c r="AD28" s="348"/>
      <c r="AE28" s="348"/>
      <c r="AF28" s="37"/>
      <c r="AG28" s="37"/>
      <c r="AH28" s="37"/>
      <c r="AI28" s="37"/>
      <c r="AJ28" s="37"/>
      <c r="AK28" s="348" t="s">
        <v>38</v>
      </c>
      <c r="AL28" s="348"/>
      <c r="AM28" s="348"/>
      <c r="AN28" s="348"/>
      <c r="AO28" s="348"/>
      <c r="AP28" s="37"/>
      <c r="AQ28" s="37"/>
      <c r="AR28" s="40"/>
      <c r="BE28" s="338"/>
    </row>
    <row r="29" spans="1:71" s="3" customFormat="1" ht="14.45" customHeight="1">
      <c r="B29" s="41"/>
      <c r="C29" s="42"/>
      <c r="D29" s="30" t="s">
        <v>39</v>
      </c>
      <c r="E29" s="42"/>
      <c r="F29" s="30" t="s">
        <v>40</v>
      </c>
      <c r="G29" s="42"/>
      <c r="H29" s="42"/>
      <c r="I29" s="42"/>
      <c r="J29" s="42"/>
      <c r="K29" s="42"/>
      <c r="L29" s="332">
        <v>0.21</v>
      </c>
      <c r="M29" s="331"/>
      <c r="N29" s="331"/>
      <c r="O29" s="331"/>
      <c r="P29" s="331"/>
      <c r="Q29" s="42"/>
      <c r="R29" s="42"/>
      <c r="S29" s="42"/>
      <c r="T29" s="42"/>
      <c r="U29" s="42"/>
      <c r="V29" s="42"/>
      <c r="W29" s="330">
        <f>ROUND(AZ54, 2)</f>
        <v>0</v>
      </c>
      <c r="X29" s="331"/>
      <c r="Y29" s="331"/>
      <c r="Z29" s="331"/>
      <c r="AA29" s="331"/>
      <c r="AB29" s="331"/>
      <c r="AC29" s="331"/>
      <c r="AD29" s="331"/>
      <c r="AE29" s="331"/>
      <c r="AF29" s="42"/>
      <c r="AG29" s="42"/>
      <c r="AH29" s="42"/>
      <c r="AI29" s="42"/>
      <c r="AJ29" s="42"/>
      <c r="AK29" s="330">
        <f>ROUND(AV54, 2)</f>
        <v>0</v>
      </c>
      <c r="AL29" s="331"/>
      <c r="AM29" s="331"/>
      <c r="AN29" s="331"/>
      <c r="AO29" s="331"/>
      <c r="AP29" s="42"/>
      <c r="AQ29" s="42"/>
      <c r="AR29" s="43"/>
      <c r="BE29" s="339"/>
    </row>
    <row r="30" spans="1:71" s="3" customFormat="1" ht="14.45" customHeight="1">
      <c r="B30" s="41"/>
      <c r="C30" s="42"/>
      <c r="D30" s="42"/>
      <c r="E30" s="42"/>
      <c r="F30" s="30" t="s">
        <v>41</v>
      </c>
      <c r="G30" s="42"/>
      <c r="H30" s="42"/>
      <c r="I30" s="42"/>
      <c r="J30" s="42"/>
      <c r="K30" s="42"/>
      <c r="L30" s="332">
        <v>0.12</v>
      </c>
      <c r="M30" s="331"/>
      <c r="N30" s="331"/>
      <c r="O30" s="331"/>
      <c r="P30" s="331"/>
      <c r="Q30" s="42"/>
      <c r="R30" s="42"/>
      <c r="S30" s="42"/>
      <c r="T30" s="42"/>
      <c r="U30" s="42"/>
      <c r="V30" s="42"/>
      <c r="W30" s="330">
        <f>ROUND(BA54, 2)</f>
        <v>0</v>
      </c>
      <c r="X30" s="331"/>
      <c r="Y30" s="331"/>
      <c r="Z30" s="331"/>
      <c r="AA30" s="331"/>
      <c r="AB30" s="331"/>
      <c r="AC30" s="331"/>
      <c r="AD30" s="331"/>
      <c r="AE30" s="331"/>
      <c r="AF30" s="42"/>
      <c r="AG30" s="42"/>
      <c r="AH30" s="42"/>
      <c r="AI30" s="42"/>
      <c r="AJ30" s="42"/>
      <c r="AK30" s="330">
        <f>ROUND(AW54, 2)</f>
        <v>0</v>
      </c>
      <c r="AL30" s="331"/>
      <c r="AM30" s="331"/>
      <c r="AN30" s="331"/>
      <c r="AO30" s="331"/>
      <c r="AP30" s="42"/>
      <c r="AQ30" s="42"/>
      <c r="AR30" s="43"/>
      <c r="BE30" s="339"/>
    </row>
    <row r="31" spans="1:71" s="3" customFormat="1" ht="14.45" hidden="1" customHeight="1">
      <c r="B31" s="41"/>
      <c r="C31" s="42"/>
      <c r="D31" s="42"/>
      <c r="E31" s="42"/>
      <c r="F31" s="30" t="s">
        <v>42</v>
      </c>
      <c r="G31" s="42"/>
      <c r="H31" s="42"/>
      <c r="I31" s="42"/>
      <c r="J31" s="42"/>
      <c r="K31" s="42"/>
      <c r="L31" s="332">
        <v>0.21</v>
      </c>
      <c r="M31" s="331"/>
      <c r="N31" s="331"/>
      <c r="O31" s="331"/>
      <c r="P31" s="331"/>
      <c r="Q31" s="42"/>
      <c r="R31" s="42"/>
      <c r="S31" s="42"/>
      <c r="T31" s="42"/>
      <c r="U31" s="42"/>
      <c r="V31" s="42"/>
      <c r="W31" s="330">
        <f>ROUND(BB54, 2)</f>
        <v>0</v>
      </c>
      <c r="X31" s="331"/>
      <c r="Y31" s="331"/>
      <c r="Z31" s="331"/>
      <c r="AA31" s="331"/>
      <c r="AB31" s="331"/>
      <c r="AC31" s="331"/>
      <c r="AD31" s="331"/>
      <c r="AE31" s="331"/>
      <c r="AF31" s="42"/>
      <c r="AG31" s="42"/>
      <c r="AH31" s="42"/>
      <c r="AI31" s="42"/>
      <c r="AJ31" s="42"/>
      <c r="AK31" s="330">
        <v>0</v>
      </c>
      <c r="AL31" s="331"/>
      <c r="AM31" s="331"/>
      <c r="AN31" s="331"/>
      <c r="AO31" s="331"/>
      <c r="AP31" s="42"/>
      <c r="AQ31" s="42"/>
      <c r="AR31" s="43"/>
      <c r="BE31" s="339"/>
    </row>
    <row r="32" spans="1:71" s="3" customFormat="1" ht="14.45" hidden="1" customHeight="1">
      <c r="B32" s="41"/>
      <c r="C32" s="42"/>
      <c r="D32" s="42"/>
      <c r="E32" s="42"/>
      <c r="F32" s="30" t="s">
        <v>43</v>
      </c>
      <c r="G32" s="42"/>
      <c r="H32" s="42"/>
      <c r="I32" s="42"/>
      <c r="J32" s="42"/>
      <c r="K32" s="42"/>
      <c r="L32" s="332">
        <v>0.12</v>
      </c>
      <c r="M32" s="331"/>
      <c r="N32" s="331"/>
      <c r="O32" s="331"/>
      <c r="P32" s="331"/>
      <c r="Q32" s="42"/>
      <c r="R32" s="42"/>
      <c r="S32" s="42"/>
      <c r="T32" s="42"/>
      <c r="U32" s="42"/>
      <c r="V32" s="42"/>
      <c r="W32" s="330">
        <f>ROUND(BC54, 2)</f>
        <v>0</v>
      </c>
      <c r="X32" s="331"/>
      <c r="Y32" s="331"/>
      <c r="Z32" s="331"/>
      <c r="AA32" s="331"/>
      <c r="AB32" s="331"/>
      <c r="AC32" s="331"/>
      <c r="AD32" s="331"/>
      <c r="AE32" s="331"/>
      <c r="AF32" s="42"/>
      <c r="AG32" s="42"/>
      <c r="AH32" s="42"/>
      <c r="AI32" s="42"/>
      <c r="AJ32" s="42"/>
      <c r="AK32" s="330">
        <v>0</v>
      </c>
      <c r="AL32" s="331"/>
      <c r="AM32" s="331"/>
      <c r="AN32" s="331"/>
      <c r="AO32" s="331"/>
      <c r="AP32" s="42"/>
      <c r="AQ32" s="42"/>
      <c r="AR32" s="43"/>
      <c r="BE32" s="339"/>
    </row>
    <row r="33" spans="1:57" s="3" customFormat="1" ht="14.45" hidden="1" customHeight="1">
      <c r="B33" s="41"/>
      <c r="C33" s="42"/>
      <c r="D33" s="42"/>
      <c r="E33" s="42"/>
      <c r="F33" s="30" t="s">
        <v>44</v>
      </c>
      <c r="G33" s="42"/>
      <c r="H33" s="42"/>
      <c r="I33" s="42"/>
      <c r="J33" s="42"/>
      <c r="K33" s="42"/>
      <c r="L33" s="332">
        <v>0</v>
      </c>
      <c r="M33" s="331"/>
      <c r="N33" s="331"/>
      <c r="O33" s="331"/>
      <c r="P33" s="331"/>
      <c r="Q33" s="42"/>
      <c r="R33" s="42"/>
      <c r="S33" s="42"/>
      <c r="T33" s="42"/>
      <c r="U33" s="42"/>
      <c r="V33" s="42"/>
      <c r="W33" s="330">
        <f>ROUND(BD54, 2)</f>
        <v>0</v>
      </c>
      <c r="X33" s="331"/>
      <c r="Y33" s="331"/>
      <c r="Z33" s="331"/>
      <c r="AA33" s="331"/>
      <c r="AB33" s="331"/>
      <c r="AC33" s="331"/>
      <c r="AD33" s="331"/>
      <c r="AE33" s="331"/>
      <c r="AF33" s="42"/>
      <c r="AG33" s="42"/>
      <c r="AH33" s="42"/>
      <c r="AI33" s="42"/>
      <c r="AJ33" s="42"/>
      <c r="AK33" s="330">
        <v>0</v>
      </c>
      <c r="AL33" s="331"/>
      <c r="AM33" s="331"/>
      <c r="AN33" s="331"/>
      <c r="AO33" s="331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333" t="s">
        <v>47</v>
      </c>
      <c r="Y35" s="334"/>
      <c r="Z35" s="334"/>
      <c r="AA35" s="334"/>
      <c r="AB35" s="334"/>
      <c r="AC35" s="46"/>
      <c r="AD35" s="46"/>
      <c r="AE35" s="46"/>
      <c r="AF35" s="46"/>
      <c r="AG35" s="46"/>
      <c r="AH35" s="46"/>
      <c r="AI35" s="46"/>
      <c r="AJ35" s="46"/>
      <c r="AK35" s="335">
        <f>SUM(AK26:AK33)</f>
        <v>0</v>
      </c>
      <c r="AL35" s="334"/>
      <c r="AM35" s="334"/>
      <c r="AN35" s="334"/>
      <c r="AO35" s="336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48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07/2025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19" t="str">
        <f>K6</f>
        <v>Údržba HOZ Holasovice - PŠ</v>
      </c>
      <c r="M45" s="320"/>
      <c r="N45" s="320"/>
      <c r="O45" s="320"/>
      <c r="P45" s="320"/>
      <c r="Q45" s="320"/>
      <c r="R45" s="320"/>
      <c r="S45" s="320"/>
      <c r="T45" s="320"/>
      <c r="U45" s="320"/>
      <c r="V45" s="320"/>
      <c r="W45" s="320"/>
      <c r="X45" s="320"/>
      <c r="Y45" s="320"/>
      <c r="Z45" s="320"/>
      <c r="AA45" s="320"/>
      <c r="AB45" s="320"/>
      <c r="AC45" s="320"/>
      <c r="AD45" s="320"/>
      <c r="AE45" s="320"/>
      <c r="AF45" s="320"/>
      <c r="AG45" s="320"/>
      <c r="AH45" s="320"/>
      <c r="AI45" s="320"/>
      <c r="AJ45" s="320"/>
      <c r="AK45" s="320"/>
      <c r="AL45" s="320"/>
      <c r="AM45" s="320"/>
      <c r="AN45" s="320"/>
      <c r="AO45" s="320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Holasovice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21" t="str">
        <f>IF(AN8= "","",AN8)</f>
        <v>Vyplň údaj</v>
      </c>
      <c r="AN47" s="321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1" s="2" customFormat="1" ht="15.6" customHeight="1">
      <c r="A49" s="35"/>
      <c r="B49" s="36"/>
      <c r="C49" s="30" t="s">
        <v>24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 xml:space="preserve"> 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30</v>
      </c>
      <c r="AJ49" s="37"/>
      <c r="AK49" s="37"/>
      <c r="AL49" s="37"/>
      <c r="AM49" s="322" t="str">
        <f>IF(E17="","",E17)</f>
        <v xml:space="preserve"> </v>
      </c>
      <c r="AN49" s="323"/>
      <c r="AO49" s="323"/>
      <c r="AP49" s="323"/>
      <c r="AQ49" s="37"/>
      <c r="AR49" s="40"/>
      <c r="AS49" s="324" t="s">
        <v>49</v>
      </c>
      <c r="AT49" s="325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1" s="2" customFormat="1" ht="15.6" customHeight="1">
      <c r="A50" s="35"/>
      <c r="B50" s="36"/>
      <c r="C50" s="30" t="s">
        <v>28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32</v>
      </c>
      <c r="AJ50" s="37"/>
      <c r="AK50" s="37"/>
      <c r="AL50" s="37"/>
      <c r="AM50" s="322" t="str">
        <f>IF(E20="","",E20)</f>
        <v xml:space="preserve"> </v>
      </c>
      <c r="AN50" s="323"/>
      <c r="AO50" s="323"/>
      <c r="AP50" s="323"/>
      <c r="AQ50" s="37"/>
      <c r="AR50" s="40"/>
      <c r="AS50" s="326"/>
      <c r="AT50" s="327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1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28"/>
      <c r="AT51" s="329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1" s="2" customFormat="1" ht="29.25" customHeight="1">
      <c r="A52" s="35"/>
      <c r="B52" s="36"/>
      <c r="C52" s="313" t="s">
        <v>50</v>
      </c>
      <c r="D52" s="314"/>
      <c r="E52" s="314"/>
      <c r="F52" s="314"/>
      <c r="G52" s="314"/>
      <c r="H52" s="67"/>
      <c r="I52" s="315" t="s">
        <v>51</v>
      </c>
      <c r="J52" s="314"/>
      <c r="K52" s="314"/>
      <c r="L52" s="314"/>
      <c r="M52" s="314"/>
      <c r="N52" s="314"/>
      <c r="O52" s="314"/>
      <c r="P52" s="314"/>
      <c r="Q52" s="314"/>
      <c r="R52" s="314"/>
      <c r="S52" s="314"/>
      <c r="T52" s="314"/>
      <c r="U52" s="314"/>
      <c r="V52" s="314"/>
      <c r="W52" s="314"/>
      <c r="X52" s="314"/>
      <c r="Y52" s="314"/>
      <c r="Z52" s="314"/>
      <c r="AA52" s="314"/>
      <c r="AB52" s="314"/>
      <c r="AC52" s="314"/>
      <c r="AD52" s="314"/>
      <c r="AE52" s="314"/>
      <c r="AF52" s="314"/>
      <c r="AG52" s="316" t="s">
        <v>52</v>
      </c>
      <c r="AH52" s="314"/>
      <c r="AI52" s="314"/>
      <c r="AJ52" s="314"/>
      <c r="AK52" s="314"/>
      <c r="AL52" s="314"/>
      <c r="AM52" s="314"/>
      <c r="AN52" s="315" t="s">
        <v>53</v>
      </c>
      <c r="AO52" s="314"/>
      <c r="AP52" s="314"/>
      <c r="AQ52" s="68" t="s">
        <v>54</v>
      </c>
      <c r="AR52" s="40"/>
      <c r="AS52" s="69" t="s">
        <v>55</v>
      </c>
      <c r="AT52" s="70" t="s">
        <v>56</v>
      </c>
      <c r="AU52" s="70" t="s">
        <v>57</v>
      </c>
      <c r="AV52" s="70" t="s">
        <v>58</v>
      </c>
      <c r="AW52" s="70" t="s">
        <v>59</v>
      </c>
      <c r="AX52" s="70" t="s">
        <v>60</v>
      </c>
      <c r="AY52" s="70" t="s">
        <v>61</v>
      </c>
      <c r="AZ52" s="70" t="s">
        <v>62</v>
      </c>
      <c r="BA52" s="70" t="s">
        <v>63</v>
      </c>
      <c r="BB52" s="70" t="s">
        <v>64</v>
      </c>
      <c r="BC52" s="70" t="s">
        <v>65</v>
      </c>
      <c r="BD52" s="71" t="s">
        <v>66</v>
      </c>
      <c r="BE52" s="35"/>
    </row>
    <row r="53" spans="1:91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1" s="6" customFormat="1" ht="32.450000000000003" customHeight="1">
      <c r="B54" s="75"/>
      <c r="C54" s="76" t="s">
        <v>67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17">
        <f>ROUND(SUM(AG55:AG57),2)</f>
        <v>0</v>
      </c>
      <c r="AH54" s="317"/>
      <c r="AI54" s="317"/>
      <c r="AJ54" s="317"/>
      <c r="AK54" s="317"/>
      <c r="AL54" s="317"/>
      <c r="AM54" s="317"/>
      <c r="AN54" s="318">
        <f>SUM(AG54,AT54)</f>
        <v>0</v>
      </c>
      <c r="AO54" s="318"/>
      <c r="AP54" s="318"/>
      <c r="AQ54" s="79" t="s">
        <v>19</v>
      </c>
      <c r="AR54" s="80"/>
      <c r="AS54" s="81">
        <f>ROUND(SUM(AS55:AS57),2)</f>
        <v>0</v>
      </c>
      <c r="AT54" s="82">
        <f>ROUND(SUM(AV54:AW54),2)</f>
        <v>0</v>
      </c>
      <c r="AU54" s="83">
        <f>ROUND(SUM(AU55:AU57),5)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ROUND(SUM(AZ55:AZ57),2)</f>
        <v>0</v>
      </c>
      <c r="BA54" s="82">
        <f>ROUND(SUM(BA55:BA57),2)</f>
        <v>0</v>
      </c>
      <c r="BB54" s="82">
        <f>ROUND(SUM(BB55:BB57),2)</f>
        <v>0</v>
      </c>
      <c r="BC54" s="82">
        <f>ROUND(SUM(BC55:BC57),2)</f>
        <v>0</v>
      </c>
      <c r="BD54" s="84">
        <f>ROUND(SUM(BD55:BD57),2)</f>
        <v>0</v>
      </c>
      <c r="BS54" s="85" t="s">
        <v>68</v>
      </c>
      <c r="BT54" s="85" t="s">
        <v>69</v>
      </c>
      <c r="BU54" s="86" t="s">
        <v>70</v>
      </c>
      <c r="BV54" s="85" t="s">
        <v>71</v>
      </c>
      <c r="BW54" s="85" t="s">
        <v>5</v>
      </c>
      <c r="BX54" s="85" t="s">
        <v>72</v>
      </c>
      <c r="CL54" s="85" t="s">
        <v>19</v>
      </c>
    </row>
    <row r="55" spans="1:91" s="7" customFormat="1" ht="14.45" customHeight="1">
      <c r="A55" s="87" t="s">
        <v>73</v>
      </c>
      <c r="B55" s="88"/>
      <c r="C55" s="89"/>
      <c r="D55" s="312" t="s">
        <v>74</v>
      </c>
      <c r="E55" s="312"/>
      <c r="F55" s="312"/>
      <c r="G55" s="312"/>
      <c r="H55" s="312"/>
      <c r="I55" s="90"/>
      <c r="J55" s="312" t="s">
        <v>75</v>
      </c>
      <c r="K55" s="312"/>
      <c r="L55" s="312"/>
      <c r="M55" s="312"/>
      <c r="N55" s="312"/>
      <c r="O55" s="312"/>
      <c r="P55" s="312"/>
      <c r="Q55" s="312"/>
      <c r="R55" s="312"/>
      <c r="S55" s="312"/>
      <c r="T55" s="312"/>
      <c r="U55" s="312"/>
      <c r="V55" s="312"/>
      <c r="W55" s="312"/>
      <c r="X55" s="312"/>
      <c r="Y55" s="312"/>
      <c r="Z55" s="312"/>
      <c r="AA55" s="312"/>
      <c r="AB55" s="312"/>
      <c r="AC55" s="312"/>
      <c r="AD55" s="312"/>
      <c r="AE55" s="312"/>
      <c r="AF55" s="312"/>
      <c r="AG55" s="310">
        <f>'SO1 - HMZ LODENICE A'!J30</f>
        <v>0</v>
      </c>
      <c r="AH55" s="311"/>
      <c r="AI55" s="311"/>
      <c r="AJ55" s="311"/>
      <c r="AK55" s="311"/>
      <c r="AL55" s="311"/>
      <c r="AM55" s="311"/>
      <c r="AN55" s="310">
        <f>SUM(AG55,AT55)</f>
        <v>0</v>
      </c>
      <c r="AO55" s="311"/>
      <c r="AP55" s="311"/>
      <c r="AQ55" s="91" t="s">
        <v>76</v>
      </c>
      <c r="AR55" s="92"/>
      <c r="AS55" s="93">
        <v>0</v>
      </c>
      <c r="AT55" s="94">
        <f>ROUND(SUM(AV55:AW55),2)</f>
        <v>0</v>
      </c>
      <c r="AU55" s="95">
        <f>'SO1 - HMZ LODENICE A'!P84</f>
        <v>0</v>
      </c>
      <c r="AV55" s="94">
        <f>'SO1 - HMZ LODENICE A'!J33</f>
        <v>0</v>
      </c>
      <c r="AW55" s="94">
        <f>'SO1 - HMZ LODENICE A'!J34</f>
        <v>0</v>
      </c>
      <c r="AX55" s="94">
        <f>'SO1 - HMZ LODENICE A'!J35</f>
        <v>0</v>
      </c>
      <c r="AY55" s="94">
        <f>'SO1 - HMZ LODENICE A'!J36</f>
        <v>0</v>
      </c>
      <c r="AZ55" s="94">
        <f>'SO1 - HMZ LODENICE A'!F33</f>
        <v>0</v>
      </c>
      <c r="BA55" s="94">
        <f>'SO1 - HMZ LODENICE A'!F34</f>
        <v>0</v>
      </c>
      <c r="BB55" s="94">
        <f>'SO1 - HMZ LODENICE A'!F35</f>
        <v>0</v>
      </c>
      <c r="BC55" s="94">
        <f>'SO1 - HMZ LODENICE A'!F36</f>
        <v>0</v>
      </c>
      <c r="BD55" s="96">
        <f>'SO1 - HMZ LODENICE A'!F37</f>
        <v>0</v>
      </c>
      <c r="BT55" s="97" t="s">
        <v>77</v>
      </c>
      <c r="BV55" s="97" t="s">
        <v>71</v>
      </c>
      <c r="BW55" s="97" t="s">
        <v>78</v>
      </c>
      <c r="BX55" s="97" t="s">
        <v>5</v>
      </c>
      <c r="CL55" s="97" t="s">
        <v>19</v>
      </c>
      <c r="CM55" s="97" t="s">
        <v>79</v>
      </c>
    </row>
    <row r="56" spans="1:91" s="7" customFormat="1" ht="14.45" customHeight="1">
      <c r="A56" s="87" t="s">
        <v>73</v>
      </c>
      <c r="B56" s="88"/>
      <c r="C56" s="89"/>
      <c r="D56" s="312" t="s">
        <v>80</v>
      </c>
      <c r="E56" s="312"/>
      <c r="F56" s="312"/>
      <c r="G56" s="312"/>
      <c r="H56" s="312"/>
      <c r="I56" s="90"/>
      <c r="J56" s="312" t="s">
        <v>81</v>
      </c>
      <c r="K56" s="312"/>
      <c r="L56" s="312"/>
      <c r="M56" s="312"/>
      <c r="N56" s="312"/>
      <c r="O56" s="312"/>
      <c r="P56" s="312"/>
      <c r="Q56" s="312"/>
      <c r="R56" s="312"/>
      <c r="S56" s="312"/>
      <c r="T56" s="312"/>
      <c r="U56" s="312"/>
      <c r="V56" s="312"/>
      <c r="W56" s="312"/>
      <c r="X56" s="312"/>
      <c r="Y56" s="312"/>
      <c r="Z56" s="312"/>
      <c r="AA56" s="312"/>
      <c r="AB56" s="312"/>
      <c r="AC56" s="312"/>
      <c r="AD56" s="312"/>
      <c r="AE56" s="312"/>
      <c r="AF56" s="312"/>
      <c r="AG56" s="310">
        <f>'SO2 - HMZ LODENICE B'!J30</f>
        <v>0</v>
      </c>
      <c r="AH56" s="311"/>
      <c r="AI56" s="311"/>
      <c r="AJ56" s="311"/>
      <c r="AK56" s="311"/>
      <c r="AL56" s="311"/>
      <c r="AM56" s="311"/>
      <c r="AN56" s="310">
        <f>SUM(AG56,AT56)</f>
        <v>0</v>
      </c>
      <c r="AO56" s="311"/>
      <c r="AP56" s="311"/>
      <c r="AQ56" s="91" t="s">
        <v>76</v>
      </c>
      <c r="AR56" s="92"/>
      <c r="AS56" s="93">
        <v>0</v>
      </c>
      <c r="AT56" s="94">
        <f>ROUND(SUM(AV56:AW56),2)</f>
        <v>0</v>
      </c>
      <c r="AU56" s="95">
        <f>'SO2 - HMZ LODENICE B'!P83</f>
        <v>0</v>
      </c>
      <c r="AV56" s="94">
        <f>'SO2 - HMZ LODENICE B'!J33</f>
        <v>0</v>
      </c>
      <c r="AW56" s="94">
        <f>'SO2 - HMZ LODENICE B'!J34</f>
        <v>0</v>
      </c>
      <c r="AX56" s="94">
        <f>'SO2 - HMZ LODENICE B'!J35</f>
        <v>0</v>
      </c>
      <c r="AY56" s="94">
        <f>'SO2 - HMZ LODENICE B'!J36</f>
        <v>0</v>
      </c>
      <c r="AZ56" s="94">
        <f>'SO2 - HMZ LODENICE B'!F33</f>
        <v>0</v>
      </c>
      <c r="BA56" s="94">
        <f>'SO2 - HMZ LODENICE B'!F34</f>
        <v>0</v>
      </c>
      <c r="BB56" s="94">
        <f>'SO2 - HMZ LODENICE B'!F35</f>
        <v>0</v>
      </c>
      <c r="BC56" s="94">
        <f>'SO2 - HMZ LODENICE B'!F36</f>
        <v>0</v>
      </c>
      <c r="BD56" s="96">
        <f>'SO2 - HMZ LODENICE B'!F37</f>
        <v>0</v>
      </c>
      <c r="BT56" s="97" t="s">
        <v>77</v>
      </c>
      <c r="BV56" s="97" t="s">
        <v>71</v>
      </c>
      <c r="BW56" s="97" t="s">
        <v>82</v>
      </c>
      <c r="BX56" s="97" t="s">
        <v>5</v>
      </c>
      <c r="CL56" s="97" t="s">
        <v>19</v>
      </c>
      <c r="CM56" s="97" t="s">
        <v>79</v>
      </c>
    </row>
    <row r="57" spans="1:91" s="7" customFormat="1" ht="14.45" customHeight="1">
      <c r="A57" s="87" t="s">
        <v>73</v>
      </c>
      <c r="B57" s="88"/>
      <c r="C57" s="89"/>
      <c r="D57" s="312" t="s">
        <v>83</v>
      </c>
      <c r="E57" s="312"/>
      <c r="F57" s="312"/>
      <c r="G57" s="312"/>
      <c r="H57" s="312"/>
      <c r="I57" s="90"/>
      <c r="J57" s="312" t="s">
        <v>84</v>
      </c>
      <c r="K57" s="312"/>
      <c r="L57" s="312"/>
      <c r="M57" s="312"/>
      <c r="N57" s="312"/>
      <c r="O57" s="312"/>
      <c r="P57" s="312"/>
      <c r="Q57" s="312"/>
      <c r="R57" s="312"/>
      <c r="S57" s="312"/>
      <c r="T57" s="312"/>
      <c r="U57" s="312"/>
      <c r="V57" s="312"/>
      <c r="W57" s="312"/>
      <c r="X57" s="312"/>
      <c r="Y57" s="312"/>
      <c r="Z57" s="312"/>
      <c r="AA57" s="312"/>
      <c r="AB57" s="312"/>
      <c r="AC57" s="312"/>
      <c r="AD57" s="312"/>
      <c r="AE57" s="312"/>
      <c r="AF57" s="312"/>
      <c r="AG57" s="310">
        <f>'SO3 - HOZ LODENICE C'!J30</f>
        <v>0</v>
      </c>
      <c r="AH57" s="311"/>
      <c r="AI57" s="311"/>
      <c r="AJ57" s="311"/>
      <c r="AK57" s="311"/>
      <c r="AL57" s="311"/>
      <c r="AM57" s="311"/>
      <c r="AN57" s="310">
        <f>SUM(AG57,AT57)</f>
        <v>0</v>
      </c>
      <c r="AO57" s="311"/>
      <c r="AP57" s="311"/>
      <c r="AQ57" s="91" t="s">
        <v>76</v>
      </c>
      <c r="AR57" s="92"/>
      <c r="AS57" s="98">
        <v>0</v>
      </c>
      <c r="AT57" s="99">
        <f>ROUND(SUM(AV57:AW57),2)</f>
        <v>0</v>
      </c>
      <c r="AU57" s="100">
        <f>'SO3 - HOZ LODENICE C'!P83</f>
        <v>0</v>
      </c>
      <c r="AV57" s="99">
        <f>'SO3 - HOZ LODENICE C'!J33</f>
        <v>0</v>
      </c>
      <c r="AW57" s="99">
        <f>'SO3 - HOZ LODENICE C'!J34</f>
        <v>0</v>
      </c>
      <c r="AX57" s="99">
        <f>'SO3 - HOZ LODENICE C'!J35</f>
        <v>0</v>
      </c>
      <c r="AY57" s="99">
        <f>'SO3 - HOZ LODENICE C'!J36</f>
        <v>0</v>
      </c>
      <c r="AZ57" s="99">
        <f>'SO3 - HOZ LODENICE C'!F33</f>
        <v>0</v>
      </c>
      <c r="BA57" s="99">
        <f>'SO3 - HOZ LODENICE C'!F34</f>
        <v>0</v>
      </c>
      <c r="BB57" s="99">
        <f>'SO3 - HOZ LODENICE C'!F35</f>
        <v>0</v>
      </c>
      <c r="BC57" s="99">
        <f>'SO3 - HOZ LODENICE C'!F36</f>
        <v>0</v>
      </c>
      <c r="BD57" s="101">
        <f>'SO3 - HOZ LODENICE C'!F37</f>
        <v>0</v>
      </c>
      <c r="BT57" s="97" t="s">
        <v>77</v>
      </c>
      <c r="BV57" s="97" t="s">
        <v>71</v>
      </c>
      <c r="BW57" s="97" t="s">
        <v>85</v>
      </c>
      <c r="BX57" s="97" t="s">
        <v>5</v>
      </c>
      <c r="CL57" s="97" t="s">
        <v>19</v>
      </c>
      <c r="CM57" s="97" t="s">
        <v>79</v>
      </c>
    </row>
    <row r="58" spans="1:91" s="2" customFormat="1" ht="30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40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91" s="2" customFormat="1" ht="6.95" customHeight="1">
      <c r="A59" s="35"/>
      <c r="B59" s="48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0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</sheetData>
  <sheetProtection algorithmName="SHA-512" hashValue="xRU/Sa7q6XLhkWwnafIxRKDQBrINetN+GJp2rAr/ZbOrksCe1LxrbLH/xLXt606+/O2ZqgNTF9Jz+n7FHDznfQ==" saltValue="jjm8m2tummcQyjL9EDjHu6E5kXquqhyej1ANZhs7Jg1JgEfsf9+opuPiIdf3XdQws3Iw2JsrKE0KZ0sedurw0g==" spinCount="100000" sheet="1" objects="1" scenarios="1" formatColumns="0" formatRows="0"/>
  <mergeCells count="50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  <mergeCell ref="AN56:AP56"/>
    <mergeCell ref="AG56:AM56"/>
    <mergeCell ref="D56:H56"/>
    <mergeCell ref="J56:AF56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</mergeCells>
  <hyperlinks>
    <hyperlink ref="A55" location="'SO1 - HMZ LODENICE A'!C2" display="/" xr:uid="{00000000-0004-0000-0000-000000000000}"/>
    <hyperlink ref="A56" location="'SO2 - HMZ LODENICE B'!C2" display="/" xr:uid="{00000000-0004-0000-0000-000001000000}"/>
    <hyperlink ref="A57" location="'SO3 - HOZ LODENICE C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34"/>
  <sheetViews>
    <sheetView showGridLines="0" workbookViewId="0"/>
  </sheetViews>
  <sheetFormatPr defaultRowHeight="11.2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AT2" s="18" t="s">
        <v>78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86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52" t="str">
        <f>'Rekapitulace stavby'!K6</f>
        <v>Údržba HOZ Holasovice - PŠ</v>
      </c>
      <c r="F7" s="353"/>
      <c r="G7" s="353"/>
      <c r="H7" s="353"/>
      <c r="L7" s="21"/>
    </row>
    <row r="8" spans="1:46" s="2" customFormat="1" ht="12" customHeight="1">
      <c r="A8" s="35"/>
      <c r="B8" s="40"/>
      <c r="C8" s="35"/>
      <c r="D8" s="106" t="s">
        <v>87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4" t="s">
        <v>88</v>
      </c>
      <c r="F9" s="355"/>
      <c r="G9" s="355"/>
      <c r="H9" s="355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22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 xml:space="preserve"> 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6" t="str">
        <f>'Rekapitulace stavby'!E14</f>
        <v>Vyplň údaj</v>
      </c>
      <c r="F18" s="357"/>
      <c r="G18" s="357"/>
      <c r="H18" s="357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8" t="s">
        <v>19</v>
      </c>
      <c r="F27" s="358"/>
      <c r="G27" s="358"/>
      <c r="H27" s="358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ROUND(J84,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ROUND((SUM(BE84:BE133)),  2)</f>
        <v>0</v>
      </c>
      <c r="G33" s="35"/>
      <c r="H33" s="35"/>
      <c r="I33" s="119">
        <v>0.21</v>
      </c>
      <c r="J33" s="118">
        <f>ROUND(((SUM(BE84:BE133))*I33),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ROUND((SUM(BF84:BF133)),  2)</f>
        <v>0</v>
      </c>
      <c r="G34" s="35"/>
      <c r="H34" s="35"/>
      <c r="I34" s="119">
        <v>0.12</v>
      </c>
      <c r="J34" s="118">
        <f>ROUND(((SUM(BF84:BF133))*I34),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ROUND((SUM(BG84:BG133)),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ROUND((SUM(BH84:BH133)),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ROUND((SUM(BI84:BI133)),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89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0" t="str">
        <f>E7</f>
        <v>Údržba HOZ Holasovice - PŠ</v>
      </c>
      <c r="F48" s="351"/>
      <c r="G48" s="351"/>
      <c r="H48" s="351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87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9" t="str">
        <f>E9</f>
        <v>SO1 - HMZ LODENICE A</v>
      </c>
      <c r="F50" s="349"/>
      <c r="G50" s="349"/>
      <c r="H50" s="349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Holasovice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24</v>
      </c>
      <c r="D54" s="37"/>
      <c r="E54" s="37"/>
      <c r="F54" s="28" t="str">
        <f>E15</f>
        <v xml:space="preserve"> </v>
      </c>
      <c r="G54" s="37"/>
      <c r="H54" s="37"/>
      <c r="I54" s="30" t="s">
        <v>30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90</v>
      </c>
      <c r="D57" s="132"/>
      <c r="E57" s="132"/>
      <c r="F57" s="132"/>
      <c r="G57" s="132"/>
      <c r="H57" s="132"/>
      <c r="I57" s="132"/>
      <c r="J57" s="133" t="s">
        <v>91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J84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92</v>
      </c>
    </row>
    <row r="60" spans="1:47" s="9" customFormat="1" ht="24.95" customHeight="1">
      <c r="B60" s="135"/>
      <c r="C60" s="136"/>
      <c r="D60" s="137" t="s">
        <v>93</v>
      </c>
      <c r="E60" s="138"/>
      <c r="F60" s="138"/>
      <c r="G60" s="138"/>
      <c r="H60" s="138"/>
      <c r="I60" s="138"/>
      <c r="J60" s="139">
        <f>J85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94</v>
      </c>
      <c r="E61" s="144"/>
      <c r="F61" s="144"/>
      <c r="G61" s="144"/>
      <c r="H61" s="144"/>
      <c r="I61" s="144"/>
      <c r="J61" s="145">
        <f>J86</f>
        <v>0</v>
      </c>
      <c r="K61" s="142"/>
      <c r="L61" s="146"/>
    </row>
    <row r="62" spans="1:47" s="10" customFormat="1" ht="19.899999999999999" customHeight="1">
      <c r="B62" s="141"/>
      <c r="C62" s="142"/>
      <c r="D62" s="143" t="s">
        <v>95</v>
      </c>
      <c r="E62" s="144"/>
      <c r="F62" s="144"/>
      <c r="G62" s="144"/>
      <c r="H62" s="144"/>
      <c r="I62" s="144"/>
      <c r="J62" s="145">
        <f>J99</f>
        <v>0</v>
      </c>
      <c r="K62" s="142"/>
      <c r="L62" s="146"/>
    </row>
    <row r="63" spans="1:47" s="9" customFormat="1" ht="24.95" customHeight="1">
      <c r="B63" s="135"/>
      <c r="C63" s="136"/>
      <c r="D63" s="137" t="s">
        <v>96</v>
      </c>
      <c r="E63" s="138"/>
      <c r="F63" s="138"/>
      <c r="G63" s="138"/>
      <c r="H63" s="138"/>
      <c r="I63" s="138"/>
      <c r="J63" s="139">
        <f>J100</f>
        <v>0</v>
      </c>
      <c r="K63" s="136"/>
      <c r="L63" s="140"/>
    </row>
    <row r="64" spans="1:47" s="10" customFormat="1" ht="19.899999999999999" customHeight="1">
      <c r="B64" s="141"/>
      <c r="C64" s="142"/>
      <c r="D64" s="143" t="s">
        <v>97</v>
      </c>
      <c r="E64" s="144"/>
      <c r="F64" s="144"/>
      <c r="G64" s="144"/>
      <c r="H64" s="144"/>
      <c r="I64" s="144"/>
      <c r="J64" s="145">
        <f>J112</f>
        <v>0</v>
      </c>
      <c r="K64" s="142"/>
      <c r="L64" s="146"/>
    </row>
    <row r="65" spans="1:31" s="2" customFormat="1" ht="21.75" customHeight="1">
      <c r="A65" s="35"/>
      <c r="B65" s="36"/>
      <c r="C65" s="37"/>
      <c r="D65" s="37"/>
      <c r="E65" s="37"/>
      <c r="F65" s="37"/>
      <c r="G65" s="37"/>
      <c r="H65" s="37"/>
      <c r="I65" s="37"/>
      <c r="J65" s="37"/>
      <c r="K65" s="37"/>
      <c r="L65" s="10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s="2" customFormat="1" ht="6.95" customHeight="1">
      <c r="A66" s="35"/>
      <c r="B66" s="48"/>
      <c r="C66" s="49"/>
      <c r="D66" s="49"/>
      <c r="E66" s="49"/>
      <c r="F66" s="49"/>
      <c r="G66" s="49"/>
      <c r="H66" s="49"/>
      <c r="I66" s="49"/>
      <c r="J66" s="49"/>
      <c r="K66" s="49"/>
      <c r="L66" s="107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70" spans="1:31" s="2" customFormat="1" ht="6.95" customHeight="1">
      <c r="A70" s="35"/>
      <c r="B70" s="50"/>
      <c r="C70" s="51"/>
      <c r="D70" s="51"/>
      <c r="E70" s="51"/>
      <c r="F70" s="51"/>
      <c r="G70" s="51"/>
      <c r="H70" s="51"/>
      <c r="I70" s="51"/>
      <c r="J70" s="51"/>
      <c r="K70" s="51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24.95" customHeight="1">
      <c r="A71" s="35"/>
      <c r="B71" s="36"/>
      <c r="C71" s="24" t="s">
        <v>98</v>
      </c>
      <c r="D71" s="37"/>
      <c r="E71" s="37"/>
      <c r="F71" s="37"/>
      <c r="G71" s="37"/>
      <c r="H71" s="3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6.95" customHeight="1">
      <c r="A72" s="35"/>
      <c r="B72" s="36"/>
      <c r="C72" s="37"/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2" customHeight="1">
      <c r="A73" s="35"/>
      <c r="B73" s="36"/>
      <c r="C73" s="30" t="s">
        <v>16</v>
      </c>
      <c r="D73" s="37"/>
      <c r="E73" s="37"/>
      <c r="F73" s="37"/>
      <c r="G73" s="37"/>
      <c r="H73" s="37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4.45" customHeight="1">
      <c r="A74" s="35"/>
      <c r="B74" s="36"/>
      <c r="C74" s="37"/>
      <c r="D74" s="37"/>
      <c r="E74" s="350" t="str">
        <f>E7</f>
        <v>Údržba HOZ Holasovice - PŠ</v>
      </c>
      <c r="F74" s="351"/>
      <c r="G74" s="351"/>
      <c r="H74" s="351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87</v>
      </c>
      <c r="D75" s="37"/>
      <c r="E75" s="37"/>
      <c r="F75" s="37"/>
      <c r="G75" s="37"/>
      <c r="H75" s="37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5.6" customHeight="1">
      <c r="A76" s="35"/>
      <c r="B76" s="36"/>
      <c r="C76" s="37"/>
      <c r="D76" s="37"/>
      <c r="E76" s="319" t="str">
        <f>E9</f>
        <v>SO1 - HMZ LODENICE A</v>
      </c>
      <c r="F76" s="349"/>
      <c r="G76" s="349"/>
      <c r="H76" s="349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6.95" customHeight="1">
      <c r="A77" s="3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2" customHeight="1">
      <c r="A78" s="35"/>
      <c r="B78" s="36"/>
      <c r="C78" s="30" t="s">
        <v>21</v>
      </c>
      <c r="D78" s="37"/>
      <c r="E78" s="37"/>
      <c r="F78" s="28" t="str">
        <f>F12</f>
        <v>Holasovice</v>
      </c>
      <c r="G78" s="37"/>
      <c r="H78" s="37"/>
      <c r="I78" s="30" t="s">
        <v>23</v>
      </c>
      <c r="J78" s="60" t="str">
        <f>IF(J12="","",J12)</f>
        <v>Vyplň údaj</v>
      </c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6.9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6" customHeight="1">
      <c r="A80" s="35"/>
      <c r="B80" s="36"/>
      <c r="C80" s="30" t="s">
        <v>24</v>
      </c>
      <c r="D80" s="37"/>
      <c r="E80" s="37"/>
      <c r="F80" s="28" t="str">
        <f>E15</f>
        <v xml:space="preserve"> </v>
      </c>
      <c r="G80" s="37"/>
      <c r="H80" s="37"/>
      <c r="I80" s="30" t="s">
        <v>30</v>
      </c>
      <c r="J80" s="33" t="str">
        <f>E21</f>
        <v xml:space="preserve"> 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5.6" customHeight="1">
      <c r="A81" s="35"/>
      <c r="B81" s="36"/>
      <c r="C81" s="30" t="s">
        <v>28</v>
      </c>
      <c r="D81" s="37"/>
      <c r="E81" s="37"/>
      <c r="F81" s="28" t="str">
        <f>IF(E18="","",E18)</f>
        <v>Vyplň údaj</v>
      </c>
      <c r="G81" s="37"/>
      <c r="H81" s="37"/>
      <c r="I81" s="30" t="s">
        <v>32</v>
      </c>
      <c r="J81" s="33" t="str">
        <f>E24</f>
        <v xml:space="preserve"> </v>
      </c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0.35" customHeight="1">
      <c r="A82" s="35"/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10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11" customFormat="1" ht="29.25" customHeight="1">
      <c r="A83" s="147"/>
      <c r="B83" s="148"/>
      <c r="C83" s="149" t="s">
        <v>99</v>
      </c>
      <c r="D83" s="150" t="s">
        <v>54</v>
      </c>
      <c r="E83" s="150" t="s">
        <v>50</v>
      </c>
      <c r="F83" s="150" t="s">
        <v>51</v>
      </c>
      <c r="G83" s="150" t="s">
        <v>100</v>
      </c>
      <c r="H83" s="150" t="s">
        <v>101</v>
      </c>
      <c r="I83" s="150" t="s">
        <v>102</v>
      </c>
      <c r="J83" s="150" t="s">
        <v>91</v>
      </c>
      <c r="K83" s="151" t="s">
        <v>103</v>
      </c>
      <c r="L83" s="152"/>
      <c r="M83" s="69" t="s">
        <v>19</v>
      </c>
      <c r="N83" s="70" t="s">
        <v>39</v>
      </c>
      <c r="O83" s="70" t="s">
        <v>104</v>
      </c>
      <c r="P83" s="70" t="s">
        <v>105</v>
      </c>
      <c r="Q83" s="70" t="s">
        <v>106</v>
      </c>
      <c r="R83" s="70" t="s">
        <v>107</v>
      </c>
      <c r="S83" s="70" t="s">
        <v>108</v>
      </c>
      <c r="T83" s="71" t="s">
        <v>109</v>
      </c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</row>
    <row r="84" spans="1:65" s="2" customFormat="1" ht="22.9" customHeight="1">
      <c r="A84" s="35"/>
      <c r="B84" s="36"/>
      <c r="C84" s="76" t="s">
        <v>110</v>
      </c>
      <c r="D84" s="37"/>
      <c r="E84" s="37"/>
      <c r="F84" s="37"/>
      <c r="G84" s="37"/>
      <c r="H84" s="37"/>
      <c r="I84" s="37"/>
      <c r="J84" s="153">
        <f>BK84</f>
        <v>0</v>
      </c>
      <c r="K84" s="37"/>
      <c r="L84" s="40"/>
      <c r="M84" s="72"/>
      <c r="N84" s="154"/>
      <c r="O84" s="73"/>
      <c r="P84" s="155">
        <f>P85+P100</f>
        <v>0</v>
      </c>
      <c r="Q84" s="73"/>
      <c r="R84" s="155">
        <f>R85+R100</f>
        <v>0</v>
      </c>
      <c r="S84" s="73"/>
      <c r="T84" s="156">
        <f>T85+T100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T84" s="18" t="s">
        <v>68</v>
      </c>
      <c r="AU84" s="18" t="s">
        <v>92</v>
      </c>
      <c r="BK84" s="157">
        <f>BK85+BK100</f>
        <v>0</v>
      </c>
    </row>
    <row r="85" spans="1:65" s="12" customFormat="1" ht="25.9" customHeight="1">
      <c r="B85" s="158"/>
      <c r="C85" s="159"/>
      <c r="D85" s="160" t="s">
        <v>68</v>
      </c>
      <c r="E85" s="161" t="s">
        <v>111</v>
      </c>
      <c r="F85" s="161" t="s">
        <v>112</v>
      </c>
      <c r="G85" s="159"/>
      <c r="H85" s="159"/>
      <c r="I85" s="162"/>
      <c r="J85" s="163">
        <f>BK85</f>
        <v>0</v>
      </c>
      <c r="K85" s="159"/>
      <c r="L85" s="164"/>
      <c r="M85" s="165"/>
      <c r="N85" s="166"/>
      <c r="O85" s="166"/>
      <c r="P85" s="167">
        <f>P86+P99</f>
        <v>0</v>
      </c>
      <c r="Q85" s="166"/>
      <c r="R85" s="167">
        <f>R86+R99</f>
        <v>0</v>
      </c>
      <c r="S85" s="166"/>
      <c r="T85" s="168">
        <f>T86+T99</f>
        <v>0</v>
      </c>
      <c r="AR85" s="169" t="s">
        <v>77</v>
      </c>
      <c r="AT85" s="170" t="s">
        <v>68</v>
      </c>
      <c r="AU85" s="170" t="s">
        <v>69</v>
      </c>
      <c r="AY85" s="169" t="s">
        <v>113</v>
      </c>
      <c r="BK85" s="171">
        <f>BK86+BK99</f>
        <v>0</v>
      </c>
    </row>
    <row r="86" spans="1:65" s="12" customFormat="1" ht="22.9" customHeight="1">
      <c r="B86" s="158"/>
      <c r="C86" s="159"/>
      <c r="D86" s="160" t="s">
        <v>68</v>
      </c>
      <c r="E86" s="172" t="s">
        <v>77</v>
      </c>
      <c r="F86" s="172" t="s">
        <v>114</v>
      </c>
      <c r="G86" s="159"/>
      <c r="H86" s="159"/>
      <c r="I86" s="162"/>
      <c r="J86" s="173">
        <f>BK86</f>
        <v>0</v>
      </c>
      <c r="K86" s="159"/>
      <c r="L86" s="164"/>
      <c r="M86" s="165"/>
      <c r="N86" s="166"/>
      <c r="O86" s="166"/>
      <c r="P86" s="167">
        <f>SUM(P87:P98)</f>
        <v>0</v>
      </c>
      <c r="Q86" s="166"/>
      <c r="R86" s="167">
        <f>SUM(R87:R98)</f>
        <v>0</v>
      </c>
      <c r="S86" s="166"/>
      <c r="T86" s="168">
        <f>SUM(T87:T98)</f>
        <v>0</v>
      </c>
      <c r="AR86" s="169" t="s">
        <v>77</v>
      </c>
      <c r="AT86" s="170" t="s">
        <v>68</v>
      </c>
      <c r="AU86" s="170" t="s">
        <v>77</v>
      </c>
      <c r="AY86" s="169" t="s">
        <v>113</v>
      </c>
      <c r="BK86" s="171">
        <f>SUM(BK87:BK98)</f>
        <v>0</v>
      </c>
    </row>
    <row r="87" spans="1:65" s="2" customFormat="1" ht="22.15" customHeight="1">
      <c r="A87" s="35"/>
      <c r="B87" s="36"/>
      <c r="C87" s="174" t="s">
        <v>115</v>
      </c>
      <c r="D87" s="174" t="s">
        <v>116</v>
      </c>
      <c r="E87" s="175" t="s">
        <v>117</v>
      </c>
      <c r="F87" s="176" t="s">
        <v>118</v>
      </c>
      <c r="G87" s="177" t="s">
        <v>119</v>
      </c>
      <c r="H87" s="178">
        <v>83.2</v>
      </c>
      <c r="I87" s="179"/>
      <c r="J87" s="180">
        <f>ROUND(I87*H87,2)</f>
        <v>0</v>
      </c>
      <c r="K87" s="176" t="s">
        <v>120</v>
      </c>
      <c r="L87" s="40"/>
      <c r="M87" s="181" t="s">
        <v>19</v>
      </c>
      <c r="N87" s="182" t="s">
        <v>40</v>
      </c>
      <c r="O87" s="65"/>
      <c r="P87" s="183">
        <f>O87*H87</f>
        <v>0</v>
      </c>
      <c r="Q87" s="183">
        <v>0</v>
      </c>
      <c r="R87" s="183">
        <f>Q87*H87</f>
        <v>0</v>
      </c>
      <c r="S87" s="183">
        <v>0</v>
      </c>
      <c r="T87" s="184">
        <f>S87*H87</f>
        <v>0</v>
      </c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R87" s="185" t="s">
        <v>121</v>
      </c>
      <c r="AT87" s="185" t="s">
        <v>116</v>
      </c>
      <c r="AU87" s="185" t="s">
        <v>79</v>
      </c>
      <c r="AY87" s="18" t="s">
        <v>113</v>
      </c>
      <c r="BE87" s="186">
        <f>IF(N87="základní",J87,0)</f>
        <v>0</v>
      </c>
      <c r="BF87" s="186">
        <f>IF(N87="snížená",J87,0)</f>
        <v>0</v>
      </c>
      <c r="BG87" s="186">
        <f>IF(N87="zákl. přenesená",J87,0)</f>
        <v>0</v>
      </c>
      <c r="BH87" s="186">
        <f>IF(N87="sníž. přenesená",J87,0)</f>
        <v>0</v>
      </c>
      <c r="BI87" s="186">
        <f>IF(N87="nulová",J87,0)</f>
        <v>0</v>
      </c>
      <c r="BJ87" s="18" t="s">
        <v>77</v>
      </c>
      <c r="BK87" s="186">
        <f>ROUND(I87*H87,2)</f>
        <v>0</v>
      </c>
      <c r="BL87" s="18" t="s">
        <v>121</v>
      </c>
      <c r="BM87" s="185" t="s">
        <v>122</v>
      </c>
    </row>
    <row r="88" spans="1:65" s="2" customFormat="1">
      <c r="A88" s="35"/>
      <c r="B88" s="36"/>
      <c r="C88" s="37"/>
      <c r="D88" s="187" t="s">
        <v>123</v>
      </c>
      <c r="E88" s="37"/>
      <c r="F88" s="188" t="s">
        <v>124</v>
      </c>
      <c r="G88" s="37"/>
      <c r="H88" s="37"/>
      <c r="I88" s="189"/>
      <c r="J88" s="37"/>
      <c r="K88" s="37"/>
      <c r="L88" s="40"/>
      <c r="M88" s="190"/>
      <c r="N88" s="191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123</v>
      </c>
      <c r="AU88" s="18" t="s">
        <v>79</v>
      </c>
    </row>
    <row r="89" spans="1:65" s="13" customFormat="1">
      <c r="B89" s="192"/>
      <c r="C89" s="193"/>
      <c r="D89" s="194" t="s">
        <v>125</v>
      </c>
      <c r="E89" s="195" t="s">
        <v>19</v>
      </c>
      <c r="F89" s="196" t="s">
        <v>126</v>
      </c>
      <c r="G89" s="193"/>
      <c r="H89" s="197">
        <v>83.2</v>
      </c>
      <c r="I89" s="198"/>
      <c r="J89" s="193"/>
      <c r="K89" s="193"/>
      <c r="L89" s="199"/>
      <c r="M89" s="200"/>
      <c r="N89" s="201"/>
      <c r="O89" s="201"/>
      <c r="P89" s="201"/>
      <c r="Q89" s="201"/>
      <c r="R89" s="201"/>
      <c r="S89" s="201"/>
      <c r="T89" s="202"/>
      <c r="AT89" s="203" t="s">
        <v>125</v>
      </c>
      <c r="AU89" s="203" t="s">
        <v>79</v>
      </c>
      <c r="AV89" s="13" t="s">
        <v>79</v>
      </c>
      <c r="AW89" s="13" t="s">
        <v>31</v>
      </c>
      <c r="AX89" s="13" t="s">
        <v>77</v>
      </c>
      <c r="AY89" s="203" t="s">
        <v>113</v>
      </c>
    </row>
    <row r="90" spans="1:65" s="2" customFormat="1" ht="19.899999999999999" customHeight="1">
      <c r="A90" s="35"/>
      <c r="B90" s="36"/>
      <c r="C90" s="174" t="s">
        <v>77</v>
      </c>
      <c r="D90" s="174" t="s">
        <v>116</v>
      </c>
      <c r="E90" s="175" t="s">
        <v>127</v>
      </c>
      <c r="F90" s="176" t="s">
        <v>128</v>
      </c>
      <c r="G90" s="177" t="s">
        <v>129</v>
      </c>
      <c r="H90" s="178">
        <v>520</v>
      </c>
      <c r="I90" s="179"/>
      <c r="J90" s="180">
        <f>ROUND(I90*H90,2)</f>
        <v>0</v>
      </c>
      <c r="K90" s="176" t="s">
        <v>120</v>
      </c>
      <c r="L90" s="40"/>
      <c r="M90" s="181" t="s">
        <v>19</v>
      </c>
      <c r="N90" s="182" t="s">
        <v>40</v>
      </c>
      <c r="O90" s="65"/>
      <c r="P90" s="183">
        <f>O90*H90</f>
        <v>0</v>
      </c>
      <c r="Q90" s="183">
        <v>0</v>
      </c>
      <c r="R90" s="183">
        <f>Q90*H90</f>
        <v>0</v>
      </c>
      <c r="S90" s="183">
        <v>0</v>
      </c>
      <c r="T90" s="184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85" t="s">
        <v>121</v>
      </c>
      <c r="AT90" s="185" t="s">
        <v>116</v>
      </c>
      <c r="AU90" s="185" t="s">
        <v>79</v>
      </c>
      <c r="AY90" s="18" t="s">
        <v>113</v>
      </c>
      <c r="BE90" s="186">
        <f>IF(N90="základní",J90,0)</f>
        <v>0</v>
      </c>
      <c r="BF90" s="186">
        <f>IF(N90="snížená",J90,0)</f>
        <v>0</v>
      </c>
      <c r="BG90" s="186">
        <f>IF(N90="zákl. přenesená",J90,0)</f>
        <v>0</v>
      </c>
      <c r="BH90" s="186">
        <f>IF(N90="sníž. přenesená",J90,0)</f>
        <v>0</v>
      </c>
      <c r="BI90" s="186">
        <f>IF(N90="nulová",J90,0)</f>
        <v>0</v>
      </c>
      <c r="BJ90" s="18" t="s">
        <v>77</v>
      </c>
      <c r="BK90" s="186">
        <f>ROUND(I90*H90,2)</f>
        <v>0</v>
      </c>
      <c r="BL90" s="18" t="s">
        <v>121</v>
      </c>
      <c r="BM90" s="185" t="s">
        <v>130</v>
      </c>
    </row>
    <row r="91" spans="1:65" s="2" customFormat="1">
      <c r="A91" s="35"/>
      <c r="B91" s="36"/>
      <c r="C91" s="37"/>
      <c r="D91" s="187" t="s">
        <v>123</v>
      </c>
      <c r="E91" s="37"/>
      <c r="F91" s="188" t="s">
        <v>131</v>
      </c>
      <c r="G91" s="37"/>
      <c r="H91" s="37"/>
      <c r="I91" s="189"/>
      <c r="J91" s="37"/>
      <c r="K91" s="37"/>
      <c r="L91" s="40"/>
      <c r="M91" s="190"/>
      <c r="N91" s="191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123</v>
      </c>
      <c r="AU91" s="18" t="s">
        <v>79</v>
      </c>
    </row>
    <row r="92" spans="1:65" s="13" customFormat="1">
      <c r="B92" s="192"/>
      <c r="C92" s="193"/>
      <c r="D92" s="194" t="s">
        <v>125</v>
      </c>
      <c r="E92" s="195" t="s">
        <v>19</v>
      </c>
      <c r="F92" s="196" t="s">
        <v>132</v>
      </c>
      <c r="G92" s="193"/>
      <c r="H92" s="197">
        <v>520</v>
      </c>
      <c r="I92" s="198"/>
      <c r="J92" s="193"/>
      <c r="K92" s="193"/>
      <c r="L92" s="199"/>
      <c r="M92" s="200"/>
      <c r="N92" s="201"/>
      <c r="O92" s="201"/>
      <c r="P92" s="201"/>
      <c r="Q92" s="201"/>
      <c r="R92" s="201"/>
      <c r="S92" s="201"/>
      <c r="T92" s="202"/>
      <c r="AT92" s="203" t="s">
        <v>125</v>
      </c>
      <c r="AU92" s="203" t="s">
        <v>79</v>
      </c>
      <c r="AV92" s="13" t="s">
        <v>79</v>
      </c>
      <c r="AW92" s="13" t="s">
        <v>31</v>
      </c>
      <c r="AX92" s="13" t="s">
        <v>69</v>
      </c>
      <c r="AY92" s="203" t="s">
        <v>113</v>
      </c>
    </row>
    <row r="93" spans="1:65" s="14" customFormat="1">
      <c r="B93" s="204"/>
      <c r="C93" s="205"/>
      <c r="D93" s="194" t="s">
        <v>125</v>
      </c>
      <c r="E93" s="206" t="s">
        <v>19</v>
      </c>
      <c r="F93" s="207" t="s">
        <v>133</v>
      </c>
      <c r="G93" s="205"/>
      <c r="H93" s="208">
        <v>520</v>
      </c>
      <c r="I93" s="209"/>
      <c r="J93" s="205"/>
      <c r="K93" s="205"/>
      <c r="L93" s="210"/>
      <c r="M93" s="211"/>
      <c r="N93" s="212"/>
      <c r="O93" s="212"/>
      <c r="P93" s="212"/>
      <c r="Q93" s="212"/>
      <c r="R93" s="212"/>
      <c r="S93" s="212"/>
      <c r="T93" s="213"/>
      <c r="AT93" s="214" t="s">
        <v>125</v>
      </c>
      <c r="AU93" s="214" t="s">
        <v>79</v>
      </c>
      <c r="AV93" s="14" t="s">
        <v>121</v>
      </c>
      <c r="AW93" s="14" t="s">
        <v>31</v>
      </c>
      <c r="AX93" s="14" t="s">
        <v>77</v>
      </c>
      <c r="AY93" s="214" t="s">
        <v>113</v>
      </c>
    </row>
    <row r="94" spans="1:65" s="2" customFormat="1" ht="22.15" customHeight="1">
      <c r="A94" s="35"/>
      <c r="B94" s="36"/>
      <c r="C94" s="174" t="s">
        <v>79</v>
      </c>
      <c r="D94" s="174" t="s">
        <v>116</v>
      </c>
      <c r="E94" s="175" t="s">
        <v>134</v>
      </c>
      <c r="F94" s="176" t="s">
        <v>135</v>
      </c>
      <c r="G94" s="177" t="s">
        <v>129</v>
      </c>
      <c r="H94" s="178">
        <v>1352</v>
      </c>
      <c r="I94" s="179"/>
      <c r="J94" s="180">
        <f>ROUND(I94*H94,2)</f>
        <v>0</v>
      </c>
      <c r="K94" s="176" t="s">
        <v>120</v>
      </c>
      <c r="L94" s="40"/>
      <c r="M94" s="181" t="s">
        <v>19</v>
      </c>
      <c r="N94" s="182" t="s">
        <v>40</v>
      </c>
      <c r="O94" s="65"/>
      <c r="P94" s="183">
        <f>O94*H94</f>
        <v>0</v>
      </c>
      <c r="Q94" s="183">
        <v>0</v>
      </c>
      <c r="R94" s="183">
        <f>Q94*H94</f>
        <v>0</v>
      </c>
      <c r="S94" s="183">
        <v>0</v>
      </c>
      <c r="T94" s="184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85" t="s">
        <v>121</v>
      </c>
      <c r="AT94" s="185" t="s">
        <v>116</v>
      </c>
      <c r="AU94" s="185" t="s">
        <v>79</v>
      </c>
      <c r="AY94" s="18" t="s">
        <v>113</v>
      </c>
      <c r="BE94" s="186">
        <f>IF(N94="základní",J94,0)</f>
        <v>0</v>
      </c>
      <c r="BF94" s="186">
        <f>IF(N94="snížená",J94,0)</f>
        <v>0</v>
      </c>
      <c r="BG94" s="186">
        <f>IF(N94="zákl. přenesená",J94,0)</f>
        <v>0</v>
      </c>
      <c r="BH94" s="186">
        <f>IF(N94="sníž. přenesená",J94,0)</f>
        <v>0</v>
      </c>
      <c r="BI94" s="186">
        <f>IF(N94="nulová",J94,0)</f>
        <v>0</v>
      </c>
      <c r="BJ94" s="18" t="s">
        <v>77</v>
      </c>
      <c r="BK94" s="186">
        <f>ROUND(I94*H94,2)</f>
        <v>0</v>
      </c>
      <c r="BL94" s="18" t="s">
        <v>121</v>
      </c>
      <c r="BM94" s="185" t="s">
        <v>136</v>
      </c>
    </row>
    <row r="95" spans="1:65" s="2" customFormat="1">
      <c r="A95" s="35"/>
      <c r="B95" s="36"/>
      <c r="C95" s="37"/>
      <c r="D95" s="187" t="s">
        <v>123</v>
      </c>
      <c r="E95" s="37"/>
      <c r="F95" s="188" t="s">
        <v>137</v>
      </c>
      <c r="G95" s="37"/>
      <c r="H95" s="37"/>
      <c r="I95" s="189"/>
      <c r="J95" s="37"/>
      <c r="K95" s="37"/>
      <c r="L95" s="40"/>
      <c r="M95" s="190"/>
      <c r="N95" s="191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123</v>
      </c>
      <c r="AU95" s="18" t="s">
        <v>79</v>
      </c>
    </row>
    <row r="96" spans="1:65" s="13" customFormat="1">
      <c r="B96" s="192"/>
      <c r="C96" s="193"/>
      <c r="D96" s="194" t="s">
        <v>125</v>
      </c>
      <c r="E96" s="195" t="s">
        <v>19</v>
      </c>
      <c r="F96" s="196" t="s">
        <v>138</v>
      </c>
      <c r="G96" s="193"/>
      <c r="H96" s="197">
        <v>676</v>
      </c>
      <c r="I96" s="198"/>
      <c r="J96" s="193"/>
      <c r="K96" s="193"/>
      <c r="L96" s="199"/>
      <c r="M96" s="200"/>
      <c r="N96" s="201"/>
      <c r="O96" s="201"/>
      <c r="P96" s="201"/>
      <c r="Q96" s="201"/>
      <c r="R96" s="201"/>
      <c r="S96" s="201"/>
      <c r="T96" s="202"/>
      <c r="AT96" s="203" t="s">
        <v>125</v>
      </c>
      <c r="AU96" s="203" t="s">
        <v>79</v>
      </c>
      <c r="AV96" s="13" t="s">
        <v>79</v>
      </c>
      <c r="AW96" s="13" t="s">
        <v>31</v>
      </c>
      <c r="AX96" s="13" t="s">
        <v>69</v>
      </c>
      <c r="AY96" s="203" t="s">
        <v>113</v>
      </c>
    </row>
    <row r="97" spans="1:65" s="13" customFormat="1">
      <c r="B97" s="192"/>
      <c r="C97" s="193"/>
      <c r="D97" s="194" t="s">
        <v>125</v>
      </c>
      <c r="E97" s="195" t="s">
        <v>19</v>
      </c>
      <c r="F97" s="196" t="s">
        <v>138</v>
      </c>
      <c r="G97" s="193"/>
      <c r="H97" s="197">
        <v>676</v>
      </c>
      <c r="I97" s="198"/>
      <c r="J97" s="193"/>
      <c r="K97" s="193"/>
      <c r="L97" s="199"/>
      <c r="M97" s="200"/>
      <c r="N97" s="201"/>
      <c r="O97" s="201"/>
      <c r="P97" s="201"/>
      <c r="Q97" s="201"/>
      <c r="R97" s="201"/>
      <c r="S97" s="201"/>
      <c r="T97" s="202"/>
      <c r="AT97" s="203" t="s">
        <v>125</v>
      </c>
      <c r="AU97" s="203" t="s">
        <v>79</v>
      </c>
      <c r="AV97" s="13" t="s">
        <v>79</v>
      </c>
      <c r="AW97" s="13" t="s">
        <v>31</v>
      </c>
      <c r="AX97" s="13" t="s">
        <v>69</v>
      </c>
      <c r="AY97" s="203" t="s">
        <v>113</v>
      </c>
    </row>
    <row r="98" spans="1:65" s="14" customFormat="1">
      <c r="B98" s="204"/>
      <c r="C98" s="205"/>
      <c r="D98" s="194" t="s">
        <v>125</v>
      </c>
      <c r="E98" s="206" t="s">
        <v>19</v>
      </c>
      <c r="F98" s="207" t="s">
        <v>133</v>
      </c>
      <c r="G98" s="205"/>
      <c r="H98" s="208">
        <v>1352</v>
      </c>
      <c r="I98" s="209"/>
      <c r="J98" s="205"/>
      <c r="K98" s="205"/>
      <c r="L98" s="210"/>
      <c r="M98" s="211"/>
      <c r="N98" s="212"/>
      <c r="O98" s="212"/>
      <c r="P98" s="212"/>
      <c r="Q98" s="212"/>
      <c r="R98" s="212"/>
      <c r="S98" s="212"/>
      <c r="T98" s="213"/>
      <c r="AT98" s="214" t="s">
        <v>125</v>
      </c>
      <c r="AU98" s="214" t="s">
        <v>79</v>
      </c>
      <c r="AV98" s="14" t="s">
        <v>121</v>
      </c>
      <c r="AW98" s="14" t="s">
        <v>31</v>
      </c>
      <c r="AX98" s="14" t="s">
        <v>77</v>
      </c>
      <c r="AY98" s="214" t="s">
        <v>113</v>
      </c>
    </row>
    <row r="99" spans="1:65" s="12" customFormat="1" ht="22.9" customHeight="1">
      <c r="B99" s="158"/>
      <c r="C99" s="159"/>
      <c r="D99" s="160" t="s">
        <v>68</v>
      </c>
      <c r="E99" s="172" t="s">
        <v>139</v>
      </c>
      <c r="F99" s="172" t="s">
        <v>140</v>
      </c>
      <c r="G99" s="159"/>
      <c r="H99" s="159"/>
      <c r="I99" s="162"/>
      <c r="J99" s="173">
        <f>BK99</f>
        <v>0</v>
      </c>
      <c r="K99" s="159"/>
      <c r="L99" s="164"/>
      <c r="M99" s="165"/>
      <c r="N99" s="166"/>
      <c r="O99" s="166"/>
      <c r="P99" s="167">
        <v>0</v>
      </c>
      <c r="Q99" s="166"/>
      <c r="R99" s="167">
        <v>0</v>
      </c>
      <c r="S99" s="166"/>
      <c r="T99" s="168">
        <v>0</v>
      </c>
      <c r="AR99" s="169" t="s">
        <v>77</v>
      </c>
      <c r="AT99" s="170" t="s">
        <v>68</v>
      </c>
      <c r="AU99" s="170" t="s">
        <v>77</v>
      </c>
      <c r="AY99" s="169" t="s">
        <v>113</v>
      </c>
      <c r="BK99" s="171">
        <v>0</v>
      </c>
    </row>
    <row r="100" spans="1:65" s="12" customFormat="1" ht="25.9" customHeight="1">
      <c r="B100" s="158"/>
      <c r="C100" s="159"/>
      <c r="D100" s="160" t="s">
        <v>68</v>
      </c>
      <c r="E100" s="161" t="s">
        <v>141</v>
      </c>
      <c r="F100" s="161" t="s">
        <v>142</v>
      </c>
      <c r="G100" s="159"/>
      <c r="H100" s="159"/>
      <c r="I100" s="162"/>
      <c r="J100" s="163">
        <f>BK100</f>
        <v>0</v>
      </c>
      <c r="K100" s="159"/>
      <c r="L100" s="164"/>
      <c r="M100" s="165"/>
      <c r="N100" s="166"/>
      <c r="O100" s="166"/>
      <c r="P100" s="167">
        <f>P101+SUM(P102:P112)</f>
        <v>0</v>
      </c>
      <c r="Q100" s="166"/>
      <c r="R100" s="167">
        <f>R101+SUM(R102:R112)</f>
        <v>0</v>
      </c>
      <c r="S100" s="166"/>
      <c r="T100" s="168">
        <f>T101+SUM(T102:T112)</f>
        <v>0</v>
      </c>
      <c r="AR100" s="169" t="s">
        <v>121</v>
      </c>
      <c r="AT100" s="170" t="s">
        <v>68</v>
      </c>
      <c r="AU100" s="170" t="s">
        <v>69</v>
      </c>
      <c r="AY100" s="169" t="s">
        <v>113</v>
      </c>
      <c r="BK100" s="171">
        <f>BK101+SUM(BK102:BK112)</f>
        <v>0</v>
      </c>
    </row>
    <row r="101" spans="1:65" s="2" customFormat="1" ht="14.45" customHeight="1">
      <c r="A101" s="35"/>
      <c r="B101" s="36"/>
      <c r="C101" s="174" t="s">
        <v>121</v>
      </c>
      <c r="D101" s="174" t="s">
        <v>116</v>
      </c>
      <c r="E101" s="175" t="s">
        <v>143</v>
      </c>
      <c r="F101" s="176" t="s">
        <v>144</v>
      </c>
      <c r="G101" s="177" t="s">
        <v>145</v>
      </c>
      <c r="H101" s="178">
        <v>0.59899999999999998</v>
      </c>
      <c r="I101" s="179"/>
      <c r="J101" s="180">
        <f>ROUND(I101*H101,2)</f>
        <v>0</v>
      </c>
      <c r="K101" s="176" t="s">
        <v>120</v>
      </c>
      <c r="L101" s="40"/>
      <c r="M101" s="181" t="s">
        <v>19</v>
      </c>
      <c r="N101" s="182" t="s">
        <v>40</v>
      </c>
      <c r="O101" s="65"/>
      <c r="P101" s="183">
        <f>O101*H101</f>
        <v>0</v>
      </c>
      <c r="Q101" s="183">
        <v>0</v>
      </c>
      <c r="R101" s="183">
        <f>Q101*H101</f>
        <v>0</v>
      </c>
      <c r="S101" s="183">
        <v>0</v>
      </c>
      <c r="T101" s="184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85" t="s">
        <v>121</v>
      </c>
      <c r="AT101" s="185" t="s">
        <v>116</v>
      </c>
      <c r="AU101" s="185" t="s">
        <v>77</v>
      </c>
      <c r="AY101" s="18" t="s">
        <v>113</v>
      </c>
      <c r="BE101" s="186">
        <f>IF(N101="základní",J101,0)</f>
        <v>0</v>
      </c>
      <c r="BF101" s="186">
        <f>IF(N101="snížená",J101,0)</f>
        <v>0</v>
      </c>
      <c r="BG101" s="186">
        <f>IF(N101="zákl. přenesená",J101,0)</f>
        <v>0</v>
      </c>
      <c r="BH101" s="186">
        <f>IF(N101="sníž. přenesená",J101,0)</f>
        <v>0</v>
      </c>
      <c r="BI101" s="186">
        <f>IF(N101="nulová",J101,0)</f>
        <v>0</v>
      </c>
      <c r="BJ101" s="18" t="s">
        <v>77</v>
      </c>
      <c r="BK101" s="186">
        <f>ROUND(I101*H101,2)</f>
        <v>0</v>
      </c>
      <c r="BL101" s="18" t="s">
        <v>121</v>
      </c>
      <c r="BM101" s="185" t="s">
        <v>146</v>
      </c>
    </row>
    <row r="102" spans="1:65" s="2" customFormat="1">
      <c r="A102" s="35"/>
      <c r="B102" s="36"/>
      <c r="C102" s="37"/>
      <c r="D102" s="187" t="s">
        <v>123</v>
      </c>
      <c r="E102" s="37"/>
      <c r="F102" s="188" t="s">
        <v>147</v>
      </c>
      <c r="G102" s="37"/>
      <c r="H102" s="37"/>
      <c r="I102" s="189"/>
      <c r="J102" s="37"/>
      <c r="K102" s="37"/>
      <c r="L102" s="40"/>
      <c r="M102" s="190"/>
      <c r="N102" s="191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123</v>
      </c>
      <c r="AU102" s="18" t="s">
        <v>77</v>
      </c>
    </row>
    <row r="103" spans="1:65" s="13" customFormat="1">
      <c r="B103" s="192"/>
      <c r="C103" s="193"/>
      <c r="D103" s="194" t="s">
        <v>125</v>
      </c>
      <c r="E103" s="195" t="s">
        <v>19</v>
      </c>
      <c r="F103" s="196" t="s">
        <v>148</v>
      </c>
      <c r="G103" s="193"/>
      <c r="H103" s="197">
        <v>0.59899999999999998</v>
      </c>
      <c r="I103" s="198"/>
      <c r="J103" s="193"/>
      <c r="K103" s="193"/>
      <c r="L103" s="199"/>
      <c r="M103" s="200"/>
      <c r="N103" s="201"/>
      <c r="O103" s="201"/>
      <c r="P103" s="201"/>
      <c r="Q103" s="201"/>
      <c r="R103" s="201"/>
      <c r="S103" s="201"/>
      <c r="T103" s="202"/>
      <c r="AT103" s="203" t="s">
        <v>125</v>
      </c>
      <c r="AU103" s="203" t="s">
        <v>77</v>
      </c>
      <c r="AV103" s="13" t="s">
        <v>79</v>
      </c>
      <c r="AW103" s="13" t="s">
        <v>31</v>
      </c>
      <c r="AX103" s="13" t="s">
        <v>77</v>
      </c>
      <c r="AY103" s="203" t="s">
        <v>113</v>
      </c>
    </row>
    <row r="104" spans="1:65" s="2" customFormat="1" ht="14.45" customHeight="1">
      <c r="A104" s="35"/>
      <c r="B104" s="36"/>
      <c r="C104" s="174" t="s">
        <v>149</v>
      </c>
      <c r="D104" s="174" t="s">
        <v>116</v>
      </c>
      <c r="E104" s="175" t="s">
        <v>150</v>
      </c>
      <c r="F104" s="176" t="s">
        <v>151</v>
      </c>
      <c r="G104" s="177" t="s">
        <v>145</v>
      </c>
      <c r="H104" s="178">
        <v>0.59899999999999998</v>
      </c>
      <c r="I104" s="179"/>
      <c r="J104" s="180">
        <f>ROUND(I104*H104,2)</f>
        <v>0</v>
      </c>
      <c r="K104" s="176" t="s">
        <v>120</v>
      </c>
      <c r="L104" s="40"/>
      <c r="M104" s="181" t="s">
        <v>19</v>
      </c>
      <c r="N104" s="182" t="s">
        <v>40</v>
      </c>
      <c r="O104" s="65"/>
      <c r="P104" s="183">
        <f>O104*H104</f>
        <v>0</v>
      </c>
      <c r="Q104" s="183">
        <v>0</v>
      </c>
      <c r="R104" s="183">
        <f>Q104*H104</f>
        <v>0</v>
      </c>
      <c r="S104" s="183">
        <v>0</v>
      </c>
      <c r="T104" s="184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85" t="s">
        <v>121</v>
      </c>
      <c r="AT104" s="185" t="s">
        <v>116</v>
      </c>
      <c r="AU104" s="185" t="s">
        <v>77</v>
      </c>
      <c r="AY104" s="18" t="s">
        <v>113</v>
      </c>
      <c r="BE104" s="186">
        <f>IF(N104="základní",J104,0)</f>
        <v>0</v>
      </c>
      <c r="BF104" s="186">
        <f>IF(N104="snížená",J104,0)</f>
        <v>0</v>
      </c>
      <c r="BG104" s="186">
        <f>IF(N104="zákl. přenesená",J104,0)</f>
        <v>0</v>
      </c>
      <c r="BH104" s="186">
        <f>IF(N104="sníž. přenesená",J104,0)</f>
        <v>0</v>
      </c>
      <c r="BI104" s="186">
        <f>IF(N104="nulová",J104,0)</f>
        <v>0</v>
      </c>
      <c r="BJ104" s="18" t="s">
        <v>77</v>
      </c>
      <c r="BK104" s="186">
        <f>ROUND(I104*H104,2)</f>
        <v>0</v>
      </c>
      <c r="BL104" s="18" t="s">
        <v>121</v>
      </c>
      <c r="BM104" s="185" t="s">
        <v>152</v>
      </c>
    </row>
    <row r="105" spans="1:65" s="2" customFormat="1">
      <c r="A105" s="35"/>
      <c r="B105" s="36"/>
      <c r="C105" s="37"/>
      <c r="D105" s="187" t="s">
        <v>123</v>
      </c>
      <c r="E105" s="37"/>
      <c r="F105" s="188" t="s">
        <v>153</v>
      </c>
      <c r="G105" s="37"/>
      <c r="H105" s="37"/>
      <c r="I105" s="189"/>
      <c r="J105" s="37"/>
      <c r="K105" s="37"/>
      <c r="L105" s="40"/>
      <c r="M105" s="190"/>
      <c r="N105" s="191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123</v>
      </c>
      <c r="AU105" s="18" t="s">
        <v>77</v>
      </c>
    </row>
    <row r="106" spans="1:65" s="13" customFormat="1">
      <c r="B106" s="192"/>
      <c r="C106" s="193"/>
      <c r="D106" s="194" t="s">
        <v>125</v>
      </c>
      <c r="E106" s="195" t="s">
        <v>19</v>
      </c>
      <c r="F106" s="196" t="s">
        <v>148</v>
      </c>
      <c r="G106" s="193"/>
      <c r="H106" s="197">
        <v>0.59899999999999998</v>
      </c>
      <c r="I106" s="198"/>
      <c r="J106" s="193"/>
      <c r="K106" s="193"/>
      <c r="L106" s="199"/>
      <c r="M106" s="200"/>
      <c r="N106" s="201"/>
      <c r="O106" s="201"/>
      <c r="P106" s="201"/>
      <c r="Q106" s="201"/>
      <c r="R106" s="201"/>
      <c r="S106" s="201"/>
      <c r="T106" s="202"/>
      <c r="AT106" s="203" t="s">
        <v>125</v>
      </c>
      <c r="AU106" s="203" t="s">
        <v>77</v>
      </c>
      <c r="AV106" s="13" t="s">
        <v>79</v>
      </c>
      <c r="AW106" s="13" t="s">
        <v>31</v>
      </c>
      <c r="AX106" s="13" t="s">
        <v>77</v>
      </c>
      <c r="AY106" s="203" t="s">
        <v>113</v>
      </c>
    </row>
    <row r="107" spans="1:65" s="2" customFormat="1" ht="19.899999999999999" customHeight="1">
      <c r="A107" s="35"/>
      <c r="B107" s="36"/>
      <c r="C107" s="174" t="s">
        <v>8</v>
      </c>
      <c r="D107" s="174" t="s">
        <v>116</v>
      </c>
      <c r="E107" s="175" t="s">
        <v>154</v>
      </c>
      <c r="F107" s="176" t="s">
        <v>155</v>
      </c>
      <c r="G107" s="177" t="s">
        <v>145</v>
      </c>
      <c r="H107" s="178">
        <v>0.59899999999999998</v>
      </c>
      <c r="I107" s="179"/>
      <c r="J107" s="180">
        <f>ROUND(I107*H107,2)</f>
        <v>0</v>
      </c>
      <c r="K107" s="176" t="s">
        <v>19</v>
      </c>
      <c r="L107" s="40"/>
      <c r="M107" s="181" t="s">
        <v>19</v>
      </c>
      <c r="N107" s="182" t="s">
        <v>40</v>
      </c>
      <c r="O107" s="65"/>
      <c r="P107" s="183">
        <f>O107*H107</f>
        <v>0</v>
      </c>
      <c r="Q107" s="183">
        <v>0</v>
      </c>
      <c r="R107" s="183">
        <f>Q107*H107</f>
        <v>0</v>
      </c>
      <c r="S107" s="183">
        <v>0</v>
      </c>
      <c r="T107" s="184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85" t="s">
        <v>156</v>
      </c>
      <c r="AT107" s="185" t="s">
        <v>116</v>
      </c>
      <c r="AU107" s="185" t="s">
        <v>77</v>
      </c>
      <c r="AY107" s="18" t="s">
        <v>113</v>
      </c>
      <c r="BE107" s="186">
        <f>IF(N107="základní",J107,0)</f>
        <v>0</v>
      </c>
      <c r="BF107" s="186">
        <f>IF(N107="snížená",J107,0)</f>
        <v>0</v>
      </c>
      <c r="BG107" s="186">
        <f>IF(N107="zákl. přenesená",J107,0)</f>
        <v>0</v>
      </c>
      <c r="BH107" s="186">
        <f>IF(N107="sníž. přenesená",J107,0)</f>
        <v>0</v>
      </c>
      <c r="BI107" s="186">
        <f>IF(N107="nulová",J107,0)</f>
        <v>0</v>
      </c>
      <c r="BJ107" s="18" t="s">
        <v>77</v>
      </c>
      <c r="BK107" s="186">
        <f>ROUND(I107*H107,2)</f>
        <v>0</v>
      </c>
      <c r="BL107" s="18" t="s">
        <v>156</v>
      </c>
      <c r="BM107" s="185" t="s">
        <v>157</v>
      </c>
    </row>
    <row r="108" spans="1:65" s="13" customFormat="1">
      <c r="B108" s="192"/>
      <c r="C108" s="193"/>
      <c r="D108" s="194" t="s">
        <v>125</v>
      </c>
      <c r="E108" s="195" t="s">
        <v>19</v>
      </c>
      <c r="F108" s="196" t="s">
        <v>148</v>
      </c>
      <c r="G108" s="193"/>
      <c r="H108" s="197">
        <v>0.59899999999999998</v>
      </c>
      <c r="I108" s="198"/>
      <c r="J108" s="193"/>
      <c r="K108" s="193"/>
      <c r="L108" s="199"/>
      <c r="M108" s="200"/>
      <c r="N108" s="201"/>
      <c r="O108" s="201"/>
      <c r="P108" s="201"/>
      <c r="Q108" s="201"/>
      <c r="R108" s="201"/>
      <c r="S108" s="201"/>
      <c r="T108" s="202"/>
      <c r="AT108" s="203" t="s">
        <v>125</v>
      </c>
      <c r="AU108" s="203" t="s">
        <v>77</v>
      </c>
      <c r="AV108" s="13" t="s">
        <v>79</v>
      </c>
      <c r="AW108" s="13" t="s">
        <v>31</v>
      </c>
      <c r="AX108" s="13" t="s">
        <v>77</v>
      </c>
      <c r="AY108" s="203" t="s">
        <v>113</v>
      </c>
    </row>
    <row r="109" spans="1:65" s="2" customFormat="1" ht="19.899999999999999" customHeight="1">
      <c r="A109" s="35"/>
      <c r="B109" s="36"/>
      <c r="C109" s="174" t="s">
        <v>158</v>
      </c>
      <c r="D109" s="174" t="s">
        <v>116</v>
      </c>
      <c r="E109" s="175" t="s">
        <v>159</v>
      </c>
      <c r="F109" s="176" t="s">
        <v>160</v>
      </c>
      <c r="G109" s="177" t="s">
        <v>145</v>
      </c>
      <c r="H109" s="178">
        <v>0.59899999999999998</v>
      </c>
      <c r="I109" s="179"/>
      <c r="J109" s="180">
        <f>ROUND(I109*H109,2)</f>
        <v>0</v>
      </c>
      <c r="K109" s="176" t="s">
        <v>120</v>
      </c>
      <c r="L109" s="40"/>
      <c r="M109" s="181" t="s">
        <v>19</v>
      </c>
      <c r="N109" s="182" t="s">
        <v>40</v>
      </c>
      <c r="O109" s="65"/>
      <c r="P109" s="183">
        <f>O109*H109</f>
        <v>0</v>
      </c>
      <c r="Q109" s="183">
        <v>0</v>
      </c>
      <c r="R109" s="183">
        <f>Q109*H109</f>
        <v>0</v>
      </c>
      <c r="S109" s="183">
        <v>0</v>
      </c>
      <c r="T109" s="184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85" t="s">
        <v>121</v>
      </c>
      <c r="AT109" s="185" t="s">
        <v>116</v>
      </c>
      <c r="AU109" s="185" t="s">
        <v>77</v>
      </c>
      <c r="AY109" s="18" t="s">
        <v>113</v>
      </c>
      <c r="BE109" s="186">
        <f>IF(N109="základní",J109,0)</f>
        <v>0</v>
      </c>
      <c r="BF109" s="186">
        <f>IF(N109="snížená",J109,0)</f>
        <v>0</v>
      </c>
      <c r="BG109" s="186">
        <f>IF(N109="zákl. přenesená",J109,0)</f>
        <v>0</v>
      </c>
      <c r="BH109" s="186">
        <f>IF(N109="sníž. přenesená",J109,0)</f>
        <v>0</v>
      </c>
      <c r="BI109" s="186">
        <f>IF(N109="nulová",J109,0)</f>
        <v>0</v>
      </c>
      <c r="BJ109" s="18" t="s">
        <v>77</v>
      </c>
      <c r="BK109" s="186">
        <f>ROUND(I109*H109,2)</f>
        <v>0</v>
      </c>
      <c r="BL109" s="18" t="s">
        <v>121</v>
      </c>
      <c r="BM109" s="185" t="s">
        <v>161</v>
      </c>
    </row>
    <row r="110" spans="1:65" s="2" customFormat="1">
      <c r="A110" s="35"/>
      <c r="B110" s="36"/>
      <c r="C110" s="37"/>
      <c r="D110" s="187" t="s">
        <v>123</v>
      </c>
      <c r="E110" s="37"/>
      <c r="F110" s="188" t="s">
        <v>162</v>
      </c>
      <c r="G110" s="37"/>
      <c r="H110" s="37"/>
      <c r="I110" s="189"/>
      <c r="J110" s="37"/>
      <c r="K110" s="37"/>
      <c r="L110" s="40"/>
      <c r="M110" s="190"/>
      <c r="N110" s="191"/>
      <c r="O110" s="65"/>
      <c r="P110" s="65"/>
      <c r="Q110" s="65"/>
      <c r="R110" s="65"/>
      <c r="S110" s="65"/>
      <c r="T110" s="66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123</v>
      </c>
      <c r="AU110" s="18" t="s">
        <v>77</v>
      </c>
    </row>
    <row r="111" spans="1:65" s="13" customFormat="1">
      <c r="B111" s="192"/>
      <c r="C111" s="193"/>
      <c r="D111" s="194" t="s">
        <v>125</v>
      </c>
      <c r="E111" s="195" t="s">
        <v>19</v>
      </c>
      <c r="F111" s="196" t="s">
        <v>148</v>
      </c>
      <c r="G111" s="193"/>
      <c r="H111" s="197">
        <v>0.59899999999999998</v>
      </c>
      <c r="I111" s="198"/>
      <c r="J111" s="193"/>
      <c r="K111" s="193"/>
      <c r="L111" s="199"/>
      <c r="M111" s="200"/>
      <c r="N111" s="201"/>
      <c r="O111" s="201"/>
      <c r="P111" s="201"/>
      <c r="Q111" s="201"/>
      <c r="R111" s="201"/>
      <c r="S111" s="201"/>
      <c r="T111" s="202"/>
      <c r="AT111" s="203" t="s">
        <v>125</v>
      </c>
      <c r="AU111" s="203" t="s">
        <v>77</v>
      </c>
      <c r="AV111" s="13" t="s">
        <v>79</v>
      </c>
      <c r="AW111" s="13" t="s">
        <v>31</v>
      </c>
      <c r="AX111" s="13" t="s">
        <v>77</v>
      </c>
      <c r="AY111" s="203" t="s">
        <v>113</v>
      </c>
    </row>
    <row r="112" spans="1:65" s="12" customFormat="1" ht="22.9" customHeight="1">
      <c r="B112" s="158"/>
      <c r="C112" s="159"/>
      <c r="D112" s="160" t="s">
        <v>68</v>
      </c>
      <c r="E112" s="172" t="s">
        <v>163</v>
      </c>
      <c r="F112" s="172" t="s">
        <v>164</v>
      </c>
      <c r="G112" s="159"/>
      <c r="H112" s="159"/>
      <c r="I112" s="162"/>
      <c r="J112" s="173">
        <f>BK112</f>
        <v>0</v>
      </c>
      <c r="K112" s="159"/>
      <c r="L112" s="164"/>
      <c r="M112" s="165"/>
      <c r="N112" s="166"/>
      <c r="O112" s="166"/>
      <c r="P112" s="167">
        <f>SUM(P113:P133)</f>
        <v>0</v>
      </c>
      <c r="Q112" s="166"/>
      <c r="R112" s="167">
        <f>SUM(R113:R133)</f>
        <v>0</v>
      </c>
      <c r="S112" s="166"/>
      <c r="T112" s="168">
        <f>SUM(T113:T133)</f>
        <v>0</v>
      </c>
      <c r="AR112" s="169" t="s">
        <v>121</v>
      </c>
      <c r="AT112" s="170" t="s">
        <v>68</v>
      </c>
      <c r="AU112" s="170" t="s">
        <v>77</v>
      </c>
      <c r="AY112" s="169" t="s">
        <v>113</v>
      </c>
      <c r="BK112" s="171">
        <f>SUM(BK113:BK133)</f>
        <v>0</v>
      </c>
    </row>
    <row r="113" spans="1:65" s="2" customFormat="1" ht="22.15" customHeight="1">
      <c r="A113" s="35"/>
      <c r="B113" s="36"/>
      <c r="C113" s="174" t="s">
        <v>165</v>
      </c>
      <c r="D113" s="174" t="s">
        <v>116</v>
      </c>
      <c r="E113" s="175" t="s">
        <v>166</v>
      </c>
      <c r="F113" s="176" t="s">
        <v>167</v>
      </c>
      <c r="G113" s="177" t="s">
        <v>129</v>
      </c>
      <c r="H113" s="178">
        <v>500</v>
      </c>
      <c r="I113" s="179"/>
      <c r="J113" s="180">
        <f>ROUND(I113*H113,2)</f>
        <v>0</v>
      </c>
      <c r="K113" s="176" t="s">
        <v>120</v>
      </c>
      <c r="L113" s="40"/>
      <c r="M113" s="181" t="s">
        <v>19</v>
      </c>
      <c r="N113" s="182" t="s">
        <v>40</v>
      </c>
      <c r="O113" s="65"/>
      <c r="P113" s="183">
        <f>O113*H113</f>
        <v>0</v>
      </c>
      <c r="Q113" s="183">
        <v>0</v>
      </c>
      <c r="R113" s="183">
        <f>Q113*H113</f>
        <v>0</v>
      </c>
      <c r="S113" s="183">
        <v>0</v>
      </c>
      <c r="T113" s="184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85" t="s">
        <v>121</v>
      </c>
      <c r="AT113" s="185" t="s">
        <v>116</v>
      </c>
      <c r="AU113" s="185" t="s">
        <v>79</v>
      </c>
      <c r="AY113" s="18" t="s">
        <v>113</v>
      </c>
      <c r="BE113" s="186">
        <f>IF(N113="základní",J113,0)</f>
        <v>0</v>
      </c>
      <c r="BF113" s="186">
        <f>IF(N113="snížená",J113,0)</f>
        <v>0</v>
      </c>
      <c r="BG113" s="186">
        <f>IF(N113="zákl. přenesená",J113,0)</f>
        <v>0</v>
      </c>
      <c r="BH113" s="186">
        <f>IF(N113="sníž. přenesená",J113,0)</f>
        <v>0</v>
      </c>
      <c r="BI113" s="186">
        <f>IF(N113="nulová",J113,0)</f>
        <v>0</v>
      </c>
      <c r="BJ113" s="18" t="s">
        <v>77</v>
      </c>
      <c r="BK113" s="186">
        <f>ROUND(I113*H113,2)</f>
        <v>0</v>
      </c>
      <c r="BL113" s="18" t="s">
        <v>121</v>
      </c>
      <c r="BM113" s="185" t="s">
        <v>168</v>
      </c>
    </row>
    <row r="114" spans="1:65" s="2" customFormat="1">
      <c r="A114" s="35"/>
      <c r="B114" s="36"/>
      <c r="C114" s="37"/>
      <c r="D114" s="187" t="s">
        <v>123</v>
      </c>
      <c r="E114" s="37"/>
      <c r="F114" s="188" t="s">
        <v>169</v>
      </c>
      <c r="G114" s="37"/>
      <c r="H114" s="37"/>
      <c r="I114" s="189"/>
      <c r="J114" s="37"/>
      <c r="K114" s="37"/>
      <c r="L114" s="40"/>
      <c r="M114" s="190"/>
      <c r="N114" s="191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123</v>
      </c>
      <c r="AU114" s="18" t="s">
        <v>79</v>
      </c>
    </row>
    <row r="115" spans="1:65" s="2" customFormat="1" ht="19.5">
      <c r="A115" s="35"/>
      <c r="B115" s="36"/>
      <c r="C115" s="37"/>
      <c r="D115" s="194" t="s">
        <v>170</v>
      </c>
      <c r="E115" s="37"/>
      <c r="F115" s="215" t="s">
        <v>171</v>
      </c>
      <c r="G115" s="37"/>
      <c r="H115" s="37"/>
      <c r="I115" s="189"/>
      <c r="J115" s="37"/>
      <c r="K115" s="37"/>
      <c r="L115" s="40"/>
      <c r="M115" s="190"/>
      <c r="N115" s="191"/>
      <c r="O115" s="65"/>
      <c r="P115" s="65"/>
      <c r="Q115" s="65"/>
      <c r="R115" s="65"/>
      <c r="S115" s="65"/>
      <c r="T115" s="66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T115" s="18" t="s">
        <v>170</v>
      </c>
      <c r="AU115" s="18" t="s">
        <v>79</v>
      </c>
    </row>
    <row r="116" spans="1:65" s="13" customFormat="1">
      <c r="B116" s="192"/>
      <c r="C116" s="193"/>
      <c r="D116" s="194" t="s">
        <v>125</v>
      </c>
      <c r="E116" s="195" t="s">
        <v>19</v>
      </c>
      <c r="F116" s="196" t="s">
        <v>172</v>
      </c>
      <c r="G116" s="193"/>
      <c r="H116" s="197">
        <v>500</v>
      </c>
      <c r="I116" s="198"/>
      <c r="J116" s="193"/>
      <c r="K116" s="193"/>
      <c r="L116" s="199"/>
      <c r="M116" s="200"/>
      <c r="N116" s="201"/>
      <c r="O116" s="201"/>
      <c r="P116" s="201"/>
      <c r="Q116" s="201"/>
      <c r="R116" s="201"/>
      <c r="S116" s="201"/>
      <c r="T116" s="202"/>
      <c r="AT116" s="203" t="s">
        <v>125</v>
      </c>
      <c r="AU116" s="203" t="s">
        <v>79</v>
      </c>
      <c r="AV116" s="13" t="s">
        <v>79</v>
      </c>
      <c r="AW116" s="13" t="s">
        <v>31</v>
      </c>
      <c r="AX116" s="13" t="s">
        <v>69</v>
      </c>
      <c r="AY116" s="203" t="s">
        <v>113</v>
      </c>
    </row>
    <row r="117" spans="1:65" s="14" customFormat="1">
      <c r="B117" s="204"/>
      <c r="C117" s="205"/>
      <c r="D117" s="194" t="s">
        <v>125</v>
      </c>
      <c r="E117" s="206" t="s">
        <v>19</v>
      </c>
      <c r="F117" s="207" t="s">
        <v>133</v>
      </c>
      <c r="G117" s="205"/>
      <c r="H117" s="208">
        <v>500</v>
      </c>
      <c r="I117" s="209"/>
      <c r="J117" s="205"/>
      <c r="K117" s="205"/>
      <c r="L117" s="210"/>
      <c r="M117" s="211"/>
      <c r="N117" s="212"/>
      <c r="O117" s="212"/>
      <c r="P117" s="212"/>
      <c r="Q117" s="212"/>
      <c r="R117" s="212"/>
      <c r="S117" s="212"/>
      <c r="T117" s="213"/>
      <c r="AT117" s="214" t="s">
        <v>125</v>
      </c>
      <c r="AU117" s="214" t="s">
        <v>79</v>
      </c>
      <c r="AV117" s="14" t="s">
        <v>121</v>
      </c>
      <c r="AW117" s="14" t="s">
        <v>31</v>
      </c>
      <c r="AX117" s="14" t="s">
        <v>77</v>
      </c>
      <c r="AY117" s="214" t="s">
        <v>113</v>
      </c>
    </row>
    <row r="118" spans="1:65" s="2" customFormat="1" ht="22.15" customHeight="1">
      <c r="A118" s="35"/>
      <c r="B118" s="36"/>
      <c r="C118" s="174" t="s">
        <v>173</v>
      </c>
      <c r="D118" s="174" t="s">
        <v>116</v>
      </c>
      <c r="E118" s="175" t="s">
        <v>174</v>
      </c>
      <c r="F118" s="176" t="s">
        <v>175</v>
      </c>
      <c r="G118" s="177" t="s">
        <v>129</v>
      </c>
      <c r="H118" s="178">
        <v>500</v>
      </c>
      <c r="I118" s="179"/>
      <c r="J118" s="180">
        <f>ROUND(I118*H118,2)</f>
        <v>0</v>
      </c>
      <c r="K118" s="176" t="s">
        <v>176</v>
      </c>
      <c r="L118" s="40"/>
      <c r="M118" s="181" t="s">
        <v>19</v>
      </c>
      <c r="N118" s="182" t="s">
        <v>40</v>
      </c>
      <c r="O118" s="65"/>
      <c r="P118" s="183">
        <f>O118*H118</f>
        <v>0</v>
      </c>
      <c r="Q118" s="183">
        <v>0</v>
      </c>
      <c r="R118" s="183">
        <f>Q118*H118</f>
        <v>0</v>
      </c>
      <c r="S118" s="183">
        <v>0</v>
      </c>
      <c r="T118" s="184">
        <f>S118*H118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85" t="s">
        <v>156</v>
      </c>
      <c r="AT118" s="185" t="s">
        <v>116</v>
      </c>
      <c r="AU118" s="185" t="s">
        <v>79</v>
      </c>
      <c r="AY118" s="18" t="s">
        <v>113</v>
      </c>
      <c r="BE118" s="186">
        <f>IF(N118="základní",J118,0)</f>
        <v>0</v>
      </c>
      <c r="BF118" s="186">
        <f>IF(N118="snížená",J118,0)</f>
        <v>0</v>
      </c>
      <c r="BG118" s="186">
        <f>IF(N118="zákl. přenesená",J118,0)</f>
        <v>0</v>
      </c>
      <c r="BH118" s="186">
        <f>IF(N118="sníž. přenesená",J118,0)</f>
        <v>0</v>
      </c>
      <c r="BI118" s="186">
        <f>IF(N118="nulová",J118,0)</f>
        <v>0</v>
      </c>
      <c r="BJ118" s="18" t="s">
        <v>77</v>
      </c>
      <c r="BK118" s="186">
        <f>ROUND(I118*H118,2)</f>
        <v>0</v>
      </c>
      <c r="BL118" s="18" t="s">
        <v>156</v>
      </c>
      <c r="BM118" s="185" t="s">
        <v>177</v>
      </c>
    </row>
    <row r="119" spans="1:65" s="2" customFormat="1" ht="19.5">
      <c r="A119" s="35"/>
      <c r="B119" s="36"/>
      <c r="C119" s="37"/>
      <c r="D119" s="194" t="s">
        <v>170</v>
      </c>
      <c r="E119" s="37"/>
      <c r="F119" s="215" t="s">
        <v>178</v>
      </c>
      <c r="G119" s="37"/>
      <c r="H119" s="37"/>
      <c r="I119" s="189"/>
      <c r="J119" s="37"/>
      <c r="K119" s="37"/>
      <c r="L119" s="40"/>
      <c r="M119" s="190"/>
      <c r="N119" s="191"/>
      <c r="O119" s="65"/>
      <c r="P119" s="65"/>
      <c r="Q119" s="65"/>
      <c r="R119" s="65"/>
      <c r="S119" s="65"/>
      <c r="T119" s="66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170</v>
      </c>
      <c r="AU119" s="18" t="s">
        <v>79</v>
      </c>
    </row>
    <row r="120" spans="1:65" s="13" customFormat="1">
      <c r="B120" s="192"/>
      <c r="C120" s="193"/>
      <c r="D120" s="194" t="s">
        <v>125</v>
      </c>
      <c r="E120" s="195" t="s">
        <v>19</v>
      </c>
      <c r="F120" s="196" t="s">
        <v>172</v>
      </c>
      <c r="G120" s="193"/>
      <c r="H120" s="197">
        <v>500</v>
      </c>
      <c r="I120" s="198"/>
      <c r="J120" s="193"/>
      <c r="K120" s="193"/>
      <c r="L120" s="199"/>
      <c r="M120" s="200"/>
      <c r="N120" s="201"/>
      <c r="O120" s="201"/>
      <c r="P120" s="201"/>
      <c r="Q120" s="201"/>
      <c r="R120" s="201"/>
      <c r="S120" s="201"/>
      <c r="T120" s="202"/>
      <c r="AT120" s="203" t="s">
        <v>125</v>
      </c>
      <c r="AU120" s="203" t="s">
        <v>79</v>
      </c>
      <c r="AV120" s="13" t="s">
        <v>79</v>
      </c>
      <c r="AW120" s="13" t="s">
        <v>31</v>
      </c>
      <c r="AX120" s="13" t="s">
        <v>77</v>
      </c>
      <c r="AY120" s="203" t="s">
        <v>113</v>
      </c>
    </row>
    <row r="121" spans="1:65" s="2" customFormat="1" ht="22.15" customHeight="1">
      <c r="A121" s="35"/>
      <c r="B121" s="36"/>
      <c r="C121" s="174" t="s">
        <v>179</v>
      </c>
      <c r="D121" s="174" t="s">
        <v>116</v>
      </c>
      <c r="E121" s="175" t="s">
        <v>180</v>
      </c>
      <c r="F121" s="176" t="s">
        <v>181</v>
      </c>
      <c r="G121" s="177" t="s">
        <v>129</v>
      </c>
      <c r="H121" s="178">
        <v>400</v>
      </c>
      <c r="I121" s="179"/>
      <c r="J121" s="180">
        <f>ROUND(I121*H121,2)</f>
        <v>0</v>
      </c>
      <c r="K121" s="176" t="s">
        <v>176</v>
      </c>
      <c r="L121" s="40"/>
      <c r="M121" s="181" t="s">
        <v>19</v>
      </c>
      <c r="N121" s="182" t="s">
        <v>40</v>
      </c>
      <c r="O121" s="65"/>
      <c r="P121" s="183">
        <f>O121*H121</f>
        <v>0</v>
      </c>
      <c r="Q121" s="183">
        <v>0</v>
      </c>
      <c r="R121" s="183">
        <f>Q121*H121</f>
        <v>0</v>
      </c>
      <c r="S121" s="183">
        <v>0</v>
      </c>
      <c r="T121" s="184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85" t="s">
        <v>156</v>
      </c>
      <c r="AT121" s="185" t="s">
        <v>116</v>
      </c>
      <c r="AU121" s="185" t="s">
        <v>79</v>
      </c>
      <c r="AY121" s="18" t="s">
        <v>113</v>
      </c>
      <c r="BE121" s="186">
        <f>IF(N121="základní",J121,0)</f>
        <v>0</v>
      </c>
      <c r="BF121" s="186">
        <f>IF(N121="snížená",J121,0)</f>
        <v>0</v>
      </c>
      <c r="BG121" s="186">
        <f>IF(N121="zákl. přenesená",J121,0)</f>
        <v>0</v>
      </c>
      <c r="BH121" s="186">
        <f>IF(N121="sníž. přenesená",J121,0)</f>
        <v>0</v>
      </c>
      <c r="BI121" s="186">
        <f>IF(N121="nulová",J121,0)</f>
        <v>0</v>
      </c>
      <c r="BJ121" s="18" t="s">
        <v>77</v>
      </c>
      <c r="BK121" s="186">
        <f>ROUND(I121*H121,2)</f>
        <v>0</v>
      </c>
      <c r="BL121" s="18" t="s">
        <v>156</v>
      </c>
      <c r="BM121" s="185" t="s">
        <v>182</v>
      </c>
    </row>
    <row r="122" spans="1:65" s="2" customFormat="1" ht="29.25">
      <c r="A122" s="35"/>
      <c r="B122" s="36"/>
      <c r="C122" s="37"/>
      <c r="D122" s="194" t="s">
        <v>170</v>
      </c>
      <c r="E122" s="37"/>
      <c r="F122" s="215" t="s">
        <v>183</v>
      </c>
      <c r="G122" s="37"/>
      <c r="H122" s="37"/>
      <c r="I122" s="189"/>
      <c r="J122" s="37"/>
      <c r="K122" s="37"/>
      <c r="L122" s="40"/>
      <c r="M122" s="190"/>
      <c r="N122" s="191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170</v>
      </c>
      <c r="AU122" s="18" t="s">
        <v>79</v>
      </c>
    </row>
    <row r="123" spans="1:65" s="13" customFormat="1">
      <c r="B123" s="192"/>
      <c r="C123" s="193"/>
      <c r="D123" s="194" t="s">
        <v>125</v>
      </c>
      <c r="E123" s="195" t="s">
        <v>19</v>
      </c>
      <c r="F123" s="196" t="s">
        <v>184</v>
      </c>
      <c r="G123" s="193"/>
      <c r="H123" s="197">
        <v>400</v>
      </c>
      <c r="I123" s="198"/>
      <c r="J123" s="193"/>
      <c r="K123" s="193"/>
      <c r="L123" s="199"/>
      <c r="M123" s="200"/>
      <c r="N123" s="201"/>
      <c r="O123" s="201"/>
      <c r="P123" s="201"/>
      <c r="Q123" s="201"/>
      <c r="R123" s="201"/>
      <c r="S123" s="201"/>
      <c r="T123" s="202"/>
      <c r="AT123" s="203" t="s">
        <v>125</v>
      </c>
      <c r="AU123" s="203" t="s">
        <v>79</v>
      </c>
      <c r="AV123" s="13" t="s">
        <v>79</v>
      </c>
      <c r="AW123" s="13" t="s">
        <v>31</v>
      </c>
      <c r="AX123" s="13" t="s">
        <v>77</v>
      </c>
      <c r="AY123" s="203" t="s">
        <v>113</v>
      </c>
    </row>
    <row r="124" spans="1:65" s="2" customFormat="1" ht="22.15" customHeight="1">
      <c r="A124" s="35"/>
      <c r="B124" s="36"/>
      <c r="C124" s="174" t="s">
        <v>185</v>
      </c>
      <c r="D124" s="174" t="s">
        <v>116</v>
      </c>
      <c r="E124" s="175" t="s">
        <v>186</v>
      </c>
      <c r="F124" s="176" t="s">
        <v>187</v>
      </c>
      <c r="G124" s="177" t="s">
        <v>129</v>
      </c>
      <c r="H124" s="178">
        <v>240</v>
      </c>
      <c r="I124" s="179"/>
      <c r="J124" s="180">
        <f>ROUND(I124*H124,2)</f>
        <v>0</v>
      </c>
      <c r="K124" s="176" t="s">
        <v>176</v>
      </c>
      <c r="L124" s="40"/>
      <c r="M124" s="181" t="s">
        <v>19</v>
      </c>
      <c r="N124" s="182" t="s">
        <v>40</v>
      </c>
      <c r="O124" s="65"/>
      <c r="P124" s="183">
        <f>O124*H124</f>
        <v>0</v>
      </c>
      <c r="Q124" s="183">
        <v>0</v>
      </c>
      <c r="R124" s="183">
        <f>Q124*H124</f>
        <v>0</v>
      </c>
      <c r="S124" s="183">
        <v>0</v>
      </c>
      <c r="T124" s="184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85" t="s">
        <v>156</v>
      </c>
      <c r="AT124" s="185" t="s">
        <v>116</v>
      </c>
      <c r="AU124" s="185" t="s">
        <v>79</v>
      </c>
      <c r="AY124" s="18" t="s">
        <v>113</v>
      </c>
      <c r="BE124" s="186">
        <f>IF(N124="základní",J124,0)</f>
        <v>0</v>
      </c>
      <c r="BF124" s="186">
        <f>IF(N124="snížená",J124,0)</f>
        <v>0</v>
      </c>
      <c r="BG124" s="186">
        <f>IF(N124="zákl. přenesená",J124,0)</f>
        <v>0</v>
      </c>
      <c r="BH124" s="186">
        <f>IF(N124="sníž. přenesená",J124,0)</f>
        <v>0</v>
      </c>
      <c r="BI124" s="186">
        <f>IF(N124="nulová",J124,0)</f>
        <v>0</v>
      </c>
      <c r="BJ124" s="18" t="s">
        <v>77</v>
      </c>
      <c r="BK124" s="186">
        <f>ROUND(I124*H124,2)</f>
        <v>0</v>
      </c>
      <c r="BL124" s="18" t="s">
        <v>156</v>
      </c>
      <c r="BM124" s="185" t="s">
        <v>188</v>
      </c>
    </row>
    <row r="125" spans="1:65" s="2" customFormat="1" ht="29.25">
      <c r="A125" s="35"/>
      <c r="B125" s="36"/>
      <c r="C125" s="37"/>
      <c r="D125" s="194" t="s">
        <v>170</v>
      </c>
      <c r="E125" s="37"/>
      <c r="F125" s="215" t="s">
        <v>189</v>
      </c>
      <c r="G125" s="37"/>
      <c r="H125" s="37"/>
      <c r="I125" s="189"/>
      <c r="J125" s="37"/>
      <c r="K125" s="37"/>
      <c r="L125" s="40"/>
      <c r="M125" s="190"/>
      <c r="N125" s="191"/>
      <c r="O125" s="65"/>
      <c r="P125" s="65"/>
      <c r="Q125" s="65"/>
      <c r="R125" s="65"/>
      <c r="S125" s="65"/>
      <c r="T125" s="66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170</v>
      </c>
      <c r="AU125" s="18" t="s">
        <v>79</v>
      </c>
    </row>
    <row r="126" spans="1:65" s="13" customFormat="1">
      <c r="B126" s="192"/>
      <c r="C126" s="193"/>
      <c r="D126" s="194" t="s">
        <v>125</v>
      </c>
      <c r="E126" s="195" t="s">
        <v>19</v>
      </c>
      <c r="F126" s="196" t="s">
        <v>190</v>
      </c>
      <c r="G126" s="193"/>
      <c r="H126" s="197">
        <v>240</v>
      </c>
      <c r="I126" s="198"/>
      <c r="J126" s="193"/>
      <c r="K126" s="193"/>
      <c r="L126" s="199"/>
      <c r="M126" s="200"/>
      <c r="N126" s="201"/>
      <c r="O126" s="201"/>
      <c r="P126" s="201"/>
      <c r="Q126" s="201"/>
      <c r="R126" s="201"/>
      <c r="S126" s="201"/>
      <c r="T126" s="202"/>
      <c r="AT126" s="203" t="s">
        <v>125</v>
      </c>
      <c r="AU126" s="203" t="s">
        <v>79</v>
      </c>
      <c r="AV126" s="13" t="s">
        <v>79</v>
      </c>
      <c r="AW126" s="13" t="s">
        <v>31</v>
      </c>
      <c r="AX126" s="13" t="s">
        <v>77</v>
      </c>
      <c r="AY126" s="203" t="s">
        <v>113</v>
      </c>
    </row>
    <row r="127" spans="1:65" s="2" customFormat="1" ht="22.15" customHeight="1">
      <c r="A127" s="35"/>
      <c r="B127" s="36"/>
      <c r="C127" s="174" t="s">
        <v>191</v>
      </c>
      <c r="D127" s="174" t="s">
        <v>116</v>
      </c>
      <c r="E127" s="175" t="s">
        <v>192</v>
      </c>
      <c r="F127" s="176" t="s">
        <v>193</v>
      </c>
      <c r="G127" s="177" t="s">
        <v>119</v>
      </c>
      <c r="H127" s="178">
        <v>250</v>
      </c>
      <c r="I127" s="179"/>
      <c r="J127" s="180">
        <f>ROUND(I127*H127,2)</f>
        <v>0</v>
      </c>
      <c r="K127" s="176" t="s">
        <v>176</v>
      </c>
      <c r="L127" s="40"/>
      <c r="M127" s="181" t="s">
        <v>19</v>
      </c>
      <c r="N127" s="182" t="s">
        <v>40</v>
      </c>
      <c r="O127" s="65"/>
      <c r="P127" s="183">
        <f>O127*H127</f>
        <v>0</v>
      </c>
      <c r="Q127" s="183">
        <v>0</v>
      </c>
      <c r="R127" s="183">
        <f>Q127*H127</f>
        <v>0</v>
      </c>
      <c r="S127" s="183">
        <v>0</v>
      </c>
      <c r="T127" s="184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85" t="s">
        <v>156</v>
      </c>
      <c r="AT127" s="185" t="s">
        <v>116</v>
      </c>
      <c r="AU127" s="185" t="s">
        <v>79</v>
      </c>
      <c r="AY127" s="18" t="s">
        <v>113</v>
      </c>
      <c r="BE127" s="186">
        <f>IF(N127="základní",J127,0)</f>
        <v>0</v>
      </c>
      <c r="BF127" s="186">
        <f>IF(N127="snížená",J127,0)</f>
        <v>0</v>
      </c>
      <c r="BG127" s="186">
        <f>IF(N127="zákl. přenesená",J127,0)</f>
        <v>0</v>
      </c>
      <c r="BH127" s="186">
        <f>IF(N127="sníž. přenesená",J127,0)</f>
        <v>0</v>
      </c>
      <c r="BI127" s="186">
        <f>IF(N127="nulová",J127,0)</f>
        <v>0</v>
      </c>
      <c r="BJ127" s="18" t="s">
        <v>77</v>
      </c>
      <c r="BK127" s="186">
        <f>ROUND(I127*H127,2)</f>
        <v>0</v>
      </c>
      <c r="BL127" s="18" t="s">
        <v>156</v>
      </c>
      <c r="BM127" s="185" t="s">
        <v>194</v>
      </c>
    </row>
    <row r="128" spans="1:65" s="2" customFormat="1" ht="29.25">
      <c r="A128" s="35"/>
      <c r="B128" s="36"/>
      <c r="C128" s="37"/>
      <c r="D128" s="194" t="s">
        <v>170</v>
      </c>
      <c r="E128" s="37"/>
      <c r="F128" s="215" t="s">
        <v>195</v>
      </c>
      <c r="G128" s="37"/>
      <c r="H128" s="37"/>
      <c r="I128" s="189"/>
      <c r="J128" s="37"/>
      <c r="K128" s="37"/>
      <c r="L128" s="40"/>
      <c r="M128" s="190"/>
      <c r="N128" s="191"/>
      <c r="O128" s="65"/>
      <c r="P128" s="65"/>
      <c r="Q128" s="65"/>
      <c r="R128" s="65"/>
      <c r="S128" s="65"/>
      <c r="T128" s="66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170</v>
      </c>
      <c r="AU128" s="18" t="s">
        <v>79</v>
      </c>
    </row>
    <row r="129" spans="1:51" s="13" customFormat="1">
      <c r="B129" s="192"/>
      <c r="C129" s="193"/>
      <c r="D129" s="194" t="s">
        <v>125</v>
      </c>
      <c r="E129" s="195" t="s">
        <v>19</v>
      </c>
      <c r="F129" s="196" t="s">
        <v>196</v>
      </c>
      <c r="G129" s="193"/>
      <c r="H129" s="197">
        <v>80</v>
      </c>
      <c r="I129" s="198"/>
      <c r="J129" s="193"/>
      <c r="K129" s="193"/>
      <c r="L129" s="199"/>
      <c r="M129" s="200"/>
      <c r="N129" s="201"/>
      <c r="O129" s="201"/>
      <c r="P129" s="201"/>
      <c r="Q129" s="201"/>
      <c r="R129" s="201"/>
      <c r="S129" s="201"/>
      <c r="T129" s="202"/>
      <c r="AT129" s="203" t="s">
        <v>125</v>
      </c>
      <c r="AU129" s="203" t="s">
        <v>79</v>
      </c>
      <c r="AV129" s="13" t="s">
        <v>79</v>
      </c>
      <c r="AW129" s="13" t="s">
        <v>31</v>
      </c>
      <c r="AX129" s="13" t="s">
        <v>69</v>
      </c>
      <c r="AY129" s="203" t="s">
        <v>113</v>
      </c>
    </row>
    <row r="130" spans="1:51" s="13" customFormat="1">
      <c r="B130" s="192"/>
      <c r="C130" s="193"/>
      <c r="D130" s="194" t="s">
        <v>125</v>
      </c>
      <c r="E130" s="195" t="s">
        <v>19</v>
      </c>
      <c r="F130" s="196" t="s">
        <v>197</v>
      </c>
      <c r="G130" s="193"/>
      <c r="H130" s="197">
        <v>20</v>
      </c>
      <c r="I130" s="198"/>
      <c r="J130" s="193"/>
      <c r="K130" s="193"/>
      <c r="L130" s="199"/>
      <c r="M130" s="200"/>
      <c r="N130" s="201"/>
      <c r="O130" s="201"/>
      <c r="P130" s="201"/>
      <c r="Q130" s="201"/>
      <c r="R130" s="201"/>
      <c r="S130" s="201"/>
      <c r="T130" s="202"/>
      <c r="AT130" s="203" t="s">
        <v>125</v>
      </c>
      <c r="AU130" s="203" t="s">
        <v>79</v>
      </c>
      <c r="AV130" s="13" t="s">
        <v>79</v>
      </c>
      <c r="AW130" s="13" t="s">
        <v>31</v>
      </c>
      <c r="AX130" s="13" t="s">
        <v>69</v>
      </c>
      <c r="AY130" s="203" t="s">
        <v>113</v>
      </c>
    </row>
    <row r="131" spans="1:51" s="13" customFormat="1">
      <c r="B131" s="192"/>
      <c r="C131" s="193"/>
      <c r="D131" s="194" t="s">
        <v>125</v>
      </c>
      <c r="E131" s="195" t="s">
        <v>19</v>
      </c>
      <c r="F131" s="196" t="s">
        <v>198</v>
      </c>
      <c r="G131" s="193"/>
      <c r="H131" s="197">
        <v>30</v>
      </c>
      <c r="I131" s="198"/>
      <c r="J131" s="193"/>
      <c r="K131" s="193"/>
      <c r="L131" s="199"/>
      <c r="M131" s="200"/>
      <c r="N131" s="201"/>
      <c r="O131" s="201"/>
      <c r="P131" s="201"/>
      <c r="Q131" s="201"/>
      <c r="R131" s="201"/>
      <c r="S131" s="201"/>
      <c r="T131" s="202"/>
      <c r="AT131" s="203" t="s">
        <v>125</v>
      </c>
      <c r="AU131" s="203" t="s">
        <v>79</v>
      </c>
      <c r="AV131" s="13" t="s">
        <v>79</v>
      </c>
      <c r="AW131" s="13" t="s">
        <v>31</v>
      </c>
      <c r="AX131" s="13" t="s">
        <v>69</v>
      </c>
      <c r="AY131" s="203" t="s">
        <v>113</v>
      </c>
    </row>
    <row r="132" spans="1:51" s="13" customFormat="1">
      <c r="B132" s="192"/>
      <c r="C132" s="193"/>
      <c r="D132" s="194" t="s">
        <v>125</v>
      </c>
      <c r="E132" s="195" t="s">
        <v>19</v>
      </c>
      <c r="F132" s="196" t="s">
        <v>199</v>
      </c>
      <c r="G132" s="193"/>
      <c r="H132" s="197">
        <v>120</v>
      </c>
      <c r="I132" s="198"/>
      <c r="J132" s="193"/>
      <c r="K132" s="193"/>
      <c r="L132" s="199"/>
      <c r="M132" s="200"/>
      <c r="N132" s="201"/>
      <c r="O132" s="201"/>
      <c r="P132" s="201"/>
      <c r="Q132" s="201"/>
      <c r="R132" s="201"/>
      <c r="S132" s="201"/>
      <c r="T132" s="202"/>
      <c r="AT132" s="203" t="s">
        <v>125</v>
      </c>
      <c r="AU132" s="203" t="s">
        <v>79</v>
      </c>
      <c r="AV132" s="13" t="s">
        <v>79</v>
      </c>
      <c r="AW132" s="13" t="s">
        <v>31</v>
      </c>
      <c r="AX132" s="13" t="s">
        <v>69</v>
      </c>
      <c r="AY132" s="203" t="s">
        <v>113</v>
      </c>
    </row>
    <row r="133" spans="1:51" s="14" customFormat="1">
      <c r="B133" s="204"/>
      <c r="C133" s="205"/>
      <c r="D133" s="194" t="s">
        <v>125</v>
      </c>
      <c r="E133" s="206" t="s">
        <v>19</v>
      </c>
      <c r="F133" s="207" t="s">
        <v>133</v>
      </c>
      <c r="G133" s="205"/>
      <c r="H133" s="208">
        <v>250</v>
      </c>
      <c r="I133" s="209"/>
      <c r="J133" s="205"/>
      <c r="K133" s="205"/>
      <c r="L133" s="210"/>
      <c r="M133" s="216"/>
      <c r="N133" s="217"/>
      <c r="O133" s="217"/>
      <c r="P133" s="217"/>
      <c r="Q133" s="217"/>
      <c r="R133" s="217"/>
      <c r="S133" s="217"/>
      <c r="T133" s="218"/>
      <c r="AT133" s="214" t="s">
        <v>125</v>
      </c>
      <c r="AU133" s="214" t="s">
        <v>79</v>
      </c>
      <c r="AV133" s="14" t="s">
        <v>121</v>
      </c>
      <c r="AW133" s="14" t="s">
        <v>31</v>
      </c>
      <c r="AX133" s="14" t="s">
        <v>77</v>
      </c>
      <c r="AY133" s="214" t="s">
        <v>113</v>
      </c>
    </row>
    <row r="134" spans="1:51" s="2" customFormat="1" ht="6.95" customHeight="1">
      <c r="A134" s="35"/>
      <c r="B134" s="48"/>
      <c r="C134" s="49"/>
      <c r="D134" s="49"/>
      <c r="E134" s="49"/>
      <c r="F134" s="49"/>
      <c r="G134" s="49"/>
      <c r="H134" s="49"/>
      <c r="I134" s="49"/>
      <c r="J134" s="49"/>
      <c r="K134" s="49"/>
      <c r="L134" s="40"/>
      <c r="M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</sheetData>
  <sheetProtection algorithmName="SHA-512" hashValue="4YjW2J1iqhDndwOVTWT8osTVqUWoAG31H/4IfumD+YXlwOegKweuS5QxBA2lDZM2CunnS6dRXXGDOIjjAPojHw==" saltValue="oOWIWiRVQR9Yq/IFXhcWB1Oubg8nNiflp+6QZ5xPPTl6dONG0lldU9VVedxCYHL3w+bLGJoskf/fg7PBb+NhtA==" spinCount="100000" sheet="1" objects="1" scenarios="1" formatColumns="0" formatRows="0" autoFilter="0"/>
  <autoFilter ref="C83:K133" xr:uid="{00000000-0009-0000-0000-000001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100-000000000000}"/>
    <hyperlink ref="F91" r:id="rId2" xr:uid="{00000000-0004-0000-0100-000001000000}"/>
    <hyperlink ref="F95" r:id="rId3" xr:uid="{00000000-0004-0000-0100-000002000000}"/>
    <hyperlink ref="F102" r:id="rId4" xr:uid="{00000000-0004-0000-0100-000003000000}"/>
    <hyperlink ref="F105" r:id="rId5" xr:uid="{00000000-0004-0000-0100-000004000000}"/>
    <hyperlink ref="F110" r:id="rId6" xr:uid="{00000000-0004-0000-0100-000005000000}"/>
    <hyperlink ref="F114" r:id="rId7" xr:uid="{00000000-0004-0000-0100-00000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21"/>
  <sheetViews>
    <sheetView showGridLines="0" workbookViewId="0"/>
  </sheetViews>
  <sheetFormatPr defaultRowHeight="11.2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AT2" s="18" t="s">
        <v>82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86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52" t="str">
        <f>'Rekapitulace stavby'!K6</f>
        <v>Údržba HOZ Holasovice - PŠ</v>
      </c>
      <c r="F7" s="353"/>
      <c r="G7" s="353"/>
      <c r="H7" s="353"/>
      <c r="L7" s="21"/>
    </row>
    <row r="8" spans="1:46" s="2" customFormat="1" ht="12" customHeight="1">
      <c r="A8" s="35"/>
      <c r="B8" s="40"/>
      <c r="C8" s="35"/>
      <c r="D8" s="106" t="s">
        <v>87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4" t="s">
        <v>200</v>
      </c>
      <c r="F9" s="355"/>
      <c r="G9" s="355"/>
      <c r="H9" s="355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22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 xml:space="preserve"> 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6" t="str">
        <f>'Rekapitulace stavby'!E14</f>
        <v>Vyplň údaj</v>
      </c>
      <c r="F18" s="357"/>
      <c r="G18" s="357"/>
      <c r="H18" s="357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8" t="s">
        <v>19</v>
      </c>
      <c r="F27" s="358"/>
      <c r="G27" s="358"/>
      <c r="H27" s="358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ROUND(J83,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ROUND((SUM(BE83:BE120)),  2)</f>
        <v>0</v>
      </c>
      <c r="G33" s="35"/>
      <c r="H33" s="35"/>
      <c r="I33" s="119">
        <v>0.21</v>
      </c>
      <c r="J33" s="118">
        <f>ROUND(((SUM(BE83:BE120))*I33),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ROUND((SUM(BF83:BF120)),  2)</f>
        <v>0</v>
      </c>
      <c r="G34" s="35"/>
      <c r="H34" s="35"/>
      <c r="I34" s="119">
        <v>0.12</v>
      </c>
      <c r="J34" s="118">
        <f>ROUND(((SUM(BF83:BF120))*I34),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ROUND((SUM(BG83:BG120)),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ROUND((SUM(BH83:BH120)),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ROUND((SUM(BI83:BI120)),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89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0" t="str">
        <f>E7</f>
        <v>Údržba HOZ Holasovice - PŠ</v>
      </c>
      <c r="F48" s="351"/>
      <c r="G48" s="351"/>
      <c r="H48" s="351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87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9" t="str">
        <f>E9</f>
        <v>SO2 - HMZ LODENICE B</v>
      </c>
      <c r="F50" s="349"/>
      <c r="G50" s="349"/>
      <c r="H50" s="349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Holasovice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24</v>
      </c>
      <c r="D54" s="37"/>
      <c r="E54" s="37"/>
      <c r="F54" s="28" t="str">
        <f>E15</f>
        <v xml:space="preserve"> </v>
      </c>
      <c r="G54" s="37"/>
      <c r="H54" s="37"/>
      <c r="I54" s="30" t="s">
        <v>30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90</v>
      </c>
      <c r="D57" s="132"/>
      <c r="E57" s="132"/>
      <c r="F57" s="132"/>
      <c r="G57" s="132"/>
      <c r="H57" s="132"/>
      <c r="I57" s="132"/>
      <c r="J57" s="133" t="s">
        <v>91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92</v>
      </c>
    </row>
    <row r="60" spans="1:47" s="9" customFormat="1" ht="24.95" customHeight="1">
      <c r="B60" s="135"/>
      <c r="C60" s="136"/>
      <c r="D60" s="137" t="s">
        <v>93</v>
      </c>
      <c r="E60" s="138"/>
      <c r="F60" s="138"/>
      <c r="G60" s="138"/>
      <c r="H60" s="138"/>
      <c r="I60" s="138"/>
      <c r="J60" s="139">
        <f>J84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94</v>
      </c>
      <c r="E61" s="144"/>
      <c r="F61" s="144"/>
      <c r="G61" s="144"/>
      <c r="H61" s="144"/>
      <c r="I61" s="144"/>
      <c r="J61" s="145">
        <f>J85</f>
        <v>0</v>
      </c>
      <c r="K61" s="142"/>
      <c r="L61" s="146"/>
    </row>
    <row r="62" spans="1:47" s="9" customFormat="1" ht="24.95" customHeight="1">
      <c r="B62" s="135"/>
      <c r="C62" s="136"/>
      <c r="D62" s="137" t="s">
        <v>96</v>
      </c>
      <c r="E62" s="138"/>
      <c r="F62" s="138"/>
      <c r="G62" s="138"/>
      <c r="H62" s="138"/>
      <c r="I62" s="138"/>
      <c r="J62" s="139">
        <f>J99</f>
        <v>0</v>
      </c>
      <c r="K62" s="136"/>
      <c r="L62" s="140"/>
    </row>
    <row r="63" spans="1:47" s="10" customFormat="1" ht="19.899999999999999" customHeight="1">
      <c r="B63" s="141"/>
      <c r="C63" s="142"/>
      <c r="D63" s="143" t="s">
        <v>97</v>
      </c>
      <c r="E63" s="144"/>
      <c r="F63" s="144"/>
      <c r="G63" s="144"/>
      <c r="H63" s="144"/>
      <c r="I63" s="144"/>
      <c r="J63" s="145">
        <f>J109</f>
        <v>0</v>
      </c>
      <c r="K63" s="142"/>
      <c r="L63" s="146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7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98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4.45" customHeight="1">
      <c r="A73" s="35"/>
      <c r="B73" s="36"/>
      <c r="C73" s="37"/>
      <c r="D73" s="37"/>
      <c r="E73" s="350" t="str">
        <f>E7</f>
        <v>Údržba HOZ Holasovice - PŠ</v>
      </c>
      <c r="F73" s="351"/>
      <c r="G73" s="351"/>
      <c r="H73" s="351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87</v>
      </c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5.6" customHeight="1">
      <c r="A75" s="35"/>
      <c r="B75" s="36"/>
      <c r="C75" s="37"/>
      <c r="D75" s="37"/>
      <c r="E75" s="319" t="str">
        <f>E9</f>
        <v>SO2 - HMZ LODENICE B</v>
      </c>
      <c r="F75" s="349"/>
      <c r="G75" s="349"/>
      <c r="H75" s="349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Holasovice</v>
      </c>
      <c r="G77" s="37"/>
      <c r="H77" s="37"/>
      <c r="I77" s="30" t="s">
        <v>23</v>
      </c>
      <c r="J77" s="60" t="str">
        <f>IF(J12="","",J12)</f>
        <v>Vyplň údaj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6" customHeight="1">
      <c r="A79" s="35"/>
      <c r="B79" s="36"/>
      <c r="C79" s="30" t="s">
        <v>24</v>
      </c>
      <c r="D79" s="37"/>
      <c r="E79" s="37"/>
      <c r="F79" s="28" t="str">
        <f>E15</f>
        <v xml:space="preserve"> </v>
      </c>
      <c r="G79" s="37"/>
      <c r="H79" s="37"/>
      <c r="I79" s="30" t="s">
        <v>30</v>
      </c>
      <c r="J79" s="33" t="str">
        <f>E21</f>
        <v xml:space="preserve"> </v>
      </c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6" customHeight="1">
      <c r="A80" s="35"/>
      <c r="B80" s="36"/>
      <c r="C80" s="30" t="s">
        <v>28</v>
      </c>
      <c r="D80" s="37"/>
      <c r="E80" s="37"/>
      <c r="F80" s="28" t="str">
        <f>IF(E18="","",E18)</f>
        <v>Vyplň údaj</v>
      </c>
      <c r="G80" s="37"/>
      <c r="H80" s="37"/>
      <c r="I80" s="30" t="s">
        <v>32</v>
      </c>
      <c r="J80" s="33" t="str">
        <f>E24</f>
        <v xml:space="preserve"> 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47"/>
      <c r="B82" s="148"/>
      <c r="C82" s="149" t="s">
        <v>99</v>
      </c>
      <c r="D82" s="150" t="s">
        <v>54</v>
      </c>
      <c r="E82" s="150" t="s">
        <v>50</v>
      </c>
      <c r="F82" s="150" t="s">
        <v>51</v>
      </c>
      <c r="G82" s="150" t="s">
        <v>100</v>
      </c>
      <c r="H82" s="150" t="s">
        <v>101</v>
      </c>
      <c r="I82" s="150" t="s">
        <v>102</v>
      </c>
      <c r="J82" s="150" t="s">
        <v>91</v>
      </c>
      <c r="K82" s="151" t="s">
        <v>103</v>
      </c>
      <c r="L82" s="152"/>
      <c r="M82" s="69" t="s">
        <v>19</v>
      </c>
      <c r="N82" s="70" t="s">
        <v>39</v>
      </c>
      <c r="O82" s="70" t="s">
        <v>104</v>
      </c>
      <c r="P82" s="70" t="s">
        <v>105</v>
      </c>
      <c r="Q82" s="70" t="s">
        <v>106</v>
      </c>
      <c r="R82" s="70" t="s">
        <v>107</v>
      </c>
      <c r="S82" s="70" t="s">
        <v>108</v>
      </c>
      <c r="T82" s="71" t="s">
        <v>109</v>
      </c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65" s="2" customFormat="1" ht="22.9" customHeight="1">
      <c r="A83" s="35"/>
      <c r="B83" s="36"/>
      <c r="C83" s="76" t="s">
        <v>110</v>
      </c>
      <c r="D83" s="37"/>
      <c r="E83" s="37"/>
      <c r="F83" s="37"/>
      <c r="G83" s="37"/>
      <c r="H83" s="37"/>
      <c r="I83" s="37"/>
      <c r="J83" s="153">
        <f>BK83</f>
        <v>0</v>
      </c>
      <c r="K83" s="37"/>
      <c r="L83" s="40"/>
      <c r="M83" s="72"/>
      <c r="N83" s="154"/>
      <c r="O83" s="73"/>
      <c r="P83" s="155">
        <f>P84+P99</f>
        <v>0</v>
      </c>
      <c r="Q83" s="73"/>
      <c r="R83" s="155">
        <f>R84+R99</f>
        <v>0</v>
      </c>
      <c r="S83" s="73"/>
      <c r="T83" s="156">
        <f>T84+T99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68</v>
      </c>
      <c r="AU83" s="18" t="s">
        <v>92</v>
      </c>
      <c r="BK83" s="157">
        <f>BK84+BK99</f>
        <v>0</v>
      </c>
    </row>
    <row r="84" spans="1:65" s="12" customFormat="1" ht="25.9" customHeight="1">
      <c r="B84" s="158"/>
      <c r="C84" s="159"/>
      <c r="D84" s="160" t="s">
        <v>68</v>
      </c>
      <c r="E84" s="161" t="s">
        <v>111</v>
      </c>
      <c r="F84" s="161" t="s">
        <v>112</v>
      </c>
      <c r="G84" s="159"/>
      <c r="H84" s="159"/>
      <c r="I84" s="162"/>
      <c r="J84" s="163">
        <f>BK84</f>
        <v>0</v>
      </c>
      <c r="K84" s="159"/>
      <c r="L84" s="164"/>
      <c r="M84" s="165"/>
      <c r="N84" s="166"/>
      <c r="O84" s="166"/>
      <c r="P84" s="167">
        <f>P85</f>
        <v>0</v>
      </c>
      <c r="Q84" s="166"/>
      <c r="R84" s="167">
        <f>R85</f>
        <v>0</v>
      </c>
      <c r="S84" s="166"/>
      <c r="T84" s="168">
        <f>T85</f>
        <v>0</v>
      </c>
      <c r="AR84" s="169" t="s">
        <v>77</v>
      </c>
      <c r="AT84" s="170" t="s">
        <v>68</v>
      </c>
      <c r="AU84" s="170" t="s">
        <v>69</v>
      </c>
      <c r="AY84" s="169" t="s">
        <v>113</v>
      </c>
      <c r="BK84" s="171">
        <f>BK85</f>
        <v>0</v>
      </c>
    </row>
    <row r="85" spans="1:65" s="12" customFormat="1" ht="22.9" customHeight="1">
      <c r="B85" s="158"/>
      <c r="C85" s="159"/>
      <c r="D85" s="160" t="s">
        <v>68</v>
      </c>
      <c r="E85" s="172" t="s">
        <v>77</v>
      </c>
      <c r="F85" s="172" t="s">
        <v>114</v>
      </c>
      <c r="G85" s="159"/>
      <c r="H85" s="159"/>
      <c r="I85" s="162"/>
      <c r="J85" s="173">
        <f>BK85</f>
        <v>0</v>
      </c>
      <c r="K85" s="159"/>
      <c r="L85" s="164"/>
      <c r="M85" s="165"/>
      <c r="N85" s="166"/>
      <c r="O85" s="166"/>
      <c r="P85" s="167">
        <f>SUM(P86:P98)</f>
        <v>0</v>
      </c>
      <c r="Q85" s="166"/>
      <c r="R85" s="167">
        <f>SUM(R86:R98)</f>
        <v>0</v>
      </c>
      <c r="S85" s="166"/>
      <c r="T85" s="168">
        <f>SUM(T86:T98)</f>
        <v>0</v>
      </c>
      <c r="AR85" s="169" t="s">
        <v>77</v>
      </c>
      <c r="AT85" s="170" t="s">
        <v>68</v>
      </c>
      <c r="AU85" s="170" t="s">
        <v>77</v>
      </c>
      <c r="AY85" s="169" t="s">
        <v>113</v>
      </c>
      <c r="BK85" s="171">
        <f>SUM(BK86:BK98)</f>
        <v>0</v>
      </c>
    </row>
    <row r="86" spans="1:65" s="2" customFormat="1" ht="22.15" customHeight="1">
      <c r="A86" s="35"/>
      <c r="B86" s="36"/>
      <c r="C86" s="174" t="s">
        <v>191</v>
      </c>
      <c r="D86" s="174" t="s">
        <v>116</v>
      </c>
      <c r="E86" s="175" t="s">
        <v>201</v>
      </c>
      <c r="F86" s="176" t="s">
        <v>202</v>
      </c>
      <c r="G86" s="177" t="s">
        <v>119</v>
      </c>
      <c r="H86" s="178">
        <v>206.02500000000001</v>
      </c>
      <c r="I86" s="179"/>
      <c r="J86" s="180">
        <f>ROUND(I86*H86,2)</f>
        <v>0</v>
      </c>
      <c r="K86" s="176" t="s">
        <v>120</v>
      </c>
      <c r="L86" s="40"/>
      <c r="M86" s="181" t="s">
        <v>19</v>
      </c>
      <c r="N86" s="182" t="s">
        <v>40</v>
      </c>
      <c r="O86" s="65"/>
      <c r="P86" s="183">
        <f>O86*H86</f>
        <v>0</v>
      </c>
      <c r="Q86" s="183">
        <v>0</v>
      </c>
      <c r="R86" s="183">
        <f>Q86*H86</f>
        <v>0</v>
      </c>
      <c r="S86" s="183">
        <v>0</v>
      </c>
      <c r="T86" s="184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5" t="s">
        <v>121</v>
      </c>
      <c r="AT86" s="185" t="s">
        <v>116</v>
      </c>
      <c r="AU86" s="185" t="s">
        <v>79</v>
      </c>
      <c r="AY86" s="18" t="s">
        <v>113</v>
      </c>
      <c r="BE86" s="186">
        <f>IF(N86="základní",J86,0)</f>
        <v>0</v>
      </c>
      <c r="BF86" s="186">
        <f>IF(N86="snížená",J86,0)</f>
        <v>0</v>
      </c>
      <c r="BG86" s="186">
        <f>IF(N86="zákl. přenesená",J86,0)</f>
        <v>0</v>
      </c>
      <c r="BH86" s="186">
        <f>IF(N86="sníž. přenesená",J86,0)</f>
        <v>0</v>
      </c>
      <c r="BI86" s="186">
        <f>IF(N86="nulová",J86,0)</f>
        <v>0</v>
      </c>
      <c r="BJ86" s="18" t="s">
        <v>77</v>
      </c>
      <c r="BK86" s="186">
        <f>ROUND(I86*H86,2)</f>
        <v>0</v>
      </c>
      <c r="BL86" s="18" t="s">
        <v>121</v>
      </c>
      <c r="BM86" s="185" t="s">
        <v>203</v>
      </c>
    </row>
    <row r="87" spans="1:65" s="2" customFormat="1">
      <c r="A87" s="35"/>
      <c r="B87" s="36"/>
      <c r="C87" s="37"/>
      <c r="D87" s="187" t="s">
        <v>123</v>
      </c>
      <c r="E87" s="37"/>
      <c r="F87" s="188" t="s">
        <v>204</v>
      </c>
      <c r="G87" s="37"/>
      <c r="H87" s="37"/>
      <c r="I87" s="189"/>
      <c r="J87" s="37"/>
      <c r="K87" s="37"/>
      <c r="L87" s="40"/>
      <c r="M87" s="190"/>
      <c r="N87" s="191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123</v>
      </c>
      <c r="AU87" s="18" t="s">
        <v>79</v>
      </c>
    </row>
    <row r="88" spans="1:65" s="13" customFormat="1">
      <c r="B88" s="192"/>
      <c r="C88" s="193"/>
      <c r="D88" s="194" t="s">
        <v>125</v>
      </c>
      <c r="E88" s="195" t="s">
        <v>19</v>
      </c>
      <c r="F88" s="196" t="s">
        <v>205</v>
      </c>
      <c r="G88" s="193"/>
      <c r="H88" s="197">
        <v>206.02500000000001</v>
      </c>
      <c r="I88" s="198"/>
      <c r="J88" s="193"/>
      <c r="K88" s="193"/>
      <c r="L88" s="199"/>
      <c r="M88" s="200"/>
      <c r="N88" s="201"/>
      <c r="O88" s="201"/>
      <c r="P88" s="201"/>
      <c r="Q88" s="201"/>
      <c r="R88" s="201"/>
      <c r="S88" s="201"/>
      <c r="T88" s="202"/>
      <c r="AT88" s="203" t="s">
        <v>125</v>
      </c>
      <c r="AU88" s="203" t="s">
        <v>79</v>
      </c>
      <c r="AV88" s="13" t="s">
        <v>79</v>
      </c>
      <c r="AW88" s="13" t="s">
        <v>31</v>
      </c>
      <c r="AX88" s="13" t="s">
        <v>77</v>
      </c>
      <c r="AY88" s="203" t="s">
        <v>113</v>
      </c>
    </row>
    <row r="89" spans="1:65" s="2" customFormat="1" ht="19.899999999999999" customHeight="1">
      <c r="A89" s="35"/>
      <c r="B89" s="36"/>
      <c r="C89" s="174" t="s">
        <v>77</v>
      </c>
      <c r="D89" s="174" t="s">
        <v>116</v>
      </c>
      <c r="E89" s="175" t="s">
        <v>127</v>
      </c>
      <c r="F89" s="176" t="s">
        <v>128</v>
      </c>
      <c r="G89" s="177" t="s">
        <v>129</v>
      </c>
      <c r="H89" s="178">
        <v>201</v>
      </c>
      <c r="I89" s="179"/>
      <c r="J89" s="180">
        <f>ROUND(I89*H89,2)</f>
        <v>0</v>
      </c>
      <c r="K89" s="176" t="s">
        <v>120</v>
      </c>
      <c r="L89" s="40"/>
      <c r="M89" s="181" t="s">
        <v>19</v>
      </c>
      <c r="N89" s="182" t="s">
        <v>40</v>
      </c>
      <c r="O89" s="65"/>
      <c r="P89" s="183">
        <f>O89*H89</f>
        <v>0</v>
      </c>
      <c r="Q89" s="183">
        <v>0</v>
      </c>
      <c r="R89" s="183">
        <f>Q89*H89</f>
        <v>0</v>
      </c>
      <c r="S89" s="183">
        <v>0</v>
      </c>
      <c r="T89" s="184">
        <f>S89*H89</f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R89" s="185" t="s">
        <v>121</v>
      </c>
      <c r="AT89" s="185" t="s">
        <v>116</v>
      </c>
      <c r="AU89" s="185" t="s">
        <v>79</v>
      </c>
      <c r="AY89" s="18" t="s">
        <v>113</v>
      </c>
      <c r="BE89" s="186">
        <f>IF(N89="základní",J89,0)</f>
        <v>0</v>
      </c>
      <c r="BF89" s="186">
        <f>IF(N89="snížená",J89,0)</f>
        <v>0</v>
      </c>
      <c r="BG89" s="186">
        <f>IF(N89="zákl. přenesená",J89,0)</f>
        <v>0</v>
      </c>
      <c r="BH89" s="186">
        <f>IF(N89="sníž. přenesená",J89,0)</f>
        <v>0</v>
      </c>
      <c r="BI89" s="186">
        <f>IF(N89="nulová",J89,0)</f>
        <v>0</v>
      </c>
      <c r="BJ89" s="18" t="s">
        <v>77</v>
      </c>
      <c r="BK89" s="186">
        <f>ROUND(I89*H89,2)</f>
        <v>0</v>
      </c>
      <c r="BL89" s="18" t="s">
        <v>121</v>
      </c>
      <c r="BM89" s="185" t="s">
        <v>206</v>
      </c>
    </row>
    <row r="90" spans="1:65" s="2" customFormat="1">
      <c r="A90" s="35"/>
      <c r="B90" s="36"/>
      <c r="C90" s="37"/>
      <c r="D90" s="187" t="s">
        <v>123</v>
      </c>
      <c r="E90" s="37"/>
      <c r="F90" s="188" t="s">
        <v>131</v>
      </c>
      <c r="G90" s="37"/>
      <c r="H90" s="37"/>
      <c r="I90" s="189"/>
      <c r="J90" s="37"/>
      <c r="K90" s="37"/>
      <c r="L90" s="40"/>
      <c r="M90" s="190"/>
      <c r="N90" s="191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123</v>
      </c>
      <c r="AU90" s="18" t="s">
        <v>79</v>
      </c>
    </row>
    <row r="91" spans="1:65" s="13" customFormat="1">
      <c r="B91" s="192"/>
      <c r="C91" s="193"/>
      <c r="D91" s="194" t="s">
        <v>125</v>
      </c>
      <c r="E91" s="195" t="s">
        <v>19</v>
      </c>
      <c r="F91" s="196" t="s">
        <v>207</v>
      </c>
      <c r="G91" s="193"/>
      <c r="H91" s="197">
        <v>100.5</v>
      </c>
      <c r="I91" s="198"/>
      <c r="J91" s="193"/>
      <c r="K91" s="193"/>
      <c r="L91" s="199"/>
      <c r="M91" s="200"/>
      <c r="N91" s="201"/>
      <c r="O91" s="201"/>
      <c r="P91" s="201"/>
      <c r="Q91" s="201"/>
      <c r="R91" s="201"/>
      <c r="S91" s="201"/>
      <c r="T91" s="202"/>
      <c r="AT91" s="203" t="s">
        <v>125</v>
      </c>
      <c r="AU91" s="203" t="s">
        <v>79</v>
      </c>
      <c r="AV91" s="13" t="s">
        <v>79</v>
      </c>
      <c r="AW91" s="13" t="s">
        <v>31</v>
      </c>
      <c r="AX91" s="13" t="s">
        <v>69</v>
      </c>
      <c r="AY91" s="203" t="s">
        <v>113</v>
      </c>
    </row>
    <row r="92" spans="1:65" s="13" customFormat="1">
      <c r="B92" s="192"/>
      <c r="C92" s="193"/>
      <c r="D92" s="194" t="s">
        <v>125</v>
      </c>
      <c r="E92" s="195" t="s">
        <v>19</v>
      </c>
      <c r="F92" s="196" t="s">
        <v>207</v>
      </c>
      <c r="G92" s="193"/>
      <c r="H92" s="197">
        <v>100.5</v>
      </c>
      <c r="I92" s="198"/>
      <c r="J92" s="193"/>
      <c r="K92" s="193"/>
      <c r="L92" s="199"/>
      <c r="M92" s="200"/>
      <c r="N92" s="201"/>
      <c r="O92" s="201"/>
      <c r="P92" s="201"/>
      <c r="Q92" s="201"/>
      <c r="R92" s="201"/>
      <c r="S92" s="201"/>
      <c r="T92" s="202"/>
      <c r="AT92" s="203" t="s">
        <v>125</v>
      </c>
      <c r="AU92" s="203" t="s">
        <v>79</v>
      </c>
      <c r="AV92" s="13" t="s">
        <v>79</v>
      </c>
      <c r="AW92" s="13" t="s">
        <v>31</v>
      </c>
      <c r="AX92" s="13" t="s">
        <v>69</v>
      </c>
      <c r="AY92" s="203" t="s">
        <v>113</v>
      </c>
    </row>
    <row r="93" spans="1:65" s="14" customFormat="1">
      <c r="B93" s="204"/>
      <c r="C93" s="205"/>
      <c r="D93" s="194" t="s">
        <v>125</v>
      </c>
      <c r="E93" s="206" t="s">
        <v>19</v>
      </c>
      <c r="F93" s="207" t="s">
        <v>133</v>
      </c>
      <c r="G93" s="205"/>
      <c r="H93" s="208">
        <v>201</v>
      </c>
      <c r="I93" s="209"/>
      <c r="J93" s="205"/>
      <c r="K93" s="205"/>
      <c r="L93" s="210"/>
      <c r="M93" s="211"/>
      <c r="N93" s="212"/>
      <c r="O93" s="212"/>
      <c r="P93" s="212"/>
      <c r="Q93" s="212"/>
      <c r="R93" s="212"/>
      <c r="S93" s="212"/>
      <c r="T93" s="213"/>
      <c r="AT93" s="214" t="s">
        <v>125</v>
      </c>
      <c r="AU93" s="214" t="s">
        <v>79</v>
      </c>
      <c r="AV93" s="14" t="s">
        <v>121</v>
      </c>
      <c r="AW93" s="14" t="s">
        <v>31</v>
      </c>
      <c r="AX93" s="14" t="s">
        <v>77</v>
      </c>
      <c r="AY93" s="214" t="s">
        <v>113</v>
      </c>
    </row>
    <row r="94" spans="1:65" s="2" customFormat="1" ht="22.15" customHeight="1">
      <c r="A94" s="35"/>
      <c r="B94" s="36"/>
      <c r="C94" s="174" t="s">
        <v>79</v>
      </c>
      <c r="D94" s="174" t="s">
        <v>116</v>
      </c>
      <c r="E94" s="175" t="s">
        <v>134</v>
      </c>
      <c r="F94" s="176" t="s">
        <v>135</v>
      </c>
      <c r="G94" s="177" t="s">
        <v>129</v>
      </c>
      <c r="H94" s="178">
        <v>348.4</v>
      </c>
      <c r="I94" s="179"/>
      <c r="J94" s="180">
        <f>ROUND(I94*H94,2)</f>
        <v>0</v>
      </c>
      <c r="K94" s="176" t="s">
        <v>120</v>
      </c>
      <c r="L94" s="40"/>
      <c r="M94" s="181" t="s">
        <v>19</v>
      </c>
      <c r="N94" s="182" t="s">
        <v>40</v>
      </c>
      <c r="O94" s="65"/>
      <c r="P94" s="183">
        <f>O94*H94</f>
        <v>0</v>
      </c>
      <c r="Q94" s="183">
        <v>0</v>
      </c>
      <c r="R94" s="183">
        <f>Q94*H94</f>
        <v>0</v>
      </c>
      <c r="S94" s="183">
        <v>0</v>
      </c>
      <c r="T94" s="184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85" t="s">
        <v>121</v>
      </c>
      <c r="AT94" s="185" t="s">
        <v>116</v>
      </c>
      <c r="AU94" s="185" t="s">
        <v>79</v>
      </c>
      <c r="AY94" s="18" t="s">
        <v>113</v>
      </c>
      <c r="BE94" s="186">
        <f>IF(N94="základní",J94,0)</f>
        <v>0</v>
      </c>
      <c r="BF94" s="186">
        <f>IF(N94="snížená",J94,0)</f>
        <v>0</v>
      </c>
      <c r="BG94" s="186">
        <f>IF(N94="zákl. přenesená",J94,0)</f>
        <v>0</v>
      </c>
      <c r="BH94" s="186">
        <f>IF(N94="sníž. přenesená",J94,0)</f>
        <v>0</v>
      </c>
      <c r="BI94" s="186">
        <f>IF(N94="nulová",J94,0)</f>
        <v>0</v>
      </c>
      <c r="BJ94" s="18" t="s">
        <v>77</v>
      </c>
      <c r="BK94" s="186">
        <f>ROUND(I94*H94,2)</f>
        <v>0</v>
      </c>
      <c r="BL94" s="18" t="s">
        <v>121</v>
      </c>
      <c r="BM94" s="185" t="s">
        <v>208</v>
      </c>
    </row>
    <row r="95" spans="1:65" s="2" customFormat="1">
      <c r="A95" s="35"/>
      <c r="B95" s="36"/>
      <c r="C95" s="37"/>
      <c r="D95" s="187" t="s">
        <v>123</v>
      </c>
      <c r="E95" s="37"/>
      <c r="F95" s="188" t="s">
        <v>137</v>
      </c>
      <c r="G95" s="37"/>
      <c r="H95" s="37"/>
      <c r="I95" s="189"/>
      <c r="J95" s="37"/>
      <c r="K95" s="37"/>
      <c r="L95" s="40"/>
      <c r="M95" s="190"/>
      <c r="N95" s="191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123</v>
      </c>
      <c r="AU95" s="18" t="s">
        <v>79</v>
      </c>
    </row>
    <row r="96" spans="1:65" s="13" customFormat="1">
      <c r="B96" s="192"/>
      <c r="C96" s="193"/>
      <c r="D96" s="194" t="s">
        <v>125</v>
      </c>
      <c r="E96" s="195" t="s">
        <v>19</v>
      </c>
      <c r="F96" s="196" t="s">
        <v>209</v>
      </c>
      <c r="G96" s="193"/>
      <c r="H96" s="197">
        <v>174.2</v>
      </c>
      <c r="I96" s="198"/>
      <c r="J96" s="193"/>
      <c r="K96" s="193"/>
      <c r="L96" s="199"/>
      <c r="M96" s="200"/>
      <c r="N96" s="201"/>
      <c r="O96" s="201"/>
      <c r="P96" s="201"/>
      <c r="Q96" s="201"/>
      <c r="R96" s="201"/>
      <c r="S96" s="201"/>
      <c r="T96" s="202"/>
      <c r="AT96" s="203" t="s">
        <v>125</v>
      </c>
      <c r="AU96" s="203" t="s">
        <v>79</v>
      </c>
      <c r="AV96" s="13" t="s">
        <v>79</v>
      </c>
      <c r="AW96" s="13" t="s">
        <v>31</v>
      </c>
      <c r="AX96" s="13" t="s">
        <v>69</v>
      </c>
      <c r="AY96" s="203" t="s">
        <v>113</v>
      </c>
    </row>
    <row r="97" spans="1:65" s="13" customFormat="1">
      <c r="B97" s="192"/>
      <c r="C97" s="193"/>
      <c r="D97" s="194" t="s">
        <v>125</v>
      </c>
      <c r="E97" s="195" t="s">
        <v>19</v>
      </c>
      <c r="F97" s="196" t="s">
        <v>209</v>
      </c>
      <c r="G97" s="193"/>
      <c r="H97" s="197">
        <v>174.2</v>
      </c>
      <c r="I97" s="198"/>
      <c r="J97" s="193"/>
      <c r="K97" s="193"/>
      <c r="L97" s="199"/>
      <c r="M97" s="200"/>
      <c r="N97" s="201"/>
      <c r="O97" s="201"/>
      <c r="P97" s="201"/>
      <c r="Q97" s="201"/>
      <c r="R97" s="201"/>
      <c r="S97" s="201"/>
      <c r="T97" s="202"/>
      <c r="AT97" s="203" t="s">
        <v>125</v>
      </c>
      <c r="AU97" s="203" t="s">
        <v>79</v>
      </c>
      <c r="AV97" s="13" t="s">
        <v>79</v>
      </c>
      <c r="AW97" s="13" t="s">
        <v>31</v>
      </c>
      <c r="AX97" s="13" t="s">
        <v>69</v>
      </c>
      <c r="AY97" s="203" t="s">
        <v>113</v>
      </c>
    </row>
    <row r="98" spans="1:65" s="14" customFormat="1">
      <c r="B98" s="204"/>
      <c r="C98" s="205"/>
      <c r="D98" s="194" t="s">
        <v>125</v>
      </c>
      <c r="E98" s="206" t="s">
        <v>19</v>
      </c>
      <c r="F98" s="207" t="s">
        <v>133</v>
      </c>
      <c r="G98" s="205"/>
      <c r="H98" s="208">
        <v>348.4</v>
      </c>
      <c r="I98" s="209"/>
      <c r="J98" s="205"/>
      <c r="K98" s="205"/>
      <c r="L98" s="210"/>
      <c r="M98" s="211"/>
      <c r="N98" s="212"/>
      <c r="O98" s="212"/>
      <c r="P98" s="212"/>
      <c r="Q98" s="212"/>
      <c r="R98" s="212"/>
      <c r="S98" s="212"/>
      <c r="T98" s="213"/>
      <c r="AT98" s="214" t="s">
        <v>125</v>
      </c>
      <c r="AU98" s="214" t="s">
        <v>79</v>
      </c>
      <c r="AV98" s="14" t="s">
        <v>121</v>
      </c>
      <c r="AW98" s="14" t="s">
        <v>31</v>
      </c>
      <c r="AX98" s="14" t="s">
        <v>77</v>
      </c>
      <c r="AY98" s="214" t="s">
        <v>113</v>
      </c>
    </row>
    <row r="99" spans="1:65" s="12" customFormat="1" ht="25.9" customHeight="1">
      <c r="B99" s="158"/>
      <c r="C99" s="159"/>
      <c r="D99" s="160" t="s">
        <v>68</v>
      </c>
      <c r="E99" s="161" t="s">
        <v>141</v>
      </c>
      <c r="F99" s="161" t="s">
        <v>142</v>
      </c>
      <c r="G99" s="159"/>
      <c r="H99" s="159"/>
      <c r="I99" s="162"/>
      <c r="J99" s="163">
        <f>BK99</f>
        <v>0</v>
      </c>
      <c r="K99" s="159"/>
      <c r="L99" s="164"/>
      <c r="M99" s="165"/>
      <c r="N99" s="166"/>
      <c r="O99" s="166"/>
      <c r="P99" s="167">
        <f>P100+SUM(P101:P109)</f>
        <v>0</v>
      </c>
      <c r="Q99" s="166"/>
      <c r="R99" s="167">
        <f>R100+SUM(R101:R109)</f>
        <v>0</v>
      </c>
      <c r="S99" s="166"/>
      <c r="T99" s="168">
        <f>T100+SUM(T101:T109)</f>
        <v>0</v>
      </c>
      <c r="AR99" s="169" t="s">
        <v>121</v>
      </c>
      <c r="AT99" s="170" t="s">
        <v>68</v>
      </c>
      <c r="AU99" s="170" t="s">
        <v>69</v>
      </c>
      <c r="AY99" s="169" t="s">
        <v>113</v>
      </c>
      <c r="BK99" s="171">
        <f>BK100+SUM(BK101:BK109)</f>
        <v>0</v>
      </c>
    </row>
    <row r="100" spans="1:65" s="2" customFormat="1" ht="14.45" customHeight="1">
      <c r="A100" s="35"/>
      <c r="B100" s="36"/>
      <c r="C100" s="174" t="s">
        <v>158</v>
      </c>
      <c r="D100" s="174" t="s">
        <v>116</v>
      </c>
      <c r="E100" s="175" t="s">
        <v>143</v>
      </c>
      <c r="F100" s="176" t="s">
        <v>144</v>
      </c>
      <c r="G100" s="177" t="s">
        <v>145</v>
      </c>
      <c r="H100" s="178">
        <v>0.04</v>
      </c>
      <c r="I100" s="179"/>
      <c r="J100" s="180">
        <f>ROUND(I100*H100,2)</f>
        <v>0</v>
      </c>
      <c r="K100" s="176" t="s">
        <v>120</v>
      </c>
      <c r="L100" s="40"/>
      <c r="M100" s="181" t="s">
        <v>19</v>
      </c>
      <c r="N100" s="182" t="s">
        <v>40</v>
      </c>
      <c r="O100" s="65"/>
      <c r="P100" s="183">
        <f>O100*H100</f>
        <v>0</v>
      </c>
      <c r="Q100" s="183">
        <v>0</v>
      </c>
      <c r="R100" s="183">
        <f>Q100*H100</f>
        <v>0</v>
      </c>
      <c r="S100" s="183">
        <v>0</v>
      </c>
      <c r="T100" s="184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85" t="s">
        <v>121</v>
      </c>
      <c r="AT100" s="185" t="s">
        <v>116</v>
      </c>
      <c r="AU100" s="185" t="s">
        <v>77</v>
      </c>
      <c r="AY100" s="18" t="s">
        <v>113</v>
      </c>
      <c r="BE100" s="186">
        <f>IF(N100="základní",J100,0)</f>
        <v>0</v>
      </c>
      <c r="BF100" s="186">
        <f>IF(N100="snížená",J100,0)</f>
        <v>0</v>
      </c>
      <c r="BG100" s="186">
        <f>IF(N100="zákl. přenesená",J100,0)</f>
        <v>0</v>
      </c>
      <c r="BH100" s="186">
        <f>IF(N100="sníž. přenesená",J100,0)</f>
        <v>0</v>
      </c>
      <c r="BI100" s="186">
        <f>IF(N100="nulová",J100,0)</f>
        <v>0</v>
      </c>
      <c r="BJ100" s="18" t="s">
        <v>77</v>
      </c>
      <c r="BK100" s="186">
        <f>ROUND(I100*H100,2)</f>
        <v>0</v>
      </c>
      <c r="BL100" s="18" t="s">
        <v>121</v>
      </c>
      <c r="BM100" s="185" t="s">
        <v>210</v>
      </c>
    </row>
    <row r="101" spans="1:65" s="2" customFormat="1">
      <c r="A101" s="35"/>
      <c r="B101" s="36"/>
      <c r="C101" s="37"/>
      <c r="D101" s="187" t="s">
        <v>123</v>
      </c>
      <c r="E101" s="37"/>
      <c r="F101" s="188" t="s">
        <v>147</v>
      </c>
      <c r="G101" s="37"/>
      <c r="H101" s="37"/>
      <c r="I101" s="189"/>
      <c r="J101" s="37"/>
      <c r="K101" s="37"/>
      <c r="L101" s="40"/>
      <c r="M101" s="190"/>
      <c r="N101" s="191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123</v>
      </c>
      <c r="AU101" s="18" t="s">
        <v>77</v>
      </c>
    </row>
    <row r="102" spans="1:65" s="13" customFormat="1">
      <c r="B102" s="192"/>
      <c r="C102" s="193"/>
      <c r="D102" s="194" t="s">
        <v>125</v>
      </c>
      <c r="E102" s="195" t="s">
        <v>19</v>
      </c>
      <c r="F102" s="196" t="s">
        <v>211</v>
      </c>
      <c r="G102" s="193"/>
      <c r="H102" s="197">
        <v>0.04</v>
      </c>
      <c r="I102" s="198"/>
      <c r="J102" s="193"/>
      <c r="K102" s="193"/>
      <c r="L102" s="199"/>
      <c r="M102" s="200"/>
      <c r="N102" s="201"/>
      <c r="O102" s="201"/>
      <c r="P102" s="201"/>
      <c r="Q102" s="201"/>
      <c r="R102" s="201"/>
      <c r="S102" s="201"/>
      <c r="T102" s="202"/>
      <c r="AT102" s="203" t="s">
        <v>125</v>
      </c>
      <c r="AU102" s="203" t="s">
        <v>77</v>
      </c>
      <c r="AV102" s="13" t="s">
        <v>79</v>
      </c>
      <c r="AW102" s="13" t="s">
        <v>31</v>
      </c>
      <c r="AX102" s="13" t="s">
        <v>77</v>
      </c>
      <c r="AY102" s="203" t="s">
        <v>113</v>
      </c>
    </row>
    <row r="103" spans="1:65" s="2" customFormat="1" ht="14.45" customHeight="1">
      <c r="A103" s="35"/>
      <c r="B103" s="36"/>
      <c r="C103" s="174" t="s">
        <v>121</v>
      </c>
      <c r="D103" s="174" t="s">
        <v>116</v>
      </c>
      <c r="E103" s="175" t="s">
        <v>150</v>
      </c>
      <c r="F103" s="176" t="s">
        <v>151</v>
      </c>
      <c r="G103" s="177" t="s">
        <v>145</v>
      </c>
      <c r="H103" s="178">
        <v>0.04</v>
      </c>
      <c r="I103" s="179"/>
      <c r="J103" s="180">
        <f>ROUND(I103*H103,2)</f>
        <v>0</v>
      </c>
      <c r="K103" s="176" t="s">
        <v>120</v>
      </c>
      <c r="L103" s="40"/>
      <c r="M103" s="181" t="s">
        <v>19</v>
      </c>
      <c r="N103" s="182" t="s">
        <v>40</v>
      </c>
      <c r="O103" s="65"/>
      <c r="P103" s="183">
        <f>O103*H103</f>
        <v>0</v>
      </c>
      <c r="Q103" s="183">
        <v>0</v>
      </c>
      <c r="R103" s="183">
        <f>Q103*H103</f>
        <v>0</v>
      </c>
      <c r="S103" s="183">
        <v>0</v>
      </c>
      <c r="T103" s="184">
        <f>S103*H103</f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85" t="s">
        <v>121</v>
      </c>
      <c r="AT103" s="185" t="s">
        <v>116</v>
      </c>
      <c r="AU103" s="185" t="s">
        <v>77</v>
      </c>
      <c r="AY103" s="18" t="s">
        <v>113</v>
      </c>
      <c r="BE103" s="186">
        <f>IF(N103="základní",J103,0)</f>
        <v>0</v>
      </c>
      <c r="BF103" s="186">
        <f>IF(N103="snížená",J103,0)</f>
        <v>0</v>
      </c>
      <c r="BG103" s="186">
        <f>IF(N103="zákl. přenesená",J103,0)</f>
        <v>0</v>
      </c>
      <c r="BH103" s="186">
        <f>IF(N103="sníž. přenesená",J103,0)</f>
        <v>0</v>
      </c>
      <c r="BI103" s="186">
        <f>IF(N103="nulová",J103,0)</f>
        <v>0</v>
      </c>
      <c r="BJ103" s="18" t="s">
        <v>77</v>
      </c>
      <c r="BK103" s="186">
        <f>ROUND(I103*H103,2)</f>
        <v>0</v>
      </c>
      <c r="BL103" s="18" t="s">
        <v>121</v>
      </c>
      <c r="BM103" s="185" t="s">
        <v>212</v>
      </c>
    </row>
    <row r="104" spans="1:65" s="2" customFormat="1">
      <c r="A104" s="35"/>
      <c r="B104" s="36"/>
      <c r="C104" s="37"/>
      <c r="D104" s="187" t="s">
        <v>123</v>
      </c>
      <c r="E104" s="37"/>
      <c r="F104" s="188" t="s">
        <v>153</v>
      </c>
      <c r="G104" s="37"/>
      <c r="H104" s="37"/>
      <c r="I104" s="189"/>
      <c r="J104" s="37"/>
      <c r="K104" s="37"/>
      <c r="L104" s="40"/>
      <c r="M104" s="190"/>
      <c r="N104" s="191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123</v>
      </c>
      <c r="AU104" s="18" t="s">
        <v>77</v>
      </c>
    </row>
    <row r="105" spans="1:65" s="13" customFormat="1">
      <c r="B105" s="192"/>
      <c r="C105" s="193"/>
      <c r="D105" s="194" t="s">
        <v>125</v>
      </c>
      <c r="E105" s="195" t="s">
        <v>19</v>
      </c>
      <c r="F105" s="196" t="s">
        <v>211</v>
      </c>
      <c r="G105" s="193"/>
      <c r="H105" s="197">
        <v>0.04</v>
      </c>
      <c r="I105" s="198"/>
      <c r="J105" s="193"/>
      <c r="K105" s="193"/>
      <c r="L105" s="199"/>
      <c r="M105" s="200"/>
      <c r="N105" s="201"/>
      <c r="O105" s="201"/>
      <c r="P105" s="201"/>
      <c r="Q105" s="201"/>
      <c r="R105" s="201"/>
      <c r="S105" s="201"/>
      <c r="T105" s="202"/>
      <c r="AT105" s="203" t="s">
        <v>125</v>
      </c>
      <c r="AU105" s="203" t="s">
        <v>77</v>
      </c>
      <c r="AV105" s="13" t="s">
        <v>79</v>
      </c>
      <c r="AW105" s="13" t="s">
        <v>31</v>
      </c>
      <c r="AX105" s="13" t="s">
        <v>77</v>
      </c>
      <c r="AY105" s="203" t="s">
        <v>113</v>
      </c>
    </row>
    <row r="106" spans="1:65" s="2" customFormat="1" ht="19.899999999999999" customHeight="1">
      <c r="A106" s="35"/>
      <c r="B106" s="36"/>
      <c r="C106" s="174" t="s">
        <v>165</v>
      </c>
      <c r="D106" s="174" t="s">
        <v>116</v>
      </c>
      <c r="E106" s="175" t="s">
        <v>159</v>
      </c>
      <c r="F106" s="176" t="s">
        <v>160</v>
      </c>
      <c r="G106" s="177" t="s">
        <v>145</v>
      </c>
      <c r="H106" s="178">
        <v>0.04</v>
      </c>
      <c r="I106" s="179"/>
      <c r="J106" s="180">
        <f>ROUND(I106*H106,2)</f>
        <v>0</v>
      </c>
      <c r="K106" s="176" t="s">
        <v>120</v>
      </c>
      <c r="L106" s="40"/>
      <c r="M106" s="181" t="s">
        <v>19</v>
      </c>
      <c r="N106" s="182" t="s">
        <v>40</v>
      </c>
      <c r="O106" s="65"/>
      <c r="P106" s="183">
        <f>O106*H106</f>
        <v>0</v>
      </c>
      <c r="Q106" s="183">
        <v>0</v>
      </c>
      <c r="R106" s="183">
        <f>Q106*H106</f>
        <v>0</v>
      </c>
      <c r="S106" s="183">
        <v>0</v>
      </c>
      <c r="T106" s="184">
        <f>S106*H106</f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85" t="s">
        <v>121</v>
      </c>
      <c r="AT106" s="185" t="s">
        <v>116</v>
      </c>
      <c r="AU106" s="185" t="s">
        <v>77</v>
      </c>
      <c r="AY106" s="18" t="s">
        <v>113</v>
      </c>
      <c r="BE106" s="186">
        <f>IF(N106="základní",J106,0)</f>
        <v>0</v>
      </c>
      <c r="BF106" s="186">
        <f>IF(N106="snížená",J106,0)</f>
        <v>0</v>
      </c>
      <c r="BG106" s="186">
        <f>IF(N106="zákl. přenesená",J106,0)</f>
        <v>0</v>
      </c>
      <c r="BH106" s="186">
        <f>IF(N106="sníž. přenesená",J106,0)</f>
        <v>0</v>
      </c>
      <c r="BI106" s="186">
        <f>IF(N106="nulová",J106,0)</f>
        <v>0</v>
      </c>
      <c r="BJ106" s="18" t="s">
        <v>77</v>
      </c>
      <c r="BK106" s="186">
        <f>ROUND(I106*H106,2)</f>
        <v>0</v>
      </c>
      <c r="BL106" s="18" t="s">
        <v>121</v>
      </c>
      <c r="BM106" s="185" t="s">
        <v>213</v>
      </c>
    </row>
    <row r="107" spans="1:65" s="2" customFormat="1">
      <c r="A107" s="35"/>
      <c r="B107" s="36"/>
      <c r="C107" s="37"/>
      <c r="D107" s="187" t="s">
        <v>123</v>
      </c>
      <c r="E107" s="37"/>
      <c r="F107" s="188" t="s">
        <v>162</v>
      </c>
      <c r="G107" s="37"/>
      <c r="H107" s="37"/>
      <c r="I107" s="189"/>
      <c r="J107" s="37"/>
      <c r="K107" s="37"/>
      <c r="L107" s="40"/>
      <c r="M107" s="190"/>
      <c r="N107" s="191"/>
      <c r="O107" s="65"/>
      <c r="P107" s="65"/>
      <c r="Q107" s="65"/>
      <c r="R107" s="65"/>
      <c r="S107" s="65"/>
      <c r="T107" s="66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18" t="s">
        <v>123</v>
      </c>
      <c r="AU107" s="18" t="s">
        <v>77</v>
      </c>
    </row>
    <row r="108" spans="1:65" s="13" customFormat="1">
      <c r="B108" s="192"/>
      <c r="C108" s="193"/>
      <c r="D108" s="194" t="s">
        <v>125</v>
      </c>
      <c r="E108" s="195" t="s">
        <v>19</v>
      </c>
      <c r="F108" s="196" t="s">
        <v>211</v>
      </c>
      <c r="G108" s="193"/>
      <c r="H108" s="197">
        <v>0.04</v>
      </c>
      <c r="I108" s="198"/>
      <c r="J108" s="193"/>
      <c r="K108" s="193"/>
      <c r="L108" s="199"/>
      <c r="M108" s="200"/>
      <c r="N108" s="201"/>
      <c r="O108" s="201"/>
      <c r="P108" s="201"/>
      <c r="Q108" s="201"/>
      <c r="R108" s="201"/>
      <c r="S108" s="201"/>
      <c r="T108" s="202"/>
      <c r="AT108" s="203" t="s">
        <v>125</v>
      </c>
      <c r="AU108" s="203" t="s">
        <v>77</v>
      </c>
      <c r="AV108" s="13" t="s">
        <v>79</v>
      </c>
      <c r="AW108" s="13" t="s">
        <v>31</v>
      </c>
      <c r="AX108" s="13" t="s">
        <v>77</v>
      </c>
      <c r="AY108" s="203" t="s">
        <v>113</v>
      </c>
    </row>
    <row r="109" spans="1:65" s="12" customFormat="1" ht="22.9" customHeight="1">
      <c r="B109" s="158"/>
      <c r="C109" s="159"/>
      <c r="D109" s="160" t="s">
        <v>68</v>
      </c>
      <c r="E109" s="172" t="s">
        <v>163</v>
      </c>
      <c r="F109" s="172" t="s">
        <v>164</v>
      </c>
      <c r="G109" s="159"/>
      <c r="H109" s="159"/>
      <c r="I109" s="162"/>
      <c r="J109" s="173">
        <f>BK109</f>
        <v>0</v>
      </c>
      <c r="K109" s="159"/>
      <c r="L109" s="164"/>
      <c r="M109" s="165"/>
      <c r="N109" s="166"/>
      <c r="O109" s="166"/>
      <c r="P109" s="167">
        <f>SUM(P110:P120)</f>
        <v>0</v>
      </c>
      <c r="Q109" s="166"/>
      <c r="R109" s="167">
        <f>SUM(R110:R120)</f>
        <v>0</v>
      </c>
      <c r="S109" s="166"/>
      <c r="T109" s="168">
        <f>SUM(T110:T120)</f>
        <v>0</v>
      </c>
      <c r="AR109" s="169" t="s">
        <v>121</v>
      </c>
      <c r="AT109" s="170" t="s">
        <v>68</v>
      </c>
      <c r="AU109" s="170" t="s">
        <v>77</v>
      </c>
      <c r="AY109" s="169" t="s">
        <v>113</v>
      </c>
      <c r="BK109" s="171">
        <f>SUM(BK110:BK120)</f>
        <v>0</v>
      </c>
    </row>
    <row r="110" spans="1:65" s="2" customFormat="1" ht="22.15" customHeight="1">
      <c r="A110" s="35"/>
      <c r="B110" s="36"/>
      <c r="C110" s="174" t="s">
        <v>173</v>
      </c>
      <c r="D110" s="174" t="s">
        <v>116</v>
      </c>
      <c r="E110" s="175" t="s">
        <v>166</v>
      </c>
      <c r="F110" s="176" t="s">
        <v>167</v>
      </c>
      <c r="G110" s="177" t="s">
        <v>129</v>
      </c>
      <c r="H110" s="178">
        <v>100</v>
      </c>
      <c r="I110" s="179"/>
      <c r="J110" s="180">
        <f>ROUND(I110*H110,2)</f>
        <v>0</v>
      </c>
      <c r="K110" s="176" t="s">
        <v>120</v>
      </c>
      <c r="L110" s="40"/>
      <c r="M110" s="181" t="s">
        <v>19</v>
      </c>
      <c r="N110" s="182" t="s">
        <v>40</v>
      </c>
      <c r="O110" s="65"/>
      <c r="P110" s="183">
        <f>O110*H110</f>
        <v>0</v>
      </c>
      <c r="Q110" s="183">
        <v>0</v>
      </c>
      <c r="R110" s="183">
        <f>Q110*H110</f>
        <v>0</v>
      </c>
      <c r="S110" s="183">
        <v>0</v>
      </c>
      <c r="T110" s="184">
        <f>S110*H110</f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85" t="s">
        <v>121</v>
      </c>
      <c r="AT110" s="185" t="s">
        <v>116</v>
      </c>
      <c r="AU110" s="185" t="s">
        <v>79</v>
      </c>
      <c r="AY110" s="18" t="s">
        <v>113</v>
      </c>
      <c r="BE110" s="186">
        <f>IF(N110="základní",J110,0)</f>
        <v>0</v>
      </c>
      <c r="BF110" s="186">
        <f>IF(N110="snížená",J110,0)</f>
        <v>0</v>
      </c>
      <c r="BG110" s="186">
        <f>IF(N110="zákl. přenesená",J110,0)</f>
        <v>0</v>
      </c>
      <c r="BH110" s="186">
        <f>IF(N110="sníž. přenesená",J110,0)</f>
        <v>0</v>
      </c>
      <c r="BI110" s="186">
        <f>IF(N110="nulová",J110,0)</f>
        <v>0</v>
      </c>
      <c r="BJ110" s="18" t="s">
        <v>77</v>
      </c>
      <c r="BK110" s="186">
        <f>ROUND(I110*H110,2)</f>
        <v>0</v>
      </c>
      <c r="BL110" s="18" t="s">
        <v>121</v>
      </c>
      <c r="BM110" s="185" t="s">
        <v>214</v>
      </c>
    </row>
    <row r="111" spans="1:65" s="2" customFormat="1">
      <c r="A111" s="35"/>
      <c r="B111" s="36"/>
      <c r="C111" s="37"/>
      <c r="D111" s="187" t="s">
        <v>123</v>
      </c>
      <c r="E111" s="37"/>
      <c r="F111" s="188" t="s">
        <v>169</v>
      </c>
      <c r="G111" s="37"/>
      <c r="H111" s="37"/>
      <c r="I111" s="189"/>
      <c r="J111" s="37"/>
      <c r="K111" s="37"/>
      <c r="L111" s="40"/>
      <c r="M111" s="190"/>
      <c r="N111" s="191"/>
      <c r="O111" s="65"/>
      <c r="P111" s="65"/>
      <c r="Q111" s="65"/>
      <c r="R111" s="65"/>
      <c r="S111" s="65"/>
      <c r="T111" s="66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123</v>
      </c>
      <c r="AU111" s="18" t="s">
        <v>79</v>
      </c>
    </row>
    <row r="112" spans="1:65" s="2" customFormat="1" ht="19.5">
      <c r="A112" s="35"/>
      <c r="B112" s="36"/>
      <c r="C112" s="37"/>
      <c r="D112" s="194" t="s">
        <v>170</v>
      </c>
      <c r="E112" s="37"/>
      <c r="F112" s="215" t="s">
        <v>171</v>
      </c>
      <c r="G112" s="37"/>
      <c r="H112" s="37"/>
      <c r="I112" s="189"/>
      <c r="J112" s="37"/>
      <c r="K112" s="37"/>
      <c r="L112" s="40"/>
      <c r="M112" s="190"/>
      <c r="N112" s="191"/>
      <c r="O112" s="65"/>
      <c r="P112" s="65"/>
      <c r="Q112" s="65"/>
      <c r="R112" s="65"/>
      <c r="S112" s="65"/>
      <c r="T112" s="66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18" t="s">
        <v>170</v>
      </c>
      <c r="AU112" s="18" t="s">
        <v>79</v>
      </c>
    </row>
    <row r="113" spans="1:65" s="13" customFormat="1">
      <c r="B113" s="192"/>
      <c r="C113" s="193"/>
      <c r="D113" s="194" t="s">
        <v>125</v>
      </c>
      <c r="E113" s="195" t="s">
        <v>19</v>
      </c>
      <c r="F113" s="196" t="s">
        <v>215</v>
      </c>
      <c r="G113" s="193"/>
      <c r="H113" s="197">
        <v>100</v>
      </c>
      <c r="I113" s="198"/>
      <c r="J113" s="193"/>
      <c r="K113" s="193"/>
      <c r="L113" s="199"/>
      <c r="M113" s="200"/>
      <c r="N113" s="201"/>
      <c r="O113" s="201"/>
      <c r="P113" s="201"/>
      <c r="Q113" s="201"/>
      <c r="R113" s="201"/>
      <c r="S113" s="201"/>
      <c r="T113" s="202"/>
      <c r="AT113" s="203" t="s">
        <v>125</v>
      </c>
      <c r="AU113" s="203" t="s">
        <v>79</v>
      </c>
      <c r="AV113" s="13" t="s">
        <v>79</v>
      </c>
      <c r="AW113" s="13" t="s">
        <v>31</v>
      </c>
      <c r="AX113" s="13" t="s">
        <v>69</v>
      </c>
      <c r="AY113" s="203" t="s">
        <v>113</v>
      </c>
    </row>
    <row r="114" spans="1:65" s="14" customFormat="1">
      <c r="B114" s="204"/>
      <c r="C114" s="205"/>
      <c r="D114" s="194" t="s">
        <v>125</v>
      </c>
      <c r="E114" s="206" t="s">
        <v>19</v>
      </c>
      <c r="F114" s="207" t="s">
        <v>133</v>
      </c>
      <c r="G114" s="205"/>
      <c r="H114" s="208">
        <v>100</v>
      </c>
      <c r="I114" s="209"/>
      <c r="J114" s="205"/>
      <c r="K114" s="205"/>
      <c r="L114" s="210"/>
      <c r="M114" s="211"/>
      <c r="N114" s="212"/>
      <c r="O114" s="212"/>
      <c r="P114" s="212"/>
      <c r="Q114" s="212"/>
      <c r="R114" s="212"/>
      <c r="S114" s="212"/>
      <c r="T114" s="213"/>
      <c r="AT114" s="214" t="s">
        <v>125</v>
      </c>
      <c r="AU114" s="214" t="s">
        <v>79</v>
      </c>
      <c r="AV114" s="14" t="s">
        <v>121</v>
      </c>
      <c r="AW114" s="14" t="s">
        <v>31</v>
      </c>
      <c r="AX114" s="14" t="s">
        <v>77</v>
      </c>
      <c r="AY114" s="214" t="s">
        <v>113</v>
      </c>
    </row>
    <row r="115" spans="1:65" s="2" customFormat="1" ht="22.15" customHeight="1">
      <c r="A115" s="35"/>
      <c r="B115" s="36"/>
      <c r="C115" s="174" t="s">
        <v>179</v>
      </c>
      <c r="D115" s="174" t="s">
        <v>116</v>
      </c>
      <c r="E115" s="175" t="s">
        <v>174</v>
      </c>
      <c r="F115" s="176" t="s">
        <v>175</v>
      </c>
      <c r="G115" s="177" t="s">
        <v>129</v>
      </c>
      <c r="H115" s="178">
        <v>100</v>
      </c>
      <c r="I115" s="179"/>
      <c r="J115" s="180">
        <f>ROUND(I115*H115,2)</f>
        <v>0</v>
      </c>
      <c r="K115" s="176" t="s">
        <v>176</v>
      </c>
      <c r="L115" s="40"/>
      <c r="M115" s="181" t="s">
        <v>19</v>
      </c>
      <c r="N115" s="182" t="s">
        <v>40</v>
      </c>
      <c r="O115" s="65"/>
      <c r="P115" s="183">
        <f>O115*H115</f>
        <v>0</v>
      </c>
      <c r="Q115" s="183">
        <v>0</v>
      </c>
      <c r="R115" s="183">
        <f>Q115*H115</f>
        <v>0</v>
      </c>
      <c r="S115" s="183">
        <v>0</v>
      </c>
      <c r="T115" s="184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85" t="s">
        <v>156</v>
      </c>
      <c r="AT115" s="185" t="s">
        <v>116</v>
      </c>
      <c r="AU115" s="185" t="s">
        <v>79</v>
      </c>
      <c r="AY115" s="18" t="s">
        <v>113</v>
      </c>
      <c r="BE115" s="186">
        <f>IF(N115="základní",J115,0)</f>
        <v>0</v>
      </c>
      <c r="BF115" s="186">
        <f>IF(N115="snížená",J115,0)</f>
        <v>0</v>
      </c>
      <c r="BG115" s="186">
        <f>IF(N115="zákl. přenesená",J115,0)</f>
        <v>0</v>
      </c>
      <c r="BH115" s="186">
        <f>IF(N115="sníž. přenesená",J115,0)</f>
        <v>0</v>
      </c>
      <c r="BI115" s="186">
        <f>IF(N115="nulová",J115,0)</f>
        <v>0</v>
      </c>
      <c r="BJ115" s="18" t="s">
        <v>77</v>
      </c>
      <c r="BK115" s="186">
        <f>ROUND(I115*H115,2)</f>
        <v>0</v>
      </c>
      <c r="BL115" s="18" t="s">
        <v>156</v>
      </c>
      <c r="BM115" s="185" t="s">
        <v>216</v>
      </c>
    </row>
    <row r="116" spans="1:65" s="2" customFormat="1" ht="19.5">
      <c r="A116" s="35"/>
      <c r="B116" s="36"/>
      <c r="C116" s="37"/>
      <c r="D116" s="194" t="s">
        <v>170</v>
      </c>
      <c r="E116" s="37"/>
      <c r="F116" s="215" t="s">
        <v>178</v>
      </c>
      <c r="G116" s="37"/>
      <c r="H116" s="37"/>
      <c r="I116" s="189"/>
      <c r="J116" s="37"/>
      <c r="K116" s="37"/>
      <c r="L116" s="40"/>
      <c r="M116" s="190"/>
      <c r="N116" s="191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170</v>
      </c>
      <c r="AU116" s="18" t="s">
        <v>79</v>
      </c>
    </row>
    <row r="117" spans="1:65" s="13" customFormat="1">
      <c r="B117" s="192"/>
      <c r="C117" s="193"/>
      <c r="D117" s="194" t="s">
        <v>125</v>
      </c>
      <c r="E117" s="195" t="s">
        <v>19</v>
      </c>
      <c r="F117" s="196" t="s">
        <v>215</v>
      </c>
      <c r="G117" s="193"/>
      <c r="H117" s="197">
        <v>100</v>
      </c>
      <c r="I117" s="198"/>
      <c r="J117" s="193"/>
      <c r="K117" s="193"/>
      <c r="L117" s="199"/>
      <c r="M117" s="200"/>
      <c r="N117" s="201"/>
      <c r="O117" s="201"/>
      <c r="P117" s="201"/>
      <c r="Q117" s="201"/>
      <c r="R117" s="201"/>
      <c r="S117" s="201"/>
      <c r="T117" s="202"/>
      <c r="AT117" s="203" t="s">
        <v>125</v>
      </c>
      <c r="AU117" s="203" t="s">
        <v>79</v>
      </c>
      <c r="AV117" s="13" t="s">
        <v>79</v>
      </c>
      <c r="AW117" s="13" t="s">
        <v>31</v>
      </c>
      <c r="AX117" s="13" t="s">
        <v>77</v>
      </c>
      <c r="AY117" s="203" t="s">
        <v>113</v>
      </c>
    </row>
    <row r="118" spans="1:65" s="2" customFormat="1" ht="22.15" customHeight="1">
      <c r="A118" s="35"/>
      <c r="B118" s="36"/>
      <c r="C118" s="174" t="s">
        <v>185</v>
      </c>
      <c r="D118" s="174" t="s">
        <v>116</v>
      </c>
      <c r="E118" s="175" t="s">
        <v>180</v>
      </c>
      <c r="F118" s="176" t="s">
        <v>181</v>
      </c>
      <c r="G118" s="177" t="s">
        <v>129</v>
      </c>
      <c r="H118" s="178">
        <v>134</v>
      </c>
      <c r="I118" s="179"/>
      <c r="J118" s="180">
        <f>ROUND(I118*H118,2)</f>
        <v>0</v>
      </c>
      <c r="K118" s="176" t="s">
        <v>176</v>
      </c>
      <c r="L118" s="40"/>
      <c r="M118" s="181" t="s">
        <v>19</v>
      </c>
      <c r="N118" s="182" t="s">
        <v>40</v>
      </c>
      <c r="O118" s="65"/>
      <c r="P118" s="183">
        <f>O118*H118</f>
        <v>0</v>
      </c>
      <c r="Q118" s="183">
        <v>0</v>
      </c>
      <c r="R118" s="183">
        <f>Q118*H118</f>
        <v>0</v>
      </c>
      <c r="S118" s="183">
        <v>0</v>
      </c>
      <c r="T118" s="184">
        <f>S118*H118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85" t="s">
        <v>156</v>
      </c>
      <c r="AT118" s="185" t="s">
        <v>116</v>
      </c>
      <c r="AU118" s="185" t="s">
        <v>79</v>
      </c>
      <c r="AY118" s="18" t="s">
        <v>113</v>
      </c>
      <c r="BE118" s="186">
        <f>IF(N118="základní",J118,0)</f>
        <v>0</v>
      </c>
      <c r="BF118" s="186">
        <f>IF(N118="snížená",J118,0)</f>
        <v>0</v>
      </c>
      <c r="BG118" s="186">
        <f>IF(N118="zákl. přenesená",J118,0)</f>
        <v>0</v>
      </c>
      <c r="BH118" s="186">
        <f>IF(N118="sníž. přenesená",J118,0)</f>
        <v>0</v>
      </c>
      <c r="BI118" s="186">
        <f>IF(N118="nulová",J118,0)</f>
        <v>0</v>
      </c>
      <c r="BJ118" s="18" t="s">
        <v>77</v>
      </c>
      <c r="BK118" s="186">
        <f>ROUND(I118*H118,2)</f>
        <v>0</v>
      </c>
      <c r="BL118" s="18" t="s">
        <v>156</v>
      </c>
      <c r="BM118" s="185" t="s">
        <v>217</v>
      </c>
    </row>
    <row r="119" spans="1:65" s="2" customFormat="1" ht="29.25">
      <c r="A119" s="35"/>
      <c r="B119" s="36"/>
      <c r="C119" s="37"/>
      <c r="D119" s="194" t="s">
        <v>170</v>
      </c>
      <c r="E119" s="37"/>
      <c r="F119" s="215" t="s">
        <v>183</v>
      </c>
      <c r="G119" s="37"/>
      <c r="H119" s="37"/>
      <c r="I119" s="189"/>
      <c r="J119" s="37"/>
      <c r="K119" s="37"/>
      <c r="L119" s="40"/>
      <c r="M119" s="190"/>
      <c r="N119" s="191"/>
      <c r="O119" s="65"/>
      <c r="P119" s="65"/>
      <c r="Q119" s="65"/>
      <c r="R119" s="65"/>
      <c r="S119" s="65"/>
      <c r="T119" s="66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170</v>
      </c>
      <c r="AU119" s="18" t="s">
        <v>79</v>
      </c>
    </row>
    <row r="120" spans="1:65" s="13" customFormat="1">
      <c r="B120" s="192"/>
      <c r="C120" s="193"/>
      <c r="D120" s="194" t="s">
        <v>125</v>
      </c>
      <c r="E120" s="195" t="s">
        <v>19</v>
      </c>
      <c r="F120" s="196" t="s">
        <v>218</v>
      </c>
      <c r="G120" s="193"/>
      <c r="H120" s="197">
        <v>134</v>
      </c>
      <c r="I120" s="198"/>
      <c r="J120" s="193"/>
      <c r="K120" s="193"/>
      <c r="L120" s="199"/>
      <c r="M120" s="219"/>
      <c r="N120" s="220"/>
      <c r="O120" s="220"/>
      <c r="P120" s="220"/>
      <c r="Q120" s="220"/>
      <c r="R120" s="220"/>
      <c r="S120" s="220"/>
      <c r="T120" s="221"/>
      <c r="AT120" s="203" t="s">
        <v>125</v>
      </c>
      <c r="AU120" s="203" t="s">
        <v>79</v>
      </c>
      <c r="AV120" s="13" t="s">
        <v>79</v>
      </c>
      <c r="AW120" s="13" t="s">
        <v>31</v>
      </c>
      <c r="AX120" s="13" t="s">
        <v>77</v>
      </c>
      <c r="AY120" s="203" t="s">
        <v>113</v>
      </c>
    </row>
    <row r="121" spans="1:65" s="2" customFormat="1" ht="6.95" customHeight="1">
      <c r="A121" s="35"/>
      <c r="B121" s="48"/>
      <c r="C121" s="49"/>
      <c r="D121" s="49"/>
      <c r="E121" s="49"/>
      <c r="F121" s="49"/>
      <c r="G121" s="49"/>
      <c r="H121" s="49"/>
      <c r="I121" s="49"/>
      <c r="J121" s="49"/>
      <c r="K121" s="49"/>
      <c r="L121" s="40"/>
      <c r="M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</sheetData>
  <sheetProtection algorithmName="SHA-512" hashValue="rSP1B4O5cwfEEqQID74NnHHQ8BQvT0oKMDauQobrvmB+6+IctRbIczCXJPdPGewBL5Se6XNeNSUO4G+6fXLt5w==" saltValue="W/kaKzVLvazAptpsqPfKMJgqhAZ7Amy6z4XRxcXNE6A/RhCzmt4IDu4ycI/C2aw4cZhz1V8p2+HAa4n+n4KpIg==" spinCount="100000" sheet="1" objects="1" scenarios="1" formatColumns="0" formatRows="0" autoFilter="0"/>
  <autoFilter ref="C82:K120" xr:uid="{00000000-0009-0000-0000-000002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7" r:id="rId1" xr:uid="{00000000-0004-0000-0200-000000000000}"/>
    <hyperlink ref="F90" r:id="rId2" xr:uid="{00000000-0004-0000-0200-000001000000}"/>
    <hyperlink ref="F95" r:id="rId3" xr:uid="{00000000-0004-0000-0200-000002000000}"/>
    <hyperlink ref="F101" r:id="rId4" xr:uid="{00000000-0004-0000-0200-000003000000}"/>
    <hyperlink ref="F104" r:id="rId5" xr:uid="{00000000-0004-0000-0200-000004000000}"/>
    <hyperlink ref="F107" r:id="rId6" xr:uid="{00000000-0004-0000-0200-000005000000}"/>
    <hyperlink ref="F111" r:id="rId7" xr:uid="{00000000-0004-0000-0200-00000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21"/>
  <sheetViews>
    <sheetView showGridLines="0" workbookViewId="0"/>
  </sheetViews>
  <sheetFormatPr defaultRowHeight="11.2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AT2" s="18" t="s">
        <v>85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86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52" t="str">
        <f>'Rekapitulace stavby'!K6</f>
        <v>Údržba HOZ Holasovice - PŠ</v>
      </c>
      <c r="F7" s="353"/>
      <c r="G7" s="353"/>
      <c r="H7" s="353"/>
      <c r="L7" s="21"/>
    </row>
    <row r="8" spans="1:46" s="2" customFormat="1" ht="12" customHeight="1">
      <c r="A8" s="35"/>
      <c r="B8" s="40"/>
      <c r="C8" s="35"/>
      <c r="D8" s="106" t="s">
        <v>87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4" t="s">
        <v>219</v>
      </c>
      <c r="F9" s="355"/>
      <c r="G9" s="355"/>
      <c r="H9" s="355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22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 xml:space="preserve"> 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6" t="str">
        <f>'Rekapitulace stavby'!E14</f>
        <v>Vyplň údaj</v>
      </c>
      <c r="F18" s="357"/>
      <c r="G18" s="357"/>
      <c r="H18" s="357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8" t="s">
        <v>19</v>
      </c>
      <c r="F27" s="358"/>
      <c r="G27" s="358"/>
      <c r="H27" s="358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ROUND(J83,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ROUND((SUM(BE83:BE120)),  2)</f>
        <v>0</v>
      </c>
      <c r="G33" s="35"/>
      <c r="H33" s="35"/>
      <c r="I33" s="119">
        <v>0.21</v>
      </c>
      <c r="J33" s="118">
        <f>ROUND(((SUM(BE83:BE120))*I33),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ROUND((SUM(BF83:BF120)),  2)</f>
        <v>0</v>
      </c>
      <c r="G34" s="35"/>
      <c r="H34" s="35"/>
      <c r="I34" s="119">
        <v>0.12</v>
      </c>
      <c r="J34" s="118">
        <f>ROUND(((SUM(BF83:BF120))*I34),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ROUND((SUM(BG83:BG120)),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ROUND((SUM(BH83:BH120)),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ROUND((SUM(BI83:BI120)),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89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0" t="str">
        <f>E7</f>
        <v>Údržba HOZ Holasovice - PŠ</v>
      </c>
      <c r="F48" s="351"/>
      <c r="G48" s="351"/>
      <c r="H48" s="351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87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9" t="str">
        <f>E9</f>
        <v>SO3 - HOZ LODENICE C</v>
      </c>
      <c r="F50" s="349"/>
      <c r="G50" s="349"/>
      <c r="H50" s="349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Holasovice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24</v>
      </c>
      <c r="D54" s="37"/>
      <c r="E54" s="37"/>
      <c r="F54" s="28" t="str">
        <f>E15</f>
        <v xml:space="preserve"> </v>
      </c>
      <c r="G54" s="37"/>
      <c r="H54" s="37"/>
      <c r="I54" s="30" t="s">
        <v>30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90</v>
      </c>
      <c r="D57" s="132"/>
      <c r="E57" s="132"/>
      <c r="F57" s="132"/>
      <c r="G57" s="132"/>
      <c r="H57" s="132"/>
      <c r="I57" s="132"/>
      <c r="J57" s="133" t="s">
        <v>91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92</v>
      </c>
    </row>
    <row r="60" spans="1:47" s="9" customFormat="1" ht="24.95" customHeight="1">
      <c r="B60" s="135"/>
      <c r="C60" s="136"/>
      <c r="D60" s="137" t="s">
        <v>93</v>
      </c>
      <c r="E60" s="138"/>
      <c r="F60" s="138"/>
      <c r="G60" s="138"/>
      <c r="H60" s="138"/>
      <c r="I60" s="138"/>
      <c r="J60" s="139">
        <f>J84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94</v>
      </c>
      <c r="E61" s="144"/>
      <c r="F61" s="144"/>
      <c r="G61" s="144"/>
      <c r="H61" s="144"/>
      <c r="I61" s="144"/>
      <c r="J61" s="145">
        <f>J85</f>
        <v>0</v>
      </c>
      <c r="K61" s="142"/>
      <c r="L61" s="146"/>
    </row>
    <row r="62" spans="1:47" s="9" customFormat="1" ht="24.95" customHeight="1">
      <c r="B62" s="135"/>
      <c r="C62" s="136"/>
      <c r="D62" s="137" t="s">
        <v>96</v>
      </c>
      <c r="E62" s="138"/>
      <c r="F62" s="138"/>
      <c r="G62" s="138"/>
      <c r="H62" s="138"/>
      <c r="I62" s="138"/>
      <c r="J62" s="139">
        <f>J99</f>
        <v>0</v>
      </c>
      <c r="K62" s="136"/>
      <c r="L62" s="140"/>
    </row>
    <row r="63" spans="1:47" s="10" customFormat="1" ht="19.899999999999999" customHeight="1">
      <c r="B63" s="141"/>
      <c r="C63" s="142"/>
      <c r="D63" s="143" t="s">
        <v>97</v>
      </c>
      <c r="E63" s="144"/>
      <c r="F63" s="144"/>
      <c r="G63" s="144"/>
      <c r="H63" s="144"/>
      <c r="I63" s="144"/>
      <c r="J63" s="145">
        <f>J109</f>
        <v>0</v>
      </c>
      <c r="K63" s="142"/>
      <c r="L63" s="146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7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98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4.45" customHeight="1">
      <c r="A73" s="35"/>
      <c r="B73" s="36"/>
      <c r="C73" s="37"/>
      <c r="D73" s="37"/>
      <c r="E73" s="350" t="str">
        <f>E7</f>
        <v>Údržba HOZ Holasovice - PŠ</v>
      </c>
      <c r="F73" s="351"/>
      <c r="G73" s="351"/>
      <c r="H73" s="351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87</v>
      </c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5.6" customHeight="1">
      <c r="A75" s="35"/>
      <c r="B75" s="36"/>
      <c r="C75" s="37"/>
      <c r="D75" s="37"/>
      <c r="E75" s="319" t="str">
        <f>E9</f>
        <v>SO3 - HOZ LODENICE C</v>
      </c>
      <c r="F75" s="349"/>
      <c r="G75" s="349"/>
      <c r="H75" s="349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Holasovice</v>
      </c>
      <c r="G77" s="37"/>
      <c r="H77" s="37"/>
      <c r="I77" s="30" t="s">
        <v>23</v>
      </c>
      <c r="J77" s="60" t="str">
        <f>IF(J12="","",J12)</f>
        <v>Vyplň údaj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6" customHeight="1">
      <c r="A79" s="35"/>
      <c r="B79" s="36"/>
      <c r="C79" s="30" t="s">
        <v>24</v>
      </c>
      <c r="D79" s="37"/>
      <c r="E79" s="37"/>
      <c r="F79" s="28" t="str">
        <f>E15</f>
        <v xml:space="preserve"> </v>
      </c>
      <c r="G79" s="37"/>
      <c r="H79" s="37"/>
      <c r="I79" s="30" t="s">
        <v>30</v>
      </c>
      <c r="J79" s="33" t="str">
        <f>E21</f>
        <v xml:space="preserve"> </v>
      </c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6" customHeight="1">
      <c r="A80" s="35"/>
      <c r="B80" s="36"/>
      <c r="C80" s="30" t="s">
        <v>28</v>
      </c>
      <c r="D80" s="37"/>
      <c r="E80" s="37"/>
      <c r="F80" s="28" t="str">
        <f>IF(E18="","",E18)</f>
        <v>Vyplň údaj</v>
      </c>
      <c r="G80" s="37"/>
      <c r="H80" s="37"/>
      <c r="I80" s="30" t="s">
        <v>32</v>
      </c>
      <c r="J80" s="33" t="str">
        <f>E24</f>
        <v xml:space="preserve"> 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47"/>
      <c r="B82" s="148"/>
      <c r="C82" s="149" t="s">
        <v>99</v>
      </c>
      <c r="D82" s="150" t="s">
        <v>54</v>
      </c>
      <c r="E82" s="150" t="s">
        <v>50</v>
      </c>
      <c r="F82" s="150" t="s">
        <v>51</v>
      </c>
      <c r="G82" s="150" t="s">
        <v>100</v>
      </c>
      <c r="H82" s="150" t="s">
        <v>101</v>
      </c>
      <c r="I82" s="150" t="s">
        <v>102</v>
      </c>
      <c r="J82" s="150" t="s">
        <v>91</v>
      </c>
      <c r="K82" s="151" t="s">
        <v>103</v>
      </c>
      <c r="L82" s="152"/>
      <c r="M82" s="69" t="s">
        <v>19</v>
      </c>
      <c r="N82" s="70" t="s">
        <v>39</v>
      </c>
      <c r="O82" s="70" t="s">
        <v>104</v>
      </c>
      <c r="P82" s="70" t="s">
        <v>105</v>
      </c>
      <c r="Q82" s="70" t="s">
        <v>106</v>
      </c>
      <c r="R82" s="70" t="s">
        <v>107</v>
      </c>
      <c r="S82" s="70" t="s">
        <v>108</v>
      </c>
      <c r="T82" s="71" t="s">
        <v>109</v>
      </c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65" s="2" customFormat="1" ht="22.9" customHeight="1">
      <c r="A83" s="35"/>
      <c r="B83" s="36"/>
      <c r="C83" s="76" t="s">
        <v>110</v>
      </c>
      <c r="D83" s="37"/>
      <c r="E83" s="37"/>
      <c r="F83" s="37"/>
      <c r="G83" s="37"/>
      <c r="H83" s="37"/>
      <c r="I83" s="37"/>
      <c r="J83" s="153">
        <f>BK83</f>
        <v>0</v>
      </c>
      <c r="K83" s="37"/>
      <c r="L83" s="40"/>
      <c r="M83" s="72"/>
      <c r="N83" s="154"/>
      <c r="O83" s="73"/>
      <c r="P83" s="155">
        <f>P84+P99</f>
        <v>0</v>
      </c>
      <c r="Q83" s="73"/>
      <c r="R83" s="155">
        <f>R84+R99</f>
        <v>0</v>
      </c>
      <c r="S83" s="73"/>
      <c r="T83" s="156">
        <f>T84+T99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68</v>
      </c>
      <c r="AU83" s="18" t="s">
        <v>92</v>
      </c>
      <c r="BK83" s="157">
        <f>BK84+BK99</f>
        <v>0</v>
      </c>
    </row>
    <row r="84" spans="1:65" s="12" customFormat="1" ht="25.9" customHeight="1">
      <c r="B84" s="158"/>
      <c r="C84" s="159"/>
      <c r="D84" s="160" t="s">
        <v>68</v>
      </c>
      <c r="E84" s="161" t="s">
        <v>111</v>
      </c>
      <c r="F84" s="161" t="s">
        <v>112</v>
      </c>
      <c r="G84" s="159"/>
      <c r="H84" s="159"/>
      <c r="I84" s="162"/>
      <c r="J84" s="163">
        <f>BK84</f>
        <v>0</v>
      </c>
      <c r="K84" s="159"/>
      <c r="L84" s="164"/>
      <c r="M84" s="165"/>
      <c r="N84" s="166"/>
      <c r="O84" s="166"/>
      <c r="P84" s="167">
        <f>P85</f>
        <v>0</v>
      </c>
      <c r="Q84" s="166"/>
      <c r="R84" s="167">
        <f>R85</f>
        <v>0</v>
      </c>
      <c r="S84" s="166"/>
      <c r="T84" s="168">
        <f>T85</f>
        <v>0</v>
      </c>
      <c r="AR84" s="169" t="s">
        <v>77</v>
      </c>
      <c r="AT84" s="170" t="s">
        <v>68</v>
      </c>
      <c r="AU84" s="170" t="s">
        <v>69</v>
      </c>
      <c r="AY84" s="169" t="s">
        <v>113</v>
      </c>
      <c r="BK84" s="171">
        <f>BK85</f>
        <v>0</v>
      </c>
    </row>
    <row r="85" spans="1:65" s="12" customFormat="1" ht="22.9" customHeight="1">
      <c r="B85" s="158"/>
      <c r="C85" s="159"/>
      <c r="D85" s="160" t="s">
        <v>68</v>
      </c>
      <c r="E85" s="172" t="s">
        <v>77</v>
      </c>
      <c r="F85" s="172" t="s">
        <v>114</v>
      </c>
      <c r="G85" s="159"/>
      <c r="H85" s="159"/>
      <c r="I85" s="162"/>
      <c r="J85" s="173">
        <f>BK85</f>
        <v>0</v>
      </c>
      <c r="K85" s="159"/>
      <c r="L85" s="164"/>
      <c r="M85" s="165"/>
      <c r="N85" s="166"/>
      <c r="O85" s="166"/>
      <c r="P85" s="167">
        <f>SUM(P86:P98)</f>
        <v>0</v>
      </c>
      <c r="Q85" s="166"/>
      <c r="R85" s="167">
        <f>SUM(R86:R98)</f>
        <v>0</v>
      </c>
      <c r="S85" s="166"/>
      <c r="T85" s="168">
        <f>SUM(T86:T98)</f>
        <v>0</v>
      </c>
      <c r="AR85" s="169" t="s">
        <v>77</v>
      </c>
      <c r="AT85" s="170" t="s">
        <v>68</v>
      </c>
      <c r="AU85" s="170" t="s">
        <v>77</v>
      </c>
      <c r="AY85" s="169" t="s">
        <v>113</v>
      </c>
      <c r="BK85" s="171">
        <f>SUM(BK86:BK98)</f>
        <v>0</v>
      </c>
    </row>
    <row r="86" spans="1:65" s="2" customFormat="1" ht="22.15" customHeight="1">
      <c r="A86" s="35"/>
      <c r="B86" s="36"/>
      <c r="C86" s="174" t="s">
        <v>185</v>
      </c>
      <c r="D86" s="174" t="s">
        <v>116</v>
      </c>
      <c r="E86" s="175" t="s">
        <v>117</v>
      </c>
      <c r="F86" s="176" t="s">
        <v>118</v>
      </c>
      <c r="G86" s="177" t="s">
        <v>119</v>
      </c>
      <c r="H86" s="178">
        <v>10.88</v>
      </c>
      <c r="I86" s="179"/>
      <c r="J86" s="180">
        <f>ROUND(I86*H86,2)</f>
        <v>0</v>
      </c>
      <c r="K86" s="176" t="s">
        <v>120</v>
      </c>
      <c r="L86" s="40"/>
      <c r="M86" s="181" t="s">
        <v>19</v>
      </c>
      <c r="N86" s="182" t="s">
        <v>40</v>
      </c>
      <c r="O86" s="65"/>
      <c r="P86" s="183">
        <f>O86*H86</f>
        <v>0</v>
      </c>
      <c r="Q86" s="183">
        <v>0</v>
      </c>
      <c r="R86" s="183">
        <f>Q86*H86</f>
        <v>0</v>
      </c>
      <c r="S86" s="183">
        <v>0</v>
      </c>
      <c r="T86" s="184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5" t="s">
        <v>121</v>
      </c>
      <c r="AT86" s="185" t="s">
        <v>116</v>
      </c>
      <c r="AU86" s="185" t="s">
        <v>79</v>
      </c>
      <c r="AY86" s="18" t="s">
        <v>113</v>
      </c>
      <c r="BE86" s="186">
        <f>IF(N86="základní",J86,0)</f>
        <v>0</v>
      </c>
      <c r="BF86" s="186">
        <f>IF(N86="snížená",J86,0)</f>
        <v>0</v>
      </c>
      <c r="BG86" s="186">
        <f>IF(N86="zákl. přenesená",J86,0)</f>
        <v>0</v>
      </c>
      <c r="BH86" s="186">
        <f>IF(N86="sníž. přenesená",J86,0)</f>
        <v>0</v>
      </c>
      <c r="BI86" s="186">
        <f>IF(N86="nulová",J86,0)</f>
        <v>0</v>
      </c>
      <c r="BJ86" s="18" t="s">
        <v>77</v>
      </c>
      <c r="BK86" s="186">
        <f>ROUND(I86*H86,2)</f>
        <v>0</v>
      </c>
      <c r="BL86" s="18" t="s">
        <v>121</v>
      </c>
      <c r="BM86" s="185" t="s">
        <v>220</v>
      </c>
    </row>
    <row r="87" spans="1:65" s="2" customFormat="1">
      <c r="A87" s="35"/>
      <c r="B87" s="36"/>
      <c r="C87" s="37"/>
      <c r="D87" s="187" t="s">
        <v>123</v>
      </c>
      <c r="E87" s="37"/>
      <c r="F87" s="188" t="s">
        <v>124</v>
      </c>
      <c r="G87" s="37"/>
      <c r="H87" s="37"/>
      <c r="I87" s="189"/>
      <c r="J87" s="37"/>
      <c r="K87" s="37"/>
      <c r="L87" s="40"/>
      <c r="M87" s="190"/>
      <c r="N87" s="191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123</v>
      </c>
      <c r="AU87" s="18" t="s">
        <v>79</v>
      </c>
    </row>
    <row r="88" spans="1:65" s="13" customFormat="1">
      <c r="B88" s="192"/>
      <c r="C88" s="193"/>
      <c r="D88" s="194" t="s">
        <v>125</v>
      </c>
      <c r="E88" s="195" t="s">
        <v>19</v>
      </c>
      <c r="F88" s="196" t="s">
        <v>221</v>
      </c>
      <c r="G88" s="193"/>
      <c r="H88" s="197">
        <v>10.88</v>
      </c>
      <c r="I88" s="198"/>
      <c r="J88" s="193"/>
      <c r="K88" s="193"/>
      <c r="L88" s="199"/>
      <c r="M88" s="200"/>
      <c r="N88" s="201"/>
      <c r="O88" s="201"/>
      <c r="P88" s="201"/>
      <c r="Q88" s="201"/>
      <c r="R88" s="201"/>
      <c r="S88" s="201"/>
      <c r="T88" s="202"/>
      <c r="AT88" s="203" t="s">
        <v>125</v>
      </c>
      <c r="AU88" s="203" t="s">
        <v>79</v>
      </c>
      <c r="AV88" s="13" t="s">
        <v>79</v>
      </c>
      <c r="AW88" s="13" t="s">
        <v>31</v>
      </c>
      <c r="AX88" s="13" t="s">
        <v>77</v>
      </c>
      <c r="AY88" s="203" t="s">
        <v>113</v>
      </c>
    </row>
    <row r="89" spans="1:65" s="2" customFormat="1" ht="19.899999999999999" customHeight="1">
      <c r="A89" s="35"/>
      <c r="B89" s="36"/>
      <c r="C89" s="174" t="s">
        <v>77</v>
      </c>
      <c r="D89" s="174" t="s">
        <v>116</v>
      </c>
      <c r="E89" s="175" t="s">
        <v>127</v>
      </c>
      <c r="F89" s="176" t="s">
        <v>128</v>
      </c>
      <c r="G89" s="177" t="s">
        <v>129</v>
      </c>
      <c r="H89" s="178">
        <v>102</v>
      </c>
      <c r="I89" s="179"/>
      <c r="J89" s="180">
        <f>ROUND(I89*H89,2)</f>
        <v>0</v>
      </c>
      <c r="K89" s="176" t="s">
        <v>120</v>
      </c>
      <c r="L89" s="40"/>
      <c r="M89" s="181" t="s">
        <v>19</v>
      </c>
      <c r="N89" s="182" t="s">
        <v>40</v>
      </c>
      <c r="O89" s="65"/>
      <c r="P89" s="183">
        <f>O89*H89</f>
        <v>0</v>
      </c>
      <c r="Q89" s="183">
        <v>0</v>
      </c>
      <c r="R89" s="183">
        <f>Q89*H89</f>
        <v>0</v>
      </c>
      <c r="S89" s="183">
        <v>0</v>
      </c>
      <c r="T89" s="184">
        <f>S89*H89</f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R89" s="185" t="s">
        <v>121</v>
      </c>
      <c r="AT89" s="185" t="s">
        <v>116</v>
      </c>
      <c r="AU89" s="185" t="s">
        <v>79</v>
      </c>
      <c r="AY89" s="18" t="s">
        <v>113</v>
      </c>
      <c r="BE89" s="186">
        <f>IF(N89="základní",J89,0)</f>
        <v>0</v>
      </c>
      <c r="BF89" s="186">
        <f>IF(N89="snížená",J89,0)</f>
        <v>0</v>
      </c>
      <c r="BG89" s="186">
        <f>IF(N89="zákl. přenesená",J89,0)</f>
        <v>0</v>
      </c>
      <c r="BH89" s="186">
        <f>IF(N89="sníž. přenesená",J89,0)</f>
        <v>0</v>
      </c>
      <c r="BI89" s="186">
        <f>IF(N89="nulová",J89,0)</f>
        <v>0</v>
      </c>
      <c r="BJ89" s="18" t="s">
        <v>77</v>
      </c>
      <c r="BK89" s="186">
        <f>ROUND(I89*H89,2)</f>
        <v>0</v>
      </c>
      <c r="BL89" s="18" t="s">
        <v>121</v>
      </c>
      <c r="BM89" s="185" t="s">
        <v>222</v>
      </c>
    </row>
    <row r="90" spans="1:65" s="2" customFormat="1">
      <c r="A90" s="35"/>
      <c r="B90" s="36"/>
      <c r="C90" s="37"/>
      <c r="D90" s="187" t="s">
        <v>123</v>
      </c>
      <c r="E90" s="37"/>
      <c r="F90" s="188" t="s">
        <v>131</v>
      </c>
      <c r="G90" s="37"/>
      <c r="H90" s="37"/>
      <c r="I90" s="189"/>
      <c r="J90" s="37"/>
      <c r="K90" s="37"/>
      <c r="L90" s="40"/>
      <c r="M90" s="190"/>
      <c r="N90" s="191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123</v>
      </c>
      <c r="AU90" s="18" t="s">
        <v>79</v>
      </c>
    </row>
    <row r="91" spans="1:65" s="13" customFormat="1">
      <c r="B91" s="192"/>
      <c r="C91" s="193"/>
      <c r="D91" s="194" t="s">
        <v>125</v>
      </c>
      <c r="E91" s="195" t="s">
        <v>19</v>
      </c>
      <c r="F91" s="196" t="s">
        <v>223</v>
      </c>
      <c r="G91" s="193"/>
      <c r="H91" s="197">
        <v>51</v>
      </c>
      <c r="I91" s="198"/>
      <c r="J91" s="193"/>
      <c r="K91" s="193"/>
      <c r="L91" s="199"/>
      <c r="M91" s="200"/>
      <c r="N91" s="201"/>
      <c r="O91" s="201"/>
      <c r="P91" s="201"/>
      <c r="Q91" s="201"/>
      <c r="R91" s="201"/>
      <c r="S91" s="201"/>
      <c r="T91" s="202"/>
      <c r="AT91" s="203" t="s">
        <v>125</v>
      </c>
      <c r="AU91" s="203" t="s">
        <v>79</v>
      </c>
      <c r="AV91" s="13" t="s">
        <v>79</v>
      </c>
      <c r="AW91" s="13" t="s">
        <v>31</v>
      </c>
      <c r="AX91" s="13" t="s">
        <v>69</v>
      </c>
      <c r="AY91" s="203" t="s">
        <v>113</v>
      </c>
    </row>
    <row r="92" spans="1:65" s="13" customFormat="1">
      <c r="B92" s="192"/>
      <c r="C92" s="193"/>
      <c r="D92" s="194" t="s">
        <v>125</v>
      </c>
      <c r="E92" s="195" t="s">
        <v>19</v>
      </c>
      <c r="F92" s="196" t="s">
        <v>223</v>
      </c>
      <c r="G92" s="193"/>
      <c r="H92" s="197">
        <v>51</v>
      </c>
      <c r="I92" s="198"/>
      <c r="J92" s="193"/>
      <c r="K92" s="193"/>
      <c r="L92" s="199"/>
      <c r="M92" s="200"/>
      <c r="N92" s="201"/>
      <c r="O92" s="201"/>
      <c r="P92" s="201"/>
      <c r="Q92" s="201"/>
      <c r="R92" s="201"/>
      <c r="S92" s="201"/>
      <c r="T92" s="202"/>
      <c r="AT92" s="203" t="s">
        <v>125</v>
      </c>
      <c r="AU92" s="203" t="s">
        <v>79</v>
      </c>
      <c r="AV92" s="13" t="s">
        <v>79</v>
      </c>
      <c r="AW92" s="13" t="s">
        <v>31</v>
      </c>
      <c r="AX92" s="13" t="s">
        <v>69</v>
      </c>
      <c r="AY92" s="203" t="s">
        <v>113</v>
      </c>
    </row>
    <row r="93" spans="1:65" s="14" customFormat="1">
      <c r="B93" s="204"/>
      <c r="C93" s="205"/>
      <c r="D93" s="194" t="s">
        <v>125</v>
      </c>
      <c r="E93" s="206" t="s">
        <v>19</v>
      </c>
      <c r="F93" s="207" t="s">
        <v>133</v>
      </c>
      <c r="G93" s="205"/>
      <c r="H93" s="208">
        <v>102</v>
      </c>
      <c r="I93" s="209"/>
      <c r="J93" s="205"/>
      <c r="K93" s="205"/>
      <c r="L93" s="210"/>
      <c r="M93" s="211"/>
      <c r="N93" s="212"/>
      <c r="O93" s="212"/>
      <c r="P93" s="212"/>
      <c r="Q93" s="212"/>
      <c r="R93" s="212"/>
      <c r="S93" s="212"/>
      <c r="T93" s="213"/>
      <c r="AT93" s="214" t="s">
        <v>125</v>
      </c>
      <c r="AU93" s="214" t="s">
        <v>79</v>
      </c>
      <c r="AV93" s="14" t="s">
        <v>121</v>
      </c>
      <c r="AW93" s="14" t="s">
        <v>31</v>
      </c>
      <c r="AX93" s="14" t="s">
        <v>77</v>
      </c>
      <c r="AY93" s="214" t="s">
        <v>113</v>
      </c>
    </row>
    <row r="94" spans="1:65" s="2" customFormat="1" ht="22.15" customHeight="1">
      <c r="A94" s="35"/>
      <c r="B94" s="36"/>
      <c r="C94" s="174" t="s">
        <v>79</v>
      </c>
      <c r="D94" s="174" t="s">
        <v>116</v>
      </c>
      <c r="E94" s="175" t="s">
        <v>134</v>
      </c>
      <c r="F94" s="176" t="s">
        <v>135</v>
      </c>
      <c r="G94" s="177" t="s">
        <v>129</v>
      </c>
      <c r="H94" s="178">
        <v>176.8</v>
      </c>
      <c r="I94" s="179"/>
      <c r="J94" s="180">
        <f>ROUND(I94*H94,2)</f>
        <v>0</v>
      </c>
      <c r="K94" s="176" t="s">
        <v>120</v>
      </c>
      <c r="L94" s="40"/>
      <c r="M94" s="181" t="s">
        <v>19</v>
      </c>
      <c r="N94" s="182" t="s">
        <v>40</v>
      </c>
      <c r="O94" s="65"/>
      <c r="P94" s="183">
        <f>O94*H94</f>
        <v>0</v>
      </c>
      <c r="Q94" s="183">
        <v>0</v>
      </c>
      <c r="R94" s="183">
        <f>Q94*H94</f>
        <v>0</v>
      </c>
      <c r="S94" s="183">
        <v>0</v>
      </c>
      <c r="T94" s="184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85" t="s">
        <v>121</v>
      </c>
      <c r="AT94" s="185" t="s">
        <v>116</v>
      </c>
      <c r="AU94" s="185" t="s">
        <v>79</v>
      </c>
      <c r="AY94" s="18" t="s">
        <v>113</v>
      </c>
      <c r="BE94" s="186">
        <f>IF(N94="základní",J94,0)</f>
        <v>0</v>
      </c>
      <c r="BF94" s="186">
        <f>IF(N94="snížená",J94,0)</f>
        <v>0</v>
      </c>
      <c r="BG94" s="186">
        <f>IF(N94="zákl. přenesená",J94,0)</f>
        <v>0</v>
      </c>
      <c r="BH94" s="186">
        <f>IF(N94="sníž. přenesená",J94,0)</f>
        <v>0</v>
      </c>
      <c r="BI94" s="186">
        <f>IF(N94="nulová",J94,0)</f>
        <v>0</v>
      </c>
      <c r="BJ94" s="18" t="s">
        <v>77</v>
      </c>
      <c r="BK94" s="186">
        <f>ROUND(I94*H94,2)</f>
        <v>0</v>
      </c>
      <c r="BL94" s="18" t="s">
        <v>121</v>
      </c>
      <c r="BM94" s="185" t="s">
        <v>224</v>
      </c>
    </row>
    <row r="95" spans="1:65" s="2" customFormat="1">
      <c r="A95" s="35"/>
      <c r="B95" s="36"/>
      <c r="C95" s="37"/>
      <c r="D95" s="187" t="s">
        <v>123</v>
      </c>
      <c r="E95" s="37"/>
      <c r="F95" s="188" t="s">
        <v>137</v>
      </c>
      <c r="G95" s="37"/>
      <c r="H95" s="37"/>
      <c r="I95" s="189"/>
      <c r="J95" s="37"/>
      <c r="K95" s="37"/>
      <c r="L95" s="40"/>
      <c r="M95" s="190"/>
      <c r="N95" s="191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123</v>
      </c>
      <c r="AU95" s="18" t="s">
        <v>79</v>
      </c>
    </row>
    <row r="96" spans="1:65" s="13" customFormat="1">
      <c r="B96" s="192"/>
      <c r="C96" s="193"/>
      <c r="D96" s="194" t="s">
        <v>125</v>
      </c>
      <c r="E96" s="195" t="s">
        <v>19</v>
      </c>
      <c r="F96" s="196" t="s">
        <v>225</v>
      </c>
      <c r="G96" s="193"/>
      <c r="H96" s="197">
        <v>88.4</v>
      </c>
      <c r="I96" s="198"/>
      <c r="J96" s="193"/>
      <c r="K96" s="193"/>
      <c r="L96" s="199"/>
      <c r="M96" s="200"/>
      <c r="N96" s="201"/>
      <c r="O96" s="201"/>
      <c r="P96" s="201"/>
      <c r="Q96" s="201"/>
      <c r="R96" s="201"/>
      <c r="S96" s="201"/>
      <c r="T96" s="202"/>
      <c r="AT96" s="203" t="s">
        <v>125</v>
      </c>
      <c r="AU96" s="203" t="s">
        <v>79</v>
      </c>
      <c r="AV96" s="13" t="s">
        <v>79</v>
      </c>
      <c r="AW96" s="13" t="s">
        <v>31</v>
      </c>
      <c r="AX96" s="13" t="s">
        <v>69</v>
      </c>
      <c r="AY96" s="203" t="s">
        <v>113</v>
      </c>
    </row>
    <row r="97" spans="1:65" s="13" customFormat="1">
      <c r="B97" s="192"/>
      <c r="C97" s="193"/>
      <c r="D97" s="194" t="s">
        <v>125</v>
      </c>
      <c r="E97" s="195" t="s">
        <v>19</v>
      </c>
      <c r="F97" s="196" t="s">
        <v>225</v>
      </c>
      <c r="G97" s="193"/>
      <c r="H97" s="197">
        <v>88.4</v>
      </c>
      <c r="I97" s="198"/>
      <c r="J97" s="193"/>
      <c r="K97" s="193"/>
      <c r="L97" s="199"/>
      <c r="M97" s="200"/>
      <c r="N97" s="201"/>
      <c r="O97" s="201"/>
      <c r="P97" s="201"/>
      <c r="Q97" s="201"/>
      <c r="R97" s="201"/>
      <c r="S97" s="201"/>
      <c r="T97" s="202"/>
      <c r="AT97" s="203" t="s">
        <v>125</v>
      </c>
      <c r="AU97" s="203" t="s">
        <v>79</v>
      </c>
      <c r="AV97" s="13" t="s">
        <v>79</v>
      </c>
      <c r="AW97" s="13" t="s">
        <v>31</v>
      </c>
      <c r="AX97" s="13" t="s">
        <v>69</v>
      </c>
      <c r="AY97" s="203" t="s">
        <v>113</v>
      </c>
    </row>
    <row r="98" spans="1:65" s="14" customFormat="1">
      <c r="B98" s="204"/>
      <c r="C98" s="205"/>
      <c r="D98" s="194" t="s">
        <v>125</v>
      </c>
      <c r="E98" s="206" t="s">
        <v>19</v>
      </c>
      <c r="F98" s="207" t="s">
        <v>133</v>
      </c>
      <c r="G98" s="205"/>
      <c r="H98" s="208">
        <v>176.8</v>
      </c>
      <c r="I98" s="209"/>
      <c r="J98" s="205"/>
      <c r="K98" s="205"/>
      <c r="L98" s="210"/>
      <c r="M98" s="211"/>
      <c r="N98" s="212"/>
      <c r="O98" s="212"/>
      <c r="P98" s="212"/>
      <c r="Q98" s="212"/>
      <c r="R98" s="212"/>
      <c r="S98" s="212"/>
      <c r="T98" s="213"/>
      <c r="AT98" s="214" t="s">
        <v>125</v>
      </c>
      <c r="AU98" s="214" t="s">
        <v>79</v>
      </c>
      <c r="AV98" s="14" t="s">
        <v>121</v>
      </c>
      <c r="AW98" s="14" t="s">
        <v>31</v>
      </c>
      <c r="AX98" s="14" t="s">
        <v>77</v>
      </c>
      <c r="AY98" s="214" t="s">
        <v>113</v>
      </c>
    </row>
    <row r="99" spans="1:65" s="12" customFormat="1" ht="25.9" customHeight="1">
      <c r="B99" s="158"/>
      <c r="C99" s="159"/>
      <c r="D99" s="160" t="s">
        <v>68</v>
      </c>
      <c r="E99" s="161" t="s">
        <v>141</v>
      </c>
      <c r="F99" s="161" t="s">
        <v>142</v>
      </c>
      <c r="G99" s="159"/>
      <c r="H99" s="159"/>
      <c r="I99" s="162"/>
      <c r="J99" s="163">
        <f>BK99</f>
        <v>0</v>
      </c>
      <c r="K99" s="159"/>
      <c r="L99" s="164"/>
      <c r="M99" s="165"/>
      <c r="N99" s="166"/>
      <c r="O99" s="166"/>
      <c r="P99" s="167">
        <f>P100+SUM(P101:P109)</f>
        <v>0</v>
      </c>
      <c r="Q99" s="166"/>
      <c r="R99" s="167">
        <f>R100+SUM(R101:R109)</f>
        <v>0</v>
      </c>
      <c r="S99" s="166"/>
      <c r="T99" s="168">
        <f>T100+SUM(T101:T109)</f>
        <v>0</v>
      </c>
      <c r="AR99" s="169" t="s">
        <v>121</v>
      </c>
      <c r="AT99" s="170" t="s">
        <v>68</v>
      </c>
      <c r="AU99" s="170" t="s">
        <v>69</v>
      </c>
      <c r="AY99" s="169" t="s">
        <v>113</v>
      </c>
      <c r="BK99" s="171">
        <f>BK100+SUM(BK101:BK109)</f>
        <v>0</v>
      </c>
    </row>
    <row r="100" spans="1:65" s="2" customFormat="1" ht="14.45" customHeight="1">
      <c r="A100" s="35"/>
      <c r="B100" s="36"/>
      <c r="C100" s="174" t="s">
        <v>158</v>
      </c>
      <c r="D100" s="174" t="s">
        <v>116</v>
      </c>
      <c r="E100" s="175" t="s">
        <v>143</v>
      </c>
      <c r="F100" s="176" t="s">
        <v>144</v>
      </c>
      <c r="G100" s="177" t="s">
        <v>145</v>
      </c>
      <c r="H100" s="178">
        <v>0.02</v>
      </c>
      <c r="I100" s="179"/>
      <c r="J100" s="180">
        <f>ROUND(I100*H100,2)</f>
        <v>0</v>
      </c>
      <c r="K100" s="176" t="s">
        <v>120</v>
      </c>
      <c r="L100" s="40"/>
      <c r="M100" s="181" t="s">
        <v>19</v>
      </c>
      <c r="N100" s="182" t="s">
        <v>40</v>
      </c>
      <c r="O100" s="65"/>
      <c r="P100" s="183">
        <f>O100*H100</f>
        <v>0</v>
      </c>
      <c r="Q100" s="183">
        <v>0</v>
      </c>
      <c r="R100" s="183">
        <f>Q100*H100</f>
        <v>0</v>
      </c>
      <c r="S100" s="183">
        <v>0</v>
      </c>
      <c r="T100" s="184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85" t="s">
        <v>121</v>
      </c>
      <c r="AT100" s="185" t="s">
        <v>116</v>
      </c>
      <c r="AU100" s="185" t="s">
        <v>77</v>
      </c>
      <c r="AY100" s="18" t="s">
        <v>113</v>
      </c>
      <c r="BE100" s="186">
        <f>IF(N100="základní",J100,0)</f>
        <v>0</v>
      </c>
      <c r="BF100" s="186">
        <f>IF(N100="snížená",J100,0)</f>
        <v>0</v>
      </c>
      <c r="BG100" s="186">
        <f>IF(N100="zákl. přenesená",J100,0)</f>
        <v>0</v>
      </c>
      <c r="BH100" s="186">
        <f>IF(N100="sníž. přenesená",J100,0)</f>
        <v>0</v>
      </c>
      <c r="BI100" s="186">
        <f>IF(N100="nulová",J100,0)</f>
        <v>0</v>
      </c>
      <c r="BJ100" s="18" t="s">
        <v>77</v>
      </c>
      <c r="BK100" s="186">
        <f>ROUND(I100*H100,2)</f>
        <v>0</v>
      </c>
      <c r="BL100" s="18" t="s">
        <v>121</v>
      </c>
      <c r="BM100" s="185" t="s">
        <v>226</v>
      </c>
    </row>
    <row r="101" spans="1:65" s="2" customFormat="1">
      <c r="A101" s="35"/>
      <c r="B101" s="36"/>
      <c r="C101" s="37"/>
      <c r="D101" s="187" t="s">
        <v>123</v>
      </c>
      <c r="E101" s="37"/>
      <c r="F101" s="188" t="s">
        <v>147</v>
      </c>
      <c r="G101" s="37"/>
      <c r="H101" s="37"/>
      <c r="I101" s="189"/>
      <c r="J101" s="37"/>
      <c r="K101" s="37"/>
      <c r="L101" s="40"/>
      <c r="M101" s="190"/>
      <c r="N101" s="191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123</v>
      </c>
      <c r="AU101" s="18" t="s">
        <v>77</v>
      </c>
    </row>
    <row r="102" spans="1:65" s="13" customFormat="1">
      <c r="B102" s="192"/>
      <c r="C102" s="193"/>
      <c r="D102" s="194" t="s">
        <v>125</v>
      </c>
      <c r="E102" s="195" t="s">
        <v>19</v>
      </c>
      <c r="F102" s="196" t="s">
        <v>227</v>
      </c>
      <c r="G102" s="193"/>
      <c r="H102" s="197">
        <v>0.02</v>
      </c>
      <c r="I102" s="198"/>
      <c r="J102" s="193"/>
      <c r="K102" s="193"/>
      <c r="L102" s="199"/>
      <c r="M102" s="200"/>
      <c r="N102" s="201"/>
      <c r="O102" s="201"/>
      <c r="P102" s="201"/>
      <c r="Q102" s="201"/>
      <c r="R102" s="201"/>
      <c r="S102" s="201"/>
      <c r="T102" s="202"/>
      <c r="AT102" s="203" t="s">
        <v>125</v>
      </c>
      <c r="AU102" s="203" t="s">
        <v>77</v>
      </c>
      <c r="AV102" s="13" t="s">
        <v>79</v>
      </c>
      <c r="AW102" s="13" t="s">
        <v>31</v>
      </c>
      <c r="AX102" s="13" t="s">
        <v>77</v>
      </c>
      <c r="AY102" s="203" t="s">
        <v>113</v>
      </c>
    </row>
    <row r="103" spans="1:65" s="2" customFormat="1" ht="14.45" customHeight="1">
      <c r="A103" s="35"/>
      <c r="B103" s="36"/>
      <c r="C103" s="174" t="s">
        <v>121</v>
      </c>
      <c r="D103" s="174" t="s">
        <v>116</v>
      </c>
      <c r="E103" s="175" t="s">
        <v>150</v>
      </c>
      <c r="F103" s="176" t="s">
        <v>151</v>
      </c>
      <c r="G103" s="177" t="s">
        <v>145</v>
      </c>
      <c r="H103" s="178">
        <v>0.02</v>
      </c>
      <c r="I103" s="179"/>
      <c r="J103" s="180">
        <f>ROUND(I103*H103,2)</f>
        <v>0</v>
      </c>
      <c r="K103" s="176" t="s">
        <v>120</v>
      </c>
      <c r="L103" s="40"/>
      <c r="M103" s="181" t="s">
        <v>19</v>
      </c>
      <c r="N103" s="182" t="s">
        <v>40</v>
      </c>
      <c r="O103" s="65"/>
      <c r="P103" s="183">
        <f>O103*H103</f>
        <v>0</v>
      </c>
      <c r="Q103" s="183">
        <v>0</v>
      </c>
      <c r="R103" s="183">
        <f>Q103*H103</f>
        <v>0</v>
      </c>
      <c r="S103" s="183">
        <v>0</v>
      </c>
      <c r="T103" s="184">
        <f>S103*H103</f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85" t="s">
        <v>121</v>
      </c>
      <c r="AT103" s="185" t="s">
        <v>116</v>
      </c>
      <c r="AU103" s="185" t="s">
        <v>77</v>
      </c>
      <c r="AY103" s="18" t="s">
        <v>113</v>
      </c>
      <c r="BE103" s="186">
        <f>IF(N103="základní",J103,0)</f>
        <v>0</v>
      </c>
      <c r="BF103" s="186">
        <f>IF(N103="snížená",J103,0)</f>
        <v>0</v>
      </c>
      <c r="BG103" s="186">
        <f>IF(N103="zákl. přenesená",J103,0)</f>
        <v>0</v>
      </c>
      <c r="BH103" s="186">
        <f>IF(N103="sníž. přenesená",J103,0)</f>
        <v>0</v>
      </c>
      <c r="BI103" s="186">
        <f>IF(N103="nulová",J103,0)</f>
        <v>0</v>
      </c>
      <c r="BJ103" s="18" t="s">
        <v>77</v>
      </c>
      <c r="BK103" s="186">
        <f>ROUND(I103*H103,2)</f>
        <v>0</v>
      </c>
      <c r="BL103" s="18" t="s">
        <v>121</v>
      </c>
      <c r="BM103" s="185" t="s">
        <v>228</v>
      </c>
    </row>
    <row r="104" spans="1:65" s="2" customFormat="1">
      <c r="A104" s="35"/>
      <c r="B104" s="36"/>
      <c r="C104" s="37"/>
      <c r="D104" s="187" t="s">
        <v>123</v>
      </c>
      <c r="E104" s="37"/>
      <c r="F104" s="188" t="s">
        <v>153</v>
      </c>
      <c r="G104" s="37"/>
      <c r="H104" s="37"/>
      <c r="I104" s="189"/>
      <c r="J104" s="37"/>
      <c r="K104" s="37"/>
      <c r="L104" s="40"/>
      <c r="M104" s="190"/>
      <c r="N104" s="191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123</v>
      </c>
      <c r="AU104" s="18" t="s">
        <v>77</v>
      </c>
    </row>
    <row r="105" spans="1:65" s="13" customFormat="1">
      <c r="B105" s="192"/>
      <c r="C105" s="193"/>
      <c r="D105" s="194" t="s">
        <v>125</v>
      </c>
      <c r="E105" s="195" t="s">
        <v>19</v>
      </c>
      <c r="F105" s="196" t="s">
        <v>227</v>
      </c>
      <c r="G105" s="193"/>
      <c r="H105" s="197">
        <v>0.02</v>
      </c>
      <c r="I105" s="198"/>
      <c r="J105" s="193"/>
      <c r="K105" s="193"/>
      <c r="L105" s="199"/>
      <c r="M105" s="200"/>
      <c r="N105" s="201"/>
      <c r="O105" s="201"/>
      <c r="P105" s="201"/>
      <c r="Q105" s="201"/>
      <c r="R105" s="201"/>
      <c r="S105" s="201"/>
      <c r="T105" s="202"/>
      <c r="AT105" s="203" t="s">
        <v>125</v>
      </c>
      <c r="AU105" s="203" t="s">
        <v>77</v>
      </c>
      <c r="AV105" s="13" t="s">
        <v>79</v>
      </c>
      <c r="AW105" s="13" t="s">
        <v>31</v>
      </c>
      <c r="AX105" s="13" t="s">
        <v>77</v>
      </c>
      <c r="AY105" s="203" t="s">
        <v>113</v>
      </c>
    </row>
    <row r="106" spans="1:65" s="2" customFormat="1" ht="19.899999999999999" customHeight="1">
      <c r="A106" s="35"/>
      <c r="B106" s="36"/>
      <c r="C106" s="174" t="s">
        <v>149</v>
      </c>
      <c r="D106" s="174" t="s">
        <v>116</v>
      </c>
      <c r="E106" s="175" t="s">
        <v>159</v>
      </c>
      <c r="F106" s="176" t="s">
        <v>160</v>
      </c>
      <c r="G106" s="177" t="s">
        <v>145</v>
      </c>
      <c r="H106" s="178">
        <v>0.02</v>
      </c>
      <c r="I106" s="179"/>
      <c r="J106" s="180">
        <f>ROUND(I106*H106,2)</f>
        <v>0</v>
      </c>
      <c r="K106" s="176" t="s">
        <v>120</v>
      </c>
      <c r="L106" s="40"/>
      <c r="M106" s="181" t="s">
        <v>19</v>
      </c>
      <c r="N106" s="182" t="s">
        <v>40</v>
      </c>
      <c r="O106" s="65"/>
      <c r="P106" s="183">
        <f>O106*H106</f>
        <v>0</v>
      </c>
      <c r="Q106" s="183">
        <v>0</v>
      </c>
      <c r="R106" s="183">
        <f>Q106*H106</f>
        <v>0</v>
      </c>
      <c r="S106" s="183">
        <v>0</v>
      </c>
      <c r="T106" s="184">
        <f>S106*H106</f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85" t="s">
        <v>121</v>
      </c>
      <c r="AT106" s="185" t="s">
        <v>116</v>
      </c>
      <c r="AU106" s="185" t="s">
        <v>77</v>
      </c>
      <c r="AY106" s="18" t="s">
        <v>113</v>
      </c>
      <c r="BE106" s="186">
        <f>IF(N106="základní",J106,0)</f>
        <v>0</v>
      </c>
      <c r="BF106" s="186">
        <f>IF(N106="snížená",J106,0)</f>
        <v>0</v>
      </c>
      <c r="BG106" s="186">
        <f>IF(N106="zákl. přenesená",J106,0)</f>
        <v>0</v>
      </c>
      <c r="BH106" s="186">
        <f>IF(N106="sníž. přenesená",J106,0)</f>
        <v>0</v>
      </c>
      <c r="BI106" s="186">
        <f>IF(N106="nulová",J106,0)</f>
        <v>0</v>
      </c>
      <c r="BJ106" s="18" t="s">
        <v>77</v>
      </c>
      <c r="BK106" s="186">
        <f>ROUND(I106*H106,2)</f>
        <v>0</v>
      </c>
      <c r="BL106" s="18" t="s">
        <v>121</v>
      </c>
      <c r="BM106" s="185" t="s">
        <v>229</v>
      </c>
    </row>
    <row r="107" spans="1:65" s="2" customFormat="1">
      <c r="A107" s="35"/>
      <c r="B107" s="36"/>
      <c r="C107" s="37"/>
      <c r="D107" s="187" t="s">
        <v>123</v>
      </c>
      <c r="E107" s="37"/>
      <c r="F107" s="188" t="s">
        <v>162</v>
      </c>
      <c r="G107" s="37"/>
      <c r="H107" s="37"/>
      <c r="I107" s="189"/>
      <c r="J107" s="37"/>
      <c r="K107" s="37"/>
      <c r="L107" s="40"/>
      <c r="M107" s="190"/>
      <c r="N107" s="191"/>
      <c r="O107" s="65"/>
      <c r="P107" s="65"/>
      <c r="Q107" s="65"/>
      <c r="R107" s="65"/>
      <c r="S107" s="65"/>
      <c r="T107" s="66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18" t="s">
        <v>123</v>
      </c>
      <c r="AU107" s="18" t="s">
        <v>77</v>
      </c>
    </row>
    <row r="108" spans="1:65" s="13" customFormat="1">
      <c r="B108" s="192"/>
      <c r="C108" s="193"/>
      <c r="D108" s="194" t="s">
        <v>125</v>
      </c>
      <c r="E108" s="195" t="s">
        <v>19</v>
      </c>
      <c r="F108" s="196" t="s">
        <v>227</v>
      </c>
      <c r="G108" s="193"/>
      <c r="H108" s="197">
        <v>0.02</v>
      </c>
      <c r="I108" s="198"/>
      <c r="J108" s="193"/>
      <c r="K108" s="193"/>
      <c r="L108" s="199"/>
      <c r="M108" s="200"/>
      <c r="N108" s="201"/>
      <c r="O108" s="201"/>
      <c r="P108" s="201"/>
      <c r="Q108" s="201"/>
      <c r="R108" s="201"/>
      <c r="S108" s="201"/>
      <c r="T108" s="202"/>
      <c r="AT108" s="203" t="s">
        <v>125</v>
      </c>
      <c r="AU108" s="203" t="s">
        <v>77</v>
      </c>
      <c r="AV108" s="13" t="s">
        <v>79</v>
      </c>
      <c r="AW108" s="13" t="s">
        <v>31</v>
      </c>
      <c r="AX108" s="13" t="s">
        <v>77</v>
      </c>
      <c r="AY108" s="203" t="s">
        <v>113</v>
      </c>
    </row>
    <row r="109" spans="1:65" s="12" customFormat="1" ht="22.9" customHeight="1">
      <c r="B109" s="158"/>
      <c r="C109" s="159"/>
      <c r="D109" s="160" t="s">
        <v>68</v>
      </c>
      <c r="E109" s="172" t="s">
        <v>163</v>
      </c>
      <c r="F109" s="172" t="s">
        <v>164</v>
      </c>
      <c r="G109" s="159"/>
      <c r="H109" s="159"/>
      <c r="I109" s="162"/>
      <c r="J109" s="173">
        <f>BK109</f>
        <v>0</v>
      </c>
      <c r="K109" s="159"/>
      <c r="L109" s="164"/>
      <c r="M109" s="165"/>
      <c r="N109" s="166"/>
      <c r="O109" s="166"/>
      <c r="P109" s="167">
        <f>SUM(P110:P120)</f>
        <v>0</v>
      </c>
      <c r="Q109" s="166"/>
      <c r="R109" s="167">
        <f>SUM(R110:R120)</f>
        <v>0</v>
      </c>
      <c r="S109" s="166"/>
      <c r="T109" s="168">
        <f>SUM(T110:T120)</f>
        <v>0</v>
      </c>
      <c r="AR109" s="169" t="s">
        <v>121</v>
      </c>
      <c r="AT109" s="170" t="s">
        <v>68</v>
      </c>
      <c r="AU109" s="170" t="s">
        <v>77</v>
      </c>
      <c r="AY109" s="169" t="s">
        <v>113</v>
      </c>
      <c r="BK109" s="171">
        <f>SUM(BK110:BK120)</f>
        <v>0</v>
      </c>
    </row>
    <row r="110" spans="1:65" s="2" customFormat="1" ht="22.15" customHeight="1">
      <c r="A110" s="35"/>
      <c r="B110" s="36"/>
      <c r="C110" s="174" t="s">
        <v>165</v>
      </c>
      <c r="D110" s="174" t="s">
        <v>116</v>
      </c>
      <c r="E110" s="175" t="s">
        <v>166</v>
      </c>
      <c r="F110" s="176" t="s">
        <v>167</v>
      </c>
      <c r="G110" s="177" t="s">
        <v>129</v>
      </c>
      <c r="H110" s="178">
        <v>100</v>
      </c>
      <c r="I110" s="179"/>
      <c r="J110" s="180">
        <f>ROUND(I110*H110,2)</f>
        <v>0</v>
      </c>
      <c r="K110" s="176" t="s">
        <v>120</v>
      </c>
      <c r="L110" s="40"/>
      <c r="M110" s="181" t="s">
        <v>19</v>
      </c>
      <c r="N110" s="182" t="s">
        <v>40</v>
      </c>
      <c r="O110" s="65"/>
      <c r="P110" s="183">
        <f>O110*H110</f>
        <v>0</v>
      </c>
      <c r="Q110" s="183">
        <v>0</v>
      </c>
      <c r="R110" s="183">
        <f>Q110*H110</f>
        <v>0</v>
      </c>
      <c r="S110" s="183">
        <v>0</v>
      </c>
      <c r="T110" s="184">
        <f>S110*H110</f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85" t="s">
        <v>121</v>
      </c>
      <c r="AT110" s="185" t="s">
        <v>116</v>
      </c>
      <c r="AU110" s="185" t="s">
        <v>79</v>
      </c>
      <c r="AY110" s="18" t="s">
        <v>113</v>
      </c>
      <c r="BE110" s="186">
        <f>IF(N110="základní",J110,0)</f>
        <v>0</v>
      </c>
      <c r="BF110" s="186">
        <f>IF(N110="snížená",J110,0)</f>
        <v>0</v>
      </c>
      <c r="BG110" s="186">
        <f>IF(N110="zákl. přenesená",J110,0)</f>
        <v>0</v>
      </c>
      <c r="BH110" s="186">
        <f>IF(N110="sníž. přenesená",J110,0)</f>
        <v>0</v>
      </c>
      <c r="BI110" s="186">
        <f>IF(N110="nulová",J110,0)</f>
        <v>0</v>
      </c>
      <c r="BJ110" s="18" t="s">
        <v>77</v>
      </c>
      <c r="BK110" s="186">
        <f>ROUND(I110*H110,2)</f>
        <v>0</v>
      </c>
      <c r="BL110" s="18" t="s">
        <v>121</v>
      </c>
      <c r="BM110" s="185" t="s">
        <v>230</v>
      </c>
    </row>
    <row r="111" spans="1:65" s="2" customFormat="1">
      <c r="A111" s="35"/>
      <c r="B111" s="36"/>
      <c r="C111" s="37"/>
      <c r="D111" s="187" t="s">
        <v>123</v>
      </c>
      <c r="E111" s="37"/>
      <c r="F111" s="188" t="s">
        <v>169</v>
      </c>
      <c r="G111" s="37"/>
      <c r="H111" s="37"/>
      <c r="I111" s="189"/>
      <c r="J111" s="37"/>
      <c r="K111" s="37"/>
      <c r="L111" s="40"/>
      <c r="M111" s="190"/>
      <c r="N111" s="191"/>
      <c r="O111" s="65"/>
      <c r="P111" s="65"/>
      <c r="Q111" s="65"/>
      <c r="R111" s="65"/>
      <c r="S111" s="65"/>
      <c r="T111" s="66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123</v>
      </c>
      <c r="AU111" s="18" t="s">
        <v>79</v>
      </c>
    </row>
    <row r="112" spans="1:65" s="2" customFormat="1" ht="19.5">
      <c r="A112" s="35"/>
      <c r="B112" s="36"/>
      <c r="C112" s="37"/>
      <c r="D112" s="194" t="s">
        <v>170</v>
      </c>
      <c r="E112" s="37"/>
      <c r="F112" s="215" t="s">
        <v>171</v>
      </c>
      <c r="G112" s="37"/>
      <c r="H112" s="37"/>
      <c r="I112" s="189"/>
      <c r="J112" s="37"/>
      <c r="K112" s="37"/>
      <c r="L112" s="40"/>
      <c r="M112" s="190"/>
      <c r="N112" s="191"/>
      <c r="O112" s="65"/>
      <c r="P112" s="65"/>
      <c r="Q112" s="65"/>
      <c r="R112" s="65"/>
      <c r="S112" s="65"/>
      <c r="T112" s="66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18" t="s">
        <v>170</v>
      </c>
      <c r="AU112" s="18" t="s">
        <v>79</v>
      </c>
    </row>
    <row r="113" spans="1:65" s="13" customFormat="1">
      <c r="B113" s="192"/>
      <c r="C113" s="193"/>
      <c r="D113" s="194" t="s">
        <v>125</v>
      </c>
      <c r="E113" s="195" t="s">
        <v>19</v>
      </c>
      <c r="F113" s="196" t="s">
        <v>215</v>
      </c>
      <c r="G113" s="193"/>
      <c r="H113" s="197">
        <v>100</v>
      </c>
      <c r="I113" s="198"/>
      <c r="J113" s="193"/>
      <c r="K113" s="193"/>
      <c r="L113" s="199"/>
      <c r="M113" s="200"/>
      <c r="N113" s="201"/>
      <c r="O113" s="201"/>
      <c r="P113" s="201"/>
      <c r="Q113" s="201"/>
      <c r="R113" s="201"/>
      <c r="S113" s="201"/>
      <c r="T113" s="202"/>
      <c r="AT113" s="203" t="s">
        <v>125</v>
      </c>
      <c r="AU113" s="203" t="s">
        <v>79</v>
      </c>
      <c r="AV113" s="13" t="s">
        <v>79</v>
      </c>
      <c r="AW113" s="13" t="s">
        <v>31</v>
      </c>
      <c r="AX113" s="13" t="s">
        <v>69</v>
      </c>
      <c r="AY113" s="203" t="s">
        <v>113</v>
      </c>
    </row>
    <row r="114" spans="1:65" s="14" customFormat="1">
      <c r="B114" s="204"/>
      <c r="C114" s="205"/>
      <c r="D114" s="194" t="s">
        <v>125</v>
      </c>
      <c r="E114" s="206" t="s">
        <v>19</v>
      </c>
      <c r="F114" s="207" t="s">
        <v>133</v>
      </c>
      <c r="G114" s="205"/>
      <c r="H114" s="208">
        <v>100</v>
      </c>
      <c r="I114" s="209"/>
      <c r="J114" s="205"/>
      <c r="K114" s="205"/>
      <c r="L114" s="210"/>
      <c r="M114" s="211"/>
      <c r="N114" s="212"/>
      <c r="O114" s="212"/>
      <c r="P114" s="212"/>
      <c r="Q114" s="212"/>
      <c r="R114" s="212"/>
      <c r="S114" s="212"/>
      <c r="T114" s="213"/>
      <c r="AT114" s="214" t="s">
        <v>125</v>
      </c>
      <c r="AU114" s="214" t="s">
        <v>79</v>
      </c>
      <c r="AV114" s="14" t="s">
        <v>121</v>
      </c>
      <c r="AW114" s="14" t="s">
        <v>31</v>
      </c>
      <c r="AX114" s="14" t="s">
        <v>77</v>
      </c>
      <c r="AY114" s="214" t="s">
        <v>113</v>
      </c>
    </row>
    <row r="115" spans="1:65" s="2" customFormat="1" ht="22.15" customHeight="1">
      <c r="A115" s="35"/>
      <c r="B115" s="36"/>
      <c r="C115" s="174" t="s">
        <v>173</v>
      </c>
      <c r="D115" s="174" t="s">
        <v>116</v>
      </c>
      <c r="E115" s="175" t="s">
        <v>174</v>
      </c>
      <c r="F115" s="176" t="s">
        <v>175</v>
      </c>
      <c r="G115" s="177" t="s">
        <v>129</v>
      </c>
      <c r="H115" s="178">
        <v>100</v>
      </c>
      <c r="I115" s="179"/>
      <c r="J115" s="180">
        <f>ROUND(I115*H115,2)</f>
        <v>0</v>
      </c>
      <c r="K115" s="176" t="s">
        <v>176</v>
      </c>
      <c r="L115" s="40"/>
      <c r="M115" s="181" t="s">
        <v>19</v>
      </c>
      <c r="N115" s="182" t="s">
        <v>40</v>
      </c>
      <c r="O115" s="65"/>
      <c r="P115" s="183">
        <f>O115*H115</f>
        <v>0</v>
      </c>
      <c r="Q115" s="183">
        <v>0</v>
      </c>
      <c r="R115" s="183">
        <f>Q115*H115</f>
        <v>0</v>
      </c>
      <c r="S115" s="183">
        <v>0</v>
      </c>
      <c r="T115" s="184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85" t="s">
        <v>156</v>
      </c>
      <c r="AT115" s="185" t="s">
        <v>116</v>
      </c>
      <c r="AU115" s="185" t="s">
        <v>79</v>
      </c>
      <c r="AY115" s="18" t="s">
        <v>113</v>
      </c>
      <c r="BE115" s="186">
        <f>IF(N115="základní",J115,0)</f>
        <v>0</v>
      </c>
      <c r="BF115" s="186">
        <f>IF(N115="snížená",J115,0)</f>
        <v>0</v>
      </c>
      <c r="BG115" s="186">
        <f>IF(N115="zákl. přenesená",J115,0)</f>
        <v>0</v>
      </c>
      <c r="BH115" s="186">
        <f>IF(N115="sníž. přenesená",J115,0)</f>
        <v>0</v>
      </c>
      <c r="BI115" s="186">
        <f>IF(N115="nulová",J115,0)</f>
        <v>0</v>
      </c>
      <c r="BJ115" s="18" t="s">
        <v>77</v>
      </c>
      <c r="BK115" s="186">
        <f>ROUND(I115*H115,2)</f>
        <v>0</v>
      </c>
      <c r="BL115" s="18" t="s">
        <v>156</v>
      </c>
      <c r="BM115" s="185" t="s">
        <v>231</v>
      </c>
    </row>
    <row r="116" spans="1:65" s="2" customFormat="1" ht="19.5">
      <c r="A116" s="35"/>
      <c r="B116" s="36"/>
      <c r="C116" s="37"/>
      <c r="D116" s="194" t="s">
        <v>170</v>
      </c>
      <c r="E116" s="37"/>
      <c r="F116" s="215" t="s">
        <v>178</v>
      </c>
      <c r="G116" s="37"/>
      <c r="H116" s="37"/>
      <c r="I116" s="189"/>
      <c r="J116" s="37"/>
      <c r="K116" s="37"/>
      <c r="L116" s="40"/>
      <c r="M116" s="190"/>
      <c r="N116" s="191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170</v>
      </c>
      <c r="AU116" s="18" t="s">
        <v>79</v>
      </c>
    </row>
    <row r="117" spans="1:65" s="13" customFormat="1">
      <c r="B117" s="192"/>
      <c r="C117" s="193"/>
      <c r="D117" s="194" t="s">
        <v>125</v>
      </c>
      <c r="E117" s="195" t="s">
        <v>19</v>
      </c>
      <c r="F117" s="196" t="s">
        <v>215</v>
      </c>
      <c r="G117" s="193"/>
      <c r="H117" s="197">
        <v>100</v>
      </c>
      <c r="I117" s="198"/>
      <c r="J117" s="193"/>
      <c r="K117" s="193"/>
      <c r="L117" s="199"/>
      <c r="M117" s="200"/>
      <c r="N117" s="201"/>
      <c r="O117" s="201"/>
      <c r="P117" s="201"/>
      <c r="Q117" s="201"/>
      <c r="R117" s="201"/>
      <c r="S117" s="201"/>
      <c r="T117" s="202"/>
      <c r="AT117" s="203" t="s">
        <v>125</v>
      </c>
      <c r="AU117" s="203" t="s">
        <v>79</v>
      </c>
      <c r="AV117" s="13" t="s">
        <v>79</v>
      </c>
      <c r="AW117" s="13" t="s">
        <v>31</v>
      </c>
      <c r="AX117" s="13" t="s">
        <v>77</v>
      </c>
      <c r="AY117" s="203" t="s">
        <v>113</v>
      </c>
    </row>
    <row r="118" spans="1:65" s="2" customFormat="1" ht="22.15" customHeight="1">
      <c r="A118" s="35"/>
      <c r="B118" s="36"/>
      <c r="C118" s="174" t="s">
        <v>179</v>
      </c>
      <c r="D118" s="174" t="s">
        <v>116</v>
      </c>
      <c r="E118" s="175" t="s">
        <v>180</v>
      </c>
      <c r="F118" s="176" t="s">
        <v>181</v>
      </c>
      <c r="G118" s="177" t="s">
        <v>129</v>
      </c>
      <c r="H118" s="178">
        <v>102</v>
      </c>
      <c r="I118" s="179"/>
      <c r="J118" s="180">
        <f>ROUND(I118*H118,2)</f>
        <v>0</v>
      </c>
      <c r="K118" s="176" t="s">
        <v>176</v>
      </c>
      <c r="L118" s="40"/>
      <c r="M118" s="181" t="s">
        <v>19</v>
      </c>
      <c r="N118" s="182" t="s">
        <v>40</v>
      </c>
      <c r="O118" s="65"/>
      <c r="P118" s="183">
        <f>O118*H118</f>
        <v>0</v>
      </c>
      <c r="Q118" s="183">
        <v>0</v>
      </c>
      <c r="R118" s="183">
        <f>Q118*H118</f>
        <v>0</v>
      </c>
      <c r="S118" s="183">
        <v>0</v>
      </c>
      <c r="T118" s="184">
        <f>S118*H118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85" t="s">
        <v>156</v>
      </c>
      <c r="AT118" s="185" t="s">
        <v>116</v>
      </c>
      <c r="AU118" s="185" t="s">
        <v>79</v>
      </c>
      <c r="AY118" s="18" t="s">
        <v>113</v>
      </c>
      <c r="BE118" s="186">
        <f>IF(N118="základní",J118,0)</f>
        <v>0</v>
      </c>
      <c r="BF118" s="186">
        <f>IF(N118="snížená",J118,0)</f>
        <v>0</v>
      </c>
      <c r="BG118" s="186">
        <f>IF(N118="zákl. přenesená",J118,0)</f>
        <v>0</v>
      </c>
      <c r="BH118" s="186">
        <f>IF(N118="sníž. přenesená",J118,0)</f>
        <v>0</v>
      </c>
      <c r="BI118" s="186">
        <f>IF(N118="nulová",J118,0)</f>
        <v>0</v>
      </c>
      <c r="BJ118" s="18" t="s">
        <v>77</v>
      </c>
      <c r="BK118" s="186">
        <f>ROUND(I118*H118,2)</f>
        <v>0</v>
      </c>
      <c r="BL118" s="18" t="s">
        <v>156</v>
      </c>
      <c r="BM118" s="185" t="s">
        <v>232</v>
      </c>
    </row>
    <row r="119" spans="1:65" s="2" customFormat="1" ht="29.25">
      <c r="A119" s="35"/>
      <c r="B119" s="36"/>
      <c r="C119" s="37"/>
      <c r="D119" s="194" t="s">
        <v>170</v>
      </c>
      <c r="E119" s="37"/>
      <c r="F119" s="215" t="s">
        <v>183</v>
      </c>
      <c r="G119" s="37"/>
      <c r="H119" s="37"/>
      <c r="I119" s="189"/>
      <c r="J119" s="37"/>
      <c r="K119" s="37"/>
      <c r="L119" s="40"/>
      <c r="M119" s="190"/>
      <c r="N119" s="191"/>
      <c r="O119" s="65"/>
      <c r="P119" s="65"/>
      <c r="Q119" s="65"/>
      <c r="R119" s="65"/>
      <c r="S119" s="65"/>
      <c r="T119" s="66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170</v>
      </c>
      <c r="AU119" s="18" t="s">
        <v>79</v>
      </c>
    </row>
    <row r="120" spans="1:65" s="13" customFormat="1">
      <c r="B120" s="192"/>
      <c r="C120" s="193"/>
      <c r="D120" s="194" t="s">
        <v>125</v>
      </c>
      <c r="E120" s="195" t="s">
        <v>19</v>
      </c>
      <c r="F120" s="196" t="s">
        <v>233</v>
      </c>
      <c r="G120" s="193"/>
      <c r="H120" s="197">
        <v>102</v>
      </c>
      <c r="I120" s="198"/>
      <c r="J120" s="193"/>
      <c r="K120" s="193"/>
      <c r="L120" s="199"/>
      <c r="M120" s="219"/>
      <c r="N120" s="220"/>
      <c r="O120" s="220"/>
      <c r="P120" s="220"/>
      <c r="Q120" s="220"/>
      <c r="R120" s="220"/>
      <c r="S120" s="220"/>
      <c r="T120" s="221"/>
      <c r="AT120" s="203" t="s">
        <v>125</v>
      </c>
      <c r="AU120" s="203" t="s">
        <v>79</v>
      </c>
      <c r="AV120" s="13" t="s">
        <v>79</v>
      </c>
      <c r="AW120" s="13" t="s">
        <v>31</v>
      </c>
      <c r="AX120" s="13" t="s">
        <v>77</v>
      </c>
      <c r="AY120" s="203" t="s">
        <v>113</v>
      </c>
    </row>
    <row r="121" spans="1:65" s="2" customFormat="1" ht="6.95" customHeight="1">
      <c r="A121" s="35"/>
      <c r="B121" s="48"/>
      <c r="C121" s="49"/>
      <c r="D121" s="49"/>
      <c r="E121" s="49"/>
      <c r="F121" s="49"/>
      <c r="G121" s="49"/>
      <c r="H121" s="49"/>
      <c r="I121" s="49"/>
      <c r="J121" s="49"/>
      <c r="K121" s="49"/>
      <c r="L121" s="40"/>
      <c r="M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</sheetData>
  <sheetProtection algorithmName="SHA-512" hashValue="PvSSs67IKc1j5Yi7e7himnDeZQnKiMgXIYBHUgmZSh/3wgHiHpoZHlU0AmvA2GTUdLwQYFz8ooRJ5C644K/4Dg==" saltValue="vMvPoo28pftc5kzRtvVipb+bd3OFhzwLzxlvBWRruM2P8HzjbZU4SfWo6Hbgma7haZoGob0XRotOsIGvDpybQA==" spinCount="100000" sheet="1" objects="1" scenarios="1" formatColumns="0" formatRows="0" autoFilter="0"/>
  <autoFilter ref="C82:K120" xr:uid="{00000000-0009-0000-0000-000003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7" r:id="rId1" xr:uid="{00000000-0004-0000-0300-000000000000}"/>
    <hyperlink ref="F90" r:id="rId2" xr:uid="{00000000-0004-0000-0300-000001000000}"/>
    <hyperlink ref="F95" r:id="rId3" xr:uid="{00000000-0004-0000-0300-000002000000}"/>
    <hyperlink ref="F101" r:id="rId4" xr:uid="{00000000-0004-0000-0300-000003000000}"/>
    <hyperlink ref="F104" r:id="rId5" xr:uid="{00000000-0004-0000-0300-000004000000}"/>
    <hyperlink ref="F107" r:id="rId6" xr:uid="{00000000-0004-0000-0300-000005000000}"/>
    <hyperlink ref="F111" r:id="rId7" xr:uid="{00000000-0004-0000-0300-00000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22" customWidth="1"/>
    <col min="2" max="2" width="1.6640625" style="222" customWidth="1"/>
    <col min="3" max="4" width="5" style="222" customWidth="1"/>
    <col min="5" max="5" width="11.6640625" style="222" customWidth="1"/>
    <col min="6" max="6" width="9.1640625" style="222" customWidth="1"/>
    <col min="7" max="7" width="5" style="222" customWidth="1"/>
    <col min="8" max="8" width="77.83203125" style="222" customWidth="1"/>
    <col min="9" max="10" width="20" style="222" customWidth="1"/>
    <col min="11" max="11" width="1.6640625" style="222" customWidth="1"/>
  </cols>
  <sheetData>
    <row r="1" spans="2:11" s="1" customFormat="1" ht="37.5" customHeight="1"/>
    <row r="2" spans="2:11" s="1" customFormat="1" ht="7.5" customHeight="1">
      <c r="B2" s="223"/>
      <c r="C2" s="224"/>
      <c r="D2" s="224"/>
      <c r="E2" s="224"/>
      <c r="F2" s="224"/>
      <c r="G2" s="224"/>
      <c r="H2" s="224"/>
      <c r="I2" s="224"/>
      <c r="J2" s="224"/>
      <c r="K2" s="225"/>
    </row>
    <row r="3" spans="2:11" s="15" customFormat="1" ht="45" customHeight="1">
      <c r="B3" s="226"/>
      <c r="C3" s="361" t="s">
        <v>234</v>
      </c>
      <c r="D3" s="361"/>
      <c r="E3" s="361"/>
      <c r="F3" s="361"/>
      <c r="G3" s="361"/>
      <c r="H3" s="361"/>
      <c r="I3" s="361"/>
      <c r="J3" s="361"/>
      <c r="K3" s="227"/>
    </row>
    <row r="4" spans="2:11" s="1" customFormat="1" ht="25.5" customHeight="1">
      <c r="B4" s="228"/>
      <c r="C4" s="366" t="s">
        <v>235</v>
      </c>
      <c r="D4" s="366"/>
      <c r="E4" s="366"/>
      <c r="F4" s="366"/>
      <c r="G4" s="366"/>
      <c r="H4" s="366"/>
      <c r="I4" s="366"/>
      <c r="J4" s="366"/>
      <c r="K4" s="229"/>
    </row>
    <row r="5" spans="2:11" s="1" customFormat="1" ht="5.25" customHeight="1">
      <c r="B5" s="228"/>
      <c r="C5" s="230"/>
      <c r="D5" s="230"/>
      <c r="E5" s="230"/>
      <c r="F5" s="230"/>
      <c r="G5" s="230"/>
      <c r="H5" s="230"/>
      <c r="I5" s="230"/>
      <c r="J5" s="230"/>
      <c r="K5" s="229"/>
    </row>
    <row r="6" spans="2:11" s="1" customFormat="1" ht="15" customHeight="1">
      <c r="B6" s="228"/>
      <c r="C6" s="365" t="s">
        <v>236</v>
      </c>
      <c r="D6" s="365"/>
      <c r="E6" s="365"/>
      <c r="F6" s="365"/>
      <c r="G6" s="365"/>
      <c r="H6" s="365"/>
      <c r="I6" s="365"/>
      <c r="J6" s="365"/>
      <c r="K6" s="229"/>
    </row>
    <row r="7" spans="2:11" s="1" customFormat="1" ht="15" customHeight="1">
      <c r="B7" s="232"/>
      <c r="C7" s="365" t="s">
        <v>237</v>
      </c>
      <c r="D7" s="365"/>
      <c r="E7" s="365"/>
      <c r="F7" s="365"/>
      <c r="G7" s="365"/>
      <c r="H7" s="365"/>
      <c r="I7" s="365"/>
      <c r="J7" s="365"/>
      <c r="K7" s="229"/>
    </row>
    <row r="8" spans="2:11" s="1" customFormat="1" ht="12.75" customHeight="1">
      <c r="B8" s="232"/>
      <c r="C8" s="231"/>
      <c r="D8" s="231"/>
      <c r="E8" s="231"/>
      <c r="F8" s="231"/>
      <c r="G8" s="231"/>
      <c r="H8" s="231"/>
      <c r="I8" s="231"/>
      <c r="J8" s="231"/>
      <c r="K8" s="229"/>
    </row>
    <row r="9" spans="2:11" s="1" customFormat="1" ht="15" customHeight="1">
      <c r="B9" s="232"/>
      <c r="C9" s="365" t="s">
        <v>238</v>
      </c>
      <c r="D9" s="365"/>
      <c r="E9" s="365"/>
      <c r="F9" s="365"/>
      <c r="G9" s="365"/>
      <c r="H9" s="365"/>
      <c r="I9" s="365"/>
      <c r="J9" s="365"/>
      <c r="K9" s="229"/>
    </row>
    <row r="10" spans="2:11" s="1" customFormat="1" ht="15" customHeight="1">
      <c r="B10" s="232"/>
      <c r="C10" s="231"/>
      <c r="D10" s="365" t="s">
        <v>239</v>
      </c>
      <c r="E10" s="365"/>
      <c r="F10" s="365"/>
      <c r="G10" s="365"/>
      <c r="H10" s="365"/>
      <c r="I10" s="365"/>
      <c r="J10" s="365"/>
      <c r="K10" s="229"/>
    </row>
    <row r="11" spans="2:11" s="1" customFormat="1" ht="15" customHeight="1">
      <c r="B11" s="232"/>
      <c r="C11" s="233"/>
      <c r="D11" s="365" t="s">
        <v>240</v>
      </c>
      <c r="E11" s="365"/>
      <c r="F11" s="365"/>
      <c r="G11" s="365"/>
      <c r="H11" s="365"/>
      <c r="I11" s="365"/>
      <c r="J11" s="365"/>
      <c r="K11" s="229"/>
    </row>
    <row r="12" spans="2:11" s="1" customFormat="1" ht="15" customHeight="1">
      <c r="B12" s="232"/>
      <c r="C12" s="233"/>
      <c r="D12" s="231"/>
      <c r="E12" s="231"/>
      <c r="F12" s="231"/>
      <c r="G12" s="231"/>
      <c r="H12" s="231"/>
      <c r="I12" s="231"/>
      <c r="J12" s="231"/>
      <c r="K12" s="229"/>
    </row>
    <row r="13" spans="2:11" s="1" customFormat="1" ht="15" customHeight="1">
      <c r="B13" s="232"/>
      <c r="C13" s="233"/>
      <c r="D13" s="234" t="s">
        <v>241</v>
      </c>
      <c r="E13" s="231"/>
      <c r="F13" s="231"/>
      <c r="G13" s="231"/>
      <c r="H13" s="231"/>
      <c r="I13" s="231"/>
      <c r="J13" s="231"/>
      <c r="K13" s="229"/>
    </row>
    <row r="14" spans="2:11" s="1" customFormat="1" ht="12.75" customHeight="1">
      <c r="B14" s="232"/>
      <c r="C14" s="233"/>
      <c r="D14" s="233"/>
      <c r="E14" s="233"/>
      <c r="F14" s="233"/>
      <c r="G14" s="233"/>
      <c r="H14" s="233"/>
      <c r="I14" s="233"/>
      <c r="J14" s="233"/>
      <c r="K14" s="229"/>
    </row>
    <row r="15" spans="2:11" s="1" customFormat="1" ht="15" customHeight="1">
      <c r="B15" s="232"/>
      <c r="C15" s="233"/>
      <c r="D15" s="365" t="s">
        <v>242</v>
      </c>
      <c r="E15" s="365"/>
      <c r="F15" s="365"/>
      <c r="G15" s="365"/>
      <c r="H15" s="365"/>
      <c r="I15" s="365"/>
      <c r="J15" s="365"/>
      <c r="K15" s="229"/>
    </row>
    <row r="16" spans="2:11" s="1" customFormat="1" ht="15" customHeight="1">
      <c r="B16" s="232"/>
      <c r="C16" s="233"/>
      <c r="D16" s="365" t="s">
        <v>243</v>
      </c>
      <c r="E16" s="365"/>
      <c r="F16" s="365"/>
      <c r="G16" s="365"/>
      <c r="H16" s="365"/>
      <c r="I16" s="365"/>
      <c r="J16" s="365"/>
      <c r="K16" s="229"/>
    </row>
    <row r="17" spans="2:11" s="1" customFormat="1" ht="15" customHeight="1">
      <c r="B17" s="232"/>
      <c r="C17" s="233"/>
      <c r="D17" s="365" t="s">
        <v>244</v>
      </c>
      <c r="E17" s="365"/>
      <c r="F17" s="365"/>
      <c r="G17" s="365"/>
      <c r="H17" s="365"/>
      <c r="I17" s="365"/>
      <c r="J17" s="365"/>
      <c r="K17" s="229"/>
    </row>
    <row r="18" spans="2:11" s="1" customFormat="1" ht="15" customHeight="1">
      <c r="B18" s="232"/>
      <c r="C18" s="233"/>
      <c r="D18" s="233"/>
      <c r="E18" s="235" t="s">
        <v>76</v>
      </c>
      <c r="F18" s="365" t="s">
        <v>245</v>
      </c>
      <c r="G18" s="365"/>
      <c r="H18" s="365"/>
      <c r="I18" s="365"/>
      <c r="J18" s="365"/>
      <c r="K18" s="229"/>
    </row>
    <row r="19" spans="2:11" s="1" customFormat="1" ht="15" customHeight="1">
      <c r="B19" s="232"/>
      <c r="C19" s="233"/>
      <c r="D19" s="233"/>
      <c r="E19" s="235" t="s">
        <v>246</v>
      </c>
      <c r="F19" s="365" t="s">
        <v>247</v>
      </c>
      <c r="G19" s="365"/>
      <c r="H19" s="365"/>
      <c r="I19" s="365"/>
      <c r="J19" s="365"/>
      <c r="K19" s="229"/>
    </row>
    <row r="20" spans="2:11" s="1" customFormat="1" ht="15" customHeight="1">
      <c r="B20" s="232"/>
      <c r="C20" s="233"/>
      <c r="D20" s="233"/>
      <c r="E20" s="235" t="s">
        <v>248</v>
      </c>
      <c r="F20" s="365" t="s">
        <v>249</v>
      </c>
      <c r="G20" s="365"/>
      <c r="H20" s="365"/>
      <c r="I20" s="365"/>
      <c r="J20" s="365"/>
      <c r="K20" s="229"/>
    </row>
    <row r="21" spans="2:11" s="1" customFormat="1" ht="15" customHeight="1">
      <c r="B21" s="232"/>
      <c r="C21" s="233"/>
      <c r="D21" s="233"/>
      <c r="E21" s="235" t="s">
        <v>250</v>
      </c>
      <c r="F21" s="365" t="s">
        <v>251</v>
      </c>
      <c r="G21" s="365"/>
      <c r="H21" s="365"/>
      <c r="I21" s="365"/>
      <c r="J21" s="365"/>
      <c r="K21" s="229"/>
    </row>
    <row r="22" spans="2:11" s="1" customFormat="1" ht="15" customHeight="1">
      <c r="B22" s="232"/>
      <c r="C22" s="233"/>
      <c r="D22" s="233"/>
      <c r="E22" s="235" t="s">
        <v>252</v>
      </c>
      <c r="F22" s="365" t="s">
        <v>253</v>
      </c>
      <c r="G22" s="365"/>
      <c r="H22" s="365"/>
      <c r="I22" s="365"/>
      <c r="J22" s="365"/>
      <c r="K22" s="229"/>
    </row>
    <row r="23" spans="2:11" s="1" customFormat="1" ht="15" customHeight="1">
      <c r="B23" s="232"/>
      <c r="C23" s="233"/>
      <c r="D23" s="233"/>
      <c r="E23" s="235" t="s">
        <v>254</v>
      </c>
      <c r="F23" s="365" t="s">
        <v>255</v>
      </c>
      <c r="G23" s="365"/>
      <c r="H23" s="365"/>
      <c r="I23" s="365"/>
      <c r="J23" s="365"/>
      <c r="K23" s="229"/>
    </row>
    <row r="24" spans="2:11" s="1" customFormat="1" ht="12.75" customHeight="1">
      <c r="B24" s="232"/>
      <c r="C24" s="233"/>
      <c r="D24" s="233"/>
      <c r="E24" s="233"/>
      <c r="F24" s="233"/>
      <c r="G24" s="233"/>
      <c r="H24" s="233"/>
      <c r="I24" s="233"/>
      <c r="J24" s="233"/>
      <c r="K24" s="229"/>
    </row>
    <row r="25" spans="2:11" s="1" customFormat="1" ht="15" customHeight="1">
      <c r="B25" s="232"/>
      <c r="C25" s="365" t="s">
        <v>256</v>
      </c>
      <c r="D25" s="365"/>
      <c r="E25" s="365"/>
      <c r="F25" s="365"/>
      <c r="G25" s="365"/>
      <c r="H25" s="365"/>
      <c r="I25" s="365"/>
      <c r="J25" s="365"/>
      <c r="K25" s="229"/>
    </row>
    <row r="26" spans="2:11" s="1" customFormat="1" ht="15" customHeight="1">
      <c r="B26" s="232"/>
      <c r="C26" s="365" t="s">
        <v>257</v>
      </c>
      <c r="D26" s="365"/>
      <c r="E26" s="365"/>
      <c r="F26" s="365"/>
      <c r="G26" s="365"/>
      <c r="H26" s="365"/>
      <c r="I26" s="365"/>
      <c r="J26" s="365"/>
      <c r="K26" s="229"/>
    </row>
    <row r="27" spans="2:11" s="1" customFormat="1" ht="15" customHeight="1">
      <c r="B27" s="232"/>
      <c r="C27" s="231"/>
      <c r="D27" s="365" t="s">
        <v>258</v>
      </c>
      <c r="E27" s="365"/>
      <c r="F27" s="365"/>
      <c r="G27" s="365"/>
      <c r="H27" s="365"/>
      <c r="I27" s="365"/>
      <c r="J27" s="365"/>
      <c r="K27" s="229"/>
    </row>
    <row r="28" spans="2:11" s="1" customFormat="1" ht="15" customHeight="1">
      <c r="B28" s="232"/>
      <c r="C28" s="233"/>
      <c r="D28" s="365" t="s">
        <v>259</v>
      </c>
      <c r="E28" s="365"/>
      <c r="F28" s="365"/>
      <c r="G28" s="365"/>
      <c r="H28" s="365"/>
      <c r="I28" s="365"/>
      <c r="J28" s="365"/>
      <c r="K28" s="229"/>
    </row>
    <row r="29" spans="2:11" s="1" customFormat="1" ht="12.75" customHeight="1">
      <c r="B29" s="232"/>
      <c r="C29" s="233"/>
      <c r="D29" s="233"/>
      <c r="E29" s="233"/>
      <c r="F29" s="233"/>
      <c r="G29" s="233"/>
      <c r="H29" s="233"/>
      <c r="I29" s="233"/>
      <c r="J29" s="233"/>
      <c r="K29" s="229"/>
    </row>
    <row r="30" spans="2:11" s="1" customFormat="1" ht="15" customHeight="1">
      <c r="B30" s="232"/>
      <c r="C30" s="233"/>
      <c r="D30" s="365" t="s">
        <v>260</v>
      </c>
      <c r="E30" s="365"/>
      <c r="F30" s="365"/>
      <c r="G30" s="365"/>
      <c r="H30" s="365"/>
      <c r="I30" s="365"/>
      <c r="J30" s="365"/>
      <c r="K30" s="229"/>
    </row>
    <row r="31" spans="2:11" s="1" customFormat="1" ht="15" customHeight="1">
      <c r="B31" s="232"/>
      <c r="C31" s="233"/>
      <c r="D31" s="365" t="s">
        <v>261</v>
      </c>
      <c r="E31" s="365"/>
      <c r="F31" s="365"/>
      <c r="G31" s="365"/>
      <c r="H31" s="365"/>
      <c r="I31" s="365"/>
      <c r="J31" s="365"/>
      <c r="K31" s="229"/>
    </row>
    <row r="32" spans="2:11" s="1" customFormat="1" ht="12.75" customHeight="1">
      <c r="B32" s="232"/>
      <c r="C32" s="233"/>
      <c r="D32" s="233"/>
      <c r="E32" s="233"/>
      <c r="F32" s="233"/>
      <c r="G32" s="233"/>
      <c r="H32" s="233"/>
      <c r="I32" s="233"/>
      <c r="J32" s="233"/>
      <c r="K32" s="229"/>
    </row>
    <row r="33" spans="2:11" s="1" customFormat="1" ht="15" customHeight="1">
      <c r="B33" s="232"/>
      <c r="C33" s="233"/>
      <c r="D33" s="365" t="s">
        <v>262</v>
      </c>
      <c r="E33" s="365"/>
      <c r="F33" s="365"/>
      <c r="G33" s="365"/>
      <c r="H33" s="365"/>
      <c r="I33" s="365"/>
      <c r="J33" s="365"/>
      <c r="K33" s="229"/>
    </row>
    <row r="34" spans="2:11" s="1" customFormat="1" ht="15" customHeight="1">
      <c r="B34" s="232"/>
      <c r="C34" s="233"/>
      <c r="D34" s="365" t="s">
        <v>263</v>
      </c>
      <c r="E34" s="365"/>
      <c r="F34" s="365"/>
      <c r="G34" s="365"/>
      <c r="H34" s="365"/>
      <c r="I34" s="365"/>
      <c r="J34" s="365"/>
      <c r="K34" s="229"/>
    </row>
    <row r="35" spans="2:11" s="1" customFormat="1" ht="15" customHeight="1">
      <c r="B35" s="232"/>
      <c r="C35" s="233"/>
      <c r="D35" s="365" t="s">
        <v>264</v>
      </c>
      <c r="E35" s="365"/>
      <c r="F35" s="365"/>
      <c r="G35" s="365"/>
      <c r="H35" s="365"/>
      <c r="I35" s="365"/>
      <c r="J35" s="365"/>
      <c r="K35" s="229"/>
    </row>
    <row r="36" spans="2:11" s="1" customFormat="1" ht="15" customHeight="1">
      <c r="B36" s="232"/>
      <c r="C36" s="233"/>
      <c r="D36" s="231"/>
      <c r="E36" s="234" t="s">
        <v>99</v>
      </c>
      <c r="F36" s="231"/>
      <c r="G36" s="365" t="s">
        <v>265</v>
      </c>
      <c r="H36" s="365"/>
      <c r="I36" s="365"/>
      <c r="J36" s="365"/>
      <c r="K36" s="229"/>
    </row>
    <row r="37" spans="2:11" s="1" customFormat="1" ht="30.75" customHeight="1">
      <c r="B37" s="232"/>
      <c r="C37" s="233"/>
      <c r="D37" s="231"/>
      <c r="E37" s="234" t="s">
        <v>266</v>
      </c>
      <c r="F37" s="231"/>
      <c r="G37" s="365" t="s">
        <v>267</v>
      </c>
      <c r="H37" s="365"/>
      <c r="I37" s="365"/>
      <c r="J37" s="365"/>
      <c r="K37" s="229"/>
    </row>
    <row r="38" spans="2:11" s="1" customFormat="1" ht="15" customHeight="1">
      <c r="B38" s="232"/>
      <c r="C38" s="233"/>
      <c r="D38" s="231"/>
      <c r="E38" s="234" t="s">
        <v>50</v>
      </c>
      <c r="F38" s="231"/>
      <c r="G38" s="365" t="s">
        <v>268</v>
      </c>
      <c r="H38" s="365"/>
      <c r="I38" s="365"/>
      <c r="J38" s="365"/>
      <c r="K38" s="229"/>
    </row>
    <row r="39" spans="2:11" s="1" customFormat="1" ht="15" customHeight="1">
      <c r="B39" s="232"/>
      <c r="C39" s="233"/>
      <c r="D39" s="231"/>
      <c r="E39" s="234" t="s">
        <v>51</v>
      </c>
      <c r="F39" s="231"/>
      <c r="G39" s="365" t="s">
        <v>269</v>
      </c>
      <c r="H39" s="365"/>
      <c r="I39" s="365"/>
      <c r="J39" s="365"/>
      <c r="K39" s="229"/>
    </row>
    <row r="40" spans="2:11" s="1" customFormat="1" ht="15" customHeight="1">
      <c r="B40" s="232"/>
      <c r="C40" s="233"/>
      <c r="D40" s="231"/>
      <c r="E40" s="234" t="s">
        <v>100</v>
      </c>
      <c r="F40" s="231"/>
      <c r="G40" s="365" t="s">
        <v>270</v>
      </c>
      <c r="H40" s="365"/>
      <c r="I40" s="365"/>
      <c r="J40" s="365"/>
      <c r="K40" s="229"/>
    </row>
    <row r="41" spans="2:11" s="1" customFormat="1" ht="15" customHeight="1">
      <c r="B41" s="232"/>
      <c r="C41" s="233"/>
      <c r="D41" s="231"/>
      <c r="E41" s="234" t="s">
        <v>101</v>
      </c>
      <c r="F41" s="231"/>
      <c r="G41" s="365" t="s">
        <v>271</v>
      </c>
      <c r="H41" s="365"/>
      <c r="I41" s="365"/>
      <c r="J41" s="365"/>
      <c r="K41" s="229"/>
    </row>
    <row r="42" spans="2:11" s="1" customFormat="1" ht="15" customHeight="1">
      <c r="B42" s="232"/>
      <c r="C42" s="233"/>
      <c r="D42" s="231"/>
      <c r="E42" s="234" t="s">
        <v>272</v>
      </c>
      <c r="F42" s="231"/>
      <c r="G42" s="365" t="s">
        <v>273</v>
      </c>
      <c r="H42" s="365"/>
      <c r="I42" s="365"/>
      <c r="J42" s="365"/>
      <c r="K42" s="229"/>
    </row>
    <row r="43" spans="2:11" s="1" customFormat="1" ht="15" customHeight="1">
      <c r="B43" s="232"/>
      <c r="C43" s="233"/>
      <c r="D43" s="231"/>
      <c r="E43" s="234"/>
      <c r="F43" s="231"/>
      <c r="G43" s="365" t="s">
        <v>274</v>
      </c>
      <c r="H43" s="365"/>
      <c r="I43" s="365"/>
      <c r="J43" s="365"/>
      <c r="K43" s="229"/>
    </row>
    <row r="44" spans="2:11" s="1" customFormat="1" ht="15" customHeight="1">
      <c r="B44" s="232"/>
      <c r="C44" s="233"/>
      <c r="D44" s="231"/>
      <c r="E44" s="234" t="s">
        <v>275</v>
      </c>
      <c r="F44" s="231"/>
      <c r="G44" s="365" t="s">
        <v>276</v>
      </c>
      <c r="H44" s="365"/>
      <c r="I44" s="365"/>
      <c r="J44" s="365"/>
      <c r="K44" s="229"/>
    </row>
    <row r="45" spans="2:11" s="1" customFormat="1" ht="15" customHeight="1">
      <c r="B45" s="232"/>
      <c r="C45" s="233"/>
      <c r="D45" s="231"/>
      <c r="E45" s="234" t="s">
        <v>103</v>
      </c>
      <c r="F45" s="231"/>
      <c r="G45" s="365" t="s">
        <v>277</v>
      </c>
      <c r="H45" s="365"/>
      <c r="I45" s="365"/>
      <c r="J45" s="365"/>
      <c r="K45" s="229"/>
    </row>
    <row r="46" spans="2:11" s="1" customFormat="1" ht="12.75" customHeight="1">
      <c r="B46" s="232"/>
      <c r="C46" s="233"/>
      <c r="D46" s="231"/>
      <c r="E46" s="231"/>
      <c r="F46" s="231"/>
      <c r="G46" s="231"/>
      <c r="H46" s="231"/>
      <c r="I46" s="231"/>
      <c r="J46" s="231"/>
      <c r="K46" s="229"/>
    </row>
    <row r="47" spans="2:11" s="1" customFormat="1" ht="15" customHeight="1">
      <c r="B47" s="232"/>
      <c r="C47" s="233"/>
      <c r="D47" s="365" t="s">
        <v>278</v>
      </c>
      <c r="E47" s="365"/>
      <c r="F47" s="365"/>
      <c r="G47" s="365"/>
      <c r="H47" s="365"/>
      <c r="I47" s="365"/>
      <c r="J47" s="365"/>
      <c r="K47" s="229"/>
    </row>
    <row r="48" spans="2:11" s="1" customFormat="1" ht="15" customHeight="1">
      <c r="B48" s="232"/>
      <c r="C48" s="233"/>
      <c r="D48" s="233"/>
      <c r="E48" s="365" t="s">
        <v>279</v>
      </c>
      <c r="F48" s="365"/>
      <c r="G48" s="365"/>
      <c r="H48" s="365"/>
      <c r="I48" s="365"/>
      <c r="J48" s="365"/>
      <c r="K48" s="229"/>
    </row>
    <row r="49" spans="2:11" s="1" customFormat="1" ht="15" customHeight="1">
      <c r="B49" s="232"/>
      <c r="C49" s="233"/>
      <c r="D49" s="233"/>
      <c r="E49" s="365" t="s">
        <v>280</v>
      </c>
      <c r="F49" s="365"/>
      <c r="G49" s="365"/>
      <c r="H49" s="365"/>
      <c r="I49" s="365"/>
      <c r="J49" s="365"/>
      <c r="K49" s="229"/>
    </row>
    <row r="50" spans="2:11" s="1" customFormat="1" ht="15" customHeight="1">
      <c r="B50" s="232"/>
      <c r="C50" s="233"/>
      <c r="D50" s="233"/>
      <c r="E50" s="365" t="s">
        <v>281</v>
      </c>
      <c r="F50" s="365"/>
      <c r="G50" s="365"/>
      <c r="H50" s="365"/>
      <c r="I50" s="365"/>
      <c r="J50" s="365"/>
      <c r="K50" s="229"/>
    </row>
    <row r="51" spans="2:11" s="1" customFormat="1" ht="15" customHeight="1">
      <c r="B51" s="232"/>
      <c r="C51" s="233"/>
      <c r="D51" s="365" t="s">
        <v>282</v>
      </c>
      <c r="E51" s="365"/>
      <c r="F51" s="365"/>
      <c r="G51" s="365"/>
      <c r="H51" s="365"/>
      <c r="I51" s="365"/>
      <c r="J51" s="365"/>
      <c r="K51" s="229"/>
    </row>
    <row r="52" spans="2:11" s="1" customFormat="1" ht="25.5" customHeight="1">
      <c r="B52" s="228"/>
      <c r="C52" s="366" t="s">
        <v>283</v>
      </c>
      <c r="D52" s="366"/>
      <c r="E52" s="366"/>
      <c r="F52" s="366"/>
      <c r="G52" s="366"/>
      <c r="H52" s="366"/>
      <c r="I52" s="366"/>
      <c r="J52" s="366"/>
      <c r="K52" s="229"/>
    </row>
    <row r="53" spans="2:11" s="1" customFormat="1" ht="5.25" customHeight="1">
      <c r="B53" s="228"/>
      <c r="C53" s="230"/>
      <c r="D53" s="230"/>
      <c r="E53" s="230"/>
      <c r="F53" s="230"/>
      <c r="G53" s="230"/>
      <c r="H53" s="230"/>
      <c r="I53" s="230"/>
      <c r="J53" s="230"/>
      <c r="K53" s="229"/>
    </row>
    <row r="54" spans="2:11" s="1" customFormat="1" ht="15" customHeight="1">
      <c r="B54" s="228"/>
      <c r="C54" s="365" t="s">
        <v>284</v>
      </c>
      <c r="D54" s="365"/>
      <c r="E54" s="365"/>
      <c r="F54" s="365"/>
      <c r="G54" s="365"/>
      <c r="H54" s="365"/>
      <c r="I54" s="365"/>
      <c r="J54" s="365"/>
      <c r="K54" s="229"/>
    </row>
    <row r="55" spans="2:11" s="1" customFormat="1" ht="15" customHeight="1">
      <c r="B55" s="228"/>
      <c r="C55" s="365" t="s">
        <v>285</v>
      </c>
      <c r="D55" s="365"/>
      <c r="E55" s="365"/>
      <c r="F55" s="365"/>
      <c r="G55" s="365"/>
      <c r="H55" s="365"/>
      <c r="I55" s="365"/>
      <c r="J55" s="365"/>
      <c r="K55" s="229"/>
    </row>
    <row r="56" spans="2:11" s="1" customFormat="1" ht="12.75" customHeight="1">
      <c r="B56" s="228"/>
      <c r="C56" s="231"/>
      <c r="D56" s="231"/>
      <c r="E56" s="231"/>
      <c r="F56" s="231"/>
      <c r="G56" s="231"/>
      <c r="H56" s="231"/>
      <c r="I56" s="231"/>
      <c r="J56" s="231"/>
      <c r="K56" s="229"/>
    </row>
    <row r="57" spans="2:11" s="1" customFormat="1" ht="15" customHeight="1">
      <c r="B57" s="228"/>
      <c r="C57" s="365" t="s">
        <v>286</v>
      </c>
      <c r="D57" s="365"/>
      <c r="E57" s="365"/>
      <c r="F57" s="365"/>
      <c r="G57" s="365"/>
      <c r="H57" s="365"/>
      <c r="I57" s="365"/>
      <c r="J57" s="365"/>
      <c r="K57" s="229"/>
    </row>
    <row r="58" spans="2:11" s="1" customFormat="1" ht="15" customHeight="1">
      <c r="B58" s="228"/>
      <c r="C58" s="233"/>
      <c r="D58" s="365" t="s">
        <v>287</v>
      </c>
      <c r="E58" s="365"/>
      <c r="F58" s="365"/>
      <c r="G58" s="365"/>
      <c r="H58" s="365"/>
      <c r="I58" s="365"/>
      <c r="J58" s="365"/>
      <c r="K58" s="229"/>
    </row>
    <row r="59" spans="2:11" s="1" customFormat="1" ht="15" customHeight="1">
      <c r="B59" s="228"/>
      <c r="C59" s="233"/>
      <c r="D59" s="365" t="s">
        <v>288</v>
      </c>
      <c r="E59" s="365"/>
      <c r="F59" s="365"/>
      <c r="G59" s="365"/>
      <c r="H59" s="365"/>
      <c r="I59" s="365"/>
      <c r="J59" s="365"/>
      <c r="K59" s="229"/>
    </row>
    <row r="60" spans="2:11" s="1" customFormat="1" ht="15" customHeight="1">
      <c r="B60" s="228"/>
      <c r="C60" s="233"/>
      <c r="D60" s="365" t="s">
        <v>289</v>
      </c>
      <c r="E60" s="365"/>
      <c r="F60" s="365"/>
      <c r="G60" s="365"/>
      <c r="H60" s="365"/>
      <c r="I60" s="365"/>
      <c r="J60" s="365"/>
      <c r="K60" s="229"/>
    </row>
    <row r="61" spans="2:11" s="1" customFormat="1" ht="15" customHeight="1">
      <c r="B61" s="228"/>
      <c r="C61" s="233"/>
      <c r="D61" s="365" t="s">
        <v>290</v>
      </c>
      <c r="E61" s="365"/>
      <c r="F61" s="365"/>
      <c r="G61" s="365"/>
      <c r="H61" s="365"/>
      <c r="I61" s="365"/>
      <c r="J61" s="365"/>
      <c r="K61" s="229"/>
    </row>
    <row r="62" spans="2:11" s="1" customFormat="1" ht="15" customHeight="1">
      <c r="B62" s="228"/>
      <c r="C62" s="233"/>
      <c r="D62" s="364" t="s">
        <v>291</v>
      </c>
      <c r="E62" s="364"/>
      <c r="F62" s="364"/>
      <c r="G62" s="364"/>
      <c r="H62" s="364"/>
      <c r="I62" s="364"/>
      <c r="J62" s="364"/>
      <c r="K62" s="229"/>
    </row>
    <row r="63" spans="2:11" s="1" customFormat="1" ht="15" customHeight="1">
      <c r="B63" s="228"/>
      <c r="C63" s="233"/>
      <c r="D63" s="365" t="s">
        <v>292</v>
      </c>
      <c r="E63" s="365"/>
      <c r="F63" s="365"/>
      <c r="G63" s="365"/>
      <c r="H63" s="365"/>
      <c r="I63" s="365"/>
      <c r="J63" s="365"/>
      <c r="K63" s="229"/>
    </row>
    <row r="64" spans="2:11" s="1" customFormat="1" ht="12.75" customHeight="1">
      <c r="B64" s="228"/>
      <c r="C64" s="233"/>
      <c r="D64" s="233"/>
      <c r="E64" s="236"/>
      <c r="F64" s="233"/>
      <c r="G64" s="233"/>
      <c r="H64" s="233"/>
      <c r="I64" s="233"/>
      <c r="J64" s="233"/>
      <c r="K64" s="229"/>
    </row>
    <row r="65" spans="2:11" s="1" customFormat="1" ht="15" customHeight="1">
      <c r="B65" s="228"/>
      <c r="C65" s="233"/>
      <c r="D65" s="365" t="s">
        <v>293</v>
      </c>
      <c r="E65" s="365"/>
      <c r="F65" s="365"/>
      <c r="G65" s="365"/>
      <c r="H65" s="365"/>
      <c r="I65" s="365"/>
      <c r="J65" s="365"/>
      <c r="K65" s="229"/>
    </row>
    <row r="66" spans="2:11" s="1" customFormat="1" ht="15" customHeight="1">
      <c r="B66" s="228"/>
      <c r="C66" s="233"/>
      <c r="D66" s="364" t="s">
        <v>294</v>
      </c>
      <c r="E66" s="364"/>
      <c r="F66" s="364"/>
      <c r="G66" s="364"/>
      <c r="H66" s="364"/>
      <c r="I66" s="364"/>
      <c r="J66" s="364"/>
      <c r="K66" s="229"/>
    </row>
    <row r="67" spans="2:11" s="1" customFormat="1" ht="15" customHeight="1">
      <c r="B67" s="228"/>
      <c r="C67" s="233"/>
      <c r="D67" s="365" t="s">
        <v>295</v>
      </c>
      <c r="E67" s="365"/>
      <c r="F67" s="365"/>
      <c r="G67" s="365"/>
      <c r="H67" s="365"/>
      <c r="I67" s="365"/>
      <c r="J67" s="365"/>
      <c r="K67" s="229"/>
    </row>
    <row r="68" spans="2:11" s="1" customFormat="1" ht="15" customHeight="1">
      <c r="B68" s="228"/>
      <c r="C68" s="233"/>
      <c r="D68" s="365" t="s">
        <v>296</v>
      </c>
      <c r="E68" s="365"/>
      <c r="F68" s="365"/>
      <c r="G68" s="365"/>
      <c r="H68" s="365"/>
      <c r="I68" s="365"/>
      <c r="J68" s="365"/>
      <c r="K68" s="229"/>
    </row>
    <row r="69" spans="2:11" s="1" customFormat="1" ht="15" customHeight="1">
      <c r="B69" s="228"/>
      <c r="C69" s="233"/>
      <c r="D69" s="365" t="s">
        <v>297</v>
      </c>
      <c r="E69" s="365"/>
      <c r="F69" s="365"/>
      <c r="G69" s="365"/>
      <c r="H69" s="365"/>
      <c r="I69" s="365"/>
      <c r="J69" s="365"/>
      <c r="K69" s="229"/>
    </row>
    <row r="70" spans="2:11" s="1" customFormat="1" ht="15" customHeight="1">
      <c r="B70" s="228"/>
      <c r="C70" s="233"/>
      <c r="D70" s="365" t="s">
        <v>298</v>
      </c>
      <c r="E70" s="365"/>
      <c r="F70" s="365"/>
      <c r="G70" s="365"/>
      <c r="H70" s="365"/>
      <c r="I70" s="365"/>
      <c r="J70" s="365"/>
      <c r="K70" s="229"/>
    </row>
    <row r="71" spans="2:11" s="1" customFormat="1" ht="12.75" customHeight="1">
      <c r="B71" s="237"/>
      <c r="C71" s="238"/>
      <c r="D71" s="238"/>
      <c r="E71" s="238"/>
      <c r="F71" s="238"/>
      <c r="G71" s="238"/>
      <c r="H71" s="238"/>
      <c r="I71" s="238"/>
      <c r="J71" s="238"/>
      <c r="K71" s="239"/>
    </row>
    <row r="72" spans="2:11" s="1" customFormat="1" ht="18.75" customHeight="1">
      <c r="B72" s="240"/>
      <c r="C72" s="240"/>
      <c r="D72" s="240"/>
      <c r="E72" s="240"/>
      <c r="F72" s="240"/>
      <c r="G72" s="240"/>
      <c r="H72" s="240"/>
      <c r="I72" s="240"/>
      <c r="J72" s="240"/>
      <c r="K72" s="241"/>
    </row>
    <row r="73" spans="2:11" s="1" customFormat="1" ht="18.75" customHeight="1">
      <c r="B73" s="241"/>
      <c r="C73" s="241"/>
      <c r="D73" s="241"/>
      <c r="E73" s="241"/>
      <c r="F73" s="241"/>
      <c r="G73" s="241"/>
      <c r="H73" s="241"/>
      <c r="I73" s="241"/>
      <c r="J73" s="241"/>
      <c r="K73" s="241"/>
    </row>
    <row r="74" spans="2:11" s="1" customFormat="1" ht="7.5" customHeight="1">
      <c r="B74" s="242"/>
      <c r="C74" s="243"/>
      <c r="D74" s="243"/>
      <c r="E74" s="243"/>
      <c r="F74" s="243"/>
      <c r="G74" s="243"/>
      <c r="H74" s="243"/>
      <c r="I74" s="243"/>
      <c r="J74" s="243"/>
      <c r="K74" s="244"/>
    </row>
    <row r="75" spans="2:11" s="1" customFormat="1" ht="45" customHeight="1">
      <c r="B75" s="245"/>
      <c r="C75" s="363" t="s">
        <v>299</v>
      </c>
      <c r="D75" s="363"/>
      <c r="E75" s="363"/>
      <c r="F75" s="363"/>
      <c r="G75" s="363"/>
      <c r="H75" s="363"/>
      <c r="I75" s="363"/>
      <c r="J75" s="363"/>
      <c r="K75" s="246"/>
    </row>
    <row r="76" spans="2:11" s="1" customFormat="1" ht="17.25" customHeight="1">
      <c r="B76" s="245"/>
      <c r="C76" s="247" t="s">
        <v>300</v>
      </c>
      <c r="D76" s="247"/>
      <c r="E76" s="247"/>
      <c r="F76" s="247" t="s">
        <v>301</v>
      </c>
      <c r="G76" s="248"/>
      <c r="H76" s="247" t="s">
        <v>51</v>
      </c>
      <c r="I76" s="247" t="s">
        <v>54</v>
      </c>
      <c r="J76" s="247" t="s">
        <v>302</v>
      </c>
      <c r="K76" s="246"/>
    </row>
    <row r="77" spans="2:11" s="1" customFormat="1" ht="17.25" customHeight="1">
      <c r="B77" s="245"/>
      <c r="C77" s="249" t="s">
        <v>303</v>
      </c>
      <c r="D77" s="249"/>
      <c r="E77" s="249"/>
      <c r="F77" s="250" t="s">
        <v>304</v>
      </c>
      <c r="G77" s="251"/>
      <c r="H77" s="249"/>
      <c r="I77" s="249"/>
      <c r="J77" s="249" t="s">
        <v>305</v>
      </c>
      <c r="K77" s="246"/>
    </row>
    <row r="78" spans="2:11" s="1" customFormat="1" ht="5.25" customHeight="1">
      <c r="B78" s="245"/>
      <c r="C78" s="252"/>
      <c r="D78" s="252"/>
      <c r="E78" s="252"/>
      <c r="F78" s="252"/>
      <c r="G78" s="253"/>
      <c r="H78" s="252"/>
      <c r="I78" s="252"/>
      <c r="J78" s="252"/>
      <c r="K78" s="246"/>
    </row>
    <row r="79" spans="2:11" s="1" customFormat="1" ht="15" customHeight="1">
      <c r="B79" s="245"/>
      <c r="C79" s="234" t="s">
        <v>50</v>
      </c>
      <c r="D79" s="254"/>
      <c r="E79" s="254"/>
      <c r="F79" s="255" t="s">
        <v>306</v>
      </c>
      <c r="G79" s="256"/>
      <c r="H79" s="234" t="s">
        <v>307</v>
      </c>
      <c r="I79" s="234" t="s">
        <v>308</v>
      </c>
      <c r="J79" s="234">
        <v>20</v>
      </c>
      <c r="K79" s="246"/>
    </row>
    <row r="80" spans="2:11" s="1" customFormat="1" ht="15" customHeight="1">
      <c r="B80" s="245"/>
      <c r="C80" s="234" t="s">
        <v>309</v>
      </c>
      <c r="D80" s="234"/>
      <c r="E80" s="234"/>
      <c r="F80" s="255" t="s">
        <v>306</v>
      </c>
      <c r="G80" s="256"/>
      <c r="H80" s="234" t="s">
        <v>310</v>
      </c>
      <c r="I80" s="234" t="s">
        <v>308</v>
      </c>
      <c r="J80" s="234">
        <v>120</v>
      </c>
      <c r="K80" s="246"/>
    </row>
    <row r="81" spans="2:11" s="1" customFormat="1" ht="15" customHeight="1">
      <c r="B81" s="257"/>
      <c r="C81" s="234" t="s">
        <v>311</v>
      </c>
      <c r="D81" s="234"/>
      <c r="E81" s="234"/>
      <c r="F81" s="255" t="s">
        <v>312</v>
      </c>
      <c r="G81" s="256"/>
      <c r="H81" s="234" t="s">
        <v>313</v>
      </c>
      <c r="I81" s="234" t="s">
        <v>308</v>
      </c>
      <c r="J81" s="234">
        <v>50</v>
      </c>
      <c r="K81" s="246"/>
    </row>
    <row r="82" spans="2:11" s="1" customFormat="1" ht="15" customHeight="1">
      <c r="B82" s="257"/>
      <c r="C82" s="234" t="s">
        <v>314</v>
      </c>
      <c r="D82" s="234"/>
      <c r="E82" s="234"/>
      <c r="F82" s="255" t="s">
        <v>306</v>
      </c>
      <c r="G82" s="256"/>
      <c r="H82" s="234" t="s">
        <v>315</v>
      </c>
      <c r="I82" s="234" t="s">
        <v>316</v>
      </c>
      <c r="J82" s="234"/>
      <c r="K82" s="246"/>
    </row>
    <row r="83" spans="2:11" s="1" customFormat="1" ht="15" customHeight="1">
      <c r="B83" s="257"/>
      <c r="C83" s="258" t="s">
        <v>317</v>
      </c>
      <c r="D83" s="258"/>
      <c r="E83" s="258"/>
      <c r="F83" s="259" t="s">
        <v>312</v>
      </c>
      <c r="G83" s="258"/>
      <c r="H83" s="258" t="s">
        <v>318</v>
      </c>
      <c r="I83" s="258" t="s">
        <v>308</v>
      </c>
      <c r="J83" s="258">
        <v>15</v>
      </c>
      <c r="K83" s="246"/>
    </row>
    <row r="84" spans="2:11" s="1" customFormat="1" ht="15" customHeight="1">
      <c r="B84" s="257"/>
      <c r="C84" s="258" t="s">
        <v>319</v>
      </c>
      <c r="D84" s="258"/>
      <c r="E84" s="258"/>
      <c r="F84" s="259" t="s">
        <v>312</v>
      </c>
      <c r="G84" s="258"/>
      <c r="H84" s="258" t="s">
        <v>320</v>
      </c>
      <c r="I84" s="258" t="s">
        <v>308</v>
      </c>
      <c r="J84" s="258">
        <v>15</v>
      </c>
      <c r="K84" s="246"/>
    </row>
    <row r="85" spans="2:11" s="1" customFormat="1" ht="15" customHeight="1">
      <c r="B85" s="257"/>
      <c r="C85" s="258" t="s">
        <v>321</v>
      </c>
      <c r="D85" s="258"/>
      <c r="E85" s="258"/>
      <c r="F85" s="259" t="s">
        <v>312</v>
      </c>
      <c r="G85" s="258"/>
      <c r="H85" s="258" t="s">
        <v>322</v>
      </c>
      <c r="I85" s="258" t="s">
        <v>308</v>
      </c>
      <c r="J85" s="258">
        <v>20</v>
      </c>
      <c r="K85" s="246"/>
    </row>
    <row r="86" spans="2:11" s="1" customFormat="1" ht="15" customHeight="1">
      <c r="B86" s="257"/>
      <c r="C86" s="258" t="s">
        <v>323</v>
      </c>
      <c r="D86" s="258"/>
      <c r="E86" s="258"/>
      <c r="F86" s="259" t="s">
        <v>312</v>
      </c>
      <c r="G86" s="258"/>
      <c r="H86" s="258" t="s">
        <v>324</v>
      </c>
      <c r="I86" s="258" t="s">
        <v>308</v>
      </c>
      <c r="J86" s="258">
        <v>20</v>
      </c>
      <c r="K86" s="246"/>
    </row>
    <row r="87" spans="2:11" s="1" customFormat="1" ht="15" customHeight="1">
      <c r="B87" s="257"/>
      <c r="C87" s="234" t="s">
        <v>325</v>
      </c>
      <c r="D87" s="234"/>
      <c r="E87" s="234"/>
      <c r="F87" s="255" t="s">
        <v>312</v>
      </c>
      <c r="G87" s="256"/>
      <c r="H87" s="234" t="s">
        <v>326</v>
      </c>
      <c r="I87" s="234" t="s">
        <v>308</v>
      </c>
      <c r="J87" s="234">
        <v>50</v>
      </c>
      <c r="K87" s="246"/>
    </row>
    <row r="88" spans="2:11" s="1" customFormat="1" ht="15" customHeight="1">
      <c r="B88" s="257"/>
      <c r="C88" s="234" t="s">
        <v>327</v>
      </c>
      <c r="D88" s="234"/>
      <c r="E88" s="234"/>
      <c r="F88" s="255" t="s">
        <v>312</v>
      </c>
      <c r="G88" s="256"/>
      <c r="H88" s="234" t="s">
        <v>328</v>
      </c>
      <c r="I88" s="234" t="s">
        <v>308</v>
      </c>
      <c r="J88" s="234">
        <v>20</v>
      </c>
      <c r="K88" s="246"/>
    </row>
    <row r="89" spans="2:11" s="1" customFormat="1" ht="15" customHeight="1">
      <c r="B89" s="257"/>
      <c r="C89" s="234" t="s">
        <v>329</v>
      </c>
      <c r="D89" s="234"/>
      <c r="E89" s="234"/>
      <c r="F89" s="255" t="s">
        <v>312</v>
      </c>
      <c r="G89" s="256"/>
      <c r="H89" s="234" t="s">
        <v>330</v>
      </c>
      <c r="I89" s="234" t="s">
        <v>308</v>
      </c>
      <c r="J89" s="234">
        <v>20</v>
      </c>
      <c r="K89" s="246"/>
    </row>
    <row r="90" spans="2:11" s="1" customFormat="1" ht="15" customHeight="1">
      <c r="B90" s="257"/>
      <c r="C90" s="234" t="s">
        <v>331</v>
      </c>
      <c r="D90" s="234"/>
      <c r="E90" s="234"/>
      <c r="F90" s="255" t="s">
        <v>312</v>
      </c>
      <c r="G90" s="256"/>
      <c r="H90" s="234" t="s">
        <v>332</v>
      </c>
      <c r="I90" s="234" t="s">
        <v>308</v>
      </c>
      <c r="J90" s="234">
        <v>50</v>
      </c>
      <c r="K90" s="246"/>
    </row>
    <row r="91" spans="2:11" s="1" customFormat="1" ht="15" customHeight="1">
      <c r="B91" s="257"/>
      <c r="C91" s="234" t="s">
        <v>333</v>
      </c>
      <c r="D91" s="234"/>
      <c r="E91" s="234"/>
      <c r="F91" s="255" t="s">
        <v>312</v>
      </c>
      <c r="G91" s="256"/>
      <c r="H91" s="234" t="s">
        <v>333</v>
      </c>
      <c r="I91" s="234" t="s">
        <v>308</v>
      </c>
      <c r="J91" s="234">
        <v>50</v>
      </c>
      <c r="K91" s="246"/>
    </row>
    <row r="92" spans="2:11" s="1" customFormat="1" ht="15" customHeight="1">
      <c r="B92" s="257"/>
      <c r="C92" s="234" t="s">
        <v>334</v>
      </c>
      <c r="D92" s="234"/>
      <c r="E92" s="234"/>
      <c r="F92" s="255" t="s">
        <v>312</v>
      </c>
      <c r="G92" s="256"/>
      <c r="H92" s="234" t="s">
        <v>335</v>
      </c>
      <c r="I92" s="234" t="s">
        <v>308</v>
      </c>
      <c r="J92" s="234">
        <v>255</v>
      </c>
      <c r="K92" s="246"/>
    </row>
    <row r="93" spans="2:11" s="1" customFormat="1" ht="15" customHeight="1">
      <c r="B93" s="257"/>
      <c r="C93" s="234" t="s">
        <v>336</v>
      </c>
      <c r="D93" s="234"/>
      <c r="E93" s="234"/>
      <c r="F93" s="255" t="s">
        <v>306</v>
      </c>
      <c r="G93" s="256"/>
      <c r="H93" s="234" t="s">
        <v>337</v>
      </c>
      <c r="I93" s="234" t="s">
        <v>338</v>
      </c>
      <c r="J93" s="234"/>
      <c r="K93" s="246"/>
    </row>
    <row r="94" spans="2:11" s="1" customFormat="1" ht="15" customHeight="1">
      <c r="B94" s="257"/>
      <c r="C94" s="234" t="s">
        <v>339</v>
      </c>
      <c r="D94" s="234"/>
      <c r="E94" s="234"/>
      <c r="F94" s="255" t="s">
        <v>306</v>
      </c>
      <c r="G94" s="256"/>
      <c r="H94" s="234" t="s">
        <v>340</v>
      </c>
      <c r="I94" s="234" t="s">
        <v>341</v>
      </c>
      <c r="J94" s="234"/>
      <c r="K94" s="246"/>
    </row>
    <row r="95" spans="2:11" s="1" customFormat="1" ht="15" customHeight="1">
      <c r="B95" s="257"/>
      <c r="C95" s="234" t="s">
        <v>342</v>
      </c>
      <c r="D95" s="234"/>
      <c r="E95" s="234"/>
      <c r="F95" s="255" t="s">
        <v>306</v>
      </c>
      <c r="G95" s="256"/>
      <c r="H95" s="234" t="s">
        <v>342</v>
      </c>
      <c r="I95" s="234" t="s">
        <v>341</v>
      </c>
      <c r="J95" s="234"/>
      <c r="K95" s="246"/>
    </row>
    <row r="96" spans="2:11" s="1" customFormat="1" ht="15" customHeight="1">
      <c r="B96" s="257"/>
      <c r="C96" s="234" t="s">
        <v>35</v>
      </c>
      <c r="D96" s="234"/>
      <c r="E96" s="234"/>
      <c r="F96" s="255" t="s">
        <v>306</v>
      </c>
      <c r="G96" s="256"/>
      <c r="H96" s="234" t="s">
        <v>343</v>
      </c>
      <c r="I96" s="234" t="s">
        <v>341</v>
      </c>
      <c r="J96" s="234"/>
      <c r="K96" s="246"/>
    </row>
    <row r="97" spans="2:11" s="1" customFormat="1" ht="15" customHeight="1">
      <c r="B97" s="257"/>
      <c r="C97" s="234" t="s">
        <v>45</v>
      </c>
      <c r="D97" s="234"/>
      <c r="E97" s="234"/>
      <c r="F97" s="255" t="s">
        <v>306</v>
      </c>
      <c r="G97" s="256"/>
      <c r="H97" s="234" t="s">
        <v>344</v>
      </c>
      <c r="I97" s="234" t="s">
        <v>341</v>
      </c>
      <c r="J97" s="234"/>
      <c r="K97" s="246"/>
    </row>
    <row r="98" spans="2:11" s="1" customFormat="1" ht="15" customHeight="1">
      <c r="B98" s="260"/>
      <c r="C98" s="261"/>
      <c r="D98" s="261"/>
      <c r="E98" s="261"/>
      <c r="F98" s="261"/>
      <c r="G98" s="261"/>
      <c r="H98" s="261"/>
      <c r="I98" s="261"/>
      <c r="J98" s="261"/>
      <c r="K98" s="262"/>
    </row>
    <row r="99" spans="2:11" s="1" customFormat="1" ht="18.75" customHeight="1">
      <c r="B99" s="263"/>
      <c r="C99" s="264"/>
      <c r="D99" s="264"/>
      <c r="E99" s="264"/>
      <c r="F99" s="264"/>
      <c r="G99" s="264"/>
      <c r="H99" s="264"/>
      <c r="I99" s="264"/>
      <c r="J99" s="264"/>
      <c r="K99" s="263"/>
    </row>
    <row r="100" spans="2:11" s="1" customFormat="1" ht="18.75" customHeight="1">
      <c r="B100" s="241"/>
      <c r="C100" s="241"/>
      <c r="D100" s="241"/>
      <c r="E100" s="241"/>
      <c r="F100" s="241"/>
      <c r="G100" s="241"/>
      <c r="H100" s="241"/>
      <c r="I100" s="241"/>
      <c r="J100" s="241"/>
      <c r="K100" s="241"/>
    </row>
    <row r="101" spans="2:11" s="1" customFormat="1" ht="7.5" customHeight="1">
      <c r="B101" s="242"/>
      <c r="C101" s="243"/>
      <c r="D101" s="243"/>
      <c r="E101" s="243"/>
      <c r="F101" s="243"/>
      <c r="G101" s="243"/>
      <c r="H101" s="243"/>
      <c r="I101" s="243"/>
      <c r="J101" s="243"/>
      <c r="K101" s="244"/>
    </row>
    <row r="102" spans="2:11" s="1" customFormat="1" ht="45" customHeight="1">
      <c r="B102" s="245"/>
      <c r="C102" s="363" t="s">
        <v>345</v>
      </c>
      <c r="D102" s="363"/>
      <c r="E102" s="363"/>
      <c r="F102" s="363"/>
      <c r="G102" s="363"/>
      <c r="H102" s="363"/>
      <c r="I102" s="363"/>
      <c r="J102" s="363"/>
      <c r="K102" s="246"/>
    </row>
    <row r="103" spans="2:11" s="1" customFormat="1" ht="17.25" customHeight="1">
      <c r="B103" s="245"/>
      <c r="C103" s="247" t="s">
        <v>300</v>
      </c>
      <c r="D103" s="247"/>
      <c r="E103" s="247"/>
      <c r="F103" s="247" t="s">
        <v>301</v>
      </c>
      <c r="G103" s="248"/>
      <c r="H103" s="247" t="s">
        <v>51</v>
      </c>
      <c r="I103" s="247" t="s">
        <v>54</v>
      </c>
      <c r="J103" s="247" t="s">
        <v>302</v>
      </c>
      <c r="K103" s="246"/>
    </row>
    <row r="104" spans="2:11" s="1" customFormat="1" ht="17.25" customHeight="1">
      <c r="B104" s="245"/>
      <c r="C104" s="249" t="s">
        <v>303</v>
      </c>
      <c r="D104" s="249"/>
      <c r="E104" s="249"/>
      <c r="F104" s="250" t="s">
        <v>304</v>
      </c>
      <c r="G104" s="251"/>
      <c r="H104" s="249"/>
      <c r="I104" s="249"/>
      <c r="J104" s="249" t="s">
        <v>305</v>
      </c>
      <c r="K104" s="246"/>
    </row>
    <row r="105" spans="2:11" s="1" customFormat="1" ht="5.25" customHeight="1">
      <c r="B105" s="245"/>
      <c r="C105" s="247"/>
      <c r="D105" s="247"/>
      <c r="E105" s="247"/>
      <c r="F105" s="247"/>
      <c r="G105" s="265"/>
      <c r="H105" s="247"/>
      <c r="I105" s="247"/>
      <c r="J105" s="247"/>
      <c r="K105" s="246"/>
    </row>
    <row r="106" spans="2:11" s="1" customFormat="1" ht="15" customHeight="1">
      <c r="B106" s="245"/>
      <c r="C106" s="234" t="s">
        <v>50</v>
      </c>
      <c r="D106" s="254"/>
      <c r="E106" s="254"/>
      <c r="F106" s="255" t="s">
        <v>306</v>
      </c>
      <c r="G106" s="234"/>
      <c r="H106" s="234" t="s">
        <v>346</v>
      </c>
      <c r="I106" s="234" t="s">
        <v>308</v>
      </c>
      <c r="J106" s="234">
        <v>20</v>
      </c>
      <c r="K106" s="246"/>
    </row>
    <row r="107" spans="2:11" s="1" customFormat="1" ht="15" customHeight="1">
      <c r="B107" s="245"/>
      <c r="C107" s="234" t="s">
        <v>309</v>
      </c>
      <c r="D107" s="234"/>
      <c r="E107" s="234"/>
      <c r="F107" s="255" t="s">
        <v>306</v>
      </c>
      <c r="G107" s="234"/>
      <c r="H107" s="234" t="s">
        <v>346</v>
      </c>
      <c r="I107" s="234" t="s">
        <v>308</v>
      </c>
      <c r="J107" s="234">
        <v>120</v>
      </c>
      <c r="K107" s="246"/>
    </row>
    <row r="108" spans="2:11" s="1" customFormat="1" ht="15" customHeight="1">
      <c r="B108" s="257"/>
      <c r="C108" s="234" t="s">
        <v>311</v>
      </c>
      <c r="D108" s="234"/>
      <c r="E108" s="234"/>
      <c r="F108" s="255" t="s">
        <v>312</v>
      </c>
      <c r="G108" s="234"/>
      <c r="H108" s="234" t="s">
        <v>346</v>
      </c>
      <c r="I108" s="234" t="s">
        <v>308</v>
      </c>
      <c r="J108" s="234">
        <v>50</v>
      </c>
      <c r="K108" s="246"/>
    </row>
    <row r="109" spans="2:11" s="1" customFormat="1" ht="15" customHeight="1">
      <c r="B109" s="257"/>
      <c r="C109" s="234" t="s">
        <v>314</v>
      </c>
      <c r="D109" s="234"/>
      <c r="E109" s="234"/>
      <c r="F109" s="255" t="s">
        <v>306</v>
      </c>
      <c r="G109" s="234"/>
      <c r="H109" s="234" t="s">
        <v>346</v>
      </c>
      <c r="I109" s="234" t="s">
        <v>316</v>
      </c>
      <c r="J109" s="234"/>
      <c r="K109" s="246"/>
    </row>
    <row r="110" spans="2:11" s="1" customFormat="1" ht="15" customHeight="1">
      <c r="B110" s="257"/>
      <c r="C110" s="234" t="s">
        <v>325</v>
      </c>
      <c r="D110" s="234"/>
      <c r="E110" s="234"/>
      <c r="F110" s="255" t="s">
        <v>312</v>
      </c>
      <c r="G110" s="234"/>
      <c r="H110" s="234" t="s">
        <v>346</v>
      </c>
      <c r="I110" s="234" t="s">
        <v>308</v>
      </c>
      <c r="J110" s="234">
        <v>50</v>
      </c>
      <c r="K110" s="246"/>
    </row>
    <row r="111" spans="2:11" s="1" customFormat="1" ht="15" customHeight="1">
      <c r="B111" s="257"/>
      <c r="C111" s="234" t="s">
        <v>333</v>
      </c>
      <c r="D111" s="234"/>
      <c r="E111" s="234"/>
      <c r="F111" s="255" t="s">
        <v>312</v>
      </c>
      <c r="G111" s="234"/>
      <c r="H111" s="234" t="s">
        <v>346</v>
      </c>
      <c r="I111" s="234" t="s">
        <v>308</v>
      </c>
      <c r="J111" s="234">
        <v>50</v>
      </c>
      <c r="K111" s="246"/>
    </row>
    <row r="112" spans="2:11" s="1" customFormat="1" ht="15" customHeight="1">
      <c r="B112" s="257"/>
      <c r="C112" s="234" t="s">
        <v>331</v>
      </c>
      <c r="D112" s="234"/>
      <c r="E112" s="234"/>
      <c r="F112" s="255" t="s">
        <v>312</v>
      </c>
      <c r="G112" s="234"/>
      <c r="H112" s="234" t="s">
        <v>346</v>
      </c>
      <c r="I112" s="234" t="s">
        <v>308</v>
      </c>
      <c r="J112" s="234">
        <v>50</v>
      </c>
      <c r="K112" s="246"/>
    </row>
    <row r="113" spans="2:11" s="1" customFormat="1" ht="15" customHeight="1">
      <c r="B113" s="257"/>
      <c r="C113" s="234" t="s">
        <v>50</v>
      </c>
      <c r="D113" s="234"/>
      <c r="E113" s="234"/>
      <c r="F113" s="255" t="s">
        <v>306</v>
      </c>
      <c r="G113" s="234"/>
      <c r="H113" s="234" t="s">
        <v>347</v>
      </c>
      <c r="I113" s="234" t="s">
        <v>308</v>
      </c>
      <c r="J113" s="234">
        <v>20</v>
      </c>
      <c r="K113" s="246"/>
    </row>
    <row r="114" spans="2:11" s="1" customFormat="1" ht="15" customHeight="1">
      <c r="B114" s="257"/>
      <c r="C114" s="234" t="s">
        <v>348</v>
      </c>
      <c r="D114" s="234"/>
      <c r="E114" s="234"/>
      <c r="F114" s="255" t="s">
        <v>306</v>
      </c>
      <c r="G114" s="234"/>
      <c r="H114" s="234" t="s">
        <v>349</v>
      </c>
      <c r="I114" s="234" t="s">
        <v>308</v>
      </c>
      <c r="J114" s="234">
        <v>120</v>
      </c>
      <c r="K114" s="246"/>
    </row>
    <row r="115" spans="2:11" s="1" customFormat="1" ht="15" customHeight="1">
      <c r="B115" s="257"/>
      <c r="C115" s="234" t="s">
        <v>35</v>
      </c>
      <c r="D115" s="234"/>
      <c r="E115" s="234"/>
      <c r="F115" s="255" t="s">
        <v>306</v>
      </c>
      <c r="G115" s="234"/>
      <c r="H115" s="234" t="s">
        <v>350</v>
      </c>
      <c r="I115" s="234" t="s">
        <v>341</v>
      </c>
      <c r="J115" s="234"/>
      <c r="K115" s="246"/>
    </row>
    <row r="116" spans="2:11" s="1" customFormat="1" ht="15" customHeight="1">
      <c r="B116" s="257"/>
      <c r="C116" s="234" t="s">
        <v>45</v>
      </c>
      <c r="D116" s="234"/>
      <c r="E116" s="234"/>
      <c r="F116" s="255" t="s">
        <v>306</v>
      </c>
      <c r="G116" s="234"/>
      <c r="H116" s="234" t="s">
        <v>351</v>
      </c>
      <c r="I116" s="234" t="s">
        <v>341</v>
      </c>
      <c r="J116" s="234"/>
      <c r="K116" s="246"/>
    </row>
    <row r="117" spans="2:11" s="1" customFormat="1" ht="15" customHeight="1">
      <c r="B117" s="257"/>
      <c r="C117" s="234" t="s">
        <v>54</v>
      </c>
      <c r="D117" s="234"/>
      <c r="E117" s="234"/>
      <c r="F117" s="255" t="s">
        <v>306</v>
      </c>
      <c r="G117" s="234"/>
      <c r="H117" s="234" t="s">
        <v>352</v>
      </c>
      <c r="I117" s="234" t="s">
        <v>353</v>
      </c>
      <c r="J117" s="234"/>
      <c r="K117" s="246"/>
    </row>
    <row r="118" spans="2:11" s="1" customFormat="1" ht="15" customHeight="1">
      <c r="B118" s="260"/>
      <c r="C118" s="266"/>
      <c r="D118" s="266"/>
      <c r="E118" s="266"/>
      <c r="F118" s="266"/>
      <c r="G118" s="266"/>
      <c r="H118" s="266"/>
      <c r="I118" s="266"/>
      <c r="J118" s="266"/>
      <c r="K118" s="262"/>
    </row>
    <row r="119" spans="2:11" s="1" customFormat="1" ht="18.75" customHeight="1">
      <c r="B119" s="267"/>
      <c r="C119" s="268"/>
      <c r="D119" s="268"/>
      <c r="E119" s="268"/>
      <c r="F119" s="269"/>
      <c r="G119" s="268"/>
      <c r="H119" s="268"/>
      <c r="I119" s="268"/>
      <c r="J119" s="268"/>
      <c r="K119" s="267"/>
    </row>
    <row r="120" spans="2:11" s="1" customFormat="1" ht="18.75" customHeight="1">
      <c r="B120" s="241"/>
      <c r="C120" s="241"/>
      <c r="D120" s="241"/>
      <c r="E120" s="241"/>
      <c r="F120" s="241"/>
      <c r="G120" s="241"/>
      <c r="H120" s="241"/>
      <c r="I120" s="241"/>
      <c r="J120" s="241"/>
      <c r="K120" s="241"/>
    </row>
    <row r="121" spans="2:11" s="1" customFormat="1" ht="7.5" customHeight="1">
      <c r="B121" s="270"/>
      <c r="C121" s="271"/>
      <c r="D121" s="271"/>
      <c r="E121" s="271"/>
      <c r="F121" s="271"/>
      <c r="G121" s="271"/>
      <c r="H121" s="271"/>
      <c r="I121" s="271"/>
      <c r="J121" s="271"/>
      <c r="K121" s="272"/>
    </row>
    <row r="122" spans="2:11" s="1" customFormat="1" ht="45" customHeight="1">
      <c r="B122" s="273"/>
      <c r="C122" s="361" t="s">
        <v>354</v>
      </c>
      <c r="D122" s="361"/>
      <c r="E122" s="361"/>
      <c r="F122" s="361"/>
      <c r="G122" s="361"/>
      <c r="H122" s="361"/>
      <c r="I122" s="361"/>
      <c r="J122" s="361"/>
      <c r="K122" s="274"/>
    </row>
    <row r="123" spans="2:11" s="1" customFormat="1" ht="17.25" customHeight="1">
      <c r="B123" s="275"/>
      <c r="C123" s="247" t="s">
        <v>300</v>
      </c>
      <c r="D123" s="247"/>
      <c r="E123" s="247"/>
      <c r="F123" s="247" t="s">
        <v>301</v>
      </c>
      <c r="G123" s="248"/>
      <c r="H123" s="247" t="s">
        <v>51</v>
      </c>
      <c r="I123" s="247" t="s">
        <v>54</v>
      </c>
      <c r="J123" s="247" t="s">
        <v>302</v>
      </c>
      <c r="K123" s="276"/>
    </row>
    <row r="124" spans="2:11" s="1" customFormat="1" ht="17.25" customHeight="1">
      <c r="B124" s="275"/>
      <c r="C124" s="249" t="s">
        <v>303</v>
      </c>
      <c r="D124" s="249"/>
      <c r="E124" s="249"/>
      <c r="F124" s="250" t="s">
        <v>304</v>
      </c>
      <c r="G124" s="251"/>
      <c r="H124" s="249"/>
      <c r="I124" s="249"/>
      <c r="J124" s="249" t="s">
        <v>305</v>
      </c>
      <c r="K124" s="276"/>
    </row>
    <row r="125" spans="2:11" s="1" customFormat="1" ht="5.25" customHeight="1">
      <c r="B125" s="277"/>
      <c r="C125" s="252"/>
      <c r="D125" s="252"/>
      <c r="E125" s="252"/>
      <c r="F125" s="252"/>
      <c r="G125" s="278"/>
      <c r="H125" s="252"/>
      <c r="I125" s="252"/>
      <c r="J125" s="252"/>
      <c r="K125" s="279"/>
    </row>
    <row r="126" spans="2:11" s="1" customFormat="1" ht="15" customHeight="1">
      <c r="B126" s="277"/>
      <c r="C126" s="234" t="s">
        <v>309</v>
      </c>
      <c r="D126" s="254"/>
      <c r="E126" s="254"/>
      <c r="F126" s="255" t="s">
        <v>306</v>
      </c>
      <c r="G126" s="234"/>
      <c r="H126" s="234" t="s">
        <v>346</v>
      </c>
      <c r="I126" s="234" t="s">
        <v>308</v>
      </c>
      <c r="J126" s="234">
        <v>120</v>
      </c>
      <c r="K126" s="280"/>
    </row>
    <row r="127" spans="2:11" s="1" customFormat="1" ht="15" customHeight="1">
      <c r="B127" s="277"/>
      <c r="C127" s="234" t="s">
        <v>355</v>
      </c>
      <c r="D127" s="234"/>
      <c r="E127" s="234"/>
      <c r="F127" s="255" t="s">
        <v>306</v>
      </c>
      <c r="G127" s="234"/>
      <c r="H127" s="234" t="s">
        <v>356</v>
      </c>
      <c r="I127" s="234" t="s">
        <v>308</v>
      </c>
      <c r="J127" s="234" t="s">
        <v>357</v>
      </c>
      <c r="K127" s="280"/>
    </row>
    <row r="128" spans="2:11" s="1" customFormat="1" ht="15" customHeight="1">
      <c r="B128" s="277"/>
      <c r="C128" s="234" t="s">
        <v>254</v>
      </c>
      <c r="D128" s="234"/>
      <c r="E128" s="234"/>
      <c r="F128" s="255" t="s">
        <v>306</v>
      </c>
      <c r="G128" s="234"/>
      <c r="H128" s="234" t="s">
        <v>358</v>
      </c>
      <c r="I128" s="234" t="s">
        <v>308</v>
      </c>
      <c r="J128" s="234" t="s">
        <v>357</v>
      </c>
      <c r="K128" s="280"/>
    </row>
    <row r="129" spans="2:11" s="1" customFormat="1" ht="15" customHeight="1">
      <c r="B129" s="277"/>
      <c r="C129" s="234" t="s">
        <v>317</v>
      </c>
      <c r="D129" s="234"/>
      <c r="E129" s="234"/>
      <c r="F129" s="255" t="s">
        <v>312</v>
      </c>
      <c r="G129" s="234"/>
      <c r="H129" s="234" t="s">
        <v>318</v>
      </c>
      <c r="I129" s="234" t="s">
        <v>308</v>
      </c>
      <c r="J129" s="234">
        <v>15</v>
      </c>
      <c r="K129" s="280"/>
    </row>
    <row r="130" spans="2:11" s="1" customFormat="1" ht="15" customHeight="1">
      <c r="B130" s="277"/>
      <c r="C130" s="258" t="s">
        <v>319</v>
      </c>
      <c r="D130" s="258"/>
      <c r="E130" s="258"/>
      <c r="F130" s="259" t="s">
        <v>312</v>
      </c>
      <c r="G130" s="258"/>
      <c r="H130" s="258" t="s">
        <v>320</v>
      </c>
      <c r="I130" s="258" t="s">
        <v>308</v>
      </c>
      <c r="J130" s="258">
        <v>15</v>
      </c>
      <c r="K130" s="280"/>
    </row>
    <row r="131" spans="2:11" s="1" customFormat="1" ht="15" customHeight="1">
      <c r="B131" s="277"/>
      <c r="C131" s="258" t="s">
        <v>321</v>
      </c>
      <c r="D131" s="258"/>
      <c r="E131" s="258"/>
      <c r="F131" s="259" t="s">
        <v>312</v>
      </c>
      <c r="G131" s="258"/>
      <c r="H131" s="258" t="s">
        <v>322</v>
      </c>
      <c r="I131" s="258" t="s">
        <v>308</v>
      </c>
      <c r="J131" s="258">
        <v>20</v>
      </c>
      <c r="K131" s="280"/>
    </row>
    <row r="132" spans="2:11" s="1" customFormat="1" ht="15" customHeight="1">
      <c r="B132" s="277"/>
      <c r="C132" s="258" t="s">
        <v>323</v>
      </c>
      <c r="D132" s="258"/>
      <c r="E132" s="258"/>
      <c r="F132" s="259" t="s">
        <v>312</v>
      </c>
      <c r="G132" s="258"/>
      <c r="H132" s="258" t="s">
        <v>324</v>
      </c>
      <c r="I132" s="258" t="s">
        <v>308</v>
      </c>
      <c r="J132" s="258">
        <v>20</v>
      </c>
      <c r="K132" s="280"/>
    </row>
    <row r="133" spans="2:11" s="1" customFormat="1" ht="15" customHeight="1">
      <c r="B133" s="277"/>
      <c r="C133" s="234" t="s">
        <v>311</v>
      </c>
      <c r="D133" s="234"/>
      <c r="E133" s="234"/>
      <c r="F133" s="255" t="s">
        <v>312</v>
      </c>
      <c r="G133" s="234"/>
      <c r="H133" s="234" t="s">
        <v>346</v>
      </c>
      <c r="I133" s="234" t="s">
        <v>308</v>
      </c>
      <c r="J133" s="234">
        <v>50</v>
      </c>
      <c r="K133" s="280"/>
    </row>
    <row r="134" spans="2:11" s="1" customFormat="1" ht="15" customHeight="1">
      <c r="B134" s="277"/>
      <c r="C134" s="234" t="s">
        <v>325</v>
      </c>
      <c r="D134" s="234"/>
      <c r="E134" s="234"/>
      <c r="F134" s="255" t="s">
        <v>312</v>
      </c>
      <c r="G134" s="234"/>
      <c r="H134" s="234" t="s">
        <v>346</v>
      </c>
      <c r="I134" s="234" t="s">
        <v>308</v>
      </c>
      <c r="J134" s="234">
        <v>50</v>
      </c>
      <c r="K134" s="280"/>
    </row>
    <row r="135" spans="2:11" s="1" customFormat="1" ht="15" customHeight="1">
      <c r="B135" s="277"/>
      <c r="C135" s="234" t="s">
        <v>331</v>
      </c>
      <c r="D135" s="234"/>
      <c r="E135" s="234"/>
      <c r="F135" s="255" t="s">
        <v>312</v>
      </c>
      <c r="G135" s="234"/>
      <c r="H135" s="234" t="s">
        <v>346</v>
      </c>
      <c r="I135" s="234" t="s">
        <v>308</v>
      </c>
      <c r="J135" s="234">
        <v>50</v>
      </c>
      <c r="K135" s="280"/>
    </row>
    <row r="136" spans="2:11" s="1" customFormat="1" ht="15" customHeight="1">
      <c r="B136" s="277"/>
      <c r="C136" s="234" t="s">
        <v>333</v>
      </c>
      <c r="D136" s="234"/>
      <c r="E136" s="234"/>
      <c r="F136" s="255" t="s">
        <v>312</v>
      </c>
      <c r="G136" s="234"/>
      <c r="H136" s="234" t="s">
        <v>346</v>
      </c>
      <c r="I136" s="234" t="s">
        <v>308</v>
      </c>
      <c r="J136" s="234">
        <v>50</v>
      </c>
      <c r="K136" s="280"/>
    </row>
    <row r="137" spans="2:11" s="1" customFormat="1" ht="15" customHeight="1">
      <c r="B137" s="277"/>
      <c r="C137" s="234" t="s">
        <v>334</v>
      </c>
      <c r="D137" s="234"/>
      <c r="E137" s="234"/>
      <c r="F137" s="255" t="s">
        <v>312</v>
      </c>
      <c r="G137" s="234"/>
      <c r="H137" s="234" t="s">
        <v>359</v>
      </c>
      <c r="I137" s="234" t="s">
        <v>308</v>
      </c>
      <c r="J137" s="234">
        <v>255</v>
      </c>
      <c r="K137" s="280"/>
    </row>
    <row r="138" spans="2:11" s="1" customFormat="1" ht="15" customHeight="1">
      <c r="B138" s="277"/>
      <c r="C138" s="234" t="s">
        <v>336</v>
      </c>
      <c r="D138" s="234"/>
      <c r="E138" s="234"/>
      <c r="F138" s="255" t="s">
        <v>306</v>
      </c>
      <c r="G138" s="234"/>
      <c r="H138" s="234" t="s">
        <v>360</v>
      </c>
      <c r="I138" s="234" t="s">
        <v>338</v>
      </c>
      <c r="J138" s="234"/>
      <c r="K138" s="280"/>
    </row>
    <row r="139" spans="2:11" s="1" customFormat="1" ht="15" customHeight="1">
      <c r="B139" s="277"/>
      <c r="C139" s="234" t="s">
        <v>339</v>
      </c>
      <c r="D139" s="234"/>
      <c r="E139" s="234"/>
      <c r="F139" s="255" t="s">
        <v>306</v>
      </c>
      <c r="G139" s="234"/>
      <c r="H139" s="234" t="s">
        <v>361</v>
      </c>
      <c r="I139" s="234" t="s">
        <v>341</v>
      </c>
      <c r="J139" s="234"/>
      <c r="K139" s="280"/>
    </row>
    <row r="140" spans="2:11" s="1" customFormat="1" ht="15" customHeight="1">
      <c r="B140" s="277"/>
      <c r="C140" s="234" t="s">
        <v>342</v>
      </c>
      <c r="D140" s="234"/>
      <c r="E140" s="234"/>
      <c r="F140" s="255" t="s">
        <v>306</v>
      </c>
      <c r="G140" s="234"/>
      <c r="H140" s="234" t="s">
        <v>342</v>
      </c>
      <c r="I140" s="234" t="s">
        <v>341</v>
      </c>
      <c r="J140" s="234"/>
      <c r="K140" s="280"/>
    </row>
    <row r="141" spans="2:11" s="1" customFormat="1" ht="15" customHeight="1">
      <c r="B141" s="277"/>
      <c r="C141" s="234" t="s">
        <v>35</v>
      </c>
      <c r="D141" s="234"/>
      <c r="E141" s="234"/>
      <c r="F141" s="255" t="s">
        <v>306</v>
      </c>
      <c r="G141" s="234"/>
      <c r="H141" s="234" t="s">
        <v>362</v>
      </c>
      <c r="I141" s="234" t="s">
        <v>341</v>
      </c>
      <c r="J141" s="234"/>
      <c r="K141" s="280"/>
    </row>
    <row r="142" spans="2:11" s="1" customFormat="1" ht="15" customHeight="1">
      <c r="B142" s="277"/>
      <c r="C142" s="234" t="s">
        <v>363</v>
      </c>
      <c r="D142" s="234"/>
      <c r="E142" s="234"/>
      <c r="F142" s="255" t="s">
        <v>306</v>
      </c>
      <c r="G142" s="234"/>
      <c r="H142" s="234" t="s">
        <v>364</v>
      </c>
      <c r="I142" s="234" t="s">
        <v>341</v>
      </c>
      <c r="J142" s="234"/>
      <c r="K142" s="280"/>
    </row>
    <row r="143" spans="2:11" s="1" customFormat="1" ht="15" customHeight="1">
      <c r="B143" s="281"/>
      <c r="C143" s="282"/>
      <c r="D143" s="282"/>
      <c r="E143" s="282"/>
      <c r="F143" s="282"/>
      <c r="G143" s="282"/>
      <c r="H143" s="282"/>
      <c r="I143" s="282"/>
      <c r="J143" s="282"/>
      <c r="K143" s="283"/>
    </row>
    <row r="144" spans="2:11" s="1" customFormat="1" ht="18.75" customHeight="1">
      <c r="B144" s="268"/>
      <c r="C144" s="268"/>
      <c r="D144" s="268"/>
      <c r="E144" s="268"/>
      <c r="F144" s="269"/>
      <c r="G144" s="268"/>
      <c r="H144" s="268"/>
      <c r="I144" s="268"/>
      <c r="J144" s="268"/>
      <c r="K144" s="268"/>
    </row>
    <row r="145" spans="2:11" s="1" customFormat="1" ht="18.75" customHeight="1">
      <c r="B145" s="241"/>
      <c r="C145" s="241"/>
      <c r="D145" s="241"/>
      <c r="E145" s="241"/>
      <c r="F145" s="241"/>
      <c r="G145" s="241"/>
      <c r="H145" s="241"/>
      <c r="I145" s="241"/>
      <c r="J145" s="241"/>
      <c r="K145" s="241"/>
    </row>
    <row r="146" spans="2:11" s="1" customFormat="1" ht="7.5" customHeight="1">
      <c r="B146" s="242"/>
      <c r="C146" s="243"/>
      <c r="D146" s="243"/>
      <c r="E146" s="243"/>
      <c r="F146" s="243"/>
      <c r="G146" s="243"/>
      <c r="H146" s="243"/>
      <c r="I146" s="243"/>
      <c r="J146" s="243"/>
      <c r="K146" s="244"/>
    </row>
    <row r="147" spans="2:11" s="1" customFormat="1" ht="45" customHeight="1">
      <c r="B147" s="245"/>
      <c r="C147" s="363" t="s">
        <v>365</v>
      </c>
      <c r="D147" s="363"/>
      <c r="E147" s="363"/>
      <c r="F147" s="363"/>
      <c r="G147" s="363"/>
      <c r="H147" s="363"/>
      <c r="I147" s="363"/>
      <c r="J147" s="363"/>
      <c r="K147" s="246"/>
    </row>
    <row r="148" spans="2:11" s="1" customFormat="1" ht="17.25" customHeight="1">
      <c r="B148" s="245"/>
      <c r="C148" s="247" t="s">
        <v>300</v>
      </c>
      <c r="D148" s="247"/>
      <c r="E148" s="247"/>
      <c r="F148" s="247" t="s">
        <v>301</v>
      </c>
      <c r="G148" s="248"/>
      <c r="H148" s="247" t="s">
        <v>51</v>
      </c>
      <c r="I148" s="247" t="s">
        <v>54</v>
      </c>
      <c r="J148" s="247" t="s">
        <v>302</v>
      </c>
      <c r="K148" s="246"/>
    </row>
    <row r="149" spans="2:11" s="1" customFormat="1" ht="17.25" customHeight="1">
      <c r="B149" s="245"/>
      <c r="C149" s="249" t="s">
        <v>303</v>
      </c>
      <c r="D149" s="249"/>
      <c r="E149" s="249"/>
      <c r="F149" s="250" t="s">
        <v>304</v>
      </c>
      <c r="G149" s="251"/>
      <c r="H149" s="249"/>
      <c r="I149" s="249"/>
      <c r="J149" s="249" t="s">
        <v>305</v>
      </c>
      <c r="K149" s="246"/>
    </row>
    <row r="150" spans="2:11" s="1" customFormat="1" ht="5.25" customHeight="1">
      <c r="B150" s="257"/>
      <c r="C150" s="252"/>
      <c r="D150" s="252"/>
      <c r="E150" s="252"/>
      <c r="F150" s="252"/>
      <c r="G150" s="253"/>
      <c r="H150" s="252"/>
      <c r="I150" s="252"/>
      <c r="J150" s="252"/>
      <c r="K150" s="280"/>
    </row>
    <row r="151" spans="2:11" s="1" customFormat="1" ht="15" customHeight="1">
      <c r="B151" s="257"/>
      <c r="C151" s="284" t="s">
        <v>309</v>
      </c>
      <c r="D151" s="234"/>
      <c r="E151" s="234"/>
      <c r="F151" s="285" t="s">
        <v>306</v>
      </c>
      <c r="G151" s="234"/>
      <c r="H151" s="284" t="s">
        <v>346</v>
      </c>
      <c r="I151" s="284" t="s">
        <v>308</v>
      </c>
      <c r="J151" s="284">
        <v>120</v>
      </c>
      <c r="K151" s="280"/>
    </row>
    <row r="152" spans="2:11" s="1" customFormat="1" ht="15" customHeight="1">
      <c r="B152" s="257"/>
      <c r="C152" s="284" t="s">
        <v>355</v>
      </c>
      <c r="D152" s="234"/>
      <c r="E152" s="234"/>
      <c r="F152" s="285" t="s">
        <v>306</v>
      </c>
      <c r="G152" s="234"/>
      <c r="H152" s="284" t="s">
        <v>366</v>
      </c>
      <c r="I152" s="284" t="s">
        <v>308</v>
      </c>
      <c r="J152" s="284" t="s">
        <v>357</v>
      </c>
      <c r="K152" s="280"/>
    </row>
    <row r="153" spans="2:11" s="1" customFormat="1" ht="15" customHeight="1">
      <c r="B153" s="257"/>
      <c r="C153" s="284" t="s">
        <v>254</v>
      </c>
      <c r="D153" s="234"/>
      <c r="E153" s="234"/>
      <c r="F153" s="285" t="s">
        <v>306</v>
      </c>
      <c r="G153" s="234"/>
      <c r="H153" s="284" t="s">
        <v>367</v>
      </c>
      <c r="I153" s="284" t="s">
        <v>308</v>
      </c>
      <c r="J153" s="284" t="s">
        <v>357</v>
      </c>
      <c r="K153" s="280"/>
    </row>
    <row r="154" spans="2:11" s="1" customFormat="1" ht="15" customHeight="1">
      <c r="B154" s="257"/>
      <c r="C154" s="284" t="s">
        <v>311</v>
      </c>
      <c r="D154" s="234"/>
      <c r="E154" s="234"/>
      <c r="F154" s="285" t="s">
        <v>312</v>
      </c>
      <c r="G154" s="234"/>
      <c r="H154" s="284" t="s">
        <v>346</v>
      </c>
      <c r="I154" s="284" t="s">
        <v>308</v>
      </c>
      <c r="J154" s="284">
        <v>50</v>
      </c>
      <c r="K154" s="280"/>
    </row>
    <row r="155" spans="2:11" s="1" customFormat="1" ht="15" customHeight="1">
      <c r="B155" s="257"/>
      <c r="C155" s="284" t="s">
        <v>314</v>
      </c>
      <c r="D155" s="234"/>
      <c r="E155" s="234"/>
      <c r="F155" s="285" t="s">
        <v>306</v>
      </c>
      <c r="G155" s="234"/>
      <c r="H155" s="284" t="s">
        <v>346</v>
      </c>
      <c r="I155" s="284" t="s">
        <v>316</v>
      </c>
      <c r="J155" s="284"/>
      <c r="K155" s="280"/>
    </row>
    <row r="156" spans="2:11" s="1" customFormat="1" ht="15" customHeight="1">
      <c r="B156" s="257"/>
      <c r="C156" s="284" t="s">
        <v>325</v>
      </c>
      <c r="D156" s="234"/>
      <c r="E156" s="234"/>
      <c r="F156" s="285" t="s">
        <v>312</v>
      </c>
      <c r="G156" s="234"/>
      <c r="H156" s="284" t="s">
        <v>346</v>
      </c>
      <c r="I156" s="284" t="s">
        <v>308</v>
      </c>
      <c r="J156" s="284">
        <v>50</v>
      </c>
      <c r="K156" s="280"/>
    </row>
    <row r="157" spans="2:11" s="1" customFormat="1" ht="15" customHeight="1">
      <c r="B157" s="257"/>
      <c r="C157" s="284" t="s">
        <v>333</v>
      </c>
      <c r="D157" s="234"/>
      <c r="E157" s="234"/>
      <c r="F157" s="285" t="s">
        <v>312</v>
      </c>
      <c r="G157" s="234"/>
      <c r="H157" s="284" t="s">
        <v>346</v>
      </c>
      <c r="I157" s="284" t="s">
        <v>308</v>
      </c>
      <c r="J157" s="284">
        <v>50</v>
      </c>
      <c r="K157" s="280"/>
    </row>
    <row r="158" spans="2:11" s="1" customFormat="1" ht="15" customHeight="1">
      <c r="B158" s="257"/>
      <c r="C158" s="284" t="s">
        <v>331</v>
      </c>
      <c r="D158" s="234"/>
      <c r="E158" s="234"/>
      <c r="F158" s="285" t="s">
        <v>312</v>
      </c>
      <c r="G158" s="234"/>
      <c r="H158" s="284" t="s">
        <v>346</v>
      </c>
      <c r="I158" s="284" t="s">
        <v>308</v>
      </c>
      <c r="J158" s="284">
        <v>50</v>
      </c>
      <c r="K158" s="280"/>
    </row>
    <row r="159" spans="2:11" s="1" customFormat="1" ht="15" customHeight="1">
      <c r="B159" s="257"/>
      <c r="C159" s="284" t="s">
        <v>90</v>
      </c>
      <c r="D159" s="234"/>
      <c r="E159" s="234"/>
      <c r="F159" s="285" t="s">
        <v>306</v>
      </c>
      <c r="G159" s="234"/>
      <c r="H159" s="284" t="s">
        <v>368</v>
      </c>
      <c r="I159" s="284" t="s">
        <v>308</v>
      </c>
      <c r="J159" s="284" t="s">
        <v>369</v>
      </c>
      <c r="K159" s="280"/>
    </row>
    <row r="160" spans="2:11" s="1" customFormat="1" ht="15" customHeight="1">
      <c r="B160" s="257"/>
      <c r="C160" s="284" t="s">
        <v>370</v>
      </c>
      <c r="D160" s="234"/>
      <c r="E160" s="234"/>
      <c r="F160" s="285" t="s">
        <v>306</v>
      </c>
      <c r="G160" s="234"/>
      <c r="H160" s="284" t="s">
        <v>371</v>
      </c>
      <c r="I160" s="284" t="s">
        <v>341</v>
      </c>
      <c r="J160" s="284"/>
      <c r="K160" s="280"/>
    </row>
    <row r="161" spans="2:11" s="1" customFormat="1" ht="15" customHeight="1">
      <c r="B161" s="286"/>
      <c r="C161" s="266"/>
      <c r="D161" s="266"/>
      <c r="E161" s="266"/>
      <c r="F161" s="266"/>
      <c r="G161" s="266"/>
      <c r="H161" s="266"/>
      <c r="I161" s="266"/>
      <c r="J161" s="266"/>
      <c r="K161" s="287"/>
    </row>
    <row r="162" spans="2:11" s="1" customFormat="1" ht="18.75" customHeight="1">
      <c r="B162" s="268"/>
      <c r="C162" s="278"/>
      <c r="D162" s="278"/>
      <c r="E162" s="278"/>
      <c r="F162" s="288"/>
      <c r="G162" s="278"/>
      <c r="H162" s="278"/>
      <c r="I162" s="278"/>
      <c r="J162" s="278"/>
      <c r="K162" s="268"/>
    </row>
    <row r="163" spans="2:11" s="1" customFormat="1" ht="18.75" customHeight="1">
      <c r="B163" s="241"/>
      <c r="C163" s="241"/>
      <c r="D163" s="241"/>
      <c r="E163" s="241"/>
      <c r="F163" s="241"/>
      <c r="G163" s="241"/>
      <c r="H163" s="241"/>
      <c r="I163" s="241"/>
      <c r="J163" s="241"/>
      <c r="K163" s="241"/>
    </row>
    <row r="164" spans="2:11" s="1" customFormat="1" ht="7.5" customHeight="1">
      <c r="B164" s="223"/>
      <c r="C164" s="224"/>
      <c r="D164" s="224"/>
      <c r="E164" s="224"/>
      <c r="F164" s="224"/>
      <c r="G164" s="224"/>
      <c r="H164" s="224"/>
      <c r="I164" s="224"/>
      <c r="J164" s="224"/>
      <c r="K164" s="225"/>
    </row>
    <row r="165" spans="2:11" s="1" customFormat="1" ht="45" customHeight="1">
      <c r="B165" s="226"/>
      <c r="C165" s="361" t="s">
        <v>372</v>
      </c>
      <c r="D165" s="361"/>
      <c r="E165" s="361"/>
      <c r="F165" s="361"/>
      <c r="G165" s="361"/>
      <c r="H165" s="361"/>
      <c r="I165" s="361"/>
      <c r="J165" s="361"/>
      <c r="K165" s="227"/>
    </row>
    <row r="166" spans="2:11" s="1" customFormat="1" ht="17.25" customHeight="1">
      <c r="B166" s="226"/>
      <c r="C166" s="247" t="s">
        <v>300</v>
      </c>
      <c r="D166" s="247"/>
      <c r="E166" s="247"/>
      <c r="F166" s="247" t="s">
        <v>301</v>
      </c>
      <c r="G166" s="289"/>
      <c r="H166" s="290" t="s">
        <v>51</v>
      </c>
      <c r="I166" s="290" t="s">
        <v>54</v>
      </c>
      <c r="J166" s="247" t="s">
        <v>302</v>
      </c>
      <c r="K166" s="227"/>
    </row>
    <row r="167" spans="2:11" s="1" customFormat="1" ht="17.25" customHeight="1">
      <c r="B167" s="228"/>
      <c r="C167" s="249" t="s">
        <v>303</v>
      </c>
      <c r="D167" s="249"/>
      <c r="E167" s="249"/>
      <c r="F167" s="250" t="s">
        <v>304</v>
      </c>
      <c r="G167" s="291"/>
      <c r="H167" s="292"/>
      <c r="I167" s="292"/>
      <c r="J167" s="249" t="s">
        <v>305</v>
      </c>
      <c r="K167" s="229"/>
    </row>
    <row r="168" spans="2:11" s="1" customFormat="1" ht="5.25" customHeight="1">
      <c r="B168" s="257"/>
      <c r="C168" s="252"/>
      <c r="D168" s="252"/>
      <c r="E168" s="252"/>
      <c r="F168" s="252"/>
      <c r="G168" s="253"/>
      <c r="H168" s="252"/>
      <c r="I168" s="252"/>
      <c r="J168" s="252"/>
      <c r="K168" s="280"/>
    </row>
    <row r="169" spans="2:11" s="1" customFormat="1" ht="15" customHeight="1">
      <c r="B169" s="257"/>
      <c r="C169" s="234" t="s">
        <v>309</v>
      </c>
      <c r="D169" s="234"/>
      <c r="E169" s="234"/>
      <c r="F169" s="255" t="s">
        <v>306</v>
      </c>
      <c r="G169" s="234"/>
      <c r="H169" s="234" t="s">
        <v>346</v>
      </c>
      <c r="I169" s="234" t="s">
        <v>308</v>
      </c>
      <c r="J169" s="234">
        <v>120</v>
      </c>
      <c r="K169" s="280"/>
    </row>
    <row r="170" spans="2:11" s="1" customFormat="1" ht="15" customHeight="1">
      <c r="B170" s="257"/>
      <c r="C170" s="234" t="s">
        <v>355</v>
      </c>
      <c r="D170" s="234"/>
      <c r="E170" s="234"/>
      <c r="F170" s="255" t="s">
        <v>306</v>
      </c>
      <c r="G170" s="234"/>
      <c r="H170" s="234" t="s">
        <v>356</v>
      </c>
      <c r="I170" s="234" t="s">
        <v>308</v>
      </c>
      <c r="J170" s="234" t="s">
        <v>357</v>
      </c>
      <c r="K170" s="280"/>
    </row>
    <row r="171" spans="2:11" s="1" customFormat="1" ht="15" customHeight="1">
      <c r="B171" s="257"/>
      <c r="C171" s="234" t="s">
        <v>254</v>
      </c>
      <c r="D171" s="234"/>
      <c r="E171" s="234"/>
      <c r="F171" s="255" t="s">
        <v>306</v>
      </c>
      <c r="G171" s="234"/>
      <c r="H171" s="234" t="s">
        <v>373</v>
      </c>
      <c r="I171" s="234" t="s">
        <v>308</v>
      </c>
      <c r="J171" s="234" t="s">
        <v>357</v>
      </c>
      <c r="K171" s="280"/>
    </row>
    <row r="172" spans="2:11" s="1" customFormat="1" ht="15" customHeight="1">
      <c r="B172" s="257"/>
      <c r="C172" s="234" t="s">
        <v>311</v>
      </c>
      <c r="D172" s="234"/>
      <c r="E172" s="234"/>
      <c r="F172" s="255" t="s">
        <v>312</v>
      </c>
      <c r="G172" s="234"/>
      <c r="H172" s="234" t="s">
        <v>373</v>
      </c>
      <c r="I172" s="234" t="s">
        <v>308</v>
      </c>
      <c r="J172" s="234">
        <v>50</v>
      </c>
      <c r="K172" s="280"/>
    </row>
    <row r="173" spans="2:11" s="1" customFormat="1" ht="15" customHeight="1">
      <c r="B173" s="257"/>
      <c r="C173" s="234" t="s">
        <v>314</v>
      </c>
      <c r="D173" s="234"/>
      <c r="E173" s="234"/>
      <c r="F173" s="255" t="s">
        <v>306</v>
      </c>
      <c r="G173" s="234"/>
      <c r="H173" s="234" t="s">
        <v>373</v>
      </c>
      <c r="I173" s="234" t="s">
        <v>316</v>
      </c>
      <c r="J173" s="234"/>
      <c r="K173" s="280"/>
    </row>
    <row r="174" spans="2:11" s="1" customFormat="1" ht="15" customHeight="1">
      <c r="B174" s="257"/>
      <c r="C174" s="234" t="s">
        <v>325</v>
      </c>
      <c r="D174" s="234"/>
      <c r="E174" s="234"/>
      <c r="F174" s="255" t="s">
        <v>312</v>
      </c>
      <c r="G174" s="234"/>
      <c r="H174" s="234" t="s">
        <v>373</v>
      </c>
      <c r="I174" s="234" t="s">
        <v>308</v>
      </c>
      <c r="J174" s="234">
        <v>50</v>
      </c>
      <c r="K174" s="280"/>
    </row>
    <row r="175" spans="2:11" s="1" customFormat="1" ht="15" customHeight="1">
      <c r="B175" s="257"/>
      <c r="C175" s="234" t="s">
        <v>333</v>
      </c>
      <c r="D175" s="234"/>
      <c r="E175" s="234"/>
      <c r="F175" s="255" t="s">
        <v>312</v>
      </c>
      <c r="G175" s="234"/>
      <c r="H175" s="234" t="s">
        <v>373</v>
      </c>
      <c r="I175" s="234" t="s">
        <v>308</v>
      </c>
      <c r="J175" s="234">
        <v>50</v>
      </c>
      <c r="K175" s="280"/>
    </row>
    <row r="176" spans="2:11" s="1" customFormat="1" ht="15" customHeight="1">
      <c r="B176" s="257"/>
      <c r="C176" s="234" t="s">
        <v>331</v>
      </c>
      <c r="D176" s="234"/>
      <c r="E176" s="234"/>
      <c r="F176" s="255" t="s">
        <v>312</v>
      </c>
      <c r="G176" s="234"/>
      <c r="H176" s="234" t="s">
        <v>373</v>
      </c>
      <c r="I176" s="234" t="s">
        <v>308</v>
      </c>
      <c r="J176" s="234">
        <v>50</v>
      </c>
      <c r="K176" s="280"/>
    </row>
    <row r="177" spans="2:11" s="1" customFormat="1" ht="15" customHeight="1">
      <c r="B177" s="257"/>
      <c r="C177" s="234" t="s">
        <v>99</v>
      </c>
      <c r="D177" s="234"/>
      <c r="E177" s="234"/>
      <c r="F177" s="255" t="s">
        <v>306</v>
      </c>
      <c r="G177" s="234"/>
      <c r="H177" s="234" t="s">
        <v>374</v>
      </c>
      <c r="I177" s="234" t="s">
        <v>375</v>
      </c>
      <c r="J177" s="234"/>
      <c r="K177" s="280"/>
    </row>
    <row r="178" spans="2:11" s="1" customFormat="1" ht="15" customHeight="1">
      <c r="B178" s="257"/>
      <c r="C178" s="234" t="s">
        <v>54</v>
      </c>
      <c r="D178" s="234"/>
      <c r="E178" s="234"/>
      <c r="F178" s="255" t="s">
        <v>306</v>
      </c>
      <c r="G178" s="234"/>
      <c r="H178" s="234" t="s">
        <v>376</v>
      </c>
      <c r="I178" s="234" t="s">
        <v>377</v>
      </c>
      <c r="J178" s="234">
        <v>1</v>
      </c>
      <c r="K178" s="280"/>
    </row>
    <row r="179" spans="2:11" s="1" customFormat="1" ht="15" customHeight="1">
      <c r="B179" s="257"/>
      <c r="C179" s="234" t="s">
        <v>50</v>
      </c>
      <c r="D179" s="234"/>
      <c r="E179" s="234"/>
      <c r="F179" s="255" t="s">
        <v>306</v>
      </c>
      <c r="G179" s="234"/>
      <c r="H179" s="234" t="s">
        <v>378</v>
      </c>
      <c r="I179" s="234" t="s">
        <v>308</v>
      </c>
      <c r="J179" s="234">
        <v>20</v>
      </c>
      <c r="K179" s="280"/>
    </row>
    <row r="180" spans="2:11" s="1" customFormat="1" ht="15" customHeight="1">
      <c r="B180" s="257"/>
      <c r="C180" s="234" t="s">
        <v>51</v>
      </c>
      <c r="D180" s="234"/>
      <c r="E180" s="234"/>
      <c r="F180" s="255" t="s">
        <v>306</v>
      </c>
      <c r="G180" s="234"/>
      <c r="H180" s="234" t="s">
        <v>379</v>
      </c>
      <c r="I180" s="234" t="s">
        <v>308</v>
      </c>
      <c r="J180" s="234">
        <v>255</v>
      </c>
      <c r="K180" s="280"/>
    </row>
    <row r="181" spans="2:11" s="1" customFormat="1" ht="15" customHeight="1">
      <c r="B181" s="257"/>
      <c r="C181" s="234" t="s">
        <v>100</v>
      </c>
      <c r="D181" s="234"/>
      <c r="E181" s="234"/>
      <c r="F181" s="255" t="s">
        <v>306</v>
      </c>
      <c r="G181" s="234"/>
      <c r="H181" s="234" t="s">
        <v>270</v>
      </c>
      <c r="I181" s="234" t="s">
        <v>308</v>
      </c>
      <c r="J181" s="234">
        <v>10</v>
      </c>
      <c r="K181" s="280"/>
    </row>
    <row r="182" spans="2:11" s="1" customFormat="1" ht="15" customHeight="1">
      <c r="B182" s="257"/>
      <c r="C182" s="234" t="s">
        <v>101</v>
      </c>
      <c r="D182" s="234"/>
      <c r="E182" s="234"/>
      <c r="F182" s="255" t="s">
        <v>306</v>
      </c>
      <c r="G182" s="234"/>
      <c r="H182" s="234" t="s">
        <v>380</v>
      </c>
      <c r="I182" s="234" t="s">
        <v>341</v>
      </c>
      <c r="J182" s="234"/>
      <c r="K182" s="280"/>
    </row>
    <row r="183" spans="2:11" s="1" customFormat="1" ht="15" customHeight="1">
      <c r="B183" s="257"/>
      <c r="C183" s="234" t="s">
        <v>381</v>
      </c>
      <c r="D183" s="234"/>
      <c r="E183" s="234"/>
      <c r="F183" s="255" t="s">
        <v>306</v>
      </c>
      <c r="G183" s="234"/>
      <c r="H183" s="234" t="s">
        <v>382</v>
      </c>
      <c r="I183" s="234" t="s">
        <v>341</v>
      </c>
      <c r="J183" s="234"/>
      <c r="K183" s="280"/>
    </row>
    <row r="184" spans="2:11" s="1" customFormat="1" ht="15" customHeight="1">
      <c r="B184" s="257"/>
      <c r="C184" s="234" t="s">
        <v>370</v>
      </c>
      <c r="D184" s="234"/>
      <c r="E184" s="234"/>
      <c r="F184" s="255" t="s">
        <v>306</v>
      </c>
      <c r="G184" s="234"/>
      <c r="H184" s="234" t="s">
        <v>383</v>
      </c>
      <c r="I184" s="234" t="s">
        <v>341</v>
      </c>
      <c r="J184" s="234"/>
      <c r="K184" s="280"/>
    </row>
    <row r="185" spans="2:11" s="1" customFormat="1" ht="15" customHeight="1">
      <c r="B185" s="257"/>
      <c r="C185" s="234" t="s">
        <v>103</v>
      </c>
      <c r="D185" s="234"/>
      <c r="E185" s="234"/>
      <c r="F185" s="255" t="s">
        <v>312</v>
      </c>
      <c r="G185" s="234"/>
      <c r="H185" s="234" t="s">
        <v>384</v>
      </c>
      <c r="I185" s="234" t="s">
        <v>308</v>
      </c>
      <c r="J185" s="234">
        <v>50</v>
      </c>
      <c r="K185" s="280"/>
    </row>
    <row r="186" spans="2:11" s="1" customFormat="1" ht="15" customHeight="1">
      <c r="B186" s="257"/>
      <c r="C186" s="234" t="s">
        <v>385</v>
      </c>
      <c r="D186" s="234"/>
      <c r="E186" s="234"/>
      <c r="F186" s="255" t="s">
        <v>312</v>
      </c>
      <c r="G186" s="234"/>
      <c r="H186" s="234" t="s">
        <v>386</v>
      </c>
      <c r="I186" s="234" t="s">
        <v>387</v>
      </c>
      <c r="J186" s="234"/>
      <c r="K186" s="280"/>
    </row>
    <row r="187" spans="2:11" s="1" customFormat="1" ht="15" customHeight="1">
      <c r="B187" s="257"/>
      <c r="C187" s="234" t="s">
        <v>388</v>
      </c>
      <c r="D187" s="234"/>
      <c r="E187" s="234"/>
      <c r="F187" s="255" t="s">
        <v>312</v>
      </c>
      <c r="G187" s="234"/>
      <c r="H187" s="234" t="s">
        <v>389</v>
      </c>
      <c r="I187" s="234" t="s">
        <v>387</v>
      </c>
      <c r="J187" s="234"/>
      <c r="K187" s="280"/>
    </row>
    <row r="188" spans="2:11" s="1" customFormat="1" ht="15" customHeight="1">
      <c r="B188" s="257"/>
      <c r="C188" s="234" t="s">
        <v>390</v>
      </c>
      <c r="D188" s="234"/>
      <c r="E188" s="234"/>
      <c r="F188" s="255" t="s">
        <v>312</v>
      </c>
      <c r="G188" s="234"/>
      <c r="H188" s="234" t="s">
        <v>391</v>
      </c>
      <c r="I188" s="234" t="s">
        <v>387</v>
      </c>
      <c r="J188" s="234"/>
      <c r="K188" s="280"/>
    </row>
    <row r="189" spans="2:11" s="1" customFormat="1" ht="15" customHeight="1">
      <c r="B189" s="257"/>
      <c r="C189" s="293" t="s">
        <v>392</v>
      </c>
      <c r="D189" s="234"/>
      <c r="E189" s="234"/>
      <c r="F189" s="255" t="s">
        <v>312</v>
      </c>
      <c r="G189" s="234"/>
      <c r="H189" s="234" t="s">
        <v>393</v>
      </c>
      <c r="I189" s="234" t="s">
        <v>394</v>
      </c>
      <c r="J189" s="294" t="s">
        <v>395</v>
      </c>
      <c r="K189" s="280"/>
    </row>
    <row r="190" spans="2:11" s="16" customFormat="1" ht="15" customHeight="1">
      <c r="B190" s="295"/>
      <c r="C190" s="296" t="s">
        <v>396</v>
      </c>
      <c r="D190" s="297"/>
      <c r="E190" s="297"/>
      <c r="F190" s="298" t="s">
        <v>312</v>
      </c>
      <c r="G190" s="297"/>
      <c r="H190" s="297" t="s">
        <v>397</v>
      </c>
      <c r="I190" s="297" t="s">
        <v>394</v>
      </c>
      <c r="J190" s="299" t="s">
        <v>395</v>
      </c>
      <c r="K190" s="300"/>
    </row>
    <row r="191" spans="2:11" s="1" customFormat="1" ht="15" customHeight="1">
      <c r="B191" s="257"/>
      <c r="C191" s="293" t="s">
        <v>39</v>
      </c>
      <c r="D191" s="234"/>
      <c r="E191" s="234"/>
      <c r="F191" s="255" t="s">
        <v>306</v>
      </c>
      <c r="G191" s="234"/>
      <c r="H191" s="231" t="s">
        <v>398</v>
      </c>
      <c r="I191" s="234" t="s">
        <v>399</v>
      </c>
      <c r="J191" s="234"/>
      <c r="K191" s="280"/>
    </row>
    <row r="192" spans="2:11" s="1" customFormat="1" ht="15" customHeight="1">
      <c r="B192" s="257"/>
      <c r="C192" s="293" t="s">
        <v>400</v>
      </c>
      <c r="D192" s="234"/>
      <c r="E192" s="234"/>
      <c r="F192" s="255" t="s">
        <v>306</v>
      </c>
      <c r="G192" s="234"/>
      <c r="H192" s="234" t="s">
        <v>401</v>
      </c>
      <c r="I192" s="234" t="s">
        <v>341</v>
      </c>
      <c r="J192" s="234"/>
      <c r="K192" s="280"/>
    </row>
    <row r="193" spans="2:11" s="1" customFormat="1" ht="15" customHeight="1">
      <c r="B193" s="257"/>
      <c r="C193" s="293" t="s">
        <v>402</v>
      </c>
      <c r="D193" s="234"/>
      <c r="E193" s="234"/>
      <c r="F193" s="255" t="s">
        <v>306</v>
      </c>
      <c r="G193" s="234"/>
      <c r="H193" s="234" t="s">
        <v>403</v>
      </c>
      <c r="I193" s="234" t="s">
        <v>341</v>
      </c>
      <c r="J193" s="234"/>
      <c r="K193" s="280"/>
    </row>
    <row r="194" spans="2:11" s="1" customFormat="1" ht="15" customHeight="1">
      <c r="B194" s="257"/>
      <c r="C194" s="293" t="s">
        <v>404</v>
      </c>
      <c r="D194" s="234"/>
      <c r="E194" s="234"/>
      <c r="F194" s="255" t="s">
        <v>312</v>
      </c>
      <c r="G194" s="234"/>
      <c r="H194" s="234" t="s">
        <v>405</v>
      </c>
      <c r="I194" s="234" t="s">
        <v>341</v>
      </c>
      <c r="J194" s="234"/>
      <c r="K194" s="280"/>
    </row>
    <row r="195" spans="2:11" s="1" customFormat="1" ht="15" customHeight="1">
      <c r="B195" s="286"/>
      <c r="C195" s="301"/>
      <c r="D195" s="266"/>
      <c r="E195" s="266"/>
      <c r="F195" s="266"/>
      <c r="G195" s="266"/>
      <c r="H195" s="266"/>
      <c r="I195" s="266"/>
      <c r="J195" s="266"/>
      <c r="K195" s="287"/>
    </row>
    <row r="196" spans="2:11" s="1" customFormat="1" ht="18.75" customHeight="1">
      <c r="B196" s="268"/>
      <c r="C196" s="278"/>
      <c r="D196" s="278"/>
      <c r="E196" s="278"/>
      <c r="F196" s="288"/>
      <c r="G196" s="278"/>
      <c r="H196" s="278"/>
      <c r="I196" s="278"/>
      <c r="J196" s="278"/>
      <c r="K196" s="268"/>
    </row>
    <row r="197" spans="2:11" s="1" customFormat="1" ht="18.75" customHeight="1">
      <c r="B197" s="268"/>
      <c r="C197" s="278"/>
      <c r="D197" s="278"/>
      <c r="E197" s="278"/>
      <c r="F197" s="288"/>
      <c r="G197" s="278"/>
      <c r="H197" s="278"/>
      <c r="I197" s="278"/>
      <c r="J197" s="278"/>
      <c r="K197" s="268"/>
    </row>
    <row r="198" spans="2:11" s="1" customFormat="1" ht="18.75" customHeight="1">
      <c r="B198" s="241"/>
      <c r="C198" s="241"/>
      <c r="D198" s="241"/>
      <c r="E198" s="241"/>
      <c r="F198" s="241"/>
      <c r="G198" s="241"/>
      <c r="H198" s="241"/>
      <c r="I198" s="241"/>
      <c r="J198" s="241"/>
      <c r="K198" s="241"/>
    </row>
    <row r="199" spans="2:11" s="1" customFormat="1" ht="13.5">
      <c r="B199" s="223"/>
      <c r="C199" s="224"/>
      <c r="D199" s="224"/>
      <c r="E199" s="224"/>
      <c r="F199" s="224"/>
      <c r="G199" s="224"/>
      <c r="H199" s="224"/>
      <c r="I199" s="224"/>
      <c r="J199" s="224"/>
      <c r="K199" s="225"/>
    </row>
    <row r="200" spans="2:11" s="1" customFormat="1" ht="21">
      <c r="B200" s="226"/>
      <c r="C200" s="361" t="s">
        <v>406</v>
      </c>
      <c r="D200" s="361"/>
      <c r="E200" s="361"/>
      <c r="F200" s="361"/>
      <c r="G200" s="361"/>
      <c r="H200" s="361"/>
      <c r="I200" s="361"/>
      <c r="J200" s="361"/>
      <c r="K200" s="227"/>
    </row>
    <row r="201" spans="2:11" s="1" customFormat="1" ht="25.5" customHeight="1">
      <c r="B201" s="226"/>
      <c r="C201" s="302" t="s">
        <v>407</v>
      </c>
      <c r="D201" s="302"/>
      <c r="E201" s="302"/>
      <c r="F201" s="302" t="s">
        <v>408</v>
      </c>
      <c r="G201" s="303"/>
      <c r="H201" s="362" t="s">
        <v>409</v>
      </c>
      <c r="I201" s="362"/>
      <c r="J201" s="362"/>
      <c r="K201" s="227"/>
    </row>
    <row r="202" spans="2:11" s="1" customFormat="1" ht="5.25" customHeight="1">
      <c r="B202" s="257"/>
      <c r="C202" s="252"/>
      <c r="D202" s="252"/>
      <c r="E202" s="252"/>
      <c r="F202" s="252"/>
      <c r="G202" s="278"/>
      <c r="H202" s="252"/>
      <c r="I202" s="252"/>
      <c r="J202" s="252"/>
      <c r="K202" s="280"/>
    </row>
    <row r="203" spans="2:11" s="1" customFormat="1" ht="15" customHeight="1">
      <c r="B203" s="257"/>
      <c r="C203" s="234" t="s">
        <v>399</v>
      </c>
      <c r="D203" s="234"/>
      <c r="E203" s="234"/>
      <c r="F203" s="255" t="s">
        <v>40</v>
      </c>
      <c r="G203" s="234"/>
      <c r="H203" s="360" t="s">
        <v>410</v>
      </c>
      <c r="I203" s="360"/>
      <c r="J203" s="360"/>
      <c r="K203" s="280"/>
    </row>
    <row r="204" spans="2:11" s="1" customFormat="1" ht="15" customHeight="1">
      <c r="B204" s="257"/>
      <c r="C204" s="234"/>
      <c r="D204" s="234"/>
      <c r="E204" s="234"/>
      <c r="F204" s="255" t="s">
        <v>41</v>
      </c>
      <c r="G204" s="234"/>
      <c r="H204" s="360" t="s">
        <v>411</v>
      </c>
      <c r="I204" s="360"/>
      <c r="J204" s="360"/>
      <c r="K204" s="280"/>
    </row>
    <row r="205" spans="2:11" s="1" customFormat="1" ht="15" customHeight="1">
      <c r="B205" s="257"/>
      <c r="C205" s="234"/>
      <c r="D205" s="234"/>
      <c r="E205" s="234"/>
      <c r="F205" s="255" t="s">
        <v>44</v>
      </c>
      <c r="G205" s="234"/>
      <c r="H205" s="360" t="s">
        <v>412</v>
      </c>
      <c r="I205" s="360"/>
      <c r="J205" s="360"/>
      <c r="K205" s="280"/>
    </row>
    <row r="206" spans="2:11" s="1" customFormat="1" ht="15" customHeight="1">
      <c r="B206" s="257"/>
      <c r="C206" s="234"/>
      <c r="D206" s="234"/>
      <c r="E206" s="234"/>
      <c r="F206" s="255" t="s">
        <v>42</v>
      </c>
      <c r="G206" s="234"/>
      <c r="H206" s="360" t="s">
        <v>413</v>
      </c>
      <c r="I206" s="360"/>
      <c r="J206" s="360"/>
      <c r="K206" s="280"/>
    </row>
    <row r="207" spans="2:11" s="1" customFormat="1" ht="15" customHeight="1">
      <c r="B207" s="257"/>
      <c r="C207" s="234"/>
      <c r="D207" s="234"/>
      <c r="E207" s="234"/>
      <c r="F207" s="255" t="s">
        <v>43</v>
      </c>
      <c r="G207" s="234"/>
      <c r="H207" s="360" t="s">
        <v>414</v>
      </c>
      <c r="I207" s="360"/>
      <c r="J207" s="360"/>
      <c r="K207" s="280"/>
    </row>
    <row r="208" spans="2:11" s="1" customFormat="1" ht="15" customHeight="1">
      <c r="B208" s="257"/>
      <c r="C208" s="234"/>
      <c r="D208" s="234"/>
      <c r="E208" s="234"/>
      <c r="F208" s="255"/>
      <c r="G208" s="234"/>
      <c r="H208" s="234"/>
      <c r="I208" s="234"/>
      <c r="J208" s="234"/>
      <c r="K208" s="280"/>
    </row>
    <row r="209" spans="2:11" s="1" customFormat="1" ht="15" customHeight="1">
      <c r="B209" s="257"/>
      <c r="C209" s="234" t="s">
        <v>353</v>
      </c>
      <c r="D209" s="234"/>
      <c r="E209" s="234"/>
      <c r="F209" s="255" t="s">
        <v>76</v>
      </c>
      <c r="G209" s="234"/>
      <c r="H209" s="360" t="s">
        <v>415</v>
      </c>
      <c r="I209" s="360"/>
      <c r="J209" s="360"/>
      <c r="K209" s="280"/>
    </row>
    <row r="210" spans="2:11" s="1" customFormat="1" ht="15" customHeight="1">
      <c r="B210" s="257"/>
      <c r="C210" s="234"/>
      <c r="D210" s="234"/>
      <c r="E210" s="234"/>
      <c r="F210" s="255" t="s">
        <v>248</v>
      </c>
      <c r="G210" s="234"/>
      <c r="H210" s="360" t="s">
        <v>249</v>
      </c>
      <c r="I210" s="360"/>
      <c r="J210" s="360"/>
      <c r="K210" s="280"/>
    </row>
    <row r="211" spans="2:11" s="1" customFormat="1" ht="15" customHeight="1">
      <c r="B211" s="257"/>
      <c r="C211" s="234"/>
      <c r="D211" s="234"/>
      <c r="E211" s="234"/>
      <c r="F211" s="255" t="s">
        <v>246</v>
      </c>
      <c r="G211" s="234"/>
      <c r="H211" s="360" t="s">
        <v>416</v>
      </c>
      <c r="I211" s="360"/>
      <c r="J211" s="360"/>
      <c r="K211" s="280"/>
    </row>
    <row r="212" spans="2:11" s="1" customFormat="1" ht="15" customHeight="1">
      <c r="B212" s="304"/>
      <c r="C212" s="234"/>
      <c r="D212" s="234"/>
      <c r="E212" s="234"/>
      <c r="F212" s="255" t="s">
        <v>250</v>
      </c>
      <c r="G212" s="293"/>
      <c r="H212" s="359" t="s">
        <v>251</v>
      </c>
      <c r="I212" s="359"/>
      <c r="J212" s="359"/>
      <c r="K212" s="305"/>
    </row>
    <row r="213" spans="2:11" s="1" customFormat="1" ht="15" customHeight="1">
      <c r="B213" s="304"/>
      <c r="C213" s="234"/>
      <c r="D213" s="234"/>
      <c r="E213" s="234"/>
      <c r="F213" s="255" t="s">
        <v>252</v>
      </c>
      <c r="G213" s="293"/>
      <c r="H213" s="359" t="s">
        <v>417</v>
      </c>
      <c r="I213" s="359"/>
      <c r="J213" s="359"/>
      <c r="K213" s="305"/>
    </row>
    <row r="214" spans="2:11" s="1" customFormat="1" ht="15" customHeight="1">
      <c r="B214" s="304"/>
      <c r="C214" s="234"/>
      <c r="D214" s="234"/>
      <c r="E214" s="234"/>
      <c r="F214" s="255"/>
      <c r="G214" s="293"/>
      <c r="H214" s="284"/>
      <c r="I214" s="284"/>
      <c r="J214" s="284"/>
      <c r="K214" s="305"/>
    </row>
    <row r="215" spans="2:11" s="1" customFormat="1" ht="15" customHeight="1">
      <c r="B215" s="304"/>
      <c r="C215" s="234" t="s">
        <v>377</v>
      </c>
      <c r="D215" s="234"/>
      <c r="E215" s="234"/>
      <c r="F215" s="255">
        <v>1</v>
      </c>
      <c r="G215" s="293"/>
      <c r="H215" s="359" t="s">
        <v>418</v>
      </c>
      <c r="I215" s="359"/>
      <c r="J215" s="359"/>
      <c r="K215" s="305"/>
    </row>
    <row r="216" spans="2:11" s="1" customFormat="1" ht="15" customHeight="1">
      <c r="B216" s="304"/>
      <c r="C216" s="234"/>
      <c r="D216" s="234"/>
      <c r="E216" s="234"/>
      <c r="F216" s="255">
        <v>2</v>
      </c>
      <c r="G216" s="293"/>
      <c r="H216" s="359" t="s">
        <v>419</v>
      </c>
      <c r="I216" s="359"/>
      <c r="J216" s="359"/>
      <c r="K216" s="305"/>
    </row>
    <row r="217" spans="2:11" s="1" customFormat="1" ht="15" customHeight="1">
      <c r="B217" s="304"/>
      <c r="C217" s="234"/>
      <c r="D217" s="234"/>
      <c r="E217" s="234"/>
      <c r="F217" s="255">
        <v>3</v>
      </c>
      <c r="G217" s="293"/>
      <c r="H217" s="359" t="s">
        <v>420</v>
      </c>
      <c r="I217" s="359"/>
      <c r="J217" s="359"/>
      <c r="K217" s="305"/>
    </row>
    <row r="218" spans="2:11" s="1" customFormat="1" ht="15" customHeight="1">
      <c r="B218" s="304"/>
      <c r="C218" s="234"/>
      <c r="D218" s="234"/>
      <c r="E218" s="234"/>
      <c r="F218" s="255">
        <v>4</v>
      </c>
      <c r="G218" s="293"/>
      <c r="H218" s="359" t="s">
        <v>421</v>
      </c>
      <c r="I218" s="359"/>
      <c r="J218" s="359"/>
      <c r="K218" s="305"/>
    </row>
    <row r="219" spans="2:11" s="1" customFormat="1" ht="12.75" customHeight="1">
      <c r="B219" s="306"/>
      <c r="C219" s="307"/>
      <c r="D219" s="307"/>
      <c r="E219" s="307"/>
      <c r="F219" s="307"/>
      <c r="G219" s="307"/>
      <c r="H219" s="307"/>
      <c r="I219" s="307"/>
      <c r="J219" s="307"/>
      <c r="K219" s="308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SO1 - HMZ LODENICE A</vt:lpstr>
      <vt:lpstr>SO2 - HMZ LODENICE B</vt:lpstr>
      <vt:lpstr>SO3 - HOZ LODENICE C</vt:lpstr>
      <vt:lpstr>Pokyny pro vyplnění</vt:lpstr>
      <vt:lpstr>'Rekapitulace stavby'!Názvy_tisku</vt:lpstr>
      <vt:lpstr>'SO1 - HMZ LODENICE A'!Názvy_tisku</vt:lpstr>
      <vt:lpstr>'SO2 - HMZ LODENICE B'!Názvy_tisku</vt:lpstr>
      <vt:lpstr>'SO3 - HOZ LODENICE C'!Názvy_tisku</vt:lpstr>
      <vt:lpstr>'Pokyny pro vyplnění'!Oblast_tisku</vt:lpstr>
      <vt:lpstr>'Rekapitulace stavby'!Oblast_tisku</vt:lpstr>
      <vt:lpstr>'SO1 - HMZ LODENICE A'!Oblast_tisku</vt:lpstr>
      <vt:lpstr>'SO2 - HMZ LODENICE B'!Oblast_tisku</vt:lpstr>
      <vt:lpstr>'SO3 - HOZ LODENICE C'!Oblast_tisku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Vrba Tomáš Bc.</dc:creator>
  <cp:lastModifiedBy>Worofková Veronika Ing.</cp:lastModifiedBy>
  <dcterms:created xsi:type="dcterms:W3CDTF">2025-07-23T06:28:55Z</dcterms:created>
  <dcterms:modified xsi:type="dcterms:W3CDTF">2025-08-25T06:11:35Z</dcterms:modified>
</cp:coreProperties>
</file>