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jakubcova\Veřejné zakázky 2025\ÚSES Měnín\nový rozpočet\"/>
    </mc:Choice>
  </mc:AlternateContent>
  <bookViews>
    <workbookView xWindow="0" yWindow="0" windowWidth="0" windowHeight="0"/>
  </bookViews>
  <sheets>
    <sheet name="Rekapitulace stavby" sheetId="1" r:id="rId1"/>
    <sheet name="SO-01 - Větrolam IP 24" sheetId="2" r:id="rId2"/>
    <sheet name="SO-011 - 1. rok pěstební ..." sheetId="3" r:id="rId3"/>
    <sheet name="SO-012 - 2. rok pěstební ..." sheetId="4" r:id="rId4"/>
    <sheet name="SO-013 - 3. rok pěstební ..." sheetId="5" r:id="rId5"/>
    <sheet name="SO-01 - VRN - vedlejší ro..." sheetId="6" r:id="rId6"/>
    <sheet name="SO-02 - Biokoridor LBK 10" sheetId="7" r:id="rId7"/>
    <sheet name="SO-021 - 1. rok pěstební ..." sheetId="8" r:id="rId8"/>
    <sheet name="SO-022 - 2. rok pěstební ..." sheetId="9" r:id="rId9"/>
    <sheet name="SO-023 - 3. rok pěstební ..." sheetId="10" r:id="rId10"/>
    <sheet name="SO-02 - VRN - Vedlejší ro..." sheetId="11" r:id="rId11"/>
    <sheet name="SO-04 - Biocentrum LBC Že..." sheetId="12" r:id="rId12"/>
    <sheet name="SO-041 - 1. rok pěstební ..." sheetId="13" r:id="rId13"/>
    <sheet name="SO-042 - 2. rok pěstební ..." sheetId="14" r:id="rId14"/>
    <sheet name="SO-043 - 3. rok pěstební ..." sheetId="15" r:id="rId15"/>
    <sheet name="SO-04 - VRN - Vedlejší ro..." sheetId="16" r:id="rId16"/>
  </sheets>
  <definedNames>
    <definedName name="_xlnm.Print_Area" localSheetId="0">'Rekapitulace stavby'!$D$4:$AO$36,'Rekapitulace stavby'!$C$42:$AQ$73</definedName>
    <definedName name="_xlnm.Print_Titles" localSheetId="0">'Rekapitulace stavby'!$52:$52</definedName>
    <definedName name="_xlnm._FilterDatabase" localSheetId="1" hidden="1">'SO-01 - Větrolam IP 24'!$C$80:$L$160</definedName>
    <definedName name="_xlnm.Print_Area" localSheetId="1">'SO-01 - Větrolam IP 24'!$C$4:$K$41,'SO-01 - Větrolam IP 24'!$C$68:$L$160</definedName>
    <definedName name="_xlnm.Print_Titles" localSheetId="1">'SO-01 - Větrolam IP 24'!$80:$80</definedName>
    <definedName name="_xlnm._FilterDatabase" localSheetId="2" hidden="1">'SO-011 - 1. rok pěstební ...'!$C$86:$L$104</definedName>
    <definedName name="_xlnm.Print_Area" localSheetId="2">'SO-011 - 1. rok pěstební ...'!$C$4:$K$43,'SO-011 - 1. rok pěstební ...'!$C$72:$L$104</definedName>
    <definedName name="_xlnm.Print_Titles" localSheetId="2">'SO-011 - 1. rok pěstební ...'!$86:$86</definedName>
    <definedName name="_xlnm._FilterDatabase" localSheetId="3" hidden="1">'SO-012 - 2. rok pěstební ...'!$C$86:$L$104</definedName>
    <definedName name="_xlnm.Print_Area" localSheetId="3">'SO-012 - 2. rok pěstební ...'!$C$4:$K$43,'SO-012 - 2. rok pěstební ...'!$C$72:$L$104</definedName>
    <definedName name="_xlnm.Print_Titles" localSheetId="3">'SO-012 - 2. rok pěstební ...'!$86:$86</definedName>
    <definedName name="_xlnm._FilterDatabase" localSheetId="4" hidden="1">'SO-013 - 3. rok pěstební ...'!$C$86:$L$107</definedName>
    <definedName name="_xlnm.Print_Area" localSheetId="4">'SO-013 - 3. rok pěstební ...'!$C$4:$K$43,'SO-013 - 3. rok pěstební ...'!$C$72:$L$107</definedName>
    <definedName name="_xlnm.Print_Titles" localSheetId="4">'SO-013 - 3. rok pěstební ...'!$86:$86</definedName>
    <definedName name="_xlnm._FilterDatabase" localSheetId="5" hidden="1">'SO-01 - VRN - vedlejší ro...'!$C$86:$L$92</definedName>
    <definedName name="_xlnm.Print_Area" localSheetId="5">'SO-01 - VRN - vedlejší ro...'!$C$4:$K$43,'SO-01 - VRN - vedlejší ro...'!$C$72:$L$92</definedName>
    <definedName name="_xlnm.Print_Titles" localSheetId="5">'SO-01 - VRN - vedlejší ro...'!$86:$86</definedName>
    <definedName name="_xlnm._FilterDatabase" localSheetId="6" hidden="1">'SO-02 - Biokoridor LBK 10'!$C$80:$L$317</definedName>
    <definedName name="_xlnm.Print_Area" localSheetId="6">'SO-02 - Biokoridor LBK 10'!$C$4:$K$41,'SO-02 - Biokoridor LBK 10'!$C$68:$L$317</definedName>
    <definedName name="_xlnm.Print_Titles" localSheetId="6">'SO-02 - Biokoridor LBK 10'!$80:$80</definedName>
    <definedName name="_xlnm._FilterDatabase" localSheetId="7" hidden="1">'SO-021 - 1. rok pěstební ...'!$C$86:$L$107</definedName>
    <definedName name="_xlnm.Print_Area" localSheetId="7">'SO-021 - 1. rok pěstební ...'!$C$4:$K$43,'SO-021 - 1. rok pěstební ...'!$C$72:$L$107</definedName>
    <definedName name="_xlnm.Print_Titles" localSheetId="7">'SO-021 - 1. rok pěstební ...'!$86:$86</definedName>
    <definedName name="_xlnm._FilterDatabase" localSheetId="8" hidden="1">'SO-022 - 2. rok pěstební ...'!$C$86:$L$104</definedName>
    <definedName name="_xlnm.Print_Area" localSheetId="8">'SO-022 - 2. rok pěstební ...'!$C$4:$K$43,'SO-022 - 2. rok pěstební ...'!$C$72:$L$104</definedName>
    <definedName name="_xlnm.Print_Titles" localSheetId="8">'SO-022 - 2. rok pěstební ...'!$86:$86</definedName>
    <definedName name="_xlnm._FilterDatabase" localSheetId="9" hidden="1">'SO-023 - 3. rok pěstební ...'!$C$86:$L$107</definedName>
    <definedName name="_xlnm.Print_Area" localSheetId="9">'SO-023 - 3. rok pěstební ...'!$C$4:$K$43,'SO-023 - 3. rok pěstební ...'!$C$72:$L$107</definedName>
    <definedName name="_xlnm.Print_Titles" localSheetId="9">'SO-023 - 3. rok pěstební ...'!$86:$86</definedName>
    <definedName name="_xlnm._FilterDatabase" localSheetId="10" hidden="1">'SO-02 - VRN - Vedlejší ro...'!$C$86:$L$98</definedName>
    <definedName name="_xlnm.Print_Area" localSheetId="10">'SO-02 - VRN - Vedlejší ro...'!$C$4:$K$43,'SO-02 - VRN - Vedlejší ro...'!$C$72:$L$98</definedName>
    <definedName name="_xlnm.Print_Titles" localSheetId="10">'SO-02 - VRN - Vedlejší ro...'!$86:$86</definedName>
    <definedName name="_xlnm._FilterDatabase" localSheetId="11" hidden="1">'SO-04 - Biocentrum LBC Že...'!$C$80:$L$194</definedName>
    <definedName name="_xlnm.Print_Area" localSheetId="11">'SO-04 - Biocentrum LBC Že...'!$C$4:$K$41,'SO-04 - Biocentrum LBC Že...'!$C$68:$L$194</definedName>
    <definedName name="_xlnm.Print_Titles" localSheetId="11">'SO-04 - Biocentrum LBC Že...'!$80:$80</definedName>
    <definedName name="_xlnm._FilterDatabase" localSheetId="12" hidden="1">'SO-041 - 1. rok pěstební ...'!$C$86:$L$112</definedName>
    <definedName name="_xlnm.Print_Area" localSheetId="12">'SO-041 - 1. rok pěstební ...'!$C$4:$K$43,'SO-041 - 1. rok pěstební ...'!$C$72:$L$112</definedName>
    <definedName name="_xlnm.Print_Titles" localSheetId="12">'SO-041 - 1. rok pěstební ...'!$86:$86</definedName>
    <definedName name="_xlnm._FilterDatabase" localSheetId="13" hidden="1">'SO-042 - 2. rok pěstební ...'!$C$86:$L$109</definedName>
    <definedName name="_xlnm.Print_Area" localSheetId="13">'SO-042 - 2. rok pěstební ...'!$C$4:$K$43,'SO-042 - 2. rok pěstební ...'!$C$72:$L$109</definedName>
    <definedName name="_xlnm.Print_Titles" localSheetId="13">'SO-042 - 2. rok pěstební ...'!$86:$86</definedName>
    <definedName name="_xlnm._FilterDatabase" localSheetId="14" hidden="1">'SO-043 - 3. rok pěstební ...'!$C$86:$L$112</definedName>
    <definedName name="_xlnm.Print_Area" localSheetId="14">'SO-043 - 3. rok pěstební ...'!$C$4:$K$43,'SO-043 - 3. rok pěstební ...'!$C$72:$L$112</definedName>
    <definedName name="_xlnm.Print_Titles" localSheetId="14">'SO-043 - 3. rok pěstební ...'!$86:$86</definedName>
    <definedName name="_xlnm._FilterDatabase" localSheetId="15" hidden="1">'SO-04 - VRN - Vedlejší ro...'!$C$86:$L$92</definedName>
    <definedName name="_xlnm.Print_Area" localSheetId="15">'SO-04 - VRN - Vedlejší ro...'!$C$4:$K$43,'SO-04 - VRN - Vedlejší ro...'!$C$72:$L$92</definedName>
    <definedName name="_xlnm.Print_Titles" localSheetId="15">'SO-04 - VRN - Vedlejší ro...'!$86:$86</definedName>
  </definedNames>
  <calcPr/>
</workbook>
</file>

<file path=xl/calcChain.xml><?xml version="1.0" encoding="utf-8"?>
<calcChain xmlns="http://schemas.openxmlformats.org/spreadsheetml/2006/main">
  <c i="16" l="1" r="K41"/>
  <c r="K40"/>
  <c i="1" r="BA72"/>
  <c i="16" r="K39"/>
  <c i="1" r="AZ72"/>
  <c i="16" r="BI92"/>
  <c r="BH92"/>
  <c r="BG92"/>
  <c r="BF92"/>
  <c r="X92"/>
  <c r="V92"/>
  <c r="T92"/>
  <c r="P92"/>
  <c r="BI91"/>
  <c r="BH91"/>
  <c r="BG91"/>
  <c r="BF91"/>
  <c r="X91"/>
  <c r="V91"/>
  <c r="T91"/>
  <c r="P91"/>
  <c r="BI90"/>
  <c r="BH90"/>
  <c r="BG90"/>
  <c r="BF90"/>
  <c r="X90"/>
  <c r="V90"/>
  <c r="T90"/>
  <c r="P90"/>
  <c r="BI88"/>
  <c r="BH88"/>
  <c r="BG88"/>
  <c r="BF88"/>
  <c r="X88"/>
  <c r="V88"/>
  <c r="T88"/>
  <c r="P88"/>
  <c r="J84"/>
  <c r="J83"/>
  <c r="F83"/>
  <c r="F81"/>
  <c r="E79"/>
  <c r="J61"/>
  <c r="J60"/>
  <c r="F60"/>
  <c r="F58"/>
  <c r="E56"/>
  <c r="J20"/>
  <c r="E20"/>
  <c r="F84"/>
  <c r="J19"/>
  <c r="J14"/>
  <c r="J81"/>
  <c r="E7"/>
  <c r="E75"/>
  <c i="15" r="K41"/>
  <c r="K40"/>
  <c i="1" r="BA71"/>
  <c i="15" r="K39"/>
  <c i="1" r="AZ71"/>
  <c i="15" r="BI110"/>
  <c r="BH110"/>
  <c r="BG110"/>
  <c r="BF110"/>
  <c r="X110"/>
  <c r="V110"/>
  <c r="T110"/>
  <c r="P110"/>
  <c r="BI107"/>
  <c r="BH107"/>
  <c r="BG107"/>
  <c r="BF107"/>
  <c r="X107"/>
  <c r="V107"/>
  <c r="T107"/>
  <c r="P107"/>
  <c r="BI105"/>
  <c r="BH105"/>
  <c r="BG105"/>
  <c r="BF105"/>
  <c r="X105"/>
  <c r="V105"/>
  <c r="T105"/>
  <c r="P105"/>
  <c r="BI102"/>
  <c r="BH102"/>
  <c r="BG102"/>
  <c r="BF102"/>
  <c r="X102"/>
  <c r="V102"/>
  <c r="T102"/>
  <c r="P102"/>
  <c r="BI99"/>
  <c r="BH99"/>
  <c r="BG99"/>
  <c r="BF99"/>
  <c r="X99"/>
  <c r="V99"/>
  <c r="T99"/>
  <c r="P99"/>
  <c r="BI96"/>
  <c r="BH96"/>
  <c r="BG96"/>
  <c r="BF96"/>
  <c r="X96"/>
  <c r="V96"/>
  <c r="T96"/>
  <c r="P96"/>
  <c r="BI94"/>
  <c r="BH94"/>
  <c r="BG94"/>
  <c r="BF94"/>
  <c r="X94"/>
  <c r="V94"/>
  <c r="T94"/>
  <c r="P94"/>
  <c r="BI91"/>
  <c r="BH91"/>
  <c r="BG91"/>
  <c r="BF91"/>
  <c r="X91"/>
  <c r="V91"/>
  <c r="T91"/>
  <c r="P91"/>
  <c r="BI88"/>
  <c r="BH88"/>
  <c r="BG88"/>
  <c r="BF88"/>
  <c r="X88"/>
  <c r="V88"/>
  <c r="T88"/>
  <c r="P88"/>
  <c r="J84"/>
  <c r="J83"/>
  <c r="F83"/>
  <c r="F81"/>
  <c r="E79"/>
  <c r="J61"/>
  <c r="J60"/>
  <c r="F60"/>
  <c r="F58"/>
  <c r="E56"/>
  <c r="J20"/>
  <c r="E20"/>
  <c r="F84"/>
  <c r="J19"/>
  <c r="J14"/>
  <c r="J58"/>
  <c r="E7"/>
  <c r="E75"/>
  <c i="14" r="K41"/>
  <c r="K40"/>
  <c i="1" r="BA70"/>
  <c i="14" r="K39"/>
  <c i="1" r="AZ70"/>
  <c i="14" r="BI107"/>
  <c r="BH107"/>
  <c r="BG107"/>
  <c r="BF107"/>
  <c r="X107"/>
  <c r="V107"/>
  <c r="T107"/>
  <c r="P107"/>
  <c r="BI105"/>
  <c r="BH105"/>
  <c r="BG105"/>
  <c r="BF105"/>
  <c r="X105"/>
  <c r="V105"/>
  <c r="T105"/>
  <c r="P105"/>
  <c r="BI102"/>
  <c r="BH102"/>
  <c r="BG102"/>
  <c r="BF102"/>
  <c r="X102"/>
  <c r="V102"/>
  <c r="T102"/>
  <c r="P102"/>
  <c r="BI99"/>
  <c r="BH99"/>
  <c r="BG99"/>
  <c r="BF99"/>
  <c r="X99"/>
  <c r="V99"/>
  <c r="T99"/>
  <c r="P99"/>
  <c r="BI96"/>
  <c r="BH96"/>
  <c r="BG96"/>
  <c r="BF96"/>
  <c r="X96"/>
  <c r="V96"/>
  <c r="T96"/>
  <c r="P96"/>
  <c r="BI94"/>
  <c r="BH94"/>
  <c r="BG94"/>
  <c r="BF94"/>
  <c r="X94"/>
  <c r="V94"/>
  <c r="T94"/>
  <c r="P94"/>
  <c r="BI91"/>
  <c r="BH91"/>
  <c r="BG91"/>
  <c r="BF91"/>
  <c r="X91"/>
  <c r="V91"/>
  <c r="T91"/>
  <c r="P91"/>
  <c r="BI88"/>
  <c r="BH88"/>
  <c r="BG88"/>
  <c r="BF88"/>
  <c r="X88"/>
  <c r="V88"/>
  <c r="T88"/>
  <c r="P88"/>
  <c r="J84"/>
  <c r="J83"/>
  <c r="F83"/>
  <c r="F81"/>
  <c r="E79"/>
  <c r="J61"/>
  <c r="J60"/>
  <c r="F60"/>
  <c r="F58"/>
  <c r="E56"/>
  <c r="J20"/>
  <c r="E20"/>
  <c r="F61"/>
  <c r="J19"/>
  <c r="J14"/>
  <c r="J81"/>
  <c r="E7"/>
  <c r="E75"/>
  <c i="13" r="K41"/>
  <c r="K40"/>
  <c i="1" r="BA69"/>
  <c i="13" r="K39"/>
  <c i="1" r="AZ69"/>
  <c i="13" r="BI110"/>
  <c r="BH110"/>
  <c r="BG110"/>
  <c r="BF110"/>
  <c r="X110"/>
  <c r="V110"/>
  <c r="T110"/>
  <c r="P110"/>
  <c r="BI108"/>
  <c r="BH108"/>
  <c r="BG108"/>
  <c r="BF108"/>
  <c r="X108"/>
  <c r="V108"/>
  <c r="T108"/>
  <c r="P108"/>
  <c r="BI105"/>
  <c r="BH105"/>
  <c r="BG105"/>
  <c r="BF105"/>
  <c r="X105"/>
  <c r="V105"/>
  <c r="T105"/>
  <c r="P105"/>
  <c r="BI102"/>
  <c r="BH102"/>
  <c r="BG102"/>
  <c r="BF102"/>
  <c r="X102"/>
  <c r="V102"/>
  <c r="T102"/>
  <c r="P102"/>
  <c r="BI99"/>
  <c r="BH99"/>
  <c r="BG99"/>
  <c r="BF99"/>
  <c r="X99"/>
  <c r="V99"/>
  <c r="T99"/>
  <c r="P99"/>
  <c r="BI96"/>
  <c r="BH96"/>
  <c r="BG96"/>
  <c r="BF96"/>
  <c r="X96"/>
  <c r="V96"/>
  <c r="T96"/>
  <c r="P96"/>
  <c r="BI94"/>
  <c r="BH94"/>
  <c r="BG94"/>
  <c r="BF94"/>
  <c r="X94"/>
  <c r="V94"/>
  <c r="T94"/>
  <c r="P94"/>
  <c r="BI91"/>
  <c r="BH91"/>
  <c r="BG91"/>
  <c r="BF91"/>
  <c r="X91"/>
  <c r="V91"/>
  <c r="T91"/>
  <c r="P91"/>
  <c r="BI88"/>
  <c r="BH88"/>
  <c r="BG88"/>
  <c r="BF88"/>
  <c r="X88"/>
  <c r="V88"/>
  <c r="T88"/>
  <c r="P88"/>
  <c r="J84"/>
  <c r="J83"/>
  <c r="F83"/>
  <c r="F81"/>
  <c r="E79"/>
  <c r="J61"/>
  <c r="J60"/>
  <c r="F60"/>
  <c r="F58"/>
  <c r="E56"/>
  <c r="J20"/>
  <c r="E20"/>
  <c r="F61"/>
  <c r="J19"/>
  <c r="J14"/>
  <c r="J81"/>
  <c r="E7"/>
  <c r="E52"/>
  <c i="12" r="K39"/>
  <c r="K38"/>
  <c i="1" r="BA68"/>
  <c i="12" r="K37"/>
  <c i="1" r="AZ68"/>
  <c i="12" r="BI193"/>
  <c r="BH193"/>
  <c r="BG193"/>
  <c r="BF193"/>
  <c r="X193"/>
  <c r="V193"/>
  <c r="T193"/>
  <c r="P193"/>
  <c r="BI192"/>
  <c r="BH192"/>
  <c r="BG192"/>
  <c r="BF192"/>
  <c r="X192"/>
  <c r="V192"/>
  <c r="T192"/>
  <c r="P192"/>
  <c r="BI189"/>
  <c r="BH189"/>
  <c r="BG189"/>
  <c r="BF189"/>
  <c r="X189"/>
  <c r="V189"/>
  <c r="T189"/>
  <c r="P189"/>
  <c r="BI188"/>
  <c r="BH188"/>
  <c r="BG188"/>
  <c r="BF188"/>
  <c r="X188"/>
  <c r="V188"/>
  <c r="T188"/>
  <c r="P188"/>
  <c r="BI185"/>
  <c r="BH185"/>
  <c r="BG185"/>
  <c r="BF185"/>
  <c r="X185"/>
  <c r="V185"/>
  <c r="T185"/>
  <c r="P185"/>
  <c r="BI183"/>
  <c r="BH183"/>
  <c r="BG183"/>
  <c r="BF183"/>
  <c r="X183"/>
  <c r="V183"/>
  <c r="T183"/>
  <c r="P183"/>
  <c r="BI180"/>
  <c r="BH180"/>
  <c r="BG180"/>
  <c r="BF180"/>
  <c r="X180"/>
  <c r="V180"/>
  <c r="T180"/>
  <c r="P180"/>
  <c r="BI178"/>
  <c r="BH178"/>
  <c r="BG178"/>
  <c r="BF178"/>
  <c r="X178"/>
  <c r="V178"/>
  <c r="T178"/>
  <c r="P178"/>
  <c r="BI176"/>
  <c r="BH176"/>
  <c r="BG176"/>
  <c r="BF176"/>
  <c r="X176"/>
  <c r="V176"/>
  <c r="T176"/>
  <c r="P176"/>
  <c r="BI173"/>
  <c r="BH173"/>
  <c r="BG173"/>
  <c r="BF173"/>
  <c r="X173"/>
  <c r="V173"/>
  <c r="T173"/>
  <c r="P173"/>
  <c r="BI170"/>
  <c r="BH170"/>
  <c r="BG170"/>
  <c r="BF170"/>
  <c r="X170"/>
  <c r="V170"/>
  <c r="T170"/>
  <c r="P170"/>
  <c r="BI168"/>
  <c r="BH168"/>
  <c r="BG168"/>
  <c r="BF168"/>
  <c r="X168"/>
  <c r="V168"/>
  <c r="T168"/>
  <c r="P168"/>
  <c r="BI164"/>
  <c r="BH164"/>
  <c r="BG164"/>
  <c r="BF164"/>
  <c r="X164"/>
  <c r="V164"/>
  <c r="T164"/>
  <c r="P164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1"/>
  <c r="BH141"/>
  <c r="BG141"/>
  <c r="BF141"/>
  <c r="X141"/>
  <c r="V141"/>
  <c r="T141"/>
  <c r="P141"/>
  <c r="BI138"/>
  <c r="BH138"/>
  <c r="BG138"/>
  <c r="BF138"/>
  <c r="X138"/>
  <c r="V138"/>
  <c r="T138"/>
  <c r="P138"/>
  <c r="BI135"/>
  <c r="BH135"/>
  <c r="BG135"/>
  <c r="BF135"/>
  <c r="X135"/>
  <c r="V135"/>
  <c r="T135"/>
  <c r="P135"/>
  <c r="BI132"/>
  <c r="BH132"/>
  <c r="BG132"/>
  <c r="BF132"/>
  <c r="X132"/>
  <c r="V132"/>
  <c r="T132"/>
  <c r="P132"/>
  <c r="BI130"/>
  <c r="BH130"/>
  <c r="BG130"/>
  <c r="BF130"/>
  <c r="X130"/>
  <c r="V130"/>
  <c r="T130"/>
  <c r="P130"/>
  <c r="BI128"/>
  <c r="BH128"/>
  <c r="BG128"/>
  <c r="BF128"/>
  <c r="X128"/>
  <c r="V128"/>
  <c r="T128"/>
  <c r="P128"/>
  <c r="BI127"/>
  <c r="BH127"/>
  <c r="BG127"/>
  <c r="BF127"/>
  <c r="X127"/>
  <c r="V127"/>
  <c r="T127"/>
  <c r="P127"/>
  <c r="BI126"/>
  <c r="BH126"/>
  <c r="BG126"/>
  <c r="BF126"/>
  <c r="X126"/>
  <c r="V126"/>
  <c r="T126"/>
  <c r="P126"/>
  <c r="BI125"/>
  <c r="BH125"/>
  <c r="BG125"/>
  <c r="BF125"/>
  <c r="X125"/>
  <c r="V125"/>
  <c r="T125"/>
  <c r="P125"/>
  <c r="BI124"/>
  <c r="BH124"/>
  <c r="BG124"/>
  <c r="BF124"/>
  <c r="X124"/>
  <c r="V124"/>
  <c r="T124"/>
  <c r="P124"/>
  <c r="BI123"/>
  <c r="BH123"/>
  <c r="BG123"/>
  <c r="BF123"/>
  <c r="X123"/>
  <c r="V123"/>
  <c r="T123"/>
  <c r="P123"/>
  <c r="BI120"/>
  <c r="BH120"/>
  <c r="BG120"/>
  <c r="BF120"/>
  <c r="X120"/>
  <c r="V120"/>
  <c r="T120"/>
  <c r="P120"/>
  <c r="BI117"/>
  <c r="BH117"/>
  <c r="BG117"/>
  <c r="BF117"/>
  <c r="X117"/>
  <c r="V117"/>
  <c r="T117"/>
  <c r="P117"/>
  <c r="BI115"/>
  <c r="BH115"/>
  <c r="BG115"/>
  <c r="BF115"/>
  <c r="X115"/>
  <c r="V115"/>
  <c r="T115"/>
  <c r="P115"/>
  <c r="BI112"/>
  <c r="BH112"/>
  <c r="BG112"/>
  <c r="BF112"/>
  <c r="X112"/>
  <c r="V112"/>
  <c r="T112"/>
  <c r="P112"/>
  <c r="BI110"/>
  <c r="BH110"/>
  <c r="BG110"/>
  <c r="BF110"/>
  <c r="X110"/>
  <c r="V110"/>
  <c r="T110"/>
  <c r="P110"/>
  <c r="BI107"/>
  <c r="BH107"/>
  <c r="BG107"/>
  <c r="BF107"/>
  <c r="X107"/>
  <c r="V107"/>
  <c r="T107"/>
  <c r="P107"/>
  <c r="BI104"/>
  <c r="BH104"/>
  <c r="BG104"/>
  <c r="BF104"/>
  <c r="X104"/>
  <c r="V104"/>
  <c r="T104"/>
  <c r="P104"/>
  <c r="BI99"/>
  <c r="BH99"/>
  <c r="BG99"/>
  <c r="BF99"/>
  <c r="X99"/>
  <c r="V99"/>
  <c r="T99"/>
  <c r="P99"/>
  <c r="BI97"/>
  <c r="BH97"/>
  <c r="BG97"/>
  <c r="BF97"/>
  <c r="X97"/>
  <c r="V97"/>
  <c r="T97"/>
  <c r="P97"/>
  <c r="BI95"/>
  <c r="BH95"/>
  <c r="BG95"/>
  <c r="BF95"/>
  <c r="X95"/>
  <c r="V95"/>
  <c r="T95"/>
  <c r="P95"/>
  <c r="BI90"/>
  <c r="BH90"/>
  <c r="BG90"/>
  <c r="BF90"/>
  <c r="X90"/>
  <c r="V90"/>
  <c r="T90"/>
  <c r="P90"/>
  <c r="BI88"/>
  <c r="BH88"/>
  <c r="BG88"/>
  <c r="BF88"/>
  <c r="X88"/>
  <c r="V88"/>
  <c r="T88"/>
  <c r="P88"/>
  <c r="BI86"/>
  <c r="BH86"/>
  <c r="BG86"/>
  <c r="BF86"/>
  <c r="X86"/>
  <c r="V86"/>
  <c r="T86"/>
  <c r="P86"/>
  <c r="BI84"/>
  <c r="BH84"/>
  <c r="BG84"/>
  <c r="BF84"/>
  <c r="X84"/>
  <c r="V84"/>
  <c r="T84"/>
  <c r="P84"/>
  <c r="BI82"/>
  <c r="BH82"/>
  <c r="BG82"/>
  <c r="BF82"/>
  <c r="X82"/>
  <c r="V82"/>
  <c r="T82"/>
  <c r="P82"/>
  <c r="J78"/>
  <c r="J77"/>
  <c r="F77"/>
  <c r="F75"/>
  <c r="E73"/>
  <c r="J57"/>
  <c r="J56"/>
  <c r="F56"/>
  <c r="F54"/>
  <c r="E52"/>
  <c r="J18"/>
  <c r="E18"/>
  <c r="F78"/>
  <c r="J17"/>
  <c r="J12"/>
  <c r="J75"/>
  <c r="E7"/>
  <c r="E71"/>
  <c i="11" r="K41"/>
  <c r="K40"/>
  <c i="1" r="BA66"/>
  <c i="11" r="K39"/>
  <c i="1" r="AZ66"/>
  <c i="11" r="BI98"/>
  <c r="BH98"/>
  <c r="BG98"/>
  <c r="BF98"/>
  <c r="X98"/>
  <c r="V98"/>
  <c r="T98"/>
  <c r="P98"/>
  <c r="BI96"/>
  <c r="BH96"/>
  <c r="BG96"/>
  <c r="BF96"/>
  <c r="X96"/>
  <c r="V96"/>
  <c r="T96"/>
  <c r="P96"/>
  <c r="BI94"/>
  <c r="BH94"/>
  <c r="BG94"/>
  <c r="BF94"/>
  <c r="X94"/>
  <c r="V94"/>
  <c r="T94"/>
  <c r="P94"/>
  <c r="BI93"/>
  <c r="BH93"/>
  <c r="BG93"/>
  <c r="BF93"/>
  <c r="X93"/>
  <c r="V93"/>
  <c r="T93"/>
  <c r="P93"/>
  <c r="BI92"/>
  <c r="BH92"/>
  <c r="BG92"/>
  <c r="BF92"/>
  <c r="X92"/>
  <c r="V92"/>
  <c r="T92"/>
  <c r="P92"/>
  <c r="BI91"/>
  <c r="BH91"/>
  <c r="BG91"/>
  <c r="BF91"/>
  <c r="X91"/>
  <c r="V91"/>
  <c r="T91"/>
  <c r="P91"/>
  <c r="BI90"/>
  <c r="BH90"/>
  <c r="BG90"/>
  <c r="BF90"/>
  <c r="X90"/>
  <c r="V90"/>
  <c r="T90"/>
  <c r="P90"/>
  <c r="BI88"/>
  <c r="BH88"/>
  <c r="BG88"/>
  <c r="BF88"/>
  <c r="X88"/>
  <c r="V88"/>
  <c r="T88"/>
  <c r="P88"/>
  <c r="J84"/>
  <c r="J83"/>
  <c r="F83"/>
  <c r="F81"/>
  <c r="E79"/>
  <c r="J61"/>
  <c r="J60"/>
  <c r="F60"/>
  <c r="F58"/>
  <c r="E56"/>
  <c r="J20"/>
  <c r="E20"/>
  <c r="F84"/>
  <c r="J19"/>
  <c r="J14"/>
  <c r="J58"/>
  <c r="E7"/>
  <c r="E75"/>
  <c i="10" r="K41"/>
  <c r="K40"/>
  <c i="1" r="BA65"/>
  <c i="10" r="K39"/>
  <c i="1" r="AZ65"/>
  <c i="10" r="BI105"/>
  <c r="BH105"/>
  <c r="BG105"/>
  <c r="BF105"/>
  <c r="X105"/>
  <c r="V105"/>
  <c r="T105"/>
  <c r="P105"/>
  <c r="BI102"/>
  <c r="BH102"/>
  <c r="BG102"/>
  <c r="BF102"/>
  <c r="X102"/>
  <c r="V102"/>
  <c r="T102"/>
  <c r="P102"/>
  <c r="BI100"/>
  <c r="BH100"/>
  <c r="BG100"/>
  <c r="BF100"/>
  <c r="X100"/>
  <c r="V100"/>
  <c r="T100"/>
  <c r="P100"/>
  <c r="BI97"/>
  <c r="BH97"/>
  <c r="BG97"/>
  <c r="BF97"/>
  <c r="X97"/>
  <c r="V97"/>
  <c r="T97"/>
  <c r="P97"/>
  <c r="BI94"/>
  <c r="BH94"/>
  <c r="BG94"/>
  <c r="BF94"/>
  <c r="X94"/>
  <c r="V94"/>
  <c r="T94"/>
  <c r="P94"/>
  <c r="BI91"/>
  <c r="BH91"/>
  <c r="BG91"/>
  <c r="BF91"/>
  <c r="X91"/>
  <c r="V91"/>
  <c r="T91"/>
  <c r="P91"/>
  <c r="BI88"/>
  <c r="BH88"/>
  <c r="BG88"/>
  <c r="BF88"/>
  <c r="X88"/>
  <c r="V88"/>
  <c r="T88"/>
  <c r="P88"/>
  <c r="J84"/>
  <c r="J83"/>
  <c r="F83"/>
  <c r="F81"/>
  <c r="E79"/>
  <c r="J61"/>
  <c r="J60"/>
  <c r="F60"/>
  <c r="F58"/>
  <c r="E56"/>
  <c r="J20"/>
  <c r="E20"/>
  <c r="F84"/>
  <c r="J19"/>
  <c r="J14"/>
  <c r="J58"/>
  <c r="E7"/>
  <c r="E75"/>
  <c i="9" r="K41"/>
  <c r="K40"/>
  <c i="1" r="BA64"/>
  <c i="9" r="K39"/>
  <c i="1" r="AZ64"/>
  <c i="9" r="BI102"/>
  <c r="BH102"/>
  <c r="BG102"/>
  <c r="BF102"/>
  <c r="X102"/>
  <c r="V102"/>
  <c r="T102"/>
  <c r="P102"/>
  <c r="BI100"/>
  <c r="BH100"/>
  <c r="BG100"/>
  <c r="BF100"/>
  <c r="X100"/>
  <c r="V100"/>
  <c r="T100"/>
  <c r="P100"/>
  <c r="BI97"/>
  <c r="BH97"/>
  <c r="BG97"/>
  <c r="BF97"/>
  <c r="X97"/>
  <c r="V97"/>
  <c r="T97"/>
  <c r="P97"/>
  <c r="BI94"/>
  <c r="BH94"/>
  <c r="BG94"/>
  <c r="BF94"/>
  <c r="X94"/>
  <c r="V94"/>
  <c r="T94"/>
  <c r="P94"/>
  <c r="BI91"/>
  <c r="BH91"/>
  <c r="BG91"/>
  <c r="BF91"/>
  <c r="X91"/>
  <c r="V91"/>
  <c r="T91"/>
  <c r="P91"/>
  <c r="BI88"/>
  <c r="BH88"/>
  <c r="BG88"/>
  <c r="BF88"/>
  <c r="X88"/>
  <c r="V88"/>
  <c r="T88"/>
  <c r="P88"/>
  <c r="J84"/>
  <c r="J83"/>
  <c r="F83"/>
  <c r="F81"/>
  <c r="E79"/>
  <c r="J61"/>
  <c r="J60"/>
  <c r="F60"/>
  <c r="F58"/>
  <c r="E56"/>
  <c r="J20"/>
  <c r="E20"/>
  <c r="F61"/>
  <c r="J19"/>
  <c r="J14"/>
  <c r="J81"/>
  <c r="E7"/>
  <c r="E75"/>
  <c i="8" r="K41"/>
  <c r="K40"/>
  <c i="1" r="BA63"/>
  <c i="8" r="K39"/>
  <c i="1" r="AZ63"/>
  <c i="8" r="BI105"/>
  <c r="BH105"/>
  <c r="BG105"/>
  <c r="BF105"/>
  <c r="X105"/>
  <c r="V105"/>
  <c r="T105"/>
  <c r="P105"/>
  <c r="BI103"/>
  <c r="BH103"/>
  <c r="BG103"/>
  <c r="BF103"/>
  <c r="X103"/>
  <c r="V103"/>
  <c r="T103"/>
  <c r="P103"/>
  <c r="BI100"/>
  <c r="BH100"/>
  <c r="BG100"/>
  <c r="BF100"/>
  <c r="X100"/>
  <c r="V100"/>
  <c r="T100"/>
  <c r="P100"/>
  <c r="BI97"/>
  <c r="BH97"/>
  <c r="BG97"/>
  <c r="BF97"/>
  <c r="X97"/>
  <c r="V97"/>
  <c r="T97"/>
  <c r="P97"/>
  <c r="BI94"/>
  <c r="BH94"/>
  <c r="BG94"/>
  <c r="BF94"/>
  <c r="X94"/>
  <c r="V94"/>
  <c r="T94"/>
  <c r="P94"/>
  <c r="BI91"/>
  <c r="BH91"/>
  <c r="BG91"/>
  <c r="BF91"/>
  <c r="X91"/>
  <c r="V91"/>
  <c r="T91"/>
  <c r="P91"/>
  <c r="BI88"/>
  <c r="BH88"/>
  <c r="BG88"/>
  <c r="BF88"/>
  <c r="X88"/>
  <c r="V88"/>
  <c r="T88"/>
  <c r="P88"/>
  <c r="J84"/>
  <c r="J83"/>
  <c r="F83"/>
  <c r="F81"/>
  <c r="E79"/>
  <c r="J61"/>
  <c r="J60"/>
  <c r="F60"/>
  <c r="F58"/>
  <c r="E56"/>
  <c r="J20"/>
  <c r="E20"/>
  <c r="F61"/>
  <c r="J19"/>
  <c r="J14"/>
  <c r="J81"/>
  <c r="E7"/>
  <c r="E52"/>
  <c i="7" r="K39"/>
  <c r="K38"/>
  <c i="1" r="BA62"/>
  <c i="7" r="K37"/>
  <c i="1" r="AZ62"/>
  <c i="7" r="BI316"/>
  <c r="BH316"/>
  <c r="BG316"/>
  <c r="BF316"/>
  <c r="X316"/>
  <c r="V316"/>
  <c r="T316"/>
  <c r="P316"/>
  <c r="BI315"/>
  <c r="BH315"/>
  <c r="BG315"/>
  <c r="BF315"/>
  <c r="X315"/>
  <c r="V315"/>
  <c r="T315"/>
  <c r="P315"/>
  <c r="BI312"/>
  <c r="BH312"/>
  <c r="BG312"/>
  <c r="BF312"/>
  <c r="X312"/>
  <c r="V312"/>
  <c r="T312"/>
  <c r="P312"/>
  <c r="BI311"/>
  <c r="BH311"/>
  <c r="BG311"/>
  <c r="BF311"/>
  <c r="X311"/>
  <c r="V311"/>
  <c r="T311"/>
  <c r="P311"/>
  <c r="BI308"/>
  <c r="BH308"/>
  <c r="BG308"/>
  <c r="BF308"/>
  <c r="X308"/>
  <c r="V308"/>
  <c r="T308"/>
  <c r="P308"/>
  <c r="BI306"/>
  <c r="BH306"/>
  <c r="BG306"/>
  <c r="BF306"/>
  <c r="X306"/>
  <c r="V306"/>
  <c r="T306"/>
  <c r="P306"/>
  <c r="BI303"/>
  <c r="BH303"/>
  <c r="BG303"/>
  <c r="BF303"/>
  <c r="X303"/>
  <c r="V303"/>
  <c r="T303"/>
  <c r="P303"/>
  <c r="BI301"/>
  <c r="BH301"/>
  <c r="BG301"/>
  <c r="BF301"/>
  <c r="X301"/>
  <c r="V301"/>
  <c r="T301"/>
  <c r="P301"/>
  <c r="BI299"/>
  <c r="BH299"/>
  <c r="BG299"/>
  <c r="BF299"/>
  <c r="X299"/>
  <c r="V299"/>
  <c r="T299"/>
  <c r="P299"/>
  <c r="BI296"/>
  <c r="BH296"/>
  <c r="BG296"/>
  <c r="BF296"/>
  <c r="X296"/>
  <c r="V296"/>
  <c r="T296"/>
  <c r="P296"/>
  <c r="BI293"/>
  <c r="BH293"/>
  <c r="BG293"/>
  <c r="BF293"/>
  <c r="X293"/>
  <c r="V293"/>
  <c r="T293"/>
  <c r="P293"/>
  <c r="BI291"/>
  <c r="BH291"/>
  <c r="BG291"/>
  <c r="BF291"/>
  <c r="X291"/>
  <c r="V291"/>
  <c r="T291"/>
  <c r="P291"/>
  <c r="BI287"/>
  <c r="BH287"/>
  <c r="BG287"/>
  <c r="BF287"/>
  <c r="X287"/>
  <c r="V287"/>
  <c r="T287"/>
  <c r="P287"/>
  <c r="BI284"/>
  <c r="BH284"/>
  <c r="BG284"/>
  <c r="BF284"/>
  <c r="X284"/>
  <c r="V284"/>
  <c r="T284"/>
  <c r="P284"/>
  <c r="BI283"/>
  <c r="BH283"/>
  <c r="BG283"/>
  <c r="BF283"/>
  <c r="X283"/>
  <c r="V283"/>
  <c r="T283"/>
  <c r="P283"/>
  <c r="BI282"/>
  <c r="BH282"/>
  <c r="BG282"/>
  <c r="BF282"/>
  <c r="X282"/>
  <c r="V282"/>
  <c r="T282"/>
  <c r="P282"/>
  <c r="BI281"/>
  <c r="BH281"/>
  <c r="BG281"/>
  <c r="BF281"/>
  <c r="X281"/>
  <c r="V281"/>
  <c r="T281"/>
  <c r="P281"/>
  <c r="BI280"/>
  <c r="BH280"/>
  <c r="BG280"/>
  <c r="BF280"/>
  <c r="X280"/>
  <c r="V280"/>
  <c r="T280"/>
  <c r="P280"/>
  <c r="BI279"/>
  <c r="BH279"/>
  <c r="BG279"/>
  <c r="BF279"/>
  <c r="X279"/>
  <c r="V279"/>
  <c r="T279"/>
  <c r="P279"/>
  <c r="BI278"/>
  <c r="BH278"/>
  <c r="BG278"/>
  <c r="BF278"/>
  <c r="X278"/>
  <c r="V278"/>
  <c r="T278"/>
  <c r="P278"/>
  <c r="BI277"/>
  <c r="BH277"/>
  <c r="BG277"/>
  <c r="BF277"/>
  <c r="X277"/>
  <c r="V277"/>
  <c r="T277"/>
  <c r="P277"/>
  <c r="BI276"/>
  <c r="BH276"/>
  <c r="BG276"/>
  <c r="BF276"/>
  <c r="X276"/>
  <c r="V276"/>
  <c r="T276"/>
  <c r="P276"/>
  <c r="BI275"/>
  <c r="BH275"/>
  <c r="BG275"/>
  <c r="BF275"/>
  <c r="X275"/>
  <c r="V275"/>
  <c r="T275"/>
  <c r="P275"/>
  <c r="BI274"/>
  <c r="BH274"/>
  <c r="BG274"/>
  <c r="BF274"/>
  <c r="X274"/>
  <c r="V274"/>
  <c r="T274"/>
  <c r="P274"/>
  <c r="BI273"/>
  <c r="BH273"/>
  <c r="BG273"/>
  <c r="BF273"/>
  <c r="X273"/>
  <c r="V273"/>
  <c r="T273"/>
  <c r="P273"/>
  <c r="BI272"/>
  <c r="BH272"/>
  <c r="BG272"/>
  <c r="BF272"/>
  <c r="X272"/>
  <c r="V272"/>
  <c r="T272"/>
  <c r="P272"/>
  <c r="BI271"/>
  <c r="BH271"/>
  <c r="BG271"/>
  <c r="BF271"/>
  <c r="X271"/>
  <c r="V271"/>
  <c r="T271"/>
  <c r="P271"/>
  <c r="BI270"/>
  <c r="BH270"/>
  <c r="BG270"/>
  <c r="BF270"/>
  <c r="X270"/>
  <c r="V270"/>
  <c r="T270"/>
  <c r="P270"/>
  <c r="BI269"/>
  <c r="BH269"/>
  <c r="BG269"/>
  <c r="BF269"/>
  <c r="X269"/>
  <c r="V269"/>
  <c r="T269"/>
  <c r="P269"/>
  <c r="BI268"/>
  <c r="BH268"/>
  <c r="BG268"/>
  <c r="BF268"/>
  <c r="X268"/>
  <c r="V268"/>
  <c r="T268"/>
  <c r="P268"/>
  <c r="BI267"/>
  <c r="BH267"/>
  <c r="BG267"/>
  <c r="BF267"/>
  <c r="X267"/>
  <c r="V267"/>
  <c r="T267"/>
  <c r="P267"/>
  <c r="BI264"/>
  <c r="BH264"/>
  <c r="BG264"/>
  <c r="BF264"/>
  <c r="X264"/>
  <c r="V264"/>
  <c r="T264"/>
  <c r="P264"/>
  <c r="BI261"/>
  <c r="BH261"/>
  <c r="BG261"/>
  <c r="BF261"/>
  <c r="X261"/>
  <c r="V261"/>
  <c r="T261"/>
  <c r="P261"/>
  <c r="BI258"/>
  <c r="BH258"/>
  <c r="BG258"/>
  <c r="BF258"/>
  <c r="X258"/>
  <c r="V258"/>
  <c r="T258"/>
  <c r="P258"/>
  <c r="BI255"/>
  <c r="BH255"/>
  <c r="BG255"/>
  <c r="BF255"/>
  <c r="X255"/>
  <c r="V255"/>
  <c r="T255"/>
  <c r="P255"/>
  <c r="BI253"/>
  <c r="BH253"/>
  <c r="BG253"/>
  <c r="BF253"/>
  <c r="X253"/>
  <c r="V253"/>
  <c r="T253"/>
  <c r="P253"/>
  <c r="BI250"/>
  <c r="BH250"/>
  <c r="BG250"/>
  <c r="BF250"/>
  <c r="X250"/>
  <c r="V250"/>
  <c r="T250"/>
  <c r="P250"/>
  <c r="BI249"/>
  <c r="BH249"/>
  <c r="BG249"/>
  <c r="BF249"/>
  <c r="X249"/>
  <c r="V249"/>
  <c r="T249"/>
  <c r="P249"/>
  <c r="BI248"/>
  <c r="BH248"/>
  <c r="BG248"/>
  <c r="BF248"/>
  <c r="X248"/>
  <c r="V248"/>
  <c r="T248"/>
  <c r="P248"/>
  <c r="BI247"/>
  <c r="BH247"/>
  <c r="BG247"/>
  <c r="BF247"/>
  <c r="X247"/>
  <c r="V247"/>
  <c r="T247"/>
  <c r="P247"/>
  <c r="BI246"/>
  <c r="BH246"/>
  <c r="BG246"/>
  <c r="BF246"/>
  <c r="X246"/>
  <c r="V246"/>
  <c r="T246"/>
  <c r="P246"/>
  <c r="BI245"/>
  <c r="BH245"/>
  <c r="BG245"/>
  <c r="BF245"/>
  <c r="X245"/>
  <c r="V245"/>
  <c r="T245"/>
  <c r="P245"/>
  <c r="BI244"/>
  <c r="BH244"/>
  <c r="BG244"/>
  <c r="BF244"/>
  <c r="X244"/>
  <c r="V244"/>
  <c r="T244"/>
  <c r="P244"/>
  <c r="BI243"/>
  <c r="BH243"/>
  <c r="BG243"/>
  <c r="BF243"/>
  <c r="X243"/>
  <c r="V243"/>
  <c r="T243"/>
  <c r="P243"/>
  <c r="BI240"/>
  <c r="BH240"/>
  <c r="BG240"/>
  <c r="BF240"/>
  <c r="X240"/>
  <c r="V240"/>
  <c r="T240"/>
  <c r="P240"/>
  <c r="BI237"/>
  <c r="BH237"/>
  <c r="BG237"/>
  <c r="BF237"/>
  <c r="X237"/>
  <c r="V237"/>
  <c r="T237"/>
  <c r="P237"/>
  <c r="BI235"/>
  <c r="BH235"/>
  <c r="BG235"/>
  <c r="BF235"/>
  <c r="X235"/>
  <c r="V235"/>
  <c r="T235"/>
  <c r="P235"/>
  <c r="BI232"/>
  <c r="BH232"/>
  <c r="BG232"/>
  <c r="BF232"/>
  <c r="X232"/>
  <c r="V232"/>
  <c r="T232"/>
  <c r="P232"/>
  <c r="BI230"/>
  <c r="BH230"/>
  <c r="BG230"/>
  <c r="BF230"/>
  <c r="X230"/>
  <c r="V230"/>
  <c r="T230"/>
  <c r="P230"/>
  <c r="BI227"/>
  <c r="BH227"/>
  <c r="BG227"/>
  <c r="BF227"/>
  <c r="X227"/>
  <c r="V227"/>
  <c r="T227"/>
  <c r="P227"/>
  <c r="BI224"/>
  <c r="BH224"/>
  <c r="BG224"/>
  <c r="BF224"/>
  <c r="X224"/>
  <c r="V224"/>
  <c r="T224"/>
  <c r="P224"/>
  <c r="BI220"/>
  <c r="BH220"/>
  <c r="BG220"/>
  <c r="BF220"/>
  <c r="X220"/>
  <c r="V220"/>
  <c r="T220"/>
  <c r="P220"/>
  <c r="BI218"/>
  <c r="BH218"/>
  <c r="BG218"/>
  <c r="BF218"/>
  <c r="X218"/>
  <c r="V218"/>
  <c r="T218"/>
  <c r="P218"/>
  <c r="BI209"/>
  <c r="BH209"/>
  <c r="BG209"/>
  <c r="BF209"/>
  <c r="X209"/>
  <c r="V209"/>
  <c r="T209"/>
  <c r="P209"/>
  <c r="BI201"/>
  <c r="BH201"/>
  <c r="BG201"/>
  <c r="BF201"/>
  <c r="X201"/>
  <c r="V201"/>
  <c r="T201"/>
  <c r="P201"/>
  <c r="BI199"/>
  <c r="BH199"/>
  <c r="BG199"/>
  <c r="BF199"/>
  <c r="X199"/>
  <c r="V199"/>
  <c r="T199"/>
  <c r="P199"/>
  <c r="BI197"/>
  <c r="BH197"/>
  <c r="BG197"/>
  <c r="BF197"/>
  <c r="X197"/>
  <c r="V197"/>
  <c r="T197"/>
  <c r="P197"/>
  <c r="BI194"/>
  <c r="BH194"/>
  <c r="BG194"/>
  <c r="BF194"/>
  <c r="X194"/>
  <c r="V194"/>
  <c r="T194"/>
  <c r="P194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8"/>
  <c r="BH188"/>
  <c r="BG188"/>
  <c r="BF188"/>
  <c r="X188"/>
  <c r="V188"/>
  <c r="T188"/>
  <c r="P188"/>
  <c r="BI185"/>
  <c r="BH185"/>
  <c r="BG185"/>
  <c r="BF185"/>
  <c r="X185"/>
  <c r="V185"/>
  <c r="T185"/>
  <c r="P185"/>
  <c r="BI182"/>
  <c r="BH182"/>
  <c r="BG182"/>
  <c r="BF182"/>
  <c r="X182"/>
  <c r="V182"/>
  <c r="T182"/>
  <c r="P182"/>
  <c r="BI180"/>
  <c r="BH180"/>
  <c r="BG180"/>
  <c r="BF180"/>
  <c r="X180"/>
  <c r="V180"/>
  <c r="T180"/>
  <c r="P180"/>
  <c r="BI172"/>
  <c r="BH172"/>
  <c r="BG172"/>
  <c r="BF172"/>
  <c r="X172"/>
  <c r="V172"/>
  <c r="T172"/>
  <c r="P172"/>
  <c r="BI168"/>
  <c r="BH168"/>
  <c r="BG168"/>
  <c r="BF168"/>
  <c r="X168"/>
  <c r="V168"/>
  <c r="T168"/>
  <c r="P168"/>
  <c r="BI165"/>
  <c r="BH165"/>
  <c r="BG165"/>
  <c r="BF165"/>
  <c r="X165"/>
  <c r="V165"/>
  <c r="T165"/>
  <c r="P165"/>
  <c r="BI162"/>
  <c r="BH162"/>
  <c r="BG162"/>
  <c r="BF162"/>
  <c r="X162"/>
  <c r="V162"/>
  <c r="T162"/>
  <c r="P162"/>
  <c r="BI160"/>
  <c r="BH160"/>
  <c r="BG160"/>
  <c r="BF160"/>
  <c r="X160"/>
  <c r="V160"/>
  <c r="T160"/>
  <c r="P160"/>
  <c r="BI157"/>
  <c r="BH157"/>
  <c r="BG157"/>
  <c r="BF157"/>
  <c r="X157"/>
  <c r="V157"/>
  <c r="T157"/>
  <c r="P157"/>
  <c r="BI148"/>
  <c r="BH148"/>
  <c r="BG148"/>
  <c r="BF148"/>
  <c r="X148"/>
  <c r="V148"/>
  <c r="T148"/>
  <c r="P148"/>
  <c r="BI141"/>
  <c r="BH141"/>
  <c r="BG141"/>
  <c r="BF141"/>
  <c r="X141"/>
  <c r="V141"/>
  <c r="T141"/>
  <c r="P141"/>
  <c r="BI134"/>
  <c r="BH134"/>
  <c r="BG134"/>
  <c r="BF134"/>
  <c r="X134"/>
  <c r="V134"/>
  <c r="T134"/>
  <c r="P134"/>
  <c r="BI131"/>
  <c r="BH131"/>
  <c r="BG131"/>
  <c r="BF131"/>
  <c r="X131"/>
  <c r="V131"/>
  <c r="T131"/>
  <c r="P131"/>
  <c r="BI128"/>
  <c r="BH128"/>
  <c r="BG128"/>
  <c r="BF128"/>
  <c r="X128"/>
  <c r="V128"/>
  <c r="T128"/>
  <c r="P128"/>
  <c r="BI125"/>
  <c r="BH125"/>
  <c r="BG125"/>
  <c r="BF125"/>
  <c r="X125"/>
  <c r="V125"/>
  <c r="T125"/>
  <c r="P125"/>
  <c r="BI122"/>
  <c r="BH122"/>
  <c r="BG122"/>
  <c r="BF122"/>
  <c r="X122"/>
  <c r="V122"/>
  <c r="T122"/>
  <c r="P122"/>
  <c r="BI120"/>
  <c r="BH120"/>
  <c r="BG120"/>
  <c r="BF120"/>
  <c r="X120"/>
  <c r="V120"/>
  <c r="T120"/>
  <c r="P120"/>
  <c r="BI118"/>
  <c r="BH118"/>
  <c r="BG118"/>
  <c r="BF118"/>
  <c r="X118"/>
  <c r="V118"/>
  <c r="T118"/>
  <c r="P118"/>
  <c r="BI115"/>
  <c r="BH115"/>
  <c r="BG115"/>
  <c r="BF115"/>
  <c r="X115"/>
  <c r="V115"/>
  <c r="T115"/>
  <c r="P115"/>
  <c r="BI114"/>
  <c r="BH114"/>
  <c r="BG114"/>
  <c r="BF114"/>
  <c r="X114"/>
  <c r="V114"/>
  <c r="T114"/>
  <c r="P114"/>
  <c r="BI112"/>
  <c r="BH112"/>
  <c r="BG112"/>
  <c r="BF112"/>
  <c r="X112"/>
  <c r="V112"/>
  <c r="T112"/>
  <c r="P112"/>
  <c r="BI109"/>
  <c r="BH109"/>
  <c r="BG109"/>
  <c r="BF109"/>
  <c r="X109"/>
  <c r="V109"/>
  <c r="T109"/>
  <c r="P109"/>
  <c r="BI106"/>
  <c r="BH106"/>
  <c r="BG106"/>
  <c r="BF106"/>
  <c r="X106"/>
  <c r="V106"/>
  <c r="T106"/>
  <c r="P106"/>
  <c r="BI103"/>
  <c r="BH103"/>
  <c r="BG103"/>
  <c r="BF103"/>
  <c r="X103"/>
  <c r="V103"/>
  <c r="T103"/>
  <c r="P103"/>
  <c r="BI100"/>
  <c r="BH100"/>
  <c r="BG100"/>
  <c r="BF100"/>
  <c r="X100"/>
  <c r="V100"/>
  <c r="T100"/>
  <c r="P100"/>
  <c r="BI97"/>
  <c r="BH97"/>
  <c r="BG97"/>
  <c r="BF97"/>
  <c r="X97"/>
  <c r="V97"/>
  <c r="T97"/>
  <c r="P97"/>
  <c r="BI94"/>
  <c r="BH94"/>
  <c r="BG94"/>
  <c r="BF94"/>
  <c r="X94"/>
  <c r="V94"/>
  <c r="T94"/>
  <c r="P94"/>
  <c r="BI91"/>
  <c r="BH91"/>
  <c r="BG91"/>
  <c r="BF91"/>
  <c r="X91"/>
  <c r="V91"/>
  <c r="T91"/>
  <c r="P91"/>
  <c r="BI88"/>
  <c r="BH88"/>
  <c r="BG88"/>
  <c r="BF88"/>
  <c r="X88"/>
  <c r="V88"/>
  <c r="T88"/>
  <c r="P88"/>
  <c r="BI85"/>
  <c r="BH85"/>
  <c r="BG85"/>
  <c r="BF85"/>
  <c r="X85"/>
  <c r="V85"/>
  <c r="T85"/>
  <c r="P85"/>
  <c r="BI82"/>
  <c r="BH82"/>
  <c r="BG82"/>
  <c r="BF82"/>
  <c r="X82"/>
  <c r="V82"/>
  <c r="T82"/>
  <c r="P82"/>
  <c r="J78"/>
  <c r="J77"/>
  <c r="F77"/>
  <c r="F75"/>
  <c r="E73"/>
  <c r="J57"/>
  <c r="J56"/>
  <c r="F56"/>
  <c r="F54"/>
  <c r="E52"/>
  <c r="J18"/>
  <c r="E18"/>
  <c r="F57"/>
  <c r="J17"/>
  <c r="J12"/>
  <c r="J75"/>
  <c r="E7"/>
  <c r="E71"/>
  <c i="6" r="K41"/>
  <c r="K40"/>
  <c i="1" r="BA60"/>
  <c i="6" r="K39"/>
  <c i="1" r="AZ60"/>
  <c i="6" r="BI92"/>
  <c r="BH92"/>
  <c r="BG92"/>
  <c r="BF92"/>
  <c r="X92"/>
  <c r="V92"/>
  <c r="T92"/>
  <c r="P92"/>
  <c r="BI91"/>
  <c r="BH91"/>
  <c r="BG91"/>
  <c r="BF91"/>
  <c r="X91"/>
  <c r="V91"/>
  <c r="T91"/>
  <c r="P91"/>
  <c r="BI90"/>
  <c r="BH90"/>
  <c r="BG90"/>
  <c r="BF90"/>
  <c r="X90"/>
  <c r="V90"/>
  <c r="T90"/>
  <c r="P90"/>
  <c r="BI88"/>
  <c r="BH88"/>
  <c r="BG88"/>
  <c r="BF88"/>
  <c r="X88"/>
  <c r="V88"/>
  <c r="T88"/>
  <c r="P88"/>
  <c r="J84"/>
  <c r="J83"/>
  <c r="F83"/>
  <c r="F81"/>
  <c r="E79"/>
  <c r="J61"/>
  <c r="J60"/>
  <c r="F60"/>
  <c r="F58"/>
  <c r="E56"/>
  <c r="J20"/>
  <c r="E20"/>
  <c r="F84"/>
  <c r="J19"/>
  <c r="J14"/>
  <c r="J58"/>
  <c r="E7"/>
  <c r="E75"/>
  <c i="5" r="K41"/>
  <c r="K40"/>
  <c i="1" r="BA59"/>
  <c i="5" r="K39"/>
  <c i="1" r="AZ59"/>
  <c i="5" r="BI105"/>
  <c r="BH105"/>
  <c r="BG105"/>
  <c r="BF105"/>
  <c r="X105"/>
  <c r="V105"/>
  <c r="T105"/>
  <c r="P105"/>
  <c r="BI102"/>
  <c r="BH102"/>
  <c r="BG102"/>
  <c r="BF102"/>
  <c r="X102"/>
  <c r="V102"/>
  <c r="T102"/>
  <c r="P102"/>
  <c r="BI100"/>
  <c r="BH100"/>
  <c r="BG100"/>
  <c r="BF100"/>
  <c r="X100"/>
  <c r="V100"/>
  <c r="T100"/>
  <c r="P100"/>
  <c r="BI97"/>
  <c r="BH97"/>
  <c r="BG97"/>
  <c r="BF97"/>
  <c r="X97"/>
  <c r="V97"/>
  <c r="T97"/>
  <c r="P97"/>
  <c r="BI94"/>
  <c r="BH94"/>
  <c r="BG94"/>
  <c r="BF94"/>
  <c r="X94"/>
  <c r="V94"/>
  <c r="T94"/>
  <c r="P94"/>
  <c r="BI91"/>
  <c r="BH91"/>
  <c r="BG91"/>
  <c r="BF91"/>
  <c r="X91"/>
  <c r="V91"/>
  <c r="T91"/>
  <c r="P91"/>
  <c r="BI88"/>
  <c r="BH88"/>
  <c r="BG88"/>
  <c r="BF88"/>
  <c r="X88"/>
  <c r="V88"/>
  <c r="T88"/>
  <c r="P88"/>
  <c r="J84"/>
  <c r="J83"/>
  <c r="F83"/>
  <c r="F81"/>
  <c r="E79"/>
  <c r="J61"/>
  <c r="J60"/>
  <c r="F60"/>
  <c r="F58"/>
  <c r="E56"/>
  <c r="J20"/>
  <c r="E20"/>
  <c r="F61"/>
  <c r="J19"/>
  <c r="J14"/>
  <c r="J58"/>
  <c r="E7"/>
  <c r="E75"/>
  <c i="4" r="K41"/>
  <c r="K40"/>
  <c i="1" r="BA58"/>
  <c i="4" r="K39"/>
  <c i="1" r="AZ58"/>
  <c i="4" r="BI102"/>
  <c r="BH102"/>
  <c r="BG102"/>
  <c r="BF102"/>
  <c r="X102"/>
  <c r="V102"/>
  <c r="T102"/>
  <c r="P102"/>
  <c r="BI100"/>
  <c r="BH100"/>
  <c r="BG100"/>
  <c r="BF100"/>
  <c r="X100"/>
  <c r="V100"/>
  <c r="T100"/>
  <c r="P100"/>
  <c r="BI97"/>
  <c r="BH97"/>
  <c r="BG97"/>
  <c r="BF97"/>
  <c r="X97"/>
  <c r="V97"/>
  <c r="T97"/>
  <c r="P97"/>
  <c r="BI94"/>
  <c r="BH94"/>
  <c r="BG94"/>
  <c r="BF94"/>
  <c r="X94"/>
  <c r="V94"/>
  <c r="T94"/>
  <c r="P94"/>
  <c r="BI91"/>
  <c r="BH91"/>
  <c r="BG91"/>
  <c r="BF91"/>
  <c r="X91"/>
  <c r="V91"/>
  <c r="T91"/>
  <c r="P91"/>
  <c r="BI88"/>
  <c r="BH88"/>
  <c r="BG88"/>
  <c r="BF88"/>
  <c r="X88"/>
  <c r="V88"/>
  <c r="T88"/>
  <c r="P88"/>
  <c r="J84"/>
  <c r="J83"/>
  <c r="F83"/>
  <c r="F81"/>
  <c r="E79"/>
  <c r="J61"/>
  <c r="J60"/>
  <c r="F60"/>
  <c r="F58"/>
  <c r="E56"/>
  <c r="J20"/>
  <c r="E20"/>
  <c r="F61"/>
  <c r="J19"/>
  <c r="J14"/>
  <c r="J81"/>
  <c r="E7"/>
  <c r="E52"/>
  <c i="3" r="K41"/>
  <c r="K40"/>
  <c i="1" r="BA57"/>
  <c i="3" r="K39"/>
  <c i="1" r="AZ57"/>
  <c i="3" r="BI102"/>
  <c r="BH102"/>
  <c r="BG102"/>
  <c r="BF102"/>
  <c r="X102"/>
  <c r="V102"/>
  <c r="T102"/>
  <c r="P102"/>
  <c r="BI100"/>
  <c r="BH100"/>
  <c r="BG100"/>
  <c r="BF100"/>
  <c r="X100"/>
  <c r="V100"/>
  <c r="T100"/>
  <c r="P100"/>
  <c r="BI97"/>
  <c r="BH97"/>
  <c r="BG97"/>
  <c r="BF97"/>
  <c r="X97"/>
  <c r="V97"/>
  <c r="T97"/>
  <c r="P97"/>
  <c r="BI94"/>
  <c r="BH94"/>
  <c r="BG94"/>
  <c r="BF94"/>
  <c r="X94"/>
  <c r="V94"/>
  <c r="T94"/>
  <c r="P94"/>
  <c r="BI91"/>
  <c r="BH91"/>
  <c r="BG91"/>
  <c r="BF91"/>
  <c r="X91"/>
  <c r="V91"/>
  <c r="T91"/>
  <c r="P91"/>
  <c r="BI88"/>
  <c r="BH88"/>
  <c r="BG88"/>
  <c r="BF88"/>
  <c r="X88"/>
  <c r="V88"/>
  <c r="T88"/>
  <c r="P88"/>
  <c r="J84"/>
  <c r="J83"/>
  <c r="F83"/>
  <c r="F81"/>
  <c r="E79"/>
  <c r="J61"/>
  <c r="J60"/>
  <c r="F60"/>
  <c r="F58"/>
  <c r="E56"/>
  <c r="J20"/>
  <c r="E20"/>
  <c r="F61"/>
  <c r="J19"/>
  <c r="J14"/>
  <c r="J81"/>
  <c r="E7"/>
  <c r="E75"/>
  <c i="2" r="K39"/>
  <c r="K38"/>
  <c i="1" r="BA56"/>
  <c i="2" r="K37"/>
  <c i="1" r="AZ56"/>
  <c i="2" r="BI159"/>
  <c r="BH159"/>
  <c r="BG159"/>
  <c r="BF159"/>
  <c r="X159"/>
  <c r="V159"/>
  <c r="T159"/>
  <c r="P159"/>
  <c r="BI158"/>
  <c r="BH158"/>
  <c r="BG158"/>
  <c r="BF158"/>
  <c r="X158"/>
  <c r="V158"/>
  <c r="T158"/>
  <c r="P158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1"/>
  <c r="BH151"/>
  <c r="BG151"/>
  <c r="BF151"/>
  <c r="X151"/>
  <c r="V151"/>
  <c r="T151"/>
  <c r="P151"/>
  <c r="BI149"/>
  <c r="BH149"/>
  <c r="BG149"/>
  <c r="BF149"/>
  <c r="X149"/>
  <c r="V149"/>
  <c r="T149"/>
  <c r="P149"/>
  <c r="BI146"/>
  <c r="BH146"/>
  <c r="BG146"/>
  <c r="BF146"/>
  <c r="X146"/>
  <c r="V146"/>
  <c r="T146"/>
  <c r="P146"/>
  <c r="BI144"/>
  <c r="BH144"/>
  <c r="BG144"/>
  <c r="BF144"/>
  <c r="X144"/>
  <c r="V144"/>
  <c r="T144"/>
  <c r="P144"/>
  <c r="BI142"/>
  <c r="BH142"/>
  <c r="BG142"/>
  <c r="BF142"/>
  <c r="X142"/>
  <c r="V142"/>
  <c r="T142"/>
  <c r="P142"/>
  <c r="BI139"/>
  <c r="BH139"/>
  <c r="BG139"/>
  <c r="BF139"/>
  <c r="X139"/>
  <c r="V139"/>
  <c r="T139"/>
  <c r="P139"/>
  <c r="BI136"/>
  <c r="BH136"/>
  <c r="BG136"/>
  <c r="BF136"/>
  <c r="X136"/>
  <c r="V136"/>
  <c r="T136"/>
  <c r="P136"/>
  <c r="BI134"/>
  <c r="BH134"/>
  <c r="BG134"/>
  <c r="BF134"/>
  <c r="X134"/>
  <c r="V134"/>
  <c r="T134"/>
  <c r="P134"/>
  <c r="BI132"/>
  <c r="BH132"/>
  <c r="BG132"/>
  <c r="BF132"/>
  <c r="X132"/>
  <c r="V132"/>
  <c r="T132"/>
  <c r="P132"/>
  <c r="BI129"/>
  <c r="BH129"/>
  <c r="BG129"/>
  <c r="BF129"/>
  <c r="X129"/>
  <c r="V129"/>
  <c r="T129"/>
  <c r="P129"/>
  <c r="BI128"/>
  <c r="BH128"/>
  <c r="BG128"/>
  <c r="BF128"/>
  <c r="X128"/>
  <c r="V128"/>
  <c r="T128"/>
  <c r="P128"/>
  <c r="BI127"/>
  <c r="BH127"/>
  <c r="BG127"/>
  <c r="BF127"/>
  <c r="X127"/>
  <c r="V127"/>
  <c r="T127"/>
  <c r="P127"/>
  <c r="BI126"/>
  <c r="BH126"/>
  <c r="BG126"/>
  <c r="BF126"/>
  <c r="X126"/>
  <c r="V126"/>
  <c r="T126"/>
  <c r="P126"/>
  <c r="BI125"/>
  <c r="BH125"/>
  <c r="BG125"/>
  <c r="BF125"/>
  <c r="X125"/>
  <c r="V125"/>
  <c r="T125"/>
  <c r="P125"/>
  <c r="BI124"/>
  <c r="BH124"/>
  <c r="BG124"/>
  <c r="BF124"/>
  <c r="X124"/>
  <c r="V124"/>
  <c r="T124"/>
  <c r="P124"/>
  <c r="BI123"/>
  <c r="BH123"/>
  <c r="BG123"/>
  <c r="BF123"/>
  <c r="X123"/>
  <c r="V123"/>
  <c r="T123"/>
  <c r="P123"/>
  <c r="BI122"/>
  <c r="BH122"/>
  <c r="BG122"/>
  <c r="BF122"/>
  <c r="X122"/>
  <c r="V122"/>
  <c r="T122"/>
  <c r="P122"/>
  <c r="BI121"/>
  <c r="BH121"/>
  <c r="BG121"/>
  <c r="BF121"/>
  <c r="X121"/>
  <c r="V121"/>
  <c r="T121"/>
  <c r="P121"/>
  <c r="BI120"/>
  <c r="BH120"/>
  <c r="BG120"/>
  <c r="BF120"/>
  <c r="X120"/>
  <c r="V120"/>
  <c r="T120"/>
  <c r="P120"/>
  <c r="BI119"/>
  <c r="BH119"/>
  <c r="BG119"/>
  <c r="BF119"/>
  <c r="X119"/>
  <c r="V119"/>
  <c r="T119"/>
  <c r="P119"/>
  <c r="BI116"/>
  <c r="BH116"/>
  <c r="BG116"/>
  <c r="BF116"/>
  <c r="X116"/>
  <c r="V116"/>
  <c r="T116"/>
  <c r="P116"/>
  <c r="BI113"/>
  <c r="BH113"/>
  <c r="BG113"/>
  <c r="BF113"/>
  <c r="X113"/>
  <c r="V113"/>
  <c r="T113"/>
  <c r="P113"/>
  <c r="BI110"/>
  <c r="BH110"/>
  <c r="BG110"/>
  <c r="BF110"/>
  <c r="X110"/>
  <c r="V110"/>
  <c r="T110"/>
  <c r="P110"/>
  <c r="BI108"/>
  <c r="BH108"/>
  <c r="BG108"/>
  <c r="BF108"/>
  <c r="X108"/>
  <c r="V108"/>
  <c r="T108"/>
  <c r="P108"/>
  <c r="BI105"/>
  <c r="BH105"/>
  <c r="BG105"/>
  <c r="BF105"/>
  <c r="X105"/>
  <c r="V105"/>
  <c r="T105"/>
  <c r="P105"/>
  <c r="BI103"/>
  <c r="BH103"/>
  <c r="BG103"/>
  <c r="BF103"/>
  <c r="X103"/>
  <c r="V103"/>
  <c r="T103"/>
  <c r="P103"/>
  <c r="BI100"/>
  <c r="BH100"/>
  <c r="BG100"/>
  <c r="BF100"/>
  <c r="X100"/>
  <c r="V100"/>
  <c r="T100"/>
  <c r="P100"/>
  <c r="BI98"/>
  <c r="BH98"/>
  <c r="BG98"/>
  <c r="BF98"/>
  <c r="X98"/>
  <c r="V98"/>
  <c r="T98"/>
  <c r="P98"/>
  <c r="BI94"/>
  <c r="BH94"/>
  <c r="BG94"/>
  <c r="BF94"/>
  <c r="X94"/>
  <c r="V94"/>
  <c r="T94"/>
  <c r="P94"/>
  <c r="BI92"/>
  <c r="BH92"/>
  <c r="BG92"/>
  <c r="BF92"/>
  <c r="X92"/>
  <c r="V92"/>
  <c r="T92"/>
  <c r="P92"/>
  <c r="BI90"/>
  <c r="BH90"/>
  <c r="BG90"/>
  <c r="BF90"/>
  <c r="X90"/>
  <c r="V90"/>
  <c r="T90"/>
  <c r="P90"/>
  <c r="BI88"/>
  <c r="BH88"/>
  <c r="BG88"/>
  <c r="BF88"/>
  <c r="X88"/>
  <c r="V88"/>
  <c r="T88"/>
  <c r="P88"/>
  <c r="BI86"/>
  <c r="BH86"/>
  <c r="BG86"/>
  <c r="BF86"/>
  <c r="X86"/>
  <c r="V86"/>
  <c r="T86"/>
  <c r="P86"/>
  <c r="BI84"/>
  <c r="BH84"/>
  <c r="BG84"/>
  <c r="BF84"/>
  <c r="X84"/>
  <c r="V84"/>
  <c r="T84"/>
  <c r="P84"/>
  <c r="BI82"/>
  <c r="BH82"/>
  <c r="BG82"/>
  <c r="BF82"/>
  <c r="X82"/>
  <c r="V82"/>
  <c r="T82"/>
  <c r="P82"/>
  <c r="J78"/>
  <c r="J77"/>
  <c r="F77"/>
  <c r="F75"/>
  <c r="E73"/>
  <c r="J57"/>
  <c r="J56"/>
  <c r="F56"/>
  <c r="F54"/>
  <c r="E52"/>
  <c r="J18"/>
  <c r="E18"/>
  <c r="F78"/>
  <c r="J17"/>
  <c r="J12"/>
  <c r="J54"/>
  <c r="E7"/>
  <c r="E71"/>
  <c i="1" r="L50"/>
  <c r="AM50"/>
  <c r="AM49"/>
  <c r="L49"/>
  <c r="AM47"/>
  <c r="L47"/>
  <c r="L45"/>
  <c r="L44"/>
  <c i="2" r="R146"/>
  <c r="Q122"/>
  <c r="R84"/>
  <c r="Q126"/>
  <c r="R116"/>
  <c r="R98"/>
  <c i="1" r="AU61"/>
  <c i="2" r="Q127"/>
  <c r="Q84"/>
  <c r="R155"/>
  <c r="R136"/>
  <c r="R90"/>
  <c r="Q105"/>
  <c r="BK151"/>
  <c r="BK122"/>
  <c r="K134"/>
  <c r="BE134"/>
  <c r="BK90"/>
  <c r="BK113"/>
  <c r="BK82"/>
  <c r="K108"/>
  <c r="BE108"/>
  <c i="3" r="R100"/>
  <c r="R102"/>
  <c r="R91"/>
  <c r="BK100"/>
  <c i="4" r="R88"/>
  <c r="Q102"/>
  <c r="K100"/>
  <c r="BE100"/>
  <c i="5" r="Q102"/>
  <c r="Q91"/>
  <c r="BK105"/>
  <c r="K100"/>
  <c r="BE100"/>
  <c i="6" r="Q88"/>
  <c r="BK90"/>
  <c i="7" r="Q278"/>
  <c r="R273"/>
  <c r="Q270"/>
  <c r="R249"/>
  <c r="Q232"/>
  <c r="R162"/>
  <c r="Q112"/>
  <c r="Q316"/>
  <c r="Q287"/>
  <c r="Q264"/>
  <c r="Q165"/>
  <c r="R275"/>
  <c r="R253"/>
  <c r="R232"/>
  <c r="Q190"/>
  <c r="R148"/>
  <c r="Q88"/>
  <c r="R301"/>
  <c r="R278"/>
  <c r="R271"/>
  <c r="Q247"/>
  <c r="R191"/>
  <c r="R160"/>
  <c r="Q114"/>
  <c r="Q91"/>
  <c r="R308"/>
  <c r="R299"/>
  <c r="Q280"/>
  <c r="Q267"/>
  <c r="R220"/>
  <c r="R188"/>
  <c r="Q148"/>
  <c r="Q118"/>
  <c r="R88"/>
  <c r="BK281"/>
  <c r="BK253"/>
  <c r="K91"/>
  <c r="BE91"/>
  <c r="BK273"/>
  <c r="BK201"/>
  <c r="BK275"/>
  <c r="K160"/>
  <c r="BE160"/>
  <c r="BK94"/>
  <c r="BK287"/>
  <c r="K141"/>
  <c r="BE141"/>
  <c r="BK283"/>
  <c r="BK272"/>
  <c r="BK249"/>
  <c r="K106"/>
  <c r="BE106"/>
  <c r="K148"/>
  <c r="BE148"/>
  <c i="8" r="R100"/>
  <c r="Q105"/>
  <c r="Q91"/>
  <c r="K94"/>
  <c r="BE94"/>
  <c i="9" r="Q91"/>
  <c r="R91"/>
  <c r="BK102"/>
  <c i="10" r="Q100"/>
  <c r="R91"/>
  <c r="K88"/>
  <c r="BE88"/>
  <c i="11" r="R88"/>
  <c r="R98"/>
  <c r="Q93"/>
  <c r="BK96"/>
  <c i="12" r="R188"/>
  <c r="Q161"/>
  <c r="R141"/>
  <c r="Q123"/>
  <c r="R193"/>
  <c r="R161"/>
  <c r="R153"/>
  <c r="R128"/>
  <c r="K112"/>
  <c r="Q178"/>
  <c r="Q153"/>
  <c r="R88"/>
  <c r="R170"/>
  <c r="Q147"/>
  <c r="Q127"/>
  <c r="R178"/>
  <c r="Q154"/>
  <c r="Q126"/>
  <c r="Q120"/>
  <c r="Q86"/>
  <c r="R164"/>
  <c r="Q151"/>
  <c r="R127"/>
  <c r="K189"/>
  <c r="BE189"/>
  <c r="BK125"/>
  <c r="K148"/>
  <c r="BE148"/>
  <c r="BK128"/>
  <c r="BK164"/>
  <c r="K126"/>
  <c r="BE126"/>
  <c r="BK154"/>
  <c r="K115"/>
  <c r="BE115"/>
  <c i="13" r="R91"/>
  <c r="R110"/>
  <c r="Q99"/>
  <c r="R88"/>
  <c r="K91"/>
  <c r="BE91"/>
  <c i="14" r="R105"/>
  <c r="R91"/>
  <c r="Q91"/>
  <c r="BK96"/>
  <c i="15" r="R107"/>
  <c r="Q99"/>
  <c r="R96"/>
  <c r="K105"/>
  <c r="BE105"/>
  <c r="BK94"/>
  <c i="16" r="R88"/>
  <c r="BK91"/>
  <c i="2" r="Q154"/>
  <c r="R127"/>
  <c r="Q98"/>
  <c r="Q134"/>
  <c r="R122"/>
  <c r="Q159"/>
  <c r="Q144"/>
  <c r="Q110"/>
  <c r="R159"/>
  <c r="R144"/>
  <c r="Q116"/>
  <c r="R110"/>
  <c r="Q94"/>
  <c r="BK139"/>
  <c r="K144"/>
  <c r="BE144"/>
  <c r="K86"/>
  <c r="BE86"/>
  <c r="K84"/>
  <c r="BE84"/>
  <c r="BK92"/>
  <c r="BK103"/>
  <c i="3" r="R97"/>
  <c r="K97"/>
  <c r="BE97"/>
  <c i="4" r="Q100"/>
  <c r="Q91"/>
  <c r="Q88"/>
  <c i="5" r="Q97"/>
  <c r="R100"/>
  <c r="BK94"/>
  <c i="6" r="R91"/>
  <c r="BK91"/>
  <c i="7" r="R282"/>
  <c r="Q271"/>
  <c r="K249"/>
  <c r="R224"/>
  <c r="R134"/>
  <c r="R91"/>
  <c r="Q283"/>
  <c r="R141"/>
  <c r="R261"/>
  <c r="Q240"/>
  <c r="Q197"/>
  <c r="Q115"/>
  <c r="R82"/>
  <c r="R293"/>
  <c r="Q275"/>
  <c r="Q258"/>
  <c r="Q235"/>
  <c r="R185"/>
  <c r="R118"/>
  <c r="Q269"/>
  <c r="R247"/>
  <c r="Q194"/>
  <c r="R157"/>
  <c r="Q109"/>
  <c r="BK308"/>
  <c r="BK227"/>
  <c r="BK276"/>
  <c r="K235"/>
  <c r="BE235"/>
  <c r="BK182"/>
  <c r="K245"/>
  <c r="BE245"/>
  <c r="BK88"/>
  <c r="BK301"/>
  <c r="K199"/>
  <c r="BE199"/>
  <c r="K299"/>
  <c r="BE299"/>
  <c r="K277"/>
  <c r="BE277"/>
  <c r="BK248"/>
  <c r="K209"/>
  <c r="BE209"/>
  <c r="K120"/>
  <c r="BE120"/>
  <c i="8" r="Q88"/>
  <c r="Q94"/>
  <c r="K105"/>
  <c r="BE105"/>
  <c i="9" r="Q88"/>
  <c r="Q94"/>
  <c r="K97"/>
  <c r="BE97"/>
  <c i="10" r="R94"/>
  <c r="K97"/>
  <c r="BE97"/>
  <c i="11" r="R94"/>
  <c r="Q98"/>
  <c r="BK94"/>
  <c i="12" r="R154"/>
  <c r="R115"/>
  <c r="Q189"/>
  <c r="R147"/>
  <c r="R120"/>
  <c r="R107"/>
  <c r="Q160"/>
  <c r="R95"/>
  <c r="Q168"/>
  <c r="R189"/>
  <c r="Q158"/>
  <c r="Q145"/>
  <c r="R110"/>
  <c r="Q180"/>
  <c r="Q146"/>
  <c r="Q82"/>
  <c r="BK157"/>
  <c r="K161"/>
  <c r="BE161"/>
  <c r="K99"/>
  <c r="BE99"/>
  <c r="BK170"/>
  <c r="BK132"/>
  <c r="K150"/>
  <c r="BE150"/>
  <c r="K173"/>
  <c r="BE173"/>
  <c r="K110"/>
  <c r="BE110"/>
  <c i="13" r="Q102"/>
  <c r="R108"/>
  <c r="Q94"/>
  <c r="R96"/>
  <c r="K99"/>
  <c r="BE99"/>
  <c i="14" r="R88"/>
  <c r="Q99"/>
  <c i="15" r="R105"/>
  <c r="Q102"/>
  <c r="R102"/>
  <c r="BK99"/>
  <c i="16" r="R92"/>
  <c i="2" r="Q149"/>
  <c r="R128"/>
  <c r="R105"/>
  <c r="Q92"/>
  <c r="Q128"/>
  <c r="R103"/>
  <c r="R92"/>
  <c r="R154"/>
  <c r="Q136"/>
  <c r="Q124"/>
  <c r="R149"/>
  <c r="R129"/>
  <c r="R82"/>
  <c r="R119"/>
  <c r="R88"/>
  <c r="BK158"/>
  <c r="BK154"/>
  <c r="BK116"/>
  <c r="K120"/>
  <c r="BE120"/>
  <c r="K119"/>
  <c r="BE119"/>
  <c i="3" r="Q97"/>
  <c r="R88"/>
  <c r="Q88"/>
  <c r="K102"/>
  <c r="BE102"/>
  <c i="4" r="R94"/>
  <c r="R97"/>
  <c r="BK94"/>
  <c r="K97"/>
  <c r="BE97"/>
  <c i="5" r="Q100"/>
  <c r="R94"/>
  <c r="Q94"/>
  <c r="K97"/>
  <c r="BE97"/>
  <c i="6" r="R88"/>
  <c r="BK92"/>
  <c i="7" r="R311"/>
  <c r="Q293"/>
  <c r="R274"/>
  <c r="R258"/>
  <c r="Q244"/>
  <c r="R227"/>
  <c r="Q201"/>
  <c r="Q125"/>
  <c r="R97"/>
  <c r="Q296"/>
  <c r="R268"/>
  <c r="Q191"/>
  <c r="R281"/>
  <c r="R270"/>
  <c r="Q245"/>
  <c r="Q227"/>
  <c r="Q182"/>
  <c r="Q122"/>
  <c r="Q97"/>
  <c r="R315"/>
  <c r="Q291"/>
  <c r="Q273"/>
  <c r="Q253"/>
  <c r="R240"/>
  <c r="R199"/>
  <c r="R168"/>
  <c r="R120"/>
  <c r="Q94"/>
  <c r="Q303"/>
  <c r="R291"/>
  <c r="Q274"/>
  <c r="Q249"/>
  <c r="Q218"/>
  <c r="Q168"/>
  <c r="R122"/>
  <c r="Q103"/>
  <c r="BK284"/>
  <c r="BK269"/>
  <c r="K131"/>
  <c r="BE131"/>
  <c r="BK316"/>
  <c r="K244"/>
  <c r="BE244"/>
  <c r="K197"/>
  <c r="BE197"/>
  <c r="K125"/>
  <c r="BE125"/>
  <c r="BK165"/>
  <c r="BK82"/>
  <c r="K306"/>
  <c r="BE306"/>
  <c r="BK267"/>
  <c r="K258"/>
  <c r="BE258"/>
  <c r="K190"/>
  <c r="BE190"/>
  <c r="K180"/>
  <c r="BE180"/>
  <c i="8" r="R105"/>
  <c r="R94"/>
  <c r="R103"/>
  <c r="BK91"/>
  <c i="9" r="Q100"/>
  <c r="R97"/>
  <c r="K91"/>
  <c r="BE91"/>
  <c r="BK88"/>
  <c i="10" r="Q105"/>
  <c r="Q97"/>
  <c r="Q88"/>
  <c r="Q94"/>
  <c r="Q91"/>
  <c r="R100"/>
  <c r="R102"/>
  <c r="K100"/>
  <c r="BE100"/>
  <c i="11" r="Q94"/>
  <c r="Q90"/>
  <c r="R93"/>
  <c r="Q92"/>
  <c r="BK93"/>
  <c r="K90"/>
  <c r="BE90"/>
  <c i="12" r="R183"/>
  <c r="Q157"/>
  <c r="R145"/>
  <c r="R132"/>
  <c r="R99"/>
  <c r="Q185"/>
  <c r="R159"/>
  <c r="R138"/>
  <c r="Q112"/>
  <c r="R168"/>
  <c r="R155"/>
  <c r="Q90"/>
  <c r="R82"/>
  <c r="R151"/>
  <c r="Q130"/>
  <c r="Q104"/>
  <c r="BK161"/>
  <c r="Q150"/>
  <c r="R123"/>
  <c r="Q88"/>
  <c r="Q176"/>
  <c r="Q152"/>
  <c r="Q97"/>
  <c r="BK188"/>
  <c r="K147"/>
  <c r="BE147"/>
  <c r="K180"/>
  <c r="BE180"/>
  <c r="K82"/>
  <c r="BE82"/>
  <c r="BK158"/>
  <c r="BK144"/>
  <c r="K86"/>
  <c r="BE86"/>
  <c r="BK112"/>
  <c r="K160"/>
  <c r="BE160"/>
  <c r="BK127"/>
  <c i="13" r="Q108"/>
  <c r="Q88"/>
  <c r="R102"/>
  <c r="K108"/>
  <c r="BE108"/>
  <c r="BK96"/>
  <c r="BK88"/>
  <c i="14" r="Q94"/>
  <c r="Q107"/>
  <c r="BK105"/>
  <c r="K102"/>
  <c r="BE102"/>
  <c i="15" r="R94"/>
  <c r="R91"/>
  <c r="Q107"/>
  <c r="R88"/>
  <c r="BK88"/>
  <c i="16" r="Q91"/>
  <c r="Q88"/>
  <c i="2" r="Q139"/>
  <c r="Q123"/>
  <c r="R94"/>
  <c r="R132"/>
  <c r="R123"/>
  <c r="Q100"/>
  <c i="1" r="AU55"/>
  <c i="2" r="Q132"/>
  <c r="Q113"/>
  <c r="Q88"/>
  <c i="1" r="AU67"/>
  <c i="2" r="R125"/>
  <c r="R108"/>
  <c r="Q86"/>
  <c r="BK146"/>
  <c r="K125"/>
  <c r="BE125"/>
  <c r="BK136"/>
  <c r="BK98"/>
  <c r="BK110"/>
  <c r="K100"/>
  <c r="BE100"/>
  <c r="K121"/>
  <c r="BE121"/>
  <c r="K94"/>
  <c r="BE94"/>
  <c i="3" r="Q91"/>
  <c r="Q94"/>
  <c r="K91"/>
  <c r="BE91"/>
  <c i="4" r="R102"/>
  <c r="Q97"/>
  <c r="K102"/>
  <c r="BE102"/>
  <c i="5" r="Q105"/>
  <c r="R105"/>
  <c r="Q88"/>
  <c r="BK102"/>
  <c i="6" r="R92"/>
  <c r="Q92"/>
  <c i="7" r="Q299"/>
  <c r="R255"/>
  <c r="R235"/>
  <c r="R218"/>
  <c r="Q131"/>
  <c r="Q106"/>
  <c r="K284"/>
  <c r="Q248"/>
  <c r="R172"/>
  <c r="Q277"/>
  <c r="Q255"/>
  <c r="K240"/>
  <c r="R165"/>
  <c r="R109"/>
  <c r="Q85"/>
  <c r="R279"/>
  <c r="R267"/>
  <c r="R245"/>
  <c r="R197"/>
  <c r="BK180"/>
  <c r="R103"/>
  <c r="R85"/>
  <c r="R306"/>
  <c r="Q279"/>
  <c r="Q261"/>
  <c r="R243"/>
  <c r="R190"/>
  <c r="Q180"/>
  <c r="R112"/>
  <c r="K315"/>
  <c r="BE315"/>
  <c r="K274"/>
  <c r="BE274"/>
  <c r="K246"/>
  <c r="BE246"/>
  <c r="K100"/>
  <c r="BE100"/>
  <c r="BK303"/>
  <c r="BK240"/>
  <c r="BK188"/>
  <c r="K250"/>
  <c r="BE250"/>
  <c r="K118"/>
  <c r="BE118"/>
  <c r="K103"/>
  <c r="BE103"/>
  <c r="BK311"/>
  <c r="BK278"/>
  <c r="BK172"/>
  <c r="BK279"/>
  <c r="BK264"/>
  <c r="K224"/>
  <c r="BE224"/>
  <c r="K122"/>
  <c r="BE122"/>
  <c r="BK162"/>
  <c i="8" r="Q103"/>
  <c r="Q97"/>
  <c r="R88"/>
  <c r="K97"/>
  <c r="BE97"/>
  <c i="9" r="Q97"/>
  <c r="Q102"/>
  <c r="R100"/>
  <c r="BK100"/>
  <c i="10" r="R97"/>
  <c r="BK105"/>
  <c r="BK94"/>
  <c i="11" r="Q96"/>
  <c r="Q88"/>
  <c r="R91"/>
  <c r="BK91"/>
  <c i="12" r="R180"/>
  <c r="R150"/>
  <c r="R124"/>
  <c r="Q110"/>
  <c r="R192"/>
  <c r="R176"/>
  <c r="R144"/>
  <c r="Q115"/>
  <c r="Q192"/>
  <c r="R157"/>
  <c r="R149"/>
  <c r="R86"/>
  <c r="Q159"/>
  <c r="Q141"/>
  <c r="Q107"/>
  <c r="R173"/>
  <c r="R152"/>
  <c r="R130"/>
  <c r="Q117"/>
  <c r="R84"/>
  <c r="R158"/>
  <c r="Q132"/>
  <c r="BK192"/>
  <c r="K178"/>
  <c r="BE178"/>
  <c r="K176"/>
  <c r="BE176"/>
  <c r="BK123"/>
  <c r="K168"/>
  <c r="BE168"/>
  <c r="BK151"/>
  <c r="BK107"/>
  <c r="BK138"/>
  <c r="K84"/>
  <c r="BE84"/>
  <c r="K145"/>
  <c r="BE145"/>
  <c r="BK97"/>
  <c i="13" r="R99"/>
  <c r="Q91"/>
  <c r="BK110"/>
  <c r="BK94"/>
  <c i="14" r="R102"/>
  <c r="R107"/>
  <c r="Q105"/>
  <c r="K107"/>
  <c r="BE107"/>
  <c r="K94"/>
  <c r="BE94"/>
  <c i="15" r="Q88"/>
  <c r="Q94"/>
  <c r="R110"/>
  <c r="K110"/>
  <c r="BE110"/>
  <c r="K96"/>
  <c r="BE96"/>
  <c i="16" r="Q90"/>
  <c r="R90"/>
  <c r="K88"/>
  <c r="BE88"/>
  <c i="2" r="Q151"/>
  <c r="R134"/>
  <c r="R121"/>
  <c r="K136"/>
  <c r="R124"/>
  <c r="R113"/>
  <c r="Q90"/>
  <c r="R158"/>
  <c r="R151"/>
  <c r="R139"/>
  <c r="Q125"/>
  <c r="Q108"/>
  <c r="Q158"/>
  <c r="Q120"/>
  <c r="R120"/>
  <c r="BK159"/>
  <c r="BK127"/>
  <c r="BK123"/>
  <c r="BK155"/>
  <c r="BK88"/>
  <c r="BK126"/>
  <c r="K132"/>
  <c r="BE132"/>
  <c r="K105"/>
  <c r="BE105"/>
  <c i="3" r="K94"/>
  <c r="R94"/>
  <c r="BK94"/>
  <c i="4" r="R100"/>
  <c r="R91"/>
  <c r="K88"/>
  <c r="BE88"/>
  <c i="5" r="R97"/>
  <c r="R102"/>
  <c r="BK91"/>
  <c i="6" r="Q91"/>
  <c r="R90"/>
  <c i="7" r="R284"/>
  <c r="Q272"/>
  <c r="R248"/>
  <c r="Q230"/>
  <c r="Q199"/>
  <c r="R128"/>
  <c r="R94"/>
  <c r="Q315"/>
  <c r="Q237"/>
  <c r="Q162"/>
  <c r="R272"/>
  <c r="Q243"/>
  <c r="Q220"/>
  <c r="R194"/>
  <c r="Q157"/>
  <c r="Q100"/>
  <c r="Q306"/>
  <c r="R280"/>
  <c r="K268"/>
  <c r="Q246"/>
  <c r="R230"/>
  <c r="Q188"/>
  <c r="R180"/>
  <c r="Q134"/>
  <c r="R312"/>
  <c r="Q301"/>
  <c r="Q281"/>
  <c r="R264"/>
  <c r="R244"/>
  <c r="Q209"/>
  <c r="R182"/>
  <c r="Q128"/>
  <c r="R106"/>
  <c r="K293"/>
  <c r="BE293"/>
  <c r="BK271"/>
  <c r="K237"/>
  <c r="BE237"/>
  <c r="K85"/>
  <c r="BE85"/>
  <c r="BK247"/>
  <c r="K191"/>
  <c r="BE191"/>
  <c r="K312"/>
  <c r="BE312"/>
  <c r="BK243"/>
  <c r="BK115"/>
  <c r="BK296"/>
  <c r="BK230"/>
  <c r="BK109"/>
  <c r="BK280"/>
  <c r="K270"/>
  <c r="BE270"/>
  <c r="BK255"/>
  <c r="K134"/>
  <c r="BE134"/>
  <c r="BK194"/>
  <c r="K128"/>
  <c r="BE128"/>
  <c i="8" r="R97"/>
  <c r="R91"/>
  <c r="K88"/>
  <c r="BE88"/>
  <c i="9" r="R94"/>
  <c r="R88"/>
  <c r="K94"/>
  <c r="BE94"/>
  <c i="10" r="R105"/>
  <c r="BK102"/>
  <c r="K91"/>
  <c r="BE91"/>
  <c i="11" r="Q91"/>
  <c r="R96"/>
  <c r="K98"/>
  <c r="BE98"/>
  <c r="K88"/>
  <c r="BE88"/>
  <c i="12" r="Q164"/>
  <c r="R148"/>
  <c r="R117"/>
  <c r="R90"/>
  <c r="Q183"/>
  <c r="Q155"/>
  <c r="Q124"/>
  <c r="R104"/>
  <c r="Q170"/>
  <c r="R156"/>
  <c r="Q148"/>
  <c r="Q84"/>
  <c r="Q149"/>
  <c r="Q128"/>
  <c r="Q144"/>
  <c r="R125"/>
  <c r="Q95"/>
  <c r="Q135"/>
  <c r="Q125"/>
  <c r="K185"/>
  <c r="BE185"/>
  <c r="BK120"/>
  <c r="K159"/>
  <c r="BE159"/>
  <c r="K117"/>
  <c r="BE117"/>
  <c r="K155"/>
  <c r="BE155"/>
  <c r="BK146"/>
  <c r="BK124"/>
  <c r="BK152"/>
  <c r="BK88"/>
  <c r="K156"/>
  <c r="BE156"/>
  <c r="K104"/>
  <c r="BE104"/>
  <c i="13" r="Q105"/>
  <c r="K94"/>
  <c r="Q110"/>
  <c r="Q96"/>
  <c r="K102"/>
  <c r="BE102"/>
  <c i="14" r="R94"/>
  <c r="Q88"/>
  <c r="R99"/>
  <c r="BK91"/>
  <c r="BK88"/>
  <c i="15" r="Q105"/>
  <c r="Q91"/>
  <c r="K107"/>
  <c r="BE107"/>
  <c r="K91"/>
  <c r="BE91"/>
  <c i="16" r="Q92"/>
  <c r="K90"/>
  <c r="BE90"/>
  <c i="2" r="Q142"/>
  <c r="R126"/>
  <c r="K98"/>
  <c r="Q129"/>
  <c r="Q121"/>
  <c r="R86"/>
  <c r="Q155"/>
  <c r="R142"/>
  <c r="Q119"/>
  <c r="Q82"/>
  <c r="Q146"/>
  <c r="Q103"/>
  <c r="R100"/>
  <c r="K129"/>
  <c r="BE129"/>
  <c r="BK142"/>
  <c r="BK149"/>
  <c r="K128"/>
  <c r="BE128"/>
  <c r="K124"/>
  <c r="BE124"/>
  <c i="3" r="Q102"/>
  <c r="Q100"/>
  <c r="BK88"/>
  <c i="4" r="Q94"/>
  <c r="K91"/>
  <c r="BE91"/>
  <c i="5" r="R88"/>
  <c r="R91"/>
  <c r="BK88"/>
  <c i="6" r="Q90"/>
  <c r="BK88"/>
  <c i="7" r="Q276"/>
  <c r="R250"/>
  <c r="R246"/>
  <c r="R209"/>
  <c r="Q160"/>
  <c r="Q120"/>
  <c r="R316"/>
  <c r="R276"/>
  <c r="R131"/>
  <c r="BK120"/>
  <c r="R115"/>
  <c r="Q82"/>
  <c r="Q308"/>
  <c r="R303"/>
  <c r="R296"/>
  <c r="R287"/>
  <c r="Q284"/>
  <c r="R283"/>
  <c r="R269"/>
  <c r="Q224"/>
  <c r="Q172"/>
  <c r="R114"/>
  <c r="Q312"/>
  <c r="R277"/>
  <c r="Q250"/>
  <c r="R201"/>
  <c r="Q141"/>
  <c r="R100"/>
  <c r="Q311"/>
  <c r="Q282"/>
  <c r="Q268"/>
  <c r="R237"/>
  <c r="Q185"/>
  <c r="R125"/>
  <c r="K114"/>
  <c r="BE114"/>
  <c r="BK261"/>
  <c r="K218"/>
  <c r="BE218"/>
  <c r="K157"/>
  <c r="BE157"/>
  <c r="BK220"/>
  <c r="K97"/>
  <c r="BE97"/>
  <c r="BK282"/>
  <c r="K185"/>
  <c r="BE185"/>
  <c r="K291"/>
  <c r="BE291"/>
  <c r="BK268"/>
  <c r="K232"/>
  <c r="BE232"/>
  <c r="K168"/>
  <c r="BE168"/>
  <c r="BK112"/>
  <c i="8" r="Q100"/>
  <c r="K100"/>
  <c r="BE100"/>
  <c r="K103"/>
  <c r="BE103"/>
  <c i="9" r="R102"/>
  <c i="10" r="Q102"/>
  <c r="R88"/>
  <c i="11" r="R92"/>
  <c r="R90"/>
  <c r="BK92"/>
  <c i="12" r="Q173"/>
  <c r="R135"/>
  <c r="R112"/>
  <c r="R126"/>
  <c r="Q193"/>
  <c r="BK156"/>
  <c r="Q188"/>
  <c r="R146"/>
  <c r="Q99"/>
  <c r="R160"/>
  <c r="Q138"/>
  <c r="R97"/>
  <c r="R185"/>
  <c r="Q156"/>
  <c r="K193"/>
  <c r="BE193"/>
  <c r="BK130"/>
  <c r="BK149"/>
  <c r="BK183"/>
  <c r="K153"/>
  <c r="BE153"/>
  <c r="BK95"/>
  <c r="BK135"/>
  <c r="BK141"/>
  <c r="K90"/>
  <c r="BE90"/>
  <c i="13" r="R94"/>
  <c r="R105"/>
  <c r="K105"/>
  <c r="BE105"/>
  <c i="14" r="Q102"/>
  <c r="R96"/>
  <c r="Q96"/>
  <c r="K99"/>
  <c r="BE99"/>
  <c i="15" r="Q110"/>
  <c r="Q96"/>
  <c r="R99"/>
  <c r="K102"/>
  <c r="BE102"/>
  <c i="16" r="R91"/>
  <c r="BK92"/>
  <c i="5" l="1" r="T87"/>
  <c i="1" r="AW59"/>
  <c i="6" r="BK87"/>
  <c r="K87"/>
  <c i="8" r="V87"/>
  <c i="9" r="R87"/>
  <c r="J65"/>
  <c r="K33"/>
  <c i="1" r="AT64"/>
  <c i="10" r="V87"/>
  <c i="11" r="Q87"/>
  <c r="I65"/>
  <c r="K32"/>
  <c i="1" r="AS66"/>
  <c i="12" r="Q81"/>
  <c r="I61"/>
  <c r="K30"/>
  <c i="1" r="AS68"/>
  <c i="13" r="T87"/>
  <c i="1" r="AW69"/>
  <c i="14" r="X87"/>
  <c i="2" r="Q81"/>
  <c r="I61"/>
  <c r="K30"/>
  <c i="1" r="AS56"/>
  <c i="3" r="X87"/>
  <c i="4" r="R87"/>
  <c r="J65"/>
  <c r="K33"/>
  <c i="1" r="AT58"/>
  <c i="5" r="Q87"/>
  <c r="I65"/>
  <c r="K32"/>
  <c i="1" r="AS59"/>
  <c i="6" r="V87"/>
  <c i="7" r="X81"/>
  <c i="9" r="Q87"/>
  <c r="I65"/>
  <c r="K32"/>
  <c i="1" r="AS64"/>
  <c i="10" r="Q87"/>
  <c r="I65"/>
  <c r="K32"/>
  <c i="1" r="AS65"/>
  <c i="11" r="X87"/>
  <c i="12" r="T81"/>
  <c i="1" r="AW68"/>
  <c i="13" r="X87"/>
  <c i="14" r="T87"/>
  <c i="1" r="AW70"/>
  <c i="2" r="X81"/>
  <c i="3" r="V87"/>
  <c i="4" r="T87"/>
  <c i="1" r="AW58"/>
  <c i="6" r="R87"/>
  <c r="J65"/>
  <c r="K33"/>
  <c i="1" r="AT60"/>
  <c i="7" r="V81"/>
  <c i="8" r="R87"/>
  <c r="J65"/>
  <c r="K33"/>
  <c i="1" r="AT63"/>
  <c i="10" r="X87"/>
  <c i="11" r="R87"/>
  <c r="J65"/>
  <c r="K33"/>
  <c i="1" r="AT66"/>
  <c i="12" r="X81"/>
  <c i="13" r="V87"/>
  <c i="14" r="V87"/>
  <c i="15" r="X87"/>
  <c i="2" r="V81"/>
  <c i="3" r="T87"/>
  <c i="1" r="AW57"/>
  <c i="4" r="V87"/>
  <c i="5" r="X87"/>
  <c i="6" r="Q87"/>
  <c r="I65"/>
  <c r="K32"/>
  <c i="1" r="AS60"/>
  <c i="7" r="R81"/>
  <c r="J61"/>
  <c r="K31"/>
  <c i="1" r="AT62"/>
  <c i="8" r="T87"/>
  <c i="1" r="AW63"/>
  <c i="9" r="T87"/>
  <c i="1" r="AW64"/>
  <c i="10" r="T87"/>
  <c i="1" r="AW65"/>
  <c i="13" r="Q87"/>
  <c r="I65"/>
  <c r="K32"/>
  <c i="1" r="AS69"/>
  <c i="14" r="R87"/>
  <c r="J65"/>
  <c r="K33"/>
  <c i="1" r="AT70"/>
  <c i="15" r="T87"/>
  <c i="1" r="AW71"/>
  <c i="15" r="Q87"/>
  <c r="I65"/>
  <c r="K32"/>
  <c i="1" r="AS71"/>
  <c i="2" r="R81"/>
  <c r="J61"/>
  <c r="K31"/>
  <c i="1" r="AT56"/>
  <c i="3" r="R87"/>
  <c r="J65"/>
  <c r="K33"/>
  <c i="1" r="AT57"/>
  <c i="4" r="Q87"/>
  <c r="I65"/>
  <c r="K32"/>
  <c i="1" r="AS58"/>
  <c i="5" r="R87"/>
  <c r="J65"/>
  <c r="K33"/>
  <c i="1" r="AT59"/>
  <c i="6" r="T87"/>
  <c i="1" r="AW60"/>
  <c i="7" r="Q81"/>
  <c r="I61"/>
  <c r="K30"/>
  <c i="1" r="AS62"/>
  <c i="8" r="Q87"/>
  <c r="I65"/>
  <c r="K32"/>
  <c i="1" r="AS63"/>
  <c i="9" r="X87"/>
  <c i="11" r="V87"/>
  <c i="12" r="V81"/>
  <c i="15" r="R87"/>
  <c r="J65"/>
  <c r="K33"/>
  <c i="1" r="AT71"/>
  <c i="16" r="T87"/>
  <c i="1" r="AW72"/>
  <c i="2" r="T81"/>
  <c i="1" r="AW56"/>
  <c i="3" r="Q87"/>
  <c r="I65"/>
  <c r="K32"/>
  <c i="1" r="AS57"/>
  <c i="4" r="X87"/>
  <c i="5" r="V87"/>
  <c i="6" r="X87"/>
  <c i="7" r="T81"/>
  <c i="1" r="AW62"/>
  <c i="8" r="X87"/>
  <c i="9" r="V87"/>
  <c i="10" r="R87"/>
  <c r="J65"/>
  <c r="K33"/>
  <c i="1" r="AT65"/>
  <c i="11" r="T87"/>
  <c i="1" r="AW66"/>
  <c i="12" r="R81"/>
  <c r="J61"/>
  <c r="K31"/>
  <c i="1" r="AT68"/>
  <c i="13" r="R87"/>
  <c r="J65"/>
  <c r="K33"/>
  <c i="1" r="AT69"/>
  <c i="14" r="Q87"/>
  <c r="I65"/>
  <c r="K32"/>
  <c i="1" r="AS70"/>
  <c i="15" r="V87"/>
  <c i="16" r="V87"/>
  <c r="X87"/>
  <c r="Q87"/>
  <c r="I65"/>
  <c r="K32"/>
  <c i="1" r="AS72"/>
  <c i="16" r="R87"/>
  <c r="J65"/>
  <c r="K33"/>
  <c i="1" r="AT72"/>
  <c i="16" r="E52"/>
  <c r="J58"/>
  <c r="F61"/>
  <c i="15" r="F61"/>
  <c r="E52"/>
  <c r="J81"/>
  <c i="14" r="J58"/>
  <c r="F84"/>
  <c r="E52"/>
  <c i="13" r="E75"/>
  <c r="BE94"/>
  <c r="F84"/>
  <c r="J58"/>
  <c i="12" r="F57"/>
  <c r="BE112"/>
  <c r="E50"/>
  <c r="J54"/>
  <c i="11" r="F61"/>
  <c r="E52"/>
  <c r="J81"/>
  <c i="10" r="E52"/>
  <c r="F61"/>
  <c r="J81"/>
  <c i="9" r="F84"/>
  <c r="E52"/>
  <c r="J58"/>
  <c i="8" r="J58"/>
  <c r="E75"/>
  <c r="F84"/>
  <c i="7" r="BE284"/>
  <c i="6" r="K65"/>
  <c i="7" r="E50"/>
  <c r="F78"/>
  <c r="J54"/>
  <c r="BE249"/>
  <c r="BE268"/>
  <c r="BE240"/>
  <c i="6" r="J81"/>
  <c r="E52"/>
  <c r="F61"/>
  <c i="5" r="F84"/>
  <c r="E52"/>
  <c r="J81"/>
  <c i="4" r="J58"/>
  <c r="E75"/>
  <c r="F84"/>
  <c i="3" r="J58"/>
  <c r="F84"/>
  <c r="BE94"/>
  <c r="E52"/>
  <c i="2" r="J75"/>
  <c r="E50"/>
  <c r="F57"/>
  <c r="BE98"/>
  <c r="BE136"/>
  <c r="K123"/>
  <c r="BE123"/>
  <c r="K82"/>
  <c r="BE82"/>
  <c r="F37"/>
  <c i="1" r="BD56"/>
  <c i="2" r="K159"/>
  <c r="BE159"/>
  <c i="3" r="F41"/>
  <c i="1" r="BF57"/>
  <c i="4" r="BK102"/>
  <c r="F40"/>
  <c i="1" r="BE58"/>
  <c i="5" r="K102"/>
  <c r="BE102"/>
  <c r="F39"/>
  <c i="1" r="BD59"/>
  <c i="7" r="K109"/>
  <c r="BE109"/>
  <c r="BK168"/>
  <c r="BK250"/>
  <c r="BK306"/>
  <c r="K267"/>
  <c r="BE267"/>
  <c r="BK315"/>
  <c r="BK125"/>
  <c r="K243"/>
  <c r="BE243"/>
  <c r="BK291"/>
  <c r="K172"/>
  <c r="BE172"/>
  <c r="BK190"/>
  <c r="BK244"/>
  <c r="K287"/>
  <c r="BE287"/>
  <c r="K311"/>
  <c r="BE311"/>
  <c r="BK235"/>
  <c r="K279"/>
  <c r="BE279"/>
  <c r="K162"/>
  <c r="BE162"/>
  <c r="K281"/>
  <c r="BE281"/>
  <c r="F38"/>
  <c i="1" r="BE62"/>
  <c i="10" r="K105"/>
  <c r="BE105"/>
  <c i="11" r="BK88"/>
  <c r="K96"/>
  <c r="BE96"/>
  <c r="K91"/>
  <c r="BE91"/>
  <c i="12" r="BK117"/>
  <c r="BK176"/>
  <c r="K192"/>
  <c r="BE192"/>
  <c r="BK173"/>
  <c r="F37"/>
  <c i="1" r="BD68"/>
  <c i="13" r="BK99"/>
  <c r="F41"/>
  <c i="1" r="BF69"/>
  <c i="13" r="BK102"/>
  <c i="14" r="BK107"/>
  <c r="K38"/>
  <c i="1" r="AY70"/>
  <c i="15" r="K88"/>
  <c r="BE88"/>
  <c r="F41"/>
  <c i="1" r="BF71"/>
  <c i="6" r="K34"/>
  <c i="2" r="BK94"/>
  <c r="BK144"/>
  <c r="K149"/>
  <c r="BE149"/>
  <c r="BK134"/>
  <c r="K151"/>
  <c r="BE151"/>
  <c r="F39"/>
  <c i="1" r="BF56"/>
  <c i="2" r="BK129"/>
  <c i="3" r="BK97"/>
  <c r="BK102"/>
  <c r="K100"/>
  <c r="BE100"/>
  <c i="4" r="F38"/>
  <c i="1" r="BC58"/>
  <c i="4" r="BK100"/>
  <c i="5" r="K38"/>
  <c i="1" r="AY59"/>
  <c i="5" r="BK97"/>
  <c i="6" r="F41"/>
  <c i="1" r="BF60"/>
  <c i="7" r="F36"/>
  <c i="1" r="BC62"/>
  <c i="8" r="K38"/>
  <c i="1" r="AY63"/>
  <c i="8" r="K91"/>
  <c r="BE91"/>
  <c r="K37"/>
  <c i="1" r="AX63"/>
  <c i="8" r="BK103"/>
  <c r="BK97"/>
  <c r="F41"/>
  <c i="1" r="BF63"/>
  <c i="9" r="BK94"/>
  <c r="K100"/>
  <c r="BE100"/>
  <c r="K88"/>
  <c r="BE88"/>
  <c r="BK97"/>
  <c i="10" r="BK88"/>
  <c r="K94"/>
  <c r="BE94"/>
  <c r="F40"/>
  <c i="1" r="BE65"/>
  <c i="11" r="F40"/>
  <c i="1" r="BE66"/>
  <c i="12" r="BK104"/>
  <c r="BK189"/>
  <c r="BK126"/>
  <c r="K97"/>
  <c r="BE97"/>
  <c r="K130"/>
  <c r="BE130"/>
  <c r="K120"/>
  <c r="BE120"/>
  <c r="K107"/>
  <c r="BE107"/>
  <c r="K132"/>
  <c r="BE132"/>
  <c r="BK90"/>
  <c r="BK185"/>
  <c r="F38"/>
  <c i="1" r="BE68"/>
  <c i="13" r="BK105"/>
  <c i="14" r="F39"/>
  <c i="1" r="BD70"/>
  <c i="14" r="F40"/>
  <c i="1" r="BE70"/>
  <c i="15" r="BK102"/>
  <c r="BK91"/>
  <c r="BK107"/>
  <c i="16" r="K38"/>
  <c i="1" r="AY72"/>
  <c i="16" r="F38"/>
  <c i="1" r="BC72"/>
  <c i="2" r="F36"/>
  <c i="1" r="BC56"/>
  <c i="2" r="K110"/>
  <c r="BE110"/>
  <c r="K154"/>
  <c r="BE154"/>
  <c i="3" r="F38"/>
  <c i="1" r="BC57"/>
  <c i="4" r="K38"/>
  <c i="1" r="AY58"/>
  <c i="4" r="BK88"/>
  <c i="5" r="K105"/>
  <c r="BE105"/>
  <c r="F40"/>
  <c i="1" r="BE59"/>
  <c i="6" r="K92"/>
  <c r="BE92"/>
  <c r="K91"/>
  <c r="BE91"/>
  <c i="7" r="BK85"/>
  <c r="BK122"/>
  <c r="BK218"/>
  <c r="K255"/>
  <c r="BE255"/>
  <c r="BK100"/>
  <c r="K308"/>
  <c r="BE308"/>
  <c r="K253"/>
  <c r="BE253"/>
  <c r="K115"/>
  <c r="BE115"/>
  <c r="K194"/>
  <c r="BE194"/>
  <c r="K264"/>
  <c r="BE264"/>
  <c r="K88"/>
  <c r="BE88"/>
  <c r="BK246"/>
  <c r="BK103"/>
  <c r="F37"/>
  <c i="1" r="BD62"/>
  <c i="9" r="F38"/>
  <c i="1" r="BC64"/>
  <c i="9" r="K38"/>
  <c i="1" r="AY64"/>
  <c i="10" r="F41"/>
  <c i="1" r="BF65"/>
  <c i="10" r="K102"/>
  <c r="BE102"/>
  <c i="11" r="BK90"/>
  <c r="K93"/>
  <c r="BE93"/>
  <c r="K38"/>
  <c i="1" r="AY66"/>
  <c i="12" r="K144"/>
  <c r="BE144"/>
  <c r="BK153"/>
  <c r="BK178"/>
  <c r="K141"/>
  <c r="BE141"/>
  <c r="K123"/>
  <c r="BE123"/>
  <c r="K157"/>
  <c r="BE157"/>
  <c r="BK84"/>
  <c r="BK148"/>
  <c r="BK155"/>
  <c r="K170"/>
  <c r="BE170"/>
  <c r="K138"/>
  <c r="BE138"/>
  <c r="BK193"/>
  <c r="BK86"/>
  <c r="F39"/>
  <c i="1" r="BF68"/>
  <c i="14" r="BK99"/>
  <c r="K91"/>
  <c r="BE91"/>
  <c r="K105"/>
  <c r="BE105"/>
  <c r="K88"/>
  <c r="BE88"/>
  <c i="15" r="F38"/>
  <c i="1" r="BC71"/>
  <c i="15" r="BK96"/>
  <c i="16" r="BK90"/>
  <c r="F40"/>
  <c i="1" r="BE72"/>
  <c i="2" r="K88"/>
  <c r="BE88"/>
  <c r="BK120"/>
  <c r="BK121"/>
  <c r="BK108"/>
  <c r="BK86"/>
  <c r="K127"/>
  <c r="BE127"/>
  <c r="K90"/>
  <c r="BE90"/>
  <c r="K139"/>
  <c r="BE139"/>
  <c r="K126"/>
  <c r="BE126"/>
  <c r="K158"/>
  <c r="BE158"/>
  <c r="F38"/>
  <c i="1" r="BE56"/>
  <c i="3" r="K88"/>
  <c r="BE88"/>
  <c r="BK91"/>
  <c r="F40"/>
  <c i="1" r="BE57"/>
  <c i="4" r="F41"/>
  <c i="1" r="BF58"/>
  <c i="5" r="F41"/>
  <c i="1" r="BF59"/>
  <c i="6" r="K90"/>
  <c r="BE90"/>
  <c r="F39"/>
  <c i="1" r="BD60"/>
  <c i="7" r="BK106"/>
  <c r="BK131"/>
  <c r="BK191"/>
  <c r="BK232"/>
  <c r="K296"/>
  <c r="BE296"/>
  <c r="K230"/>
  <c r="BE230"/>
  <c r="BK141"/>
  <c r="K282"/>
  <c r="BE282"/>
  <c r="K247"/>
  <c r="BE247"/>
  <c r="K165"/>
  <c r="BE165"/>
  <c r="K303"/>
  <c r="BE303"/>
  <c r="BK114"/>
  <c r="K278"/>
  <c r="BE278"/>
  <c r="BK134"/>
  <c r="K227"/>
  <c r="BE227"/>
  <c r="BK270"/>
  <c r="BK299"/>
  <c r="K94"/>
  <c r="BE94"/>
  <c r="BK185"/>
  <c r="K271"/>
  <c r="BE271"/>
  <c r="BK128"/>
  <c r="BK245"/>
  <c r="K301"/>
  <c r="BE301"/>
  <c r="K275"/>
  <c r="BE275"/>
  <c r="F39"/>
  <c i="1" r="BF62"/>
  <c i="10" r="F39"/>
  <c i="1" r="BD65"/>
  <c i="10" r="BK100"/>
  <c i="11" r="F38"/>
  <c i="1" r="BC66"/>
  <c i="11" r="F41"/>
  <c i="1" r="BF66"/>
  <c i="12" r="BK145"/>
  <c r="K36"/>
  <c i="1" r="AY68"/>
  <c i="12" r="BK150"/>
  <c r="K135"/>
  <c r="BE135"/>
  <c r="K146"/>
  <c r="BE146"/>
  <c i="13" r="F38"/>
  <c i="1" r="BC69"/>
  <c i="13" r="BK91"/>
  <c i="14" r="F41"/>
  <c i="1" r="BF70"/>
  <c i="14" r="BK102"/>
  <c i="15" r="K94"/>
  <c r="BE94"/>
  <c r="BK110"/>
  <c r="F39"/>
  <c i="1" r="BD71"/>
  <c i="16" r="K92"/>
  <c r="BE92"/>
  <c i="1" r="AS67"/>
  <c i="2" r="BK100"/>
  <c r="BK125"/>
  <c r="K146"/>
  <c r="BE146"/>
  <c r="K122"/>
  <c r="BE122"/>
  <c r="BK119"/>
  <c r="K103"/>
  <c r="BE103"/>
  <c r="K155"/>
  <c r="BE155"/>
  <c r="BK128"/>
  <c r="BK105"/>
  <c i="1" r="AU54"/>
  <c i="2" r="K116"/>
  <c r="BE116"/>
  <c r="BK124"/>
  <c r="K113"/>
  <c r="BE113"/>
  <c i="3" r="K38"/>
  <c i="1" r="AY57"/>
  <c i="4" r="BK97"/>
  <c r="K94"/>
  <c r="BE94"/>
  <c r="F37"/>
  <c i="1" r="BB58"/>
  <c i="5" r="F38"/>
  <c i="1" r="BC59"/>
  <c i="6" r="K38"/>
  <c i="1" r="AY60"/>
  <c i="6" r="F40"/>
  <c i="1" r="BE60"/>
  <c i="7" r="BK197"/>
  <c r="K276"/>
  <c r="BE276"/>
  <c r="BK91"/>
  <c r="BK293"/>
  <c r="K112"/>
  <c r="BE112"/>
  <c r="K220"/>
  <c r="BE220"/>
  <c r="K273"/>
  <c r="BE273"/>
  <c r="BK277"/>
  <c r="K316"/>
  <c r="BE316"/>
  <c r="BK209"/>
  <c r="K283"/>
  <c r="BE283"/>
  <c r="BK148"/>
  <c r="K248"/>
  <c r="BE248"/>
  <c r="BK312"/>
  <c r="K261"/>
  <c r="BE261"/>
  <c r="K182"/>
  <c r="BE182"/>
  <c r="BK199"/>
  <c r="K269"/>
  <c r="BE269"/>
  <c r="K280"/>
  <c r="BE280"/>
  <c r="BK97"/>
  <c r="BK237"/>
  <c r="BK258"/>
  <c r="K201"/>
  <c r="BE201"/>
  <c i="8" r="BK100"/>
  <c r="F39"/>
  <c i="1" r="BD63"/>
  <c i="8" r="F38"/>
  <c i="1" r="BC63"/>
  <c i="9" r="K102"/>
  <c r="BE102"/>
  <c r="F39"/>
  <c i="1" r="BD64"/>
  <c i="10" r="BK91"/>
  <c r="BK97"/>
  <c r="F38"/>
  <c i="1" r="BC65"/>
  <c i="11" r="BK98"/>
  <c r="K92"/>
  <c r="BE92"/>
  <c i="12" r="F36"/>
  <c i="1" r="BC68"/>
  <c i="12" r="K125"/>
  <c r="BE125"/>
  <c r="K149"/>
  <c r="BE149"/>
  <c i="13" r="K38"/>
  <c i="1" r="AY69"/>
  <c i="13" r="F40"/>
  <c i="1" r="BE69"/>
  <c i="14" r="K96"/>
  <c r="BE96"/>
  <c i="15" r="F40"/>
  <c i="1" r="BE71"/>
  <c i="16" r="F39"/>
  <c i="1" r="BD72"/>
  <c i="2" r="K36"/>
  <c i="1" r="AY56"/>
  <c i="2" r="BK84"/>
  <c r="K142"/>
  <c r="BE142"/>
  <c r="BK132"/>
  <c r="K92"/>
  <c r="BE92"/>
  <c i="3" r="F39"/>
  <c i="1" r="BD57"/>
  <c i="4" r="F39"/>
  <c i="1" r="BD58"/>
  <c i="4" r="BK91"/>
  <c i="5" r="BK100"/>
  <c r="K94"/>
  <c r="BE94"/>
  <c r="K88"/>
  <c r="BE88"/>
  <c r="K91"/>
  <c r="BE91"/>
  <c i="6" r="F38"/>
  <c i="1" r="BC60"/>
  <c i="6" r="K88"/>
  <c r="BE88"/>
  <c i="7" r="K82"/>
  <c r="BE82"/>
  <c r="BK118"/>
  <c r="BK160"/>
  <c r="BK224"/>
  <c r="K272"/>
  <c r="BE272"/>
  <c r="BK157"/>
  <c r="BK274"/>
  <c r="K188"/>
  <c r="BE188"/>
  <c r="K36"/>
  <c i="1" r="AY62"/>
  <c i="8" r="F40"/>
  <c i="1" r="BE63"/>
  <c i="8" r="BK88"/>
  <c r="BK94"/>
  <c r="BK105"/>
  <c i="9" r="BK91"/>
  <c r="F40"/>
  <c i="1" r="BE64"/>
  <c i="9" r="F41"/>
  <c i="1" r="BF64"/>
  <c i="10" r="K38"/>
  <c i="1" r="AY65"/>
  <c i="11" r="F39"/>
  <c i="1" r="BD66"/>
  <c i="11" r="K94"/>
  <c r="BE94"/>
  <c i="12" r="K127"/>
  <c r="BE127"/>
  <c r="BK110"/>
  <c r="K183"/>
  <c r="BE183"/>
  <c r="BK159"/>
  <c r="K152"/>
  <c r="BE152"/>
  <c r="BK82"/>
  <c r="K124"/>
  <c r="BE124"/>
  <c r="BK160"/>
  <c r="K95"/>
  <c r="BE95"/>
  <c r="BK180"/>
  <c r="K158"/>
  <c r="BE158"/>
  <c r="K151"/>
  <c r="BE151"/>
  <c r="K128"/>
  <c r="BE128"/>
  <c r="BK147"/>
  <c r="K88"/>
  <c r="BE88"/>
  <c r="K154"/>
  <c r="BE154"/>
  <c r="BK115"/>
  <c r="BK168"/>
  <c r="BK99"/>
  <c r="K164"/>
  <c r="BE164"/>
  <c r="K188"/>
  <c r="BE188"/>
  <c i="13" r="K88"/>
  <c r="BE88"/>
  <c r="BK108"/>
  <c r="K96"/>
  <c r="BE96"/>
  <c r="K110"/>
  <c r="BE110"/>
  <c r="F39"/>
  <c i="1" r="BD69"/>
  <c i="14" r="BK94"/>
  <c r="F38"/>
  <c i="1" r="BC70"/>
  <c i="15" r="K99"/>
  <c r="BE99"/>
  <c r="K38"/>
  <c i="1" r="AY71"/>
  <c i="15" r="BK105"/>
  <c i="16" r="K91"/>
  <c r="BE91"/>
  <c r="BK88"/>
  <c r="F41"/>
  <c i="1" r="BF72"/>
  <c l="1" r="AG60"/>
  <c i="2" r="BK81"/>
  <c r="K81"/>
  <c i="3" r="BK87"/>
  <c r="K87"/>
  <c i="4" r="BK87"/>
  <c r="K87"/>
  <c r="K65"/>
  <c i="7" r="BK81"/>
  <c r="K81"/>
  <c r="K61"/>
  <c i="8" r="BK87"/>
  <c r="K87"/>
  <c r="K65"/>
  <c i="5" r="BK87"/>
  <c r="K87"/>
  <c i="9" r="BK87"/>
  <c r="K87"/>
  <c r="K65"/>
  <c i="15" r="BK87"/>
  <c r="K87"/>
  <c i="11" r="BK87"/>
  <c r="K87"/>
  <c i="12" r="BK81"/>
  <c r="K81"/>
  <c r="K61"/>
  <c i="10" r="BK87"/>
  <c r="K87"/>
  <c i="13" r="BK87"/>
  <c r="K87"/>
  <c i="14" r="BK87"/>
  <c r="K87"/>
  <c r="K65"/>
  <c i="16" r="BK87"/>
  <c r="K87"/>
  <c r="K65"/>
  <c i="1" r="AT67"/>
  <c i="3" r="K34"/>
  <c i="1" r="AG57"/>
  <c i="5" r="K34"/>
  <c i="1" r="AG59"/>
  <c i="11" r="K34"/>
  <c i="1" r="AG66"/>
  <c i="2" r="F35"/>
  <c i="1" r="BB56"/>
  <c i="9" r="F37"/>
  <c i="1" r="BB64"/>
  <c i="11" r="F37"/>
  <c i="1" r="BB66"/>
  <c i="12" r="F35"/>
  <c i="1" r="BB68"/>
  <c r="AW61"/>
  <c i="2" r="K35"/>
  <c i="1" r="AX56"/>
  <c r="AV56"/>
  <c i="7" r="K35"/>
  <c i="1" r="AX62"/>
  <c r="AV62"/>
  <c i="15" r="K37"/>
  <c i="1" r="AX71"/>
  <c r="AV71"/>
  <c r="AW55"/>
  <c i="15" r="K34"/>
  <c i="1" r="AG71"/>
  <c r="AS55"/>
  <c i="13" r="K34"/>
  <c i="1" r="AG69"/>
  <c r="AW67"/>
  <c i="3" r="K37"/>
  <c i="1" r="AX57"/>
  <c r="AV57"/>
  <c r="AN57"/>
  <c i="5" r="K37"/>
  <c i="1" r="AX59"/>
  <c r="AV59"/>
  <c r="AN59"/>
  <c r="BE55"/>
  <c r="BA55"/>
  <c i="7" r="F35"/>
  <c i="1" r="BB62"/>
  <c i="15" r="F37"/>
  <c i="1" r="BB71"/>
  <c r="BE67"/>
  <c r="BA67"/>
  <c i="2" r="K32"/>
  <c i="1" r="AG56"/>
  <c i="10" r="K34"/>
  <c i="1" r="AG65"/>
  <c r="AS61"/>
  <c i="3" r="F37"/>
  <c i="1" r="BB57"/>
  <c i="6" r="K37"/>
  <c i="1" r="AX60"/>
  <c r="AV60"/>
  <c r="AN60"/>
  <c r="BF55"/>
  <c r="BD55"/>
  <c r="AZ55"/>
  <c r="AV63"/>
  <c i="10" r="K37"/>
  <c i="1" r="AX65"/>
  <c r="AV65"/>
  <c r="AN65"/>
  <c r="BE61"/>
  <c r="BA61"/>
  <c r="BD61"/>
  <c r="AZ61"/>
  <c i="13" r="K37"/>
  <c i="1" r="AX69"/>
  <c r="AV69"/>
  <c r="AN69"/>
  <c i="14" r="F37"/>
  <c i="1" r="BB70"/>
  <c r="BF67"/>
  <c r="BD67"/>
  <c r="AZ67"/>
  <c r="AT61"/>
  <c r="AT55"/>
  <c r="AT54"/>
  <c i="4" r="K37"/>
  <c i="1" r="AX58"/>
  <c r="AV58"/>
  <c i="5" r="F37"/>
  <c i="1" r="BB59"/>
  <c i="6" r="F37"/>
  <c i="1" r="BB60"/>
  <c r="BC55"/>
  <c i="8" r="F37"/>
  <c i="1" r="BB63"/>
  <c i="9" r="K37"/>
  <c i="1" r="AX64"/>
  <c r="AV64"/>
  <c i="11" r="K37"/>
  <c i="1" r="AX66"/>
  <c r="AV66"/>
  <c r="AN66"/>
  <c r="BC61"/>
  <c r="AY61"/>
  <c i="13" r="F37"/>
  <c i="1" r="BB69"/>
  <c i="14" r="K37"/>
  <c i="1" r="AX70"/>
  <c r="AV70"/>
  <c i="16" r="F37"/>
  <c i="1" r="BB72"/>
  <c i="16" r="K37"/>
  <c i="1" r="AX72"/>
  <c r="AV72"/>
  <c i="10" r="F37"/>
  <c i="1" r="BB65"/>
  <c r="BF61"/>
  <c i="12" r="K35"/>
  <c i="1" r="AX68"/>
  <c r="AV68"/>
  <c r="BC67"/>
  <c r="AY67"/>
  <c i="5" l="1" r="K65"/>
  <c i="2" r="K61"/>
  <c i="13" r="K65"/>
  <c i="11" r="K65"/>
  <c i="15" r="K65"/>
  <c i="3" r="K65"/>
  <c i="10" r="K65"/>
  <c i="15" r="K43"/>
  <c i="13" r="K43"/>
  <c i="11" r="K43"/>
  <c i="10" r="K43"/>
  <c i="6" r="K43"/>
  <c i="5" r="K43"/>
  <c i="3" r="K43"/>
  <c i="2" r="K41"/>
  <c i="1" r="AN56"/>
  <c r="AN71"/>
  <c r="AW54"/>
  <c r="AS54"/>
  <c i="12" r="K32"/>
  <c i="1" r="AG68"/>
  <c i="14" r="K34"/>
  <c i="1" r="AG70"/>
  <c r="BB61"/>
  <c r="AX61"/>
  <c r="AV61"/>
  <c i="8" r="K34"/>
  <c i="1" r="AG63"/>
  <c i="9" r="K34"/>
  <c i="1" r="AG64"/>
  <c i="7" r="K32"/>
  <c i="1" r="AG62"/>
  <c r="BB67"/>
  <c r="AX67"/>
  <c r="AV67"/>
  <c i="16" r="K34"/>
  <c i="1" r="AG72"/>
  <c i="4" r="K34"/>
  <c i="1" r="AG58"/>
  <c r="AG55"/>
  <c r="BB55"/>
  <c r="BF54"/>
  <c r="W33"/>
  <c r="BE54"/>
  <c r="W32"/>
  <c r="BD54"/>
  <c r="AZ54"/>
  <c r="AY55"/>
  <c r="BC54"/>
  <c r="W30"/>
  <c i="14" l="1" r="K43"/>
  <c i="9" r="K43"/>
  <c i="4" r="K43"/>
  <c i="7" r="K41"/>
  <c i="12" r="K41"/>
  <c i="16" r="K43"/>
  <c i="8" r="K43"/>
  <c i="1" r="AN62"/>
  <c r="AN63"/>
  <c r="AN58"/>
  <c r="AN64"/>
  <c r="AN70"/>
  <c r="AN72"/>
  <c r="AN68"/>
  <c r="AG67"/>
  <c r="AY54"/>
  <c r="AK30"/>
  <c r="BA54"/>
  <c r="AG61"/>
  <c r="W31"/>
  <c r="AX55"/>
  <c r="AV55"/>
  <c r="AN55"/>
  <c r="BB54"/>
  <c r="AX54"/>
  <c r="AK29"/>
  <c l="1" r="AN61"/>
  <c r="AN67"/>
  <c r="AG54"/>
  <c r="AV54"/>
  <c r="W29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<sst xmlns="http://schemas.openxmlformats.org/spreadsheetml/2006/main">
  <si>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</si>
  <si>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</si>
  <si>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</si>
  <si>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</si>
  <si>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</si>
  <si>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</si>
  <si>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{7ba59aaa-9561-4278-845a-8411d368fccc}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</si>
  <si>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</si>
  <si>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</si>
  <si>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</si>
  <si>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</si>
  <si>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</si>
  <si>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</si>
  <si>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</si>
  <si>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</si>
  <si>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117-3198-21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</si>
  <si>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</si>
  <si>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</si>
  <si>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 xml:space="preserve">Výsadba LBC Žerotín, LBK10 a IP24 v  k.ú. Měnín</t>
  </si>
  <si>
    <t>KSO:</t>
  </si>
  <si>
    <t/>
  </si>
  <si>
    <t>CC-CZ:</t>
  </si>
  <si>
    <t>Místo:</t>
  </si>
  <si>
    <t>k.ú. Měnín</t>
  </si>
  <si>
    <t>Datum:</t>
  </si>
  <si>
    <t>8. 7. 2025</t>
  </si>
  <si>
    <t>Zadavatel:</t>
  </si>
  <si>
    <t>IČ:</t>
  </si>
  <si>
    <t>01312774</t>
  </si>
  <si>
    <t>ČR-Státní pozemkový úřad</t>
  </si>
  <si>
    <t>DIČ:</t>
  </si>
  <si>
    <t>Účastník:</t>
  </si>
  <si>
    <t>Vyplň údaj</t>
  </si>
  <si>
    <t>Projektant:</t>
  </si>
  <si>
    <t>41601483</t>
  </si>
  <si>
    <t>Agroprojekt PSO s.r.o.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</si>
  <si>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</si>
  <si>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</si>
  <si>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</si>
  <si>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</si>
  <si>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</si>
  <si>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</si>
  <si>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</si>
  <si>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</si>
  <si>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</si>
  <si>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</si>
  <si>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</si>
  <si>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</si>
  <si>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</si>
  <si>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</si>
  <si>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</si>
  <si>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</si>
  <si>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</si>
  <si>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</si>
  <si>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</si>
  <si>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</si>
  <si>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</si>
  <si>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</si>
  <si>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</si>
  <si>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</si>
  <si>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</si>
  <si>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</si>
  <si>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</si>
  <si>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</si>
  <si>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</si>
  <si>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</si>
  <si>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</si>
  <si>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</si>
  <si>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</si>
  <si>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</si>
  <si>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</si>
  <si>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</si>
  <si>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</si>
  <si>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</si>
  <si>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</si>
  <si>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</si>
  <si>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</si>
  <si>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</si>
  <si>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</si>
  <si>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</si>
  <si>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Větrolam IP 24</t>
  </si>
  <si>
    <t>STA</t>
  </si>
  <si>
    <t>1</t>
  </si>
  <si>
    <t>{260f4493-23d8-4d1a-864e-7a6dced2429c}</t>
  </si>
  <si>
    <t>2</t>
  </si>
  <si>
    <t>/</t>
  </si>
  <si>
    <t>Soupis</t>
  </si>
  <si>
    <t>###NOINSERT###</t>
  </si>
  <si>
    <t>SO-011</t>
  </si>
  <si>
    <t>1. rok pěstební péče</t>
  </si>
  <si>
    <t>{11d74bf8-c56e-417d-ba58-369372bfa213}</t>
  </si>
  <si>
    <t>SO-012</t>
  </si>
  <si>
    <t>2. rok pěstební péče</t>
  </si>
  <si>
    <t>{93831f6f-fe9f-4b44-b920-237c005f0793}</t>
  </si>
  <si>
    <t>SO-013</t>
  </si>
  <si>
    <t>3. rok pěstební péče</t>
  </si>
  <si>
    <t>{2b3d5e07-f426-4747-850c-557497b92e06}</t>
  </si>
  <si>
    <t>VRN - vedlejší rozpočtové náklady</t>
  </si>
  <si>
    <t>{b9f85ce1-c674-47e4-8ccb-3c4c71274ee8}</t>
  </si>
  <si>
    <t>SO-02</t>
  </si>
  <si>
    <t>Biokoridor LBK 10</t>
  </si>
  <si>
    <t>{15738fe0-5951-4147-ab5a-23c5d7fb7e17}</t>
  </si>
  <si>
    <t>SO-021</t>
  </si>
  <si>
    <t>{cb8ce5be-6bb7-4407-b6f6-78543ee65ae8}</t>
  </si>
  <si>
    <t>SO-022</t>
  </si>
  <si>
    <t>{327a5059-a895-4437-a924-d8014ab679f0}</t>
  </si>
  <si>
    <t>SO-023</t>
  </si>
  <si>
    <t>{dac5c1b7-2641-4a58-93ad-353ced87a70b}</t>
  </si>
  <si>
    <t>VRN - Vedlejší rozpčtové náklady</t>
  </si>
  <si>
    <t>{46d89089-8ad6-444b-94d6-d700191caabc}</t>
  </si>
  <si>
    <t>SO-04</t>
  </si>
  <si>
    <t>Biocentrum LBC Žerotín</t>
  </si>
  <si>
    <t>{3bfa69dc-b175-406b-9982-8beb9d752cd4}</t>
  </si>
  <si>
    <t>SO-041</t>
  </si>
  <si>
    <t>{38d4d6ea-1fef-43c5-9cab-447ce5a7d778}</t>
  </si>
  <si>
    <t>SO-042</t>
  </si>
  <si>
    <t>{8da0858e-4642-415a-9bde-2c2502ab91a3}</t>
  </si>
  <si>
    <t>SO-043</t>
  </si>
  <si>
    <t>{d7801338-9b64-423c-9da6-adb9e21440b5}</t>
  </si>
  <si>
    <t>VRN - Vedlejší rozpočtové náklady</t>
  </si>
  <si>
    <t>{e3e0d9df-b4c1-40eb-8220-b5bd2931b5c2}</t>
  </si>
  <si>
    <t>KRYCÍ LIST SOUPISU PRACÍ</t>
  </si>
  <si>
    <t>Objekt:</t>
  </si>
  <si>
    <t>SO-01 - Větrolam IP 24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</si>
  <si>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</si>
  <si>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</si>
  <si>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</si>
  <si>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</si>
  <si>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</si>
  <si>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</si>
  <si>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</si>
  <si>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</si>
  <si>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</si>
  <si>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</si>
  <si>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</si>
  <si>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</si>
  <si>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</si>
  <si>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</si>
  <si>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</si>
  <si>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</si>
  <si>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</si>
  <si>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</si>
  <si>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</si>
  <si>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</si>
  <si>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</si>
  <si>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</si>
  <si>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</si>
  <si>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</si>
  <si>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</si>
  <si>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</si>
  <si>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184802111</t>
  </si>
  <si>
    <t>Chemické odplevelení půdy před založením kultury, trávníku nebo zpevněných ploch o výměře jednotlivě přes 20 m2 v rovině nebo na svahu do 1:5 postřikem na široko</t>
  </si>
  <si>
    <t>m2</t>
  </si>
  <si>
    <t>CS ÚRS 2021 02</t>
  </si>
  <si>
    <t>4</t>
  </si>
  <si>
    <t>ROZPOCET</t>
  </si>
  <si>
    <t>935042426</t>
  </si>
  <si>
    <t>Online PSC</t>
  </si>
  <si>
    <t>https://podminky.urs.cz/item/CS_URS_2021_02/184802111</t>
  </si>
  <si>
    <t>183403112</t>
  </si>
  <si>
    <t>Obdělání půdy oráním hl. přes 100 do 200 mm v rovině nebo na svahu do 1:5</t>
  </si>
  <si>
    <t>CS ÚRS 2025 01</t>
  </si>
  <si>
    <t>305621833</t>
  </si>
  <si>
    <t>https://podminky.urs.cz/item/CS_URS_2025_01/183403112</t>
  </si>
  <si>
    <t>3</t>
  </si>
  <si>
    <t>183403151</t>
  </si>
  <si>
    <t>Obdělání půdy smykováním v rovině nebo na svahu do 1:5</t>
  </si>
  <si>
    <t>-1500305930</t>
  </si>
  <si>
    <t>https://podminky.urs.cz/item/CS_URS_2025_01/183403151</t>
  </si>
  <si>
    <t>183403152</t>
  </si>
  <si>
    <t>Obdělání půdy vláčením v rovině nebo na svahu do 1:5</t>
  </si>
  <si>
    <t>109532214</t>
  </si>
  <si>
    <t>https://podminky.urs.cz/item/CS_URS_2025_01/183403152</t>
  </si>
  <si>
    <t>5</t>
  </si>
  <si>
    <t>181451121</t>
  </si>
  <si>
    <t>Založení trávníku na půdě předem připravené plochy přes 1000 m2 výsevem včetně utažení lučního v rovině nebo na svahu do 1:5</t>
  </si>
  <si>
    <t>1251807031</t>
  </si>
  <si>
    <t>https://podminky.urs.cz/item/CS_URS_2025_01/181451121</t>
  </si>
  <si>
    <t>6</t>
  </si>
  <si>
    <t>M</t>
  </si>
  <si>
    <t>00572472</t>
  </si>
  <si>
    <t>osivo směs travní krajinná-rovinná</t>
  </si>
  <si>
    <t>kg</t>
  </si>
  <si>
    <t>8</t>
  </si>
  <si>
    <t>1769930065</t>
  </si>
  <si>
    <t>VV</t>
  </si>
  <si>
    <t>"travní směs viz TZ" (3210)/100*2,5</t>
  </si>
  <si>
    <t>7</t>
  </si>
  <si>
    <t>111151231</t>
  </si>
  <si>
    <t>Pokosení trávníku při souvislé ploše přes 1000 do 10000 m2 lučního v rovině nebo svahu do 1:5</t>
  </si>
  <si>
    <t>1567538399</t>
  </si>
  <si>
    <t>https://podminky.urs.cz/item/CS_URS_2025_01/111151231</t>
  </si>
  <si>
    <t>"první seč v rámci založení" 3210</t>
  </si>
  <si>
    <t>Součet</t>
  </si>
  <si>
    <t>171201211_R</t>
  </si>
  <si>
    <t>Poplatek za uložení shrabku v kompostárně</t>
  </si>
  <si>
    <t>t</t>
  </si>
  <si>
    <t>-864722230</t>
  </si>
  <si>
    <t>(3210)/10000*15</t>
  </si>
  <si>
    <t>9</t>
  </si>
  <si>
    <t>185802113</t>
  </si>
  <si>
    <t>Hnojení půdy nebo trávníku v rovině nebo na svahu do 1:5 umělým hnojivem na široko</t>
  </si>
  <si>
    <t>1559214235</t>
  </si>
  <si>
    <t>https://podminky.urs.cz/item/CS_URS_2025_01/185802113</t>
  </si>
  <si>
    <t>"použití v ploše výsadbových řad +0,5m na každou stranu od krajní řady; plošně 100g/m2" (7*300)*0,0001</t>
  </si>
  <si>
    <t>10</t>
  </si>
  <si>
    <t>251111110_R</t>
  </si>
  <si>
    <t>půdní kondicionér</t>
  </si>
  <si>
    <t>-1642752737</t>
  </si>
  <si>
    <t>"půdní kondicionér 100g/m2 viz TZ" (7*300)*0,0001*1000</t>
  </si>
  <si>
    <t>11</t>
  </si>
  <si>
    <t>185802114</t>
  </si>
  <si>
    <t>Hnojení půdy nebo trávníku v rovině nebo na svahu do 1:5 umělým hnojivem s rozdělením k jednotlivým rostlinám</t>
  </si>
  <si>
    <t>-1234036747</t>
  </si>
  <si>
    <t>https://podminky.urs.cz/item/CS_URS_2025_01/185802114</t>
  </si>
  <si>
    <t>"50 dkg/ks nebo odpovídající množství tablet" (923)*50/1000000</t>
  </si>
  <si>
    <t>12</t>
  </si>
  <si>
    <t>25191155_R</t>
  </si>
  <si>
    <t>hnojivo průmyslové</t>
  </si>
  <si>
    <t>-1199019324</t>
  </si>
  <si>
    <t>(923)*50/1000</t>
  </si>
  <si>
    <t>13</t>
  </si>
  <si>
    <t>183101113</t>
  </si>
  <si>
    <t>Hloubení jamek pro vysazování rostlin v zemině skupiny 1 až 4 bez výměny půdy v rovině nebo na svahu do 1:5, objemu přes 0,02 do 0,05 m3</t>
  </si>
  <si>
    <t>kus</t>
  </si>
  <si>
    <t>1684146752</t>
  </si>
  <si>
    <t>https://podminky.urs.cz/item/CS_URS_2025_01/183101113</t>
  </si>
  <si>
    <t>"Stromy, keře" 310+613</t>
  </si>
  <si>
    <t>14</t>
  </si>
  <si>
    <t>184102110</t>
  </si>
  <si>
    <t>Výsadba dřeviny s balem do předem vyhloubené jamky se zalitím v rovině nebo na svahu do 1:5, při průměru balu do 100 mm</t>
  </si>
  <si>
    <t>-395004274</t>
  </si>
  <si>
    <t>https://podminky.urs.cz/item/CS_URS_2025_01/184102110</t>
  </si>
  <si>
    <t>"keře" 613</t>
  </si>
  <si>
    <t>184102111</t>
  </si>
  <si>
    <t>Výsadba dřeviny s balem do předem vyhloubené jamky se zalitím v rovině nebo na svahu do 1:5, při průměru balu přes 100 do 200 mm</t>
  </si>
  <si>
    <t>1839135832</t>
  </si>
  <si>
    <t>https://podminky.urs.cz/item/CS_URS_2025_01/184102111</t>
  </si>
  <si>
    <t>"stromy listnaté" 613</t>
  </si>
  <si>
    <t>16</t>
  </si>
  <si>
    <t>0265320_D</t>
  </si>
  <si>
    <t>Acer campestre (javor babyka); 125-150 cm; KK</t>
  </si>
  <si>
    <t>-1539395880</t>
  </si>
  <si>
    <t>17</t>
  </si>
  <si>
    <t>0265301_D</t>
  </si>
  <si>
    <t>Carpinus betulus (habr obecný); 125-150 cm; KK</t>
  </si>
  <si>
    <t>-952257401</t>
  </si>
  <si>
    <t>18</t>
  </si>
  <si>
    <t>0265303_D</t>
  </si>
  <si>
    <t>Quercus petraea (dub zimní); 125-150 cm; KK</t>
  </si>
  <si>
    <t>1081934901</t>
  </si>
  <si>
    <t>19</t>
  </si>
  <si>
    <t>0265304_D</t>
  </si>
  <si>
    <t>Sorbus torminalis (jeřáb břek); 125-150 cm; KK</t>
  </si>
  <si>
    <t>1889509669</t>
  </si>
  <si>
    <t>20</t>
  </si>
  <si>
    <t>0265306_D</t>
  </si>
  <si>
    <t>Tilia cordata (lípa malolistá); 125-150 cm; KK</t>
  </si>
  <si>
    <t>1226945918</t>
  </si>
  <si>
    <t>0265161_D</t>
  </si>
  <si>
    <t>Cornus sanguinea (svída obecná); 40-60 cm; KK</t>
  </si>
  <si>
    <t>2090448068</t>
  </si>
  <si>
    <t>22</t>
  </si>
  <si>
    <t>0265172_D</t>
  </si>
  <si>
    <t>Euonymus europaeus (brslen evropský); 40-60 cm; KK</t>
  </si>
  <si>
    <t>1196112590</t>
  </si>
  <si>
    <t>23</t>
  </si>
  <si>
    <t>0265163_D</t>
  </si>
  <si>
    <t>Lonicera xylosteum (zimolez obecný); 40-60 cm; KK</t>
  </si>
  <si>
    <t>-1552295203</t>
  </si>
  <si>
    <t>24</t>
  </si>
  <si>
    <t>0265169_D</t>
  </si>
  <si>
    <t>Viburnum opulus (kalina obecná); 40-60 cm; KK</t>
  </si>
  <si>
    <t>-1938956172</t>
  </si>
  <si>
    <t>25</t>
  </si>
  <si>
    <t>0265162_D</t>
  </si>
  <si>
    <t>Ligustrum vulgare (ptačí zob); 40-60 cm; KK</t>
  </si>
  <si>
    <t>-240561764</t>
  </si>
  <si>
    <t>26</t>
  </si>
  <si>
    <t>184215112</t>
  </si>
  <si>
    <t>Ukotvení dřeviny kůly v rovině nebo na svahu do 1:5 jedním kůlem, délky přes 1 do 2 m</t>
  </si>
  <si>
    <t>-919100211</t>
  </si>
  <si>
    <t>https://podminky.urs.cz/item/CS_URS_2025_01/184215112</t>
  </si>
  <si>
    <t>"všechny dřeviny včetně keřů - kůl signalizační viz TZ" 310+613</t>
  </si>
  <si>
    <t>27</t>
  </si>
  <si>
    <t>60591253_d</t>
  </si>
  <si>
    <t>kůl vyvazovací dřevěný impregnovaný D 8cm dl 1,5m</t>
  </si>
  <si>
    <t>-1706925368</t>
  </si>
  <si>
    <t>"lze použít i hranol odpovédající velikosti - kůl má především funkci signalizační viz TZ" 310+613</t>
  </si>
  <si>
    <t>28</t>
  </si>
  <si>
    <t>184813121</t>
  </si>
  <si>
    <t>Ochrana dřevin před okusem zvěří ručně v rovině nebo ve svahu do 1:5, pletivem, výšky do 2 m</t>
  </si>
  <si>
    <t>2098296358</t>
  </si>
  <si>
    <t>https://podminky.urs.cz/item/CS_URS_2025_01/184813121</t>
  </si>
  <si>
    <t>29</t>
  </si>
  <si>
    <t>184813133</t>
  </si>
  <si>
    <t>Ochrana dřevin před okusem zvěří chemicky nátěrem, v rovině nebo ve svahu do 1:5 listnatých, výšky do 70 cm</t>
  </si>
  <si>
    <t>100 kus</t>
  </si>
  <si>
    <t>671471060</t>
  </si>
  <si>
    <t>https://podminky.urs.cz/item/CS_URS_2025_01/184813133</t>
  </si>
  <si>
    <t>(613)/100</t>
  </si>
  <si>
    <t>30</t>
  </si>
  <si>
    <t>184813134</t>
  </si>
  <si>
    <t>Ochrana dřevin před okusem zvěří chemicky nátěrem, v rovině nebo ve svahu do 1:5 listnatých, výšky přes 70 cm</t>
  </si>
  <si>
    <t>215963286</t>
  </si>
  <si>
    <t>https://podminky.urs.cz/item/CS_URS_2025_01/184813134</t>
  </si>
  <si>
    <t>(58)/100</t>
  </si>
  <si>
    <t>31</t>
  </si>
  <si>
    <t>184911421</t>
  </si>
  <si>
    <t>Mulčování vysazených rostlin mulčovací kůrou, tl. do 100 mm v rovině nebo na svahu do 1:5</t>
  </si>
  <si>
    <t>-600203330</t>
  </si>
  <si>
    <t>https://podminky.urs.cz/item/CS_URS_2025_01/184911421</t>
  </si>
  <si>
    <t>32</t>
  </si>
  <si>
    <t>103911001_R</t>
  </si>
  <si>
    <t xml:space="preserve">štěpka mulčovací VL </t>
  </si>
  <si>
    <t>m3</t>
  </si>
  <si>
    <t>1006924438</t>
  </si>
  <si>
    <t>923/10</t>
  </si>
  <si>
    <t>33</t>
  </si>
  <si>
    <t>185804312</t>
  </si>
  <si>
    <t>Zalití rostlin vodou plochy záhonů jednotlivě přes 20 m2</t>
  </si>
  <si>
    <t>-198731932</t>
  </si>
  <si>
    <t>https://podminky.urs.cz/item/CS_URS_2025_01/185804312</t>
  </si>
  <si>
    <t>"soliterní stromy 30l, stromy 15l a keře 5l (2x)" (0*0,03+(310)*0,015+(613)*0,005)*2</t>
  </si>
  <si>
    <t>34</t>
  </si>
  <si>
    <t>185851121</t>
  </si>
  <si>
    <t>Dovoz vody pro zálivku rostlin na vzdálenost do 1000 m</t>
  </si>
  <si>
    <t>-1773546154</t>
  </si>
  <si>
    <t>https://podminky.urs.cz/item/CS_URS_2025_01/185851121</t>
  </si>
  <si>
    <t>35</t>
  </si>
  <si>
    <t>185851129</t>
  </si>
  <si>
    <t>Dovoz vody pro zálivku rostlin Příplatek k ceně za každých dalších i započatých 1000 m</t>
  </si>
  <si>
    <t>1020157893</t>
  </si>
  <si>
    <t>https://podminky.urs.cz/item/CS_URS_2025_01/185851129</t>
  </si>
  <si>
    <t>"+ 4km" 4*15,43</t>
  </si>
  <si>
    <t>36</t>
  </si>
  <si>
    <t>348951250_R</t>
  </si>
  <si>
    <t xml:space="preserve">Oplocení lesních kultur dřevěnými kůly hoblovanými, bez impregnace, nebo odkorněnými s impregnací, v osové vzdálenosti 3 m, v oplocení výšky 1,6 m, s drátěným pletivem </t>
  </si>
  <si>
    <t>m</t>
  </si>
  <si>
    <t>-129211573</t>
  </si>
  <si>
    <t>37</t>
  </si>
  <si>
    <t>348952262</t>
  </si>
  <si>
    <t>Osazení oplocení lesních kultur vrata z plotových tyček výšky do 1,5 m plochy přes 2 do 10 m2</t>
  </si>
  <si>
    <t>2067942774</t>
  </si>
  <si>
    <t>https://podminky.urs.cz/item/CS_URS_2025_01/348952262</t>
  </si>
  <si>
    <t>"1ks bran šířky cca 4m" 2*4</t>
  </si>
  <si>
    <t>38</t>
  </si>
  <si>
    <t>R konstrukce</t>
  </si>
  <si>
    <t>Přelez tvaru "A" z dřevěných kuláčů přes oplocenku u každé brány v 1,6 m; zřízení, včetně materiálu</t>
  </si>
  <si>
    <t>ks</t>
  </si>
  <si>
    <t>-1545478560</t>
  </si>
  <si>
    <t>39</t>
  </si>
  <si>
    <t>998231311</t>
  </si>
  <si>
    <t>Přesun hmot pro sadovnické a krajinářské úpravy strojně dopravní vzdálenost do 5000 m</t>
  </si>
  <si>
    <t>1380137915</t>
  </si>
  <si>
    <t>https://podminky.urs.cz/item/CS_URS_2025_01/998231311</t>
  </si>
  <si>
    <t>Soupis:</t>
  </si>
  <si>
    <t>SO-011 - 1. rok pěstební péče</t>
  </si>
  <si>
    <t>184851256</t>
  </si>
  <si>
    <t>Strojní ožínání sazenic celoplošné sklon do 1:5 při viditelnosti střední, výšky od 30 do 60 cm</t>
  </si>
  <si>
    <t>ha</t>
  </si>
  <si>
    <t>2050434769</t>
  </si>
  <si>
    <t>https://podminky.urs.cz/item/CS_URS_2025_01/184851256</t>
  </si>
  <si>
    <t>"ožínání plošných výsadeb (celé oplocenky) 3x ročně" 9749*3*0,0001</t>
  </si>
  <si>
    <t>184911111</t>
  </si>
  <si>
    <t>Znovuuvázání dřeviny jedním úvazkem ke stávajícímu kůlu</t>
  </si>
  <si>
    <t>-133188364</t>
  </si>
  <si>
    <t>https://podminky.urs.cz/item/CS_URS_2025_01/184911111</t>
  </si>
  <si>
    <t>"1x ročně kontrola všech stromů jednotlivě" 310</t>
  </si>
  <si>
    <t>184808211</t>
  </si>
  <si>
    <t>Ochrana sazenic proti škodám zvěří nátěrem nebo postřikem ochranným prostředkem</t>
  </si>
  <si>
    <t>66893064</t>
  </si>
  <si>
    <t>https://podminky.urs.cz/item/CS_URS_2025_01/184808211</t>
  </si>
  <si>
    <t>"1x ročně" 310+613</t>
  </si>
  <si>
    <t>2060330592</t>
  </si>
  <si>
    <t>"soliterní stromy 30l, stromy 15l a keře 5l (10x)" (0*0,03+(310)*0,015+(613)*0,005)*10</t>
  </si>
  <si>
    <t>-178547919</t>
  </si>
  <si>
    <t>-444476710</t>
  </si>
  <si>
    <t>"+ 4km" 4*77,15</t>
  </si>
  <si>
    <t>SO-012 - 2. rok pěstební péče</t>
  </si>
  <si>
    <t>-2029921030</t>
  </si>
  <si>
    <t>"ožínání plošných výsadeb (celé oplocenky) 2x ročně" 9749*2*0,0001</t>
  </si>
  <si>
    <t>-1732497136</t>
  </si>
  <si>
    <t>-1399585442</t>
  </si>
  <si>
    <t>1426955857</t>
  </si>
  <si>
    <t>"soliterní stromy 30l, stromy 15l a keře 5l (6x)" (0*0,03+(310)*0,015+(613)*0,005)*6</t>
  </si>
  <si>
    <t>1116837219</t>
  </si>
  <si>
    <t>-965483776</t>
  </si>
  <si>
    <t>"+ 4km" 4*46,29</t>
  </si>
  <si>
    <t>SO-013 - 3. rok pěstební péče</t>
  </si>
  <si>
    <t>-1783237857</t>
  </si>
  <si>
    <t>1712161038</t>
  </si>
  <si>
    <t>-1710550168</t>
  </si>
  <si>
    <t>-1799758877</t>
  </si>
  <si>
    <t>809012534</t>
  </si>
  <si>
    <t>2118828246</t>
  </si>
  <si>
    <t>184806111</t>
  </si>
  <si>
    <t>Řez stromů, keřů nebo růží průklestem stromů netrnitých, o průměru koruny do 2 m</t>
  </si>
  <si>
    <t>-1443818329</t>
  </si>
  <si>
    <t>https://podminky.urs.cz/item/CS_URS_2025_01/184806111</t>
  </si>
  <si>
    <t>"cca 1/3 stromů" 103</t>
  </si>
  <si>
    <t>SO-01 - VRN - vedlejší rozpočtové náklady</t>
  </si>
  <si>
    <t>R001</t>
  </si>
  <si>
    <t>Archeologická činnost bez rozlišení</t>
  </si>
  <si>
    <t>soubor</t>
  </si>
  <si>
    <t>1024</t>
  </si>
  <si>
    <t>-877716373</t>
  </si>
  <si>
    <t>P</t>
  </si>
  <si>
    <t>Poznámka k položce:_x000d_
průzkum při výkopových pracech, závěrečná zpráva</t>
  </si>
  <si>
    <t>R004</t>
  </si>
  <si>
    <t>Vytýčení stavby odborně způsobilou osobou v oboru zeměměřičství, včetně vytýčení hranic pozemků</t>
  </si>
  <si>
    <t>kpl</t>
  </si>
  <si>
    <t>-691990907</t>
  </si>
  <si>
    <t>R005</t>
  </si>
  <si>
    <t>Zřízení a umístění informační tabule</t>
  </si>
  <si>
    <t>1261351316</t>
  </si>
  <si>
    <t>R007</t>
  </si>
  <si>
    <t>Zpracování a předání dokumentace skutečného provedení stavby objednateli pro celou stavbu</t>
  </si>
  <si>
    <t>1136698106</t>
  </si>
  <si>
    <t>SO-02 - Biokoridor LBK 10</t>
  </si>
  <si>
    <t>183911133</t>
  </si>
  <si>
    <t>Dendrologický průzkum stromu prováděný ze země s počtem kontrolovaných jedinců přes 10 stromů</t>
  </si>
  <si>
    <t>1857663443</t>
  </si>
  <si>
    <t>https://podminky.urs.cz/item/CS_URS_2025_01/183911133</t>
  </si>
  <si>
    <t>"vyhodnocení dřevin před kácením, zjištění hnízdních dutin, osídlení dřevin, vyhodnocení termínu a postupu kácení" 33</t>
  </si>
  <si>
    <t>112151115</t>
  </si>
  <si>
    <t>Pokácení stromu směrové v celku s odřezáním kmene a s odvětvením průměru kmene přes 500 do 600 mm</t>
  </si>
  <si>
    <t>-1674669926</t>
  </si>
  <si>
    <t>https://podminky.urs.cz/item/CS_URS_2025_01/112151115</t>
  </si>
  <si>
    <t>"strom č. 25" 1</t>
  </si>
  <si>
    <t>112151116</t>
  </si>
  <si>
    <t>Pokácení stromu směrové v celku s odřezáním kmene a s odvětvením průměru kmene přes 600 do 700 mm</t>
  </si>
  <si>
    <t>-131955548</t>
  </si>
  <si>
    <t>https://podminky.urs.cz/item/CS_URS_2025_01/112151116</t>
  </si>
  <si>
    <t>"stromy č. 14 a č. 17" 2</t>
  </si>
  <si>
    <t>112151117</t>
  </si>
  <si>
    <t>Pokácení stromu směrové v celku s odřezáním kmene a s odvětvením průměru kmene přes 700 do 800 mm</t>
  </si>
  <si>
    <t>-62887181</t>
  </si>
  <si>
    <t>https://podminky.urs.cz/item/CS_URS_2025_01/112151117</t>
  </si>
  <si>
    <t>"stromy č. 18, 21, 3, 24, 24, 34, 35" 7</t>
  </si>
  <si>
    <t>112151118</t>
  </si>
  <si>
    <t>Pokácení stromu směrové v celku s odřezáním kmene a s odvětvením průměru kmene přes 800 do 900 mm</t>
  </si>
  <si>
    <t>1625218146</t>
  </si>
  <si>
    <t>https://podminky.urs.cz/item/CS_URS_2025_01/112151118</t>
  </si>
  <si>
    <t>"stromy č. 5, 6, 7, 12, 15, 20, 30" 7</t>
  </si>
  <si>
    <t>112151119</t>
  </si>
  <si>
    <t>Pokácení stromu směrové v celku s odřezáním kmene a s odvětvením průměru kmene přes 900 do 1000 mm</t>
  </si>
  <si>
    <t>-1491491249</t>
  </si>
  <si>
    <t>https://podminky.urs.cz/item/CS_URS_2025_01/112151119</t>
  </si>
  <si>
    <t>"stromy č. 27, 29, 31" 3</t>
  </si>
  <si>
    <t>112151120</t>
  </si>
  <si>
    <t>Pokácení stromu směrové v celku s odřezáním kmene a s odvětvením průměru kmene přes 1000 do 1100 mm</t>
  </si>
  <si>
    <t>-273814485</t>
  </si>
  <si>
    <t>https://podminky.urs.cz/item/CS_URS_2025_01/112151120</t>
  </si>
  <si>
    <t>"stromy č. 13, 26, 32, 36, 22 " 5</t>
  </si>
  <si>
    <t>112151121</t>
  </si>
  <si>
    <t>Pokácení stromu směrové v celku s odřezáním kmene a s odvětvením průměru kmene přes 1100 do 1200 mm</t>
  </si>
  <si>
    <t>-1942388318</t>
  </si>
  <si>
    <t>https://podminky.urs.cz/item/CS_URS_2025_01/112151121</t>
  </si>
  <si>
    <t>"stromy č. 4, 9, 13, 11" 4</t>
  </si>
  <si>
    <t>112151122</t>
  </si>
  <si>
    <t>Pokácení stromu směrové v celku s odřezáním kmene a s odvětvením průměru kmene přes 1200 do 1300 mm</t>
  </si>
  <si>
    <t>-1191336176</t>
  </si>
  <si>
    <t>https://podminky.urs.cz/item/CS_URS_2025_01/112151122</t>
  </si>
  <si>
    <t>"stromy č. 8, 10, 2" 3</t>
  </si>
  <si>
    <t>112151123</t>
  </si>
  <si>
    <t>Pokácení stromu směrové v celku s odřezáním kmene a s odvětvením průměru kmene přes 1300 do 1400 mm</t>
  </si>
  <si>
    <t>-1137866410</t>
  </si>
  <si>
    <t>https://podminky.urs.cz/item/CS_URS_2025_01/112151123</t>
  </si>
  <si>
    <t>"strom č. 37" 1</t>
  </si>
  <si>
    <t>112_R</t>
  </si>
  <si>
    <t>Odvoz a uložení částí kmene na určené místo (do 3 km), včetně větví nevhodných ke štěpkování (s uložením na hromadu)</t>
  </si>
  <si>
    <t>-848996760</t>
  </si>
  <si>
    <t>"skládkování na obecním pozemku, předpoklad cca 6 m3 štěpky z jednoho stromu" 33</t>
  </si>
  <si>
    <t>112155225_R</t>
  </si>
  <si>
    <t>Štěpkování s naložením na dopravní prostředek a odvozem do 20 km stromků a větví solitérů, průměru kmene přes 500 do 1400 mm</t>
  </si>
  <si>
    <t>198605269</t>
  </si>
  <si>
    <t>112251212</t>
  </si>
  <si>
    <t>Odstranění pařezu odfrézováním nebo odvrtáním hloubky do 200 mm na svahu přes 1:5 do 1:2</t>
  </si>
  <si>
    <t>1389665292</t>
  </si>
  <si>
    <t>https://podminky.urs.cz/item/CS_URS_2025_01/112251212</t>
  </si>
  <si>
    <t>"pařezy kácených topolů" 62</t>
  </si>
  <si>
    <t>122911111</t>
  </si>
  <si>
    <t>Odstranění vyfrézované dřevní hmoty hloubky do 200 mm v rovině nebo na svahu do 1:5</t>
  </si>
  <si>
    <t>51897682</t>
  </si>
  <si>
    <t>https://podminky.urs.cz/item/CS_URS_2025_01/122911111</t>
  </si>
  <si>
    <t>174111111</t>
  </si>
  <si>
    <t>Zásyp jam po vyfrézovaných pařezech hloubky do 200 mm v rovině nebo na svahu do 1:5</t>
  </si>
  <si>
    <t>2115638292</t>
  </si>
  <si>
    <t>https://podminky.urs.cz/item/CS_URS_2025_01/174111111</t>
  </si>
  <si>
    <t>184852237</t>
  </si>
  <si>
    <t>Řez stromů prováděný lezeckou technikou zdravotní (S-RZ), plocha koruny stromu přes 120 do 150 m2</t>
  </si>
  <si>
    <t>309932812</t>
  </si>
  <si>
    <t>https://podminky.urs.cz/item/CS_URS_2025_01/184852237</t>
  </si>
  <si>
    <t>"strom č. 38" 1</t>
  </si>
  <si>
    <t>184852241</t>
  </si>
  <si>
    <t>Řez stromů prováděný lezeckou technikou zdravotní (S-RZ), plocha koruny stromu přes 210 do 240 m2</t>
  </si>
  <si>
    <t>-1369785324</t>
  </si>
  <si>
    <t>https://podminky.urs.cz/item/CS_URS_2025_01/184852241</t>
  </si>
  <si>
    <t>"stromy č. 19 a 33" 2</t>
  </si>
  <si>
    <t>184852246</t>
  </si>
  <si>
    <t>Řez stromů prováděný lezeckou technikou zdravotní (S-RZ), plocha koruny stromu přes 360 do 390 m2</t>
  </si>
  <si>
    <t>1738996205</t>
  </si>
  <si>
    <t>https://podminky.urs.cz/item/CS_URS_2025_01/184852246</t>
  </si>
  <si>
    <t>"strom č. 1" 1</t>
  </si>
  <si>
    <t>184852254</t>
  </si>
  <si>
    <t>Řez stromů prováděný lezeckou technikou zdravotní (S-RZ), plocha koruny stromu přes 570 do 600 m2</t>
  </si>
  <si>
    <t>75309902</t>
  </si>
  <si>
    <t>https://podminky.urs.cz/item/CS_URS_2025_01/184852254</t>
  </si>
  <si>
    <t>"stromy č. 41 a 28" 2</t>
  </si>
  <si>
    <t>111111312</t>
  </si>
  <si>
    <t>Odstranění ruderálního porostu z plochy do 100 m2 na svahu přes 1:5 do 1:2</t>
  </si>
  <si>
    <t>-2017938987</t>
  </si>
  <si>
    <t>https://podminky.urs.cz/item/CS_URS_2025_01/111111312</t>
  </si>
  <si>
    <t>"část plochy č. 7 a č. 9"80</t>
  </si>
  <si>
    <t>"část plochy č. 10 a č. 11"250</t>
  </si>
  <si>
    <t>"část plochy č. 12; č. 13 a č. 14"170</t>
  </si>
  <si>
    <t>"část plochy č. 15 až č. 23"350</t>
  </si>
  <si>
    <t>111111311</t>
  </si>
  <si>
    <t>Odstranění ruderálního porostu z plochy do 100 m2 v rovině nebo na svahu do 1:5</t>
  </si>
  <si>
    <t>-1079631083</t>
  </si>
  <si>
    <t>https://podminky.urs.cz/item/CS_URS_2025_01/111111311</t>
  </si>
  <si>
    <t>"část pozemku p.č. 2620" 850</t>
  </si>
  <si>
    <t>"část pozemku p.č. 2618" 290</t>
  </si>
  <si>
    <t>"část pozemku p.č. 2522" 900</t>
  </si>
  <si>
    <t>"část pozemku p.č. 2520" 1200</t>
  </si>
  <si>
    <t>111211201</t>
  </si>
  <si>
    <t>Odstranění křovin a stromů s odstraněním kořenů ručně průměru kmene do 100 mm jakékoliv plochy v rovině nebo ve svahu o sklonu přes 1:5</t>
  </si>
  <si>
    <t>1569561848</t>
  </si>
  <si>
    <t>https://podminky.urs.cz/item/CS_URS_2025_01/111211201</t>
  </si>
  <si>
    <t>"plocha A" 300</t>
  </si>
  <si>
    <t>"plocha D, E, F, H" 150</t>
  </si>
  <si>
    <t>"plocha B, C, G" 150</t>
  </si>
  <si>
    <t>"plocha J" 550</t>
  </si>
  <si>
    <t>"plocha L" 150</t>
  </si>
  <si>
    <t>"plocha K, I" 250</t>
  </si>
  <si>
    <t>112151111</t>
  </si>
  <si>
    <t>Pokácení stromu směrové v celku s odřezáním kmene a s odvětvením průměru kmene přes 100 do 200 mm</t>
  </si>
  <si>
    <t>410757069</t>
  </si>
  <si>
    <t>https://podminky.urs.cz/item/CS_URS_2025_01/112151111</t>
  </si>
  <si>
    <t>"odstranění dřevin v porostech B, C, G, K, I" 15+10</t>
  </si>
  <si>
    <t>112155115</t>
  </si>
  <si>
    <t>Štěpkování s naložením na dopravní prostředek a odvozem do 20 km stromků a větví v zapojeném porostu, průměru kmene do 300 mm</t>
  </si>
  <si>
    <t>-1916461880</t>
  </si>
  <si>
    <t>https://podminky.urs.cz/item/CS_URS_2025_01/112155115</t>
  </si>
  <si>
    <t>111209111</t>
  </si>
  <si>
    <t>Spálení proutí, klestu z prořezávek a odstraněných křovin pro jakoukoliv dřevinu</t>
  </si>
  <si>
    <t>1710365343</t>
  </si>
  <si>
    <t>https://podminky.urs.cz/item/CS_URS_2025_01/111209111</t>
  </si>
  <si>
    <t>1550</t>
  </si>
  <si>
    <t>184806113</t>
  </si>
  <si>
    <t>Řez stromů, keřů nebo růží průklestem stromů netrnitých, o průměru koruny přes 4 do 6 m</t>
  </si>
  <si>
    <t>65171686</t>
  </si>
  <si>
    <t>https://podminky.urs.cz/item/CS_URS_2025_01/184806113</t>
  </si>
  <si>
    <t>"ošetření ponechaných keřů poškozených kácením - odhad" 100</t>
  </si>
  <si>
    <t>111251232</t>
  </si>
  <si>
    <t>Prořezávka listnatých porostů výběrem dřevin výšky přes 5 m, s ponecháním nehroubí na místě, při hustotě porostu do 50 kusů</t>
  </si>
  <si>
    <t>ar</t>
  </si>
  <si>
    <t>-2049829060</t>
  </si>
  <si>
    <t>https://podminky.urs.cz/item/CS_URS_2025_01/111251232</t>
  </si>
  <si>
    <t>"porost C" 3,7</t>
  </si>
  <si>
    <t>185811161</t>
  </si>
  <si>
    <t>Shrabání listí ručně nebo strojně souvislé plochy do 1000 m2 s pokryvnými rostlinami na svahu přes 1:5 do 1:2, ve vrstvě do 50 mm</t>
  </si>
  <si>
    <t>91051328</t>
  </si>
  <si>
    <t>https://podminky.urs.cz/item/CS_URS_2025_01/185811161</t>
  </si>
  <si>
    <t xml:space="preserve">"vyhrabání/vyčištění; plochy po odstraňovaného ruderálního porostu/odstranění stařiny a odstranění keřů" </t>
  </si>
  <si>
    <t>"část pozemku p.č. 2620" 650</t>
  </si>
  <si>
    <t>"část pozemku p.č. 2618" 350</t>
  </si>
  <si>
    <t>"část pozemku p.č. 2522" 700</t>
  </si>
  <si>
    <t>"část pozemku p.č. 2520" 550</t>
  </si>
  <si>
    <t>-518955078</t>
  </si>
  <si>
    <t>2250/10000*15</t>
  </si>
  <si>
    <t>997013501</t>
  </si>
  <si>
    <t>Odvoz suti a vybouraných hmot na skládku nebo meziskládku se složením, na vzdálenost do 1 km</t>
  </si>
  <si>
    <t>-903566379</t>
  </si>
  <si>
    <t>https://podminky.urs.cz/item/CS_URS_2025_01/997013501</t>
  </si>
  <si>
    <t>"likvidace odpadů nalezených v porostu" 2</t>
  </si>
  <si>
    <t>997013509</t>
  </si>
  <si>
    <t>Odvoz suti a vybouraných hmot na skládku nebo meziskládku se složením, na vzdálenost Příplatek k ceně za každý další započatý 1 km přes 1 km</t>
  </si>
  <si>
    <t>1296775411</t>
  </si>
  <si>
    <t>https://podminky.urs.cz/item/CS_URS_2025_01/997013509</t>
  </si>
  <si>
    <t>20*2</t>
  </si>
  <si>
    <t>997221615</t>
  </si>
  <si>
    <t>Poplatek za uložení stavebního odpadu na skládce (skládkovné) z prostého betonu zatříděného do Katalogu odpadů pod kódem 17 01 01</t>
  </si>
  <si>
    <t>-1326464343</t>
  </si>
  <si>
    <t>https://podminky.urs.cz/item/CS_URS_2025_01/997221615</t>
  </si>
  <si>
    <t>-1128748816</t>
  </si>
  <si>
    <t>111103212</t>
  </si>
  <si>
    <t>Kosení travin a vodních rostlin ve vegetačním období divokého porostu středně hustého</t>
  </si>
  <si>
    <t>-213091031</t>
  </si>
  <si>
    <t>https://podminky.urs.cz/item/CS_URS_2025_01/111103212</t>
  </si>
  <si>
    <t>"stávající trávobylinné porosty a okraje navazujících porostů před započetím prací" 10002/10000</t>
  </si>
  <si>
    <t>-1552248666</t>
  </si>
  <si>
    <t>"mimo pozemky p.č. 2621, 2620, 2520, 2522" 17792</t>
  </si>
  <si>
    <t>-640702339</t>
  </si>
  <si>
    <t>1666654981</t>
  </si>
  <si>
    <t>183403213</t>
  </si>
  <si>
    <t>Obdělání půdy frézováním na svahu přes 1:5 do 1:2</t>
  </si>
  <si>
    <t>-646324923</t>
  </si>
  <si>
    <t>https://podminky.urs.cz/item/CS_URS_2025_01/183403213</t>
  </si>
  <si>
    <t>"včetně ploch dosud užívaných jako orná na výše uvedených pozemcích" 967</t>
  </si>
  <si>
    <t>355770612</t>
  </si>
  <si>
    <t>"okraje porostů a okraje polní cesty na níže uvedených pozemcích"</t>
  </si>
  <si>
    <t>18759</t>
  </si>
  <si>
    <t>40</t>
  </si>
  <si>
    <t>-1292058418</t>
  </si>
  <si>
    <t>"travní směs viz TZ" (21009)/100*2,5</t>
  </si>
  <si>
    <t>41</t>
  </si>
  <si>
    <t>405395050</t>
  </si>
  <si>
    <t>"první seč v rámci založení" 21009</t>
  </si>
  <si>
    <t>42</t>
  </si>
  <si>
    <t>171201211_R.1</t>
  </si>
  <si>
    <t>1172949089</t>
  </si>
  <si>
    <t>(21009)/10000</t>
  </si>
  <si>
    <t>43</t>
  </si>
  <si>
    <t>-648349370</t>
  </si>
  <si>
    <t>"použití u soliterních stromů a v ploše trojřad (mulčovaná plocha); plošně 100g/m2" (4898)*0,0001</t>
  </si>
  <si>
    <t>44</t>
  </si>
  <si>
    <t>-799590772</t>
  </si>
  <si>
    <t>"půdní kondicionér 100g/m2 viz TZ" (4898)*0,0001*1000</t>
  </si>
  <si>
    <t>45</t>
  </si>
  <si>
    <t>764945992</t>
  </si>
  <si>
    <t>"50 dkg/ks nebo odpovídající množství tablet" (7880)*50/1000000</t>
  </si>
  <si>
    <t>46</t>
  </si>
  <si>
    <t>-1074663337</t>
  </si>
  <si>
    <t>(7880)*50/1000</t>
  </si>
  <si>
    <t>47</t>
  </si>
  <si>
    <t>183101114</t>
  </si>
  <si>
    <t>Hloubení jamek pro vysazování rostlin v zemině skupiny 1 až 4 bez výměny půdy v rovině nebo na svahu do 1:5, objemu přes 0,05 do 0,125 m3</t>
  </si>
  <si>
    <t>1368494889</t>
  </si>
  <si>
    <t>https://podminky.urs.cz/item/CS_URS_2025_01/183101114</t>
  </si>
  <si>
    <t>"soliterní stromy" 50</t>
  </si>
  <si>
    <t>48</t>
  </si>
  <si>
    <t>184102113</t>
  </si>
  <si>
    <t>Výsadba dřeviny s balem do předem vyhloubené jamky se zalitím v rovině nebo na svahu do 1:5, při průměru balu přes 300 do 400 mm</t>
  </si>
  <si>
    <t>-1891287888</t>
  </si>
  <si>
    <t>https://podminky.urs.cz/item/CS_URS_2025_01/184102113</t>
  </si>
  <si>
    <t>"stromy soliterní" 50</t>
  </si>
  <si>
    <t>49</t>
  </si>
  <si>
    <t>0265402_D</t>
  </si>
  <si>
    <t>Prunus avium (třešeň ptačí); 150 - 200 cm; ZB</t>
  </si>
  <si>
    <t>918201212</t>
  </si>
  <si>
    <t>50</t>
  </si>
  <si>
    <t>0265401_D</t>
  </si>
  <si>
    <t>Pyrus pyraster (hrušeň planá); 150 - 200 cm; ZB</t>
  </si>
  <si>
    <t>-272877852</t>
  </si>
  <si>
    <t>51</t>
  </si>
  <si>
    <t>0265406_D</t>
  </si>
  <si>
    <t>Sorbus torminalis (jeřáb břek); 150 - 200 cm; ZB</t>
  </si>
  <si>
    <t>1947433293</t>
  </si>
  <si>
    <t>52</t>
  </si>
  <si>
    <t>0265421_D</t>
  </si>
  <si>
    <t>Quercus petraea (dub zimní); 150 - 200 cm; ZB</t>
  </si>
  <si>
    <t>-2003186718</t>
  </si>
  <si>
    <t>53</t>
  </si>
  <si>
    <t>0265422_D</t>
  </si>
  <si>
    <t>Acer platanoides (javor mléč); 150 - 200 cm; ZB</t>
  </si>
  <si>
    <t>-1287709551</t>
  </si>
  <si>
    <t>54</t>
  </si>
  <si>
    <t>02650405_o3</t>
  </si>
  <si>
    <t>Juglans regia ´Mars´, ořešák,VK</t>
  </si>
  <si>
    <t>-615618324</t>
  </si>
  <si>
    <t>55</t>
  </si>
  <si>
    <t>0265400_D</t>
  </si>
  <si>
    <t>Malus sp. (jabloň); Jadernička moravská; podnož semenáč, vysokokmen</t>
  </si>
  <si>
    <t>-1498044980</t>
  </si>
  <si>
    <t>56</t>
  </si>
  <si>
    <t>184215133</t>
  </si>
  <si>
    <t>Ukotvení dřeviny kůly v rovině nebo na svahu do 1:5 třemi kůly, délky přes 2 do 3 m</t>
  </si>
  <si>
    <t>-590385621</t>
  </si>
  <si>
    <t>https://podminky.urs.cz/item/CS_URS_2025_01/184215133</t>
  </si>
  <si>
    <t>"slouží jako kotvení, ale i jako základ ochranného pláště soliterní dřeviny" 50</t>
  </si>
  <si>
    <t>57</t>
  </si>
  <si>
    <t>60591257</t>
  </si>
  <si>
    <t>kůl vyvazovací dřevěný impregnovaný D 8cm dl 3m</t>
  </si>
  <si>
    <t>2080805265</t>
  </si>
  <si>
    <t>3*50</t>
  </si>
  <si>
    <t>58</t>
  </si>
  <si>
    <t>184813121_R</t>
  </si>
  <si>
    <t>Ochrana dřevin před okusem zvěří mechanicky v rovině nebo ve svahu do 1:5, pletivem, výšky do 2 m</t>
  </si>
  <si>
    <t>CS ÚRS 2021 01</t>
  </si>
  <si>
    <t>162121988</t>
  </si>
  <si>
    <t>https://podminky.urs.cz/item/CS_URS_2021_01/184813121_R</t>
  </si>
  <si>
    <t>"ochranná konstrukce z pletiva a opory soliterní dřeviny ze tří kůlů spojených příčkami dole i nahoře; včetně potřebného materiálu" 50</t>
  </si>
  <si>
    <t>59</t>
  </si>
  <si>
    <t>-1241475720</t>
  </si>
  <si>
    <t>"Stromy (ne soliterní), keře" 920+480+5600+830</t>
  </si>
  <si>
    <t>60</t>
  </si>
  <si>
    <t>1565365534</t>
  </si>
  <si>
    <t>"keře podsadbové a keře výplňové" 5600+830</t>
  </si>
  <si>
    <t>61</t>
  </si>
  <si>
    <t>207314873</t>
  </si>
  <si>
    <t>"stromy listnaté do skupin; keře a stromovité keře" 920+480</t>
  </si>
  <si>
    <t>62</t>
  </si>
  <si>
    <t>0265300_D</t>
  </si>
  <si>
    <t>Acer platanoides (javor mléč); 125-150 cm; KK</t>
  </si>
  <si>
    <t>1052077210</t>
  </si>
  <si>
    <t>63</t>
  </si>
  <si>
    <t>-388104641</t>
  </si>
  <si>
    <t>64</t>
  </si>
  <si>
    <t>0265302_D</t>
  </si>
  <si>
    <t>Prunus avium (třešeň ptačí); 125-150 cm; KK</t>
  </si>
  <si>
    <t>-1015685036</t>
  </si>
  <si>
    <t>65</t>
  </si>
  <si>
    <t>-722557858</t>
  </si>
  <si>
    <t>66</t>
  </si>
  <si>
    <t>-608419914</t>
  </si>
  <si>
    <t>67</t>
  </si>
  <si>
    <t>-678306576</t>
  </si>
  <si>
    <t>68</t>
  </si>
  <si>
    <t>983793460</t>
  </si>
  <si>
    <t>69</t>
  </si>
  <si>
    <t>0265322_D</t>
  </si>
  <si>
    <t>Crateagus monogyna (hloh jednosemenný); 125-150 cm; KK</t>
  </si>
  <si>
    <t>1309472255</t>
  </si>
  <si>
    <t>70</t>
  </si>
  <si>
    <t>0265324_D</t>
  </si>
  <si>
    <t>Rhamnus cathartica (řeštlák počistivý); 125-150 cm; KK</t>
  </si>
  <si>
    <t>1575584776</t>
  </si>
  <si>
    <t>71</t>
  </si>
  <si>
    <t>-1891204067</t>
  </si>
  <si>
    <t>72</t>
  </si>
  <si>
    <t>1858813653</t>
  </si>
  <si>
    <t>73</t>
  </si>
  <si>
    <t>-1340287204</t>
  </si>
  <si>
    <t>74</t>
  </si>
  <si>
    <t>0265164_D</t>
  </si>
  <si>
    <t>Prunus spinosa (trnka obecná); 40-60 cm; KK</t>
  </si>
  <si>
    <t>-369322928</t>
  </si>
  <si>
    <t>75</t>
  </si>
  <si>
    <t>0265165_D</t>
  </si>
  <si>
    <t>Rosa canina (růže šípková); 40-60 cm; KK</t>
  </si>
  <si>
    <t>-1504571837</t>
  </si>
  <si>
    <t>76</t>
  </si>
  <si>
    <t>0265166_D</t>
  </si>
  <si>
    <t>Corylus avellana (líska obecná); 40-60 cm; KK</t>
  </si>
  <si>
    <t>-975251160</t>
  </si>
  <si>
    <t>77</t>
  </si>
  <si>
    <t>952468103</t>
  </si>
  <si>
    <t>78</t>
  </si>
  <si>
    <t>-1812888623</t>
  </si>
  <si>
    <t>79</t>
  </si>
  <si>
    <t>1430691771</t>
  </si>
  <si>
    <t>"jen stromy a stromovité keře do skupin" 920+480</t>
  </si>
  <si>
    <t>80</t>
  </si>
  <si>
    <t>-304087658</t>
  </si>
  <si>
    <t>"lze použít i hranol odpovédající velikosti - kůl má především funkci signalizační viz TZ"</t>
  </si>
  <si>
    <t>81</t>
  </si>
  <si>
    <t>-491065055</t>
  </si>
  <si>
    <t>82</t>
  </si>
  <si>
    <t>63299691</t>
  </si>
  <si>
    <t>(5600+830)/100</t>
  </si>
  <si>
    <t>83</t>
  </si>
  <si>
    <t>481259148</t>
  </si>
  <si>
    <t>(920+480)/100</t>
  </si>
  <si>
    <t>84</t>
  </si>
  <si>
    <t>620799244</t>
  </si>
  <si>
    <t>85</t>
  </si>
  <si>
    <t>-696763511</t>
  </si>
  <si>
    <t>4898/10</t>
  </si>
  <si>
    <t>86</t>
  </si>
  <si>
    <t>505793891</t>
  </si>
  <si>
    <t>"soliterní stromy 30l, stromy 15l a keře 5l (2x)" (50*0,03+(920+480)*0,015+(5600+830)*0,005)*2</t>
  </si>
  <si>
    <t>87</t>
  </si>
  <si>
    <t>1602081500</t>
  </si>
  <si>
    <t>88</t>
  </si>
  <si>
    <t>-632895341</t>
  </si>
  <si>
    <t>"+ 4km" 4*109,3</t>
  </si>
  <si>
    <t>89</t>
  </si>
  <si>
    <t>623192727</t>
  </si>
  <si>
    <t>90</t>
  </si>
  <si>
    <t>1186067463</t>
  </si>
  <si>
    <t>"1ks bran šířky cca 4m" 18*4</t>
  </si>
  <si>
    <t>91</t>
  </si>
  <si>
    <t>-848797395</t>
  </si>
  <si>
    <t>92</t>
  </si>
  <si>
    <t>593634611</t>
  </si>
  <si>
    <t>SO-021 - 1. rok pěstební péče</t>
  </si>
  <si>
    <t>1661207160</t>
  </si>
  <si>
    <t>"ožínání/kosení výsadeb 3x ročně" 21009*3*0,0001</t>
  </si>
  <si>
    <t>-1760611279</t>
  </si>
  <si>
    <t>"1x ročně kontrola všech stromů jednotlivě" 50+920</t>
  </si>
  <si>
    <t>185804214</t>
  </si>
  <si>
    <t>Vypletí v rovině nebo na svahu do 1:5 dřevin ve skupinách</t>
  </si>
  <si>
    <t>2049466467</t>
  </si>
  <si>
    <t>https://podminky.urs.cz/item/CS_URS_2025_01/185804214</t>
  </si>
  <si>
    <t>"zálivkové mísy soliterních dřevin, mulčovaná plocha"4898</t>
  </si>
  <si>
    <t>-1313816881</t>
  </si>
  <si>
    <t>"1x ročně" 480+5600+830</t>
  </si>
  <si>
    <t>-814704505</t>
  </si>
  <si>
    <t>"soliterní stromy 30l, stromy 15l a keře 5l (10x)" (50*0,03+(920+480)*0,015+(5600+830)*0,005)*10</t>
  </si>
  <si>
    <t>1514512304</t>
  </si>
  <si>
    <t>-92071814</t>
  </si>
  <si>
    <t>"+ 4km" 4*546,5</t>
  </si>
  <si>
    <t>SO-022 - 2. rok pěstební péče</t>
  </si>
  <si>
    <t>-133703724</t>
  </si>
  <si>
    <t>"ožínání/kosení výsadeb 2x ročně" 21009*2*0,0001</t>
  </si>
  <si>
    <t>946675842</t>
  </si>
  <si>
    <t>-1597281201</t>
  </si>
  <si>
    <t>-1161321231</t>
  </si>
  <si>
    <t>"soliterní stromy 30l, stromy 15l a keře 5l (6x)" (50*0,03+(920+480)*0,015+(5600+830)*0,005)*6</t>
  </si>
  <si>
    <t>-1615938331</t>
  </si>
  <si>
    <t>1955474426</t>
  </si>
  <si>
    <t>"+ 4km" 4*327,9</t>
  </si>
  <si>
    <t>SO-023 - 3. rok pěstební péče</t>
  </si>
  <si>
    <t>-1710991459</t>
  </si>
  <si>
    <t>-538052458</t>
  </si>
  <si>
    <t>-2064449782</t>
  </si>
  <si>
    <t>987809423</t>
  </si>
  <si>
    <t>-1504987018</t>
  </si>
  <si>
    <t>-1749082913</t>
  </si>
  <si>
    <t>-2080139504</t>
  </si>
  <si>
    <t>"soliterní dřeviny a cca 1/3 stromů ve skupinách" 50+307</t>
  </si>
  <si>
    <t>SO-02 - VRN - Vedlejší rozpčtové náklady</t>
  </si>
  <si>
    <t>1185668911</t>
  </si>
  <si>
    <t>R002</t>
  </si>
  <si>
    <t>Zařízení staveniště</t>
  </si>
  <si>
    <t>stavba</t>
  </si>
  <si>
    <t>-289344337</t>
  </si>
  <si>
    <t>R003</t>
  </si>
  <si>
    <t>Zrušení zařízení staveniště</t>
  </si>
  <si>
    <t>2022481543</t>
  </si>
  <si>
    <t>2144089469</t>
  </si>
  <si>
    <t>827346093</t>
  </si>
  <si>
    <t>R006</t>
  </si>
  <si>
    <t>Ochranná pásma</t>
  </si>
  <si>
    <t>-1548220879</t>
  </si>
  <si>
    <t>"vytyčení inž. síti; plynovod" 1</t>
  </si>
  <si>
    <t>Jiná ochranná pásma</t>
  </si>
  <si>
    <t>-1489664134</t>
  </si>
  <si>
    <t>"práce v OP plynovodu; práce v OP VVN" 1</t>
  </si>
  <si>
    <t>R008</t>
  </si>
  <si>
    <t>1481598977</t>
  </si>
  <si>
    <t>SO-04 - Biocentrum LBC Žerotín</t>
  </si>
  <si>
    <t>2040810447</t>
  </si>
  <si>
    <t>1536325346</t>
  </si>
  <si>
    <t>-972388138</t>
  </si>
  <si>
    <t>1524229910</t>
  </si>
  <si>
    <t>-13076258</t>
  </si>
  <si>
    <t>"část pozemku trávobylinný podrost" 19762</t>
  </si>
  <si>
    <t>"část pozemku květnatá louka" 10188</t>
  </si>
  <si>
    <t>377362085</t>
  </si>
  <si>
    <t>"travní směs viz TZ" (19762)/100*2,5</t>
  </si>
  <si>
    <t>00572521_D</t>
  </si>
  <si>
    <t>osivo trávobylinná louka klasická</t>
  </si>
  <si>
    <t>1119899110</t>
  </si>
  <si>
    <t>"květnatá louka - viz TZ; 5-8g/m2" 8/1000*(10188)</t>
  </si>
  <si>
    <t>-1093302825</t>
  </si>
  <si>
    <t>2006729689</t>
  </si>
  <si>
    <t>(29950)/10000*15</t>
  </si>
  <si>
    <t>14679085</t>
  </si>
  <si>
    <t>"použití u soliterních stromů a v ploše trojřad (mulčovaná plocha); plošně 100g/m2" (4494)*0,0001</t>
  </si>
  <si>
    <t>435868965</t>
  </si>
  <si>
    <t>"půdní kondicionér 100g/m2 viz TZ" (4494)*0,0001*1000</t>
  </si>
  <si>
    <t>1772574301</t>
  </si>
  <si>
    <t>"50 dkg/ks nebo odpovídající množství tablet" (7259)*50/1000000</t>
  </si>
  <si>
    <t>-200697201</t>
  </si>
  <si>
    <t>(7259)*50/1000</t>
  </si>
  <si>
    <t>1213009893</t>
  </si>
  <si>
    <t>"soliterní stromy" 69</t>
  </si>
  <si>
    <t>1606015821</t>
  </si>
  <si>
    <t>"stromy soliterní" 69</t>
  </si>
  <si>
    <t>1372557898</t>
  </si>
  <si>
    <t>1512522630</t>
  </si>
  <si>
    <t>0265407_D</t>
  </si>
  <si>
    <t>Tilia cordata (lípa srdčitá); 150 - 200 cm; ZB</t>
  </si>
  <si>
    <t>845513375</t>
  </si>
  <si>
    <t>1459765947</t>
  </si>
  <si>
    <t>-1863121377</t>
  </si>
  <si>
    <t>-6514033</t>
  </si>
  <si>
    <t>-1290830767</t>
  </si>
  <si>
    <t>3*69</t>
  </si>
  <si>
    <t>185251081</t>
  </si>
  <si>
    <t>"ochranná konstrukce z pletiva a opory soliterní dřeviny ze tří kůlů spojených příčkami dole i nahoře; včetně potřebného materiálu" 69</t>
  </si>
  <si>
    <t>-672108994</t>
  </si>
  <si>
    <t>"Stromy (ne soliterní), keře" 830+480+5200+680</t>
  </si>
  <si>
    <t>1511425440</t>
  </si>
  <si>
    <t>"keře podsadbové a keře výplňové" 5200+680</t>
  </si>
  <si>
    <t>-1852572588</t>
  </si>
  <si>
    <t>"stromy listnaté do skupin; keře a stromovité keře" 830+480</t>
  </si>
  <si>
    <t>51557800</t>
  </si>
  <si>
    <t>1168370355</t>
  </si>
  <si>
    <t>1747162919</t>
  </si>
  <si>
    <t>-1344843935</t>
  </si>
  <si>
    <t>-1801030461</t>
  </si>
  <si>
    <t>1120010534</t>
  </si>
  <si>
    <t>1554233650</t>
  </si>
  <si>
    <t>690600800</t>
  </si>
  <si>
    <t>-1770436306</t>
  </si>
  <si>
    <t>486337717</t>
  </si>
  <si>
    <t>-301296520</t>
  </si>
  <si>
    <t>-2023658655</t>
  </si>
  <si>
    <t>86557173</t>
  </si>
  <si>
    <t>-936137891</t>
  </si>
  <si>
    <t>527413043</t>
  </si>
  <si>
    <t>88378536</t>
  </si>
  <si>
    <t>-1448027128</t>
  </si>
  <si>
    <t>-1701430194</t>
  </si>
  <si>
    <t>"jen stromy a stromovité keře do skupin" 830+480</t>
  </si>
  <si>
    <t>-296655829</t>
  </si>
  <si>
    <t>2070387030</t>
  </si>
  <si>
    <t>-1331597936</t>
  </si>
  <si>
    <t>(5200+680)/100</t>
  </si>
  <si>
    <t>2067437716</t>
  </si>
  <si>
    <t>(830+480)/100</t>
  </si>
  <si>
    <t>63876379</t>
  </si>
  <si>
    <t>1661816965</t>
  </si>
  <si>
    <t>4494/10</t>
  </si>
  <si>
    <t>-1960166443</t>
  </si>
  <si>
    <t>"soliterní stromy 30l, stromy 15l a keře 5l (2x)" (69*0,03+(830+480)*0,015+(5200+680)*0,005)*2</t>
  </si>
  <si>
    <t>1032950489</t>
  </si>
  <si>
    <t>516153834</t>
  </si>
  <si>
    <t>"+ 4km" 4*102,24</t>
  </si>
  <si>
    <t>-1511490027</t>
  </si>
  <si>
    <t>-1673596319</t>
  </si>
  <si>
    <t>"1ks bran šířky cca 4m" 3*4</t>
  </si>
  <si>
    <t>-1787670671</t>
  </si>
  <si>
    <t>-1973971354</t>
  </si>
  <si>
    <t>SO-041 - 1. rok pěstební péče</t>
  </si>
  <si>
    <t>-1519421326</t>
  </si>
  <si>
    <t>"ožínání/kosení výsadeb 3x ročně" (19762)*3*0,0001</t>
  </si>
  <si>
    <t>584966295</t>
  </si>
  <si>
    <t>"obnovný management - sečení květnaté louky 3x ročně" 10188*3</t>
  </si>
  <si>
    <t>171201211_D</t>
  </si>
  <si>
    <t>51977702</t>
  </si>
  <si>
    <t>(10188*3)/10000*15</t>
  </si>
  <si>
    <t>-1021315450</t>
  </si>
  <si>
    <t>"1x ročně kontrola všech stromů jednotlivě" 69+830</t>
  </si>
  <si>
    <t>-1627739706</t>
  </si>
  <si>
    <t>"zálivkové mísy soliterních dřevin, mulčovaná plocha"4494</t>
  </si>
  <si>
    <t>1026538094</t>
  </si>
  <si>
    <t>"1x ročně" 830+480+5200+680</t>
  </si>
  <si>
    <t>-1001251317</t>
  </si>
  <si>
    <t>"soliterní stromy 30l, stromy 15l a keře 5l (10x)" (69*0,03+(830+480)*0,015+(5200+680)*0,005)*10</t>
  </si>
  <si>
    <t>498018867</t>
  </si>
  <si>
    <t>1855501182</t>
  </si>
  <si>
    <t>"+ 4km" 4*511,2</t>
  </si>
  <si>
    <t>SO-042 - 2. rok pěstební péče</t>
  </si>
  <si>
    <t>-907997697</t>
  </si>
  <si>
    <t>"ožínání/kosení výsadeb 2x ročně" (19762)*2*0,0001</t>
  </si>
  <si>
    <t>1549801736</t>
  </si>
  <si>
    <t>"obnovný management - sečení květnaté louky 2x ročně" 101882</t>
  </si>
  <si>
    <t>-1634517909</t>
  </si>
  <si>
    <t>(10188*2)/10000*15</t>
  </si>
  <si>
    <t>615355696</t>
  </si>
  <si>
    <t>432953972</t>
  </si>
  <si>
    <t>1075959971</t>
  </si>
  <si>
    <t>"soliterní stromy 30l, stromy 15l a keře 5l (6x)" (69*0,03+(830+480)*0,015+(5200+680)*0,005)*6</t>
  </si>
  <si>
    <t>-1456663303</t>
  </si>
  <si>
    <t>1695072198</t>
  </si>
  <si>
    <t>"+ 4km" 4*306,72</t>
  </si>
  <si>
    <t>SO-043 - 3. rok pěstební péče</t>
  </si>
  <si>
    <t>-1938174711</t>
  </si>
  <si>
    <t>-873097760</t>
  </si>
  <si>
    <t>"obnovný management - sečení květnaté louky 2x ročně" 10188*2</t>
  </si>
  <si>
    <t>-1535723154</t>
  </si>
  <si>
    <t>-2015672060</t>
  </si>
  <si>
    <t>496888806</t>
  </si>
  <si>
    <t>391237468</t>
  </si>
  <si>
    <t>639221824</t>
  </si>
  <si>
    <t>1643887692</t>
  </si>
  <si>
    <t>2003062200</t>
  </si>
  <si>
    <t>"soliterní dřeviny a cca 1/3 stromů ve skupinách" 69+277</t>
  </si>
  <si>
    <t>SO-04 - VRN - Vedlejší rozpočtové náklady</t>
  </si>
  <si>
    <t>-1347055118</t>
  </si>
  <si>
    <t>290974634</t>
  </si>
  <si>
    <t>-1753521723</t>
  </si>
  <si>
    <t>795192509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</si>
</sst>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horizontal="right" vertical="center"/>
    </xf>
    <xf numFmtId="4" fontId="24" fillId="0" borderId="0" xfId="0" applyNumberFormat="1" applyFont="1" applyBorder="1" applyAlignment="1" applyProtection="1">
      <alignment horizontal="right"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0" fillId="0" borderId="12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4" fontId="19" fillId="0" borderId="20" xfId="0" applyNumberFormat="1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theme" Target="theme/theme1.xml" /><Relationship Id="rId19" Type="http://schemas.openxmlformats.org/officeDocument/2006/relationships/calcChain" Target="calcChain.xml" /><Relationship Id="rId2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51256" TargetMode="External" /><Relationship Id="rId2" Type="http://schemas.openxmlformats.org/officeDocument/2006/relationships/hyperlink" Target="https://podminky.urs.cz/item/CS_URS_2025_01/184911111" TargetMode="External" /><Relationship Id="rId3" Type="http://schemas.openxmlformats.org/officeDocument/2006/relationships/hyperlink" Target="https://podminky.urs.cz/item/CS_URS_2025_01/184808211" TargetMode="External" /><Relationship Id="rId4" Type="http://schemas.openxmlformats.org/officeDocument/2006/relationships/hyperlink" Target="https://podminky.urs.cz/item/CS_URS_2025_01/185804312" TargetMode="External" /><Relationship Id="rId5" Type="http://schemas.openxmlformats.org/officeDocument/2006/relationships/hyperlink" Target="https://podminky.urs.cz/item/CS_URS_2025_01/185851121" TargetMode="External" /><Relationship Id="rId6" Type="http://schemas.openxmlformats.org/officeDocument/2006/relationships/hyperlink" Target="https://podminky.urs.cz/item/CS_URS_2025_01/185851129" TargetMode="External" /><Relationship Id="rId7" Type="http://schemas.openxmlformats.org/officeDocument/2006/relationships/hyperlink" Target="https://podminky.urs.cz/item/CS_URS_2025_01/184806111" TargetMode="External" /><Relationship Id="rId8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84802111" TargetMode="External" /><Relationship Id="rId2" Type="http://schemas.openxmlformats.org/officeDocument/2006/relationships/hyperlink" Target="https://podminky.urs.cz/item/CS_URS_2025_01/183403112" TargetMode="External" /><Relationship Id="rId3" Type="http://schemas.openxmlformats.org/officeDocument/2006/relationships/hyperlink" Target="https://podminky.urs.cz/item/CS_URS_2025_01/183403151" TargetMode="External" /><Relationship Id="rId4" Type="http://schemas.openxmlformats.org/officeDocument/2006/relationships/hyperlink" Target="https://podminky.urs.cz/item/CS_URS_2025_01/183403152" TargetMode="External" /><Relationship Id="rId5" Type="http://schemas.openxmlformats.org/officeDocument/2006/relationships/hyperlink" Target="https://podminky.urs.cz/item/CS_URS_2025_01/181451121" TargetMode="External" /><Relationship Id="rId6" Type="http://schemas.openxmlformats.org/officeDocument/2006/relationships/hyperlink" Target="https://podminky.urs.cz/item/CS_URS_2025_01/111151231" TargetMode="External" /><Relationship Id="rId7" Type="http://schemas.openxmlformats.org/officeDocument/2006/relationships/hyperlink" Target="https://podminky.urs.cz/item/CS_URS_2025_01/185802113" TargetMode="External" /><Relationship Id="rId8" Type="http://schemas.openxmlformats.org/officeDocument/2006/relationships/hyperlink" Target="https://podminky.urs.cz/item/CS_URS_2025_01/185802114" TargetMode="External" /><Relationship Id="rId9" Type="http://schemas.openxmlformats.org/officeDocument/2006/relationships/hyperlink" Target="https://podminky.urs.cz/item/CS_URS_2025_01/183101114" TargetMode="External" /><Relationship Id="rId10" Type="http://schemas.openxmlformats.org/officeDocument/2006/relationships/hyperlink" Target="https://podminky.urs.cz/item/CS_URS_2025_01/184102113" TargetMode="External" /><Relationship Id="rId11" Type="http://schemas.openxmlformats.org/officeDocument/2006/relationships/hyperlink" Target="https://podminky.urs.cz/item/CS_URS_2025_01/184215133" TargetMode="External" /><Relationship Id="rId12" Type="http://schemas.openxmlformats.org/officeDocument/2006/relationships/hyperlink" Target="https://podminky.urs.cz/item/CS_URS_2021_01/184813121_R" TargetMode="External" /><Relationship Id="rId13" Type="http://schemas.openxmlformats.org/officeDocument/2006/relationships/hyperlink" Target="https://podminky.urs.cz/item/CS_URS_2025_01/183101113" TargetMode="External" /><Relationship Id="rId14" Type="http://schemas.openxmlformats.org/officeDocument/2006/relationships/hyperlink" Target="https://podminky.urs.cz/item/CS_URS_2025_01/184102110" TargetMode="External" /><Relationship Id="rId15" Type="http://schemas.openxmlformats.org/officeDocument/2006/relationships/hyperlink" Target="https://podminky.urs.cz/item/CS_URS_2025_01/184102111" TargetMode="External" /><Relationship Id="rId16" Type="http://schemas.openxmlformats.org/officeDocument/2006/relationships/hyperlink" Target="https://podminky.urs.cz/item/CS_URS_2025_01/184215112" TargetMode="External" /><Relationship Id="rId17" Type="http://schemas.openxmlformats.org/officeDocument/2006/relationships/hyperlink" Target="https://podminky.urs.cz/item/CS_URS_2025_01/184813121" TargetMode="External" /><Relationship Id="rId18" Type="http://schemas.openxmlformats.org/officeDocument/2006/relationships/hyperlink" Target="https://podminky.urs.cz/item/CS_URS_2025_01/184813133" TargetMode="External" /><Relationship Id="rId19" Type="http://schemas.openxmlformats.org/officeDocument/2006/relationships/hyperlink" Target="https://podminky.urs.cz/item/CS_URS_2025_01/184813134" TargetMode="External" /><Relationship Id="rId20" Type="http://schemas.openxmlformats.org/officeDocument/2006/relationships/hyperlink" Target="https://podminky.urs.cz/item/CS_URS_2025_01/184911421" TargetMode="External" /><Relationship Id="rId21" Type="http://schemas.openxmlformats.org/officeDocument/2006/relationships/hyperlink" Target="https://podminky.urs.cz/item/CS_URS_2025_01/185804312" TargetMode="External" /><Relationship Id="rId22" Type="http://schemas.openxmlformats.org/officeDocument/2006/relationships/hyperlink" Target="https://podminky.urs.cz/item/CS_URS_2025_01/185851121" TargetMode="External" /><Relationship Id="rId23" Type="http://schemas.openxmlformats.org/officeDocument/2006/relationships/hyperlink" Target="https://podminky.urs.cz/item/CS_URS_2025_01/185851129" TargetMode="External" /><Relationship Id="rId24" Type="http://schemas.openxmlformats.org/officeDocument/2006/relationships/hyperlink" Target="https://podminky.urs.cz/item/CS_URS_2025_01/348952262" TargetMode="External" /><Relationship Id="rId25" Type="http://schemas.openxmlformats.org/officeDocument/2006/relationships/hyperlink" Target="https://podminky.urs.cz/item/CS_URS_2025_01/998231311" TargetMode="External" /><Relationship Id="rId26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51256" TargetMode="External" /><Relationship Id="rId2" Type="http://schemas.openxmlformats.org/officeDocument/2006/relationships/hyperlink" Target="https://podminky.urs.cz/item/CS_URS_2025_01/111151231" TargetMode="External" /><Relationship Id="rId3" Type="http://schemas.openxmlformats.org/officeDocument/2006/relationships/hyperlink" Target="https://podminky.urs.cz/item/CS_URS_2025_01/184911111" TargetMode="External" /><Relationship Id="rId4" Type="http://schemas.openxmlformats.org/officeDocument/2006/relationships/hyperlink" Target="https://podminky.urs.cz/item/CS_URS_2025_01/185804214" TargetMode="External" /><Relationship Id="rId5" Type="http://schemas.openxmlformats.org/officeDocument/2006/relationships/hyperlink" Target="https://podminky.urs.cz/item/CS_URS_2025_01/184808211" TargetMode="External" /><Relationship Id="rId6" Type="http://schemas.openxmlformats.org/officeDocument/2006/relationships/hyperlink" Target="https://podminky.urs.cz/item/CS_URS_2025_01/185804312" TargetMode="External" /><Relationship Id="rId7" Type="http://schemas.openxmlformats.org/officeDocument/2006/relationships/hyperlink" Target="https://podminky.urs.cz/item/CS_URS_2025_01/185851121" TargetMode="External" /><Relationship Id="rId8" Type="http://schemas.openxmlformats.org/officeDocument/2006/relationships/hyperlink" Target="https://podminky.urs.cz/item/CS_URS_2025_01/185851129" TargetMode="External" /><Relationship Id="rId9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51256" TargetMode="External" /><Relationship Id="rId2" Type="http://schemas.openxmlformats.org/officeDocument/2006/relationships/hyperlink" Target="https://podminky.urs.cz/item/CS_URS_2025_01/111151231" TargetMode="External" /><Relationship Id="rId3" Type="http://schemas.openxmlformats.org/officeDocument/2006/relationships/hyperlink" Target="https://podminky.urs.cz/item/CS_URS_2025_01/184911111" TargetMode="External" /><Relationship Id="rId4" Type="http://schemas.openxmlformats.org/officeDocument/2006/relationships/hyperlink" Target="https://podminky.urs.cz/item/CS_URS_2025_01/184808211" TargetMode="External" /><Relationship Id="rId5" Type="http://schemas.openxmlformats.org/officeDocument/2006/relationships/hyperlink" Target="https://podminky.urs.cz/item/CS_URS_2025_01/185804312" TargetMode="External" /><Relationship Id="rId6" Type="http://schemas.openxmlformats.org/officeDocument/2006/relationships/hyperlink" Target="https://podminky.urs.cz/item/CS_URS_2025_01/185851121" TargetMode="External" /><Relationship Id="rId7" Type="http://schemas.openxmlformats.org/officeDocument/2006/relationships/hyperlink" Target="https://podminky.urs.cz/item/CS_URS_2025_01/185851129" TargetMode="External" /><Relationship Id="rId8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51256" TargetMode="External" /><Relationship Id="rId2" Type="http://schemas.openxmlformats.org/officeDocument/2006/relationships/hyperlink" Target="https://podminky.urs.cz/item/CS_URS_2025_01/111151231" TargetMode="External" /><Relationship Id="rId3" Type="http://schemas.openxmlformats.org/officeDocument/2006/relationships/hyperlink" Target="https://podminky.urs.cz/item/CS_URS_2025_01/184911111" TargetMode="External" /><Relationship Id="rId4" Type="http://schemas.openxmlformats.org/officeDocument/2006/relationships/hyperlink" Target="https://podminky.urs.cz/item/CS_URS_2025_01/184808211" TargetMode="External" /><Relationship Id="rId5" Type="http://schemas.openxmlformats.org/officeDocument/2006/relationships/hyperlink" Target="https://podminky.urs.cz/item/CS_URS_2025_01/185804312" TargetMode="External" /><Relationship Id="rId6" Type="http://schemas.openxmlformats.org/officeDocument/2006/relationships/hyperlink" Target="https://podminky.urs.cz/item/CS_URS_2025_01/185851121" TargetMode="External" /><Relationship Id="rId7" Type="http://schemas.openxmlformats.org/officeDocument/2006/relationships/hyperlink" Target="https://podminky.urs.cz/item/CS_URS_2025_01/185851129" TargetMode="External" /><Relationship Id="rId8" Type="http://schemas.openxmlformats.org/officeDocument/2006/relationships/hyperlink" Target="https://podminky.urs.cz/item/CS_URS_2025_01/184806111" TargetMode="External" /><Relationship Id="rId9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84802111" TargetMode="External" /><Relationship Id="rId2" Type="http://schemas.openxmlformats.org/officeDocument/2006/relationships/hyperlink" Target="https://podminky.urs.cz/item/CS_URS_2025_01/183403112" TargetMode="External" /><Relationship Id="rId3" Type="http://schemas.openxmlformats.org/officeDocument/2006/relationships/hyperlink" Target="https://podminky.urs.cz/item/CS_URS_2025_01/183403151" TargetMode="External" /><Relationship Id="rId4" Type="http://schemas.openxmlformats.org/officeDocument/2006/relationships/hyperlink" Target="https://podminky.urs.cz/item/CS_URS_2025_01/183403152" TargetMode="External" /><Relationship Id="rId5" Type="http://schemas.openxmlformats.org/officeDocument/2006/relationships/hyperlink" Target="https://podminky.urs.cz/item/CS_URS_2025_01/181451121" TargetMode="External" /><Relationship Id="rId6" Type="http://schemas.openxmlformats.org/officeDocument/2006/relationships/hyperlink" Target="https://podminky.urs.cz/item/CS_URS_2025_01/111151231" TargetMode="External" /><Relationship Id="rId7" Type="http://schemas.openxmlformats.org/officeDocument/2006/relationships/hyperlink" Target="https://podminky.urs.cz/item/CS_URS_2025_01/185802113" TargetMode="External" /><Relationship Id="rId8" Type="http://schemas.openxmlformats.org/officeDocument/2006/relationships/hyperlink" Target="https://podminky.urs.cz/item/CS_URS_2025_01/185802114" TargetMode="External" /><Relationship Id="rId9" Type="http://schemas.openxmlformats.org/officeDocument/2006/relationships/hyperlink" Target="https://podminky.urs.cz/item/CS_URS_2025_01/183101113" TargetMode="External" /><Relationship Id="rId10" Type="http://schemas.openxmlformats.org/officeDocument/2006/relationships/hyperlink" Target="https://podminky.urs.cz/item/CS_URS_2025_01/184102110" TargetMode="External" /><Relationship Id="rId11" Type="http://schemas.openxmlformats.org/officeDocument/2006/relationships/hyperlink" Target="https://podminky.urs.cz/item/CS_URS_2025_01/184102111" TargetMode="External" /><Relationship Id="rId12" Type="http://schemas.openxmlformats.org/officeDocument/2006/relationships/hyperlink" Target="https://podminky.urs.cz/item/CS_URS_2025_01/184215112" TargetMode="External" /><Relationship Id="rId13" Type="http://schemas.openxmlformats.org/officeDocument/2006/relationships/hyperlink" Target="https://podminky.urs.cz/item/CS_URS_2025_01/184813121" TargetMode="External" /><Relationship Id="rId14" Type="http://schemas.openxmlformats.org/officeDocument/2006/relationships/hyperlink" Target="https://podminky.urs.cz/item/CS_URS_2025_01/184813133" TargetMode="External" /><Relationship Id="rId15" Type="http://schemas.openxmlformats.org/officeDocument/2006/relationships/hyperlink" Target="https://podminky.urs.cz/item/CS_URS_2025_01/184813134" TargetMode="External" /><Relationship Id="rId16" Type="http://schemas.openxmlformats.org/officeDocument/2006/relationships/hyperlink" Target="https://podminky.urs.cz/item/CS_URS_2025_01/184911421" TargetMode="External" /><Relationship Id="rId17" Type="http://schemas.openxmlformats.org/officeDocument/2006/relationships/hyperlink" Target="https://podminky.urs.cz/item/CS_URS_2025_01/185804312" TargetMode="External" /><Relationship Id="rId18" Type="http://schemas.openxmlformats.org/officeDocument/2006/relationships/hyperlink" Target="https://podminky.urs.cz/item/CS_URS_2025_01/185851121" TargetMode="External" /><Relationship Id="rId19" Type="http://schemas.openxmlformats.org/officeDocument/2006/relationships/hyperlink" Target="https://podminky.urs.cz/item/CS_URS_2025_01/185851129" TargetMode="External" /><Relationship Id="rId20" Type="http://schemas.openxmlformats.org/officeDocument/2006/relationships/hyperlink" Target="https://podminky.urs.cz/item/CS_URS_2025_01/348952262" TargetMode="External" /><Relationship Id="rId21" Type="http://schemas.openxmlformats.org/officeDocument/2006/relationships/hyperlink" Target="https://podminky.urs.cz/item/CS_URS_2025_01/998231311" TargetMode="External" /><Relationship Id="rId2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51256" TargetMode="External" /><Relationship Id="rId2" Type="http://schemas.openxmlformats.org/officeDocument/2006/relationships/hyperlink" Target="https://podminky.urs.cz/item/CS_URS_2025_01/184911111" TargetMode="External" /><Relationship Id="rId3" Type="http://schemas.openxmlformats.org/officeDocument/2006/relationships/hyperlink" Target="https://podminky.urs.cz/item/CS_URS_2025_01/184808211" TargetMode="External" /><Relationship Id="rId4" Type="http://schemas.openxmlformats.org/officeDocument/2006/relationships/hyperlink" Target="https://podminky.urs.cz/item/CS_URS_2025_01/185804312" TargetMode="External" /><Relationship Id="rId5" Type="http://schemas.openxmlformats.org/officeDocument/2006/relationships/hyperlink" Target="https://podminky.urs.cz/item/CS_URS_2025_01/185851121" TargetMode="External" /><Relationship Id="rId6" Type="http://schemas.openxmlformats.org/officeDocument/2006/relationships/hyperlink" Target="https://podminky.urs.cz/item/CS_URS_2025_01/185851129" TargetMode="External" /><Relationship Id="rId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51256" TargetMode="External" /><Relationship Id="rId2" Type="http://schemas.openxmlformats.org/officeDocument/2006/relationships/hyperlink" Target="https://podminky.urs.cz/item/CS_URS_2025_01/184911111" TargetMode="External" /><Relationship Id="rId3" Type="http://schemas.openxmlformats.org/officeDocument/2006/relationships/hyperlink" Target="https://podminky.urs.cz/item/CS_URS_2025_01/184808211" TargetMode="External" /><Relationship Id="rId4" Type="http://schemas.openxmlformats.org/officeDocument/2006/relationships/hyperlink" Target="https://podminky.urs.cz/item/CS_URS_2025_01/185804312" TargetMode="External" /><Relationship Id="rId5" Type="http://schemas.openxmlformats.org/officeDocument/2006/relationships/hyperlink" Target="https://podminky.urs.cz/item/CS_URS_2025_01/185851121" TargetMode="External" /><Relationship Id="rId6" Type="http://schemas.openxmlformats.org/officeDocument/2006/relationships/hyperlink" Target="https://podminky.urs.cz/item/CS_URS_2025_01/185851129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51256" TargetMode="External" /><Relationship Id="rId2" Type="http://schemas.openxmlformats.org/officeDocument/2006/relationships/hyperlink" Target="https://podminky.urs.cz/item/CS_URS_2025_01/184911111" TargetMode="External" /><Relationship Id="rId3" Type="http://schemas.openxmlformats.org/officeDocument/2006/relationships/hyperlink" Target="https://podminky.urs.cz/item/CS_URS_2025_01/184808211" TargetMode="External" /><Relationship Id="rId4" Type="http://schemas.openxmlformats.org/officeDocument/2006/relationships/hyperlink" Target="https://podminky.urs.cz/item/CS_URS_2025_01/185804312" TargetMode="External" /><Relationship Id="rId5" Type="http://schemas.openxmlformats.org/officeDocument/2006/relationships/hyperlink" Target="https://podminky.urs.cz/item/CS_URS_2025_01/185851121" TargetMode="External" /><Relationship Id="rId6" Type="http://schemas.openxmlformats.org/officeDocument/2006/relationships/hyperlink" Target="https://podminky.urs.cz/item/CS_URS_2025_01/185851129" TargetMode="External" /><Relationship Id="rId7" Type="http://schemas.openxmlformats.org/officeDocument/2006/relationships/hyperlink" Target="https://podminky.urs.cz/item/CS_URS_2025_01/184806111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3911133" TargetMode="External" /><Relationship Id="rId2" Type="http://schemas.openxmlformats.org/officeDocument/2006/relationships/hyperlink" Target="https://podminky.urs.cz/item/CS_URS_2025_01/112151115" TargetMode="External" /><Relationship Id="rId3" Type="http://schemas.openxmlformats.org/officeDocument/2006/relationships/hyperlink" Target="https://podminky.urs.cz/item/CS_URS_2025_01/112151116" TargetMode="External" /><Relationship Id="rId4" Type="http://schemas.openxmlformats.org/officeDocument/2006/relationships/hyperlink" Target="https://podminky.urs.cz/item/CS_URS_2025_01/112151117" TargetMode="External" /><Relationship Id="rId5" Type="http://schemas.openxmlformats.org/officeDocument/2006/relationships/hyperlink" Target="https://podminky.urs.cz/item/CS_URS_2025_01/112151118" TargetMode="External" /><Relationship Id="rId6" Type="http://schemas.openxmlformats.org/officeDocument/2006/relationships/hyperlink" Target="https://podminky.urs.cz/item/CS_URS_2025_01/112151119" TargetMode="External" /><Relationship Id="rId7" Type="http://schemas.openxmlformats.org/officeDocument/2006/relationships/hyperlink" Target="https://podminky.urs.cz/item/CS_URS_2025_01/112151120" TargetMode="External" /><Relationship Id="rId8" Type="http://schemas.openxmlformats.org/officeDocument/2006/relationships/hyperlink" Target="https://podminky.urs.cz/item/CS_URS_2025_01/112151121" TargetMode="External" /><Relationship Id="rId9" Type="http://schemas.openxmlformats.org/officeDocument/2006/relationships/hyperlink" Target="https://podminky.urs.cz/item/CS_URS_2025_01/112151122" TargetMode="External" /><Relationship Id="rId10" Type="http://schemas.openxmlformats.org/officeDocument/2006/relationships/hyperlink" Target="https://podminky.urs.cz/item/CS_URS_2025_01/112151123" TargetMode="External" /><Relationship Id="rId11" Type="http://schemas.openxmlformats.org/officeDocument/2006/relationships/hyperlink" Target="https://podminky.urs.cz/item/CS_URS_2025_01/112251212" TargetMode="External" /><Relationship Id="rId12" Type="http://schemas.openxmlformats.org/officeDocument/2006/relationships/hyperlink" Target="https://podminky.urs.cz/item/CS_URS_2025_01/122911111" TargetMode="External" /><Relationship Id="rId13" Type="http://schemas.openxmlformats.org/officeDocument/2006/relationships/hyperlink" Target="https://podminky.urs.cz/item/CS_URS_2025_01/174111111" TargetMode="External" /><Relationship Id="rId14" Type="http://schemas.openxmlformats.org/officeDocument/2006/relationships/hyperlink" Target="https://podminky.urs.cz/item/CS_URS_2025_01/184852237" TargetMode="External" /><Relationship Id="rId15" Type="http://schemas.openxmlformats.org/officeDocument/2006/relationships/hyperlink" Target="https://podminky.urs.cz/item/CS_URS_2025_01/184852241" TargetMode="External" /><Relationship Id="rId16" Type="http://schemas.openxmlformats.org/officeDocument/2006/relationships/hyperlink" Target="https://podminky.urs.cz/item/CS_URS_2025_01/184852246" TargetMode="External" /><Relationship Id="rId17" Type="http://schemas.openxmlformats.org/officeDocument/2006/relationships/hyperlink" Target="https://podminky.urs.cz/item/CS_URS_2025_01/184852254" TargetMode="External" /><Relationship Id="rId18" Type="http://schemas.openxmlformats.org/officeDocument/2006/relationships/hyperlink" Target="https://podminky.urs.cz/item/CS_URS_2025_01/111111312" TargetMode="External" /><Relationship Id="rId19" Type="http://schemas.openxmlformats.org/officeDocument/2006/relationships/hyperlink" Target="https://podminky.urs.cz/item/CS_URS_2025_01/111111311" TargetMode="External" /><Relationship Id="rId20" Type="http://schemas.openxmlformats.org/officeDocument/2006/relationships/hyperlink" Target="https://podminky.urs.cz/item/CS_URS_2025_01/111211201" TargetMode="External" /><Relationship Id="rId21" Type="http://schemas.openxmlformats.org/officeDocument/2006/relationships/hyperlink" Target="https://podminky.urs.cz/item/CS_URS_2025_01/112151111" TargetMode="External" /><Relationship Id="rId22" Type="http://schemas.openxmlformats.org/officeDocument/2006/relationships/hyperlink" Target="https://podminky.urs.cz/item/CS_URS_2025_01/112155115" TargetMode="External" /><Relationship Id="rId23" Type="http://schemas.openxmlformats.org/officeDocument/2006/relationships/hyperlink" Target="https://podminky.urs.cz/item/CS_URS_2025_01/111209111" TargetMode="External" /><Relationship Id="rId24" Type="http://schemas.openxmlformats.org/officeDocument/2006/relationships/hyperlink" Target="https://podminky.urs.cz/item/CS_URS_2025_01/184806113" TargetMode="External" /><Relationship Id="rId25" Type="http://schemas.openxmlformats.org/officeDocument/2006/relationships/hyperlink" Target="https://podminky.urs.cz/item/CS_URS_2025_01/111251232" TargetMode="External" /><Relationship Id="rId26" Type="http://schemas.openxmlformats.org/officeDocument/2006/relationships/hyperlink" Target="https://podminky.urs.cz/item/CS_URS_2025_01/185811161" TargetMode="External" /><Relationship Id="rId27" Type="http://schemas.openxmlformats.org/officeDocument/2006/relationships/hyperlink" Target="https://podminky.urs.cz/item/CS_URS_2025_01/997013501" TargetMode="External" /><Relationship Id="rId28" Type="http://schemas.openxmlformats.org/officeDocument/2006/relationships/hyperlink" Target="https://podminky.urs.cz/item/CS_URS_2025_01/997013509" TargetMode="External" /><Relationship Id="rId29" Type="http://schemas.openxmlformats.org/officeDocument/2006/relationships/hyperlink" Target="https://podminky.urs.cz/item/CS_URS_2025_01/997221615" TargetMode="External" /><Relationship Id="rId30" Type="http://schemas.openxmlformats.org/officeDocument/2006/relationships/hyperlink" Target="https://podminky.urs.cz/item/CS_URS_2025_01/111103212" TargetMode="External" /><Relationship Id="rId31" Type="http://schemas.openxmlformats.org/officeDocument/2006/relationships/hyperlink" Target="https://podminky.urs.cz/item/CS_URS_2025_01/183403112" TargetMode="External" /><Relationship Id="rId32" Type="http://schemas.openxmlformats.org/officeDocument/2006/relationships/hyperlink" Target="https://podminky.urs.cz/item/CS_URS_2025_01/183403151" TargetMode="External" /><Relationship Id="rId33" Type="http://schemas.openxmlformats.org/officeDocument/2006/relationships/hyperlink" Target="https://podminky.urs.cz/item/CS_URS_2025_01/183403152" TargetMode="External" /><Relationship Id="rId34" Type="http://schemas.openxmlformats.org/officeDocument/2006/relationships/hyperlink" Target="https://podminky.urs.cz/item/CS_URS_2025_01/183403213" TargetMode="External" /><Relationship Id="rId35" Type="http://schemas.openxmlformats.org/officeDocument/2006/relationships/hyperlink" Target="https://podminky.urs.cz/item/CS_URS_2025_01/181451121" TargetMode="External" /><Relationship Id="rId36" Type="http://schemas.openxmlformats.org/officeDocument/2006/relationships/hyperlink" Target="https://podminky.urs.cz/item/CS_URS_2025_01/111151231" TargetMode="External" /><Relationship Id="rId37" Type="http://schemas.openxmlformats.org/officeDocument/2006/relationships/hyperlink" Target="https://podminky.urs.cz/item/CS_URS_2025_01/185802113" TargetMode="External" /><Relationship Id="rId38" Type="http://schemas.openxmlformats.org/officeDocument/2006/relationships/hyperlink" Target="https://podminky.urs.cz/item/CS_URS_2025_01/185802114" TargetMode="External" /><Relationship Id="rId39" Type="http://schemas.openxmlformats.org/officeDocument/2006/relationships/hyperlink" Target="https://podminky.urs.cz/item/CS_URS_2025_01/183101114" TargetMode="External" /><Relationship Id="rId40" Type="http://schemas.openxmlformats.org/officeDocument/2006/relationships/hyperlink" Target="https://podminky.urs.cz/item/CS_URS_2025_01/184102113" TargetMode="External" /><Relationship Id="rId41" Type="http://schemas.openxmlformats.org/officeDocument/2006/relationships/hyperlink" Target="https://podminky.urs.cz/item/CS_URS_2025_01/184215133" TargetMode="External" /><Relationship Id="rId42" Type="http://schemas.openxmlformats.org/officeDocument/2006/relationships/hyperlink" Target="https://podminky.urs.cz/item/CS_URS_2021_01/184813121_R" TargetMode="External" /><Relationship Id="rId43" Type="http://schemas.openxmlformats.org/officeDocument/2006/relationships/hyperlink" Target="https://podminky.urs.cz/item/CS_URS_2025_01/183101113" TargetMode="External" /><Relationship Id="rId44" Type="http://schemas.openxmlformats.org/officeDocument/2006/relationships/hyperlink" Target="https://podminky.urs.cz/item/CS_URS_2025_01/184102110" TargetMode="External" /><Relationship Id="rId45" Type="http://schemas.openxmlformats.org/officeDocument/2006/relationships/hyperlink" Target="https://podminky.urs.cz/item/CS_URS_2025_01/184102111" TargetMode="External" /><Relationship Id="rId46" Type="http://schemas.openxmlformats.org/officeDocument/2006/relationships/hyperlink" Target="https://podminky.urs.cz/item/CS_URS_2025_01/184215112" TargetMode="External" /><Relationship Id="rId47" Type="http://schemas.openxmlformats.org/officeDocument/2006/relationships/hyperlink" Target="https://podminky.urs.cz/item/CS_URS_2025_01/184813121" TargetMode="External" /><Relationship Id="rId48" Type="http://schemas.openxmlformats.org/officeDocument/2006/relationships/hyperlink" Target="https://podminky.urs.cz/item/CS_URS_2025_01/184813133" TargetMode="External" /><Relationship Id="rId49" Type="http://schemas.openxmlformats.org/officeDocument/2006/relationships/hyperlink" Target="https://podminky.urs.cz/item/CS_URS_2025_01/184813134" TargetMode="External" /><Relationship Id="rId50" Type="http://schemas.openxmlformats.org/officeDocument/2006/relationships/hyperlink" Target="https://podminky.urs.cz/item/CS_URS_2025_01/184911421" TargetMode="External" /><Relationship Id="rId51" Type="http://schemas.openxmlformats.org/officeDocument/2006/relationships/hyperlink" Target="https://podminky.urs.cz/item/CS_URS_2025_01/185804312" TargetMode="External" /><Relationship Id="rId52" Type="http://schemas.openxmlformats.org/officeDocument/2006/relationships/hyperlink" Target="https://podminky.urs.cz/item/CS_URS_2025_01/185851121" TargetMode="External" /><Relationship Id="rId53" Type="http://schemas.openxmlformats.org/officeDocument/2006/relationships/hyperlink" Target="https://podminky.urs.cz/item/CS_URS_2025_01/185851129" TargetMode="External" /><Relationship Id="rId54" Type="http://schemas.openxmlformats.org/officeDocument/2006/relationships/hyperlink" Target="https://podminky.urs.cz/item/CS_URS_2025_01/348952262" TargetMode="External" /><Relationship Id="rId55" Type="http://schemas.openxmlformats.org/officeDocument/2006/relationships/hyperlink" Target="https://podminky.urs.cz/item/CS_URS_2025_01/998231311" TargetMode="External" /><Relationship Id="rId56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51256" TargetMode="External" /><Relationship Id="rId2" Type="http://schemas.openxmlformats.org/officeDocument/2006/relationships/hyperlink" Target="https://podminky.urs.cz/item/CS_URS_2025_01/184911111" TargetMode="External" /><Relationship Id="rId3" Type="http://schemas.openxmlformats.org/officeDocument/2006/relationships/hyperlink" Target="https://podminky.urs.cz/item/CS_URS_2025_01/185804214" TargetMode="External" /><Relationship Id="rId4" Type="http://schemas.openxmlformats.org/officeDocument/2006/relationships/hyperlink" Target="https://podminky.urs.cz/item/CS_URS_2025_01/184808211" TargetMode="External" /><Relationship Id="rId5" Type="http://schemas.openxmlformats.org/officeDocument/2006/relationships/hyperlink" Target="https://podminky.urs.cz/item/CS_URS_2025_01/185804312" TargetMode="External" /><Relationship Id="rId6" Type="http://schemas.openxmlformats.org/officeDocument/2006/relationships/hyperlink" Target="https://podminky.urs.cz/item/CS_URS_2025_01/185851121" TargetMode="External" /><Relationship Id="rId7" Type="http://schemas.openxmlformats.org/officeDocument/2006/relationships/hyperlink" Target="https://podminky.urs.cz/item/CS_URS_2025_01/185851129" TargetMode="External" /><Relationship Id="rId8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51256" TargetMode="External" /><Relationship Id="rId2" Type="http://schemas.openxmlformats.org/officeDocument/2006/relationships/hyperlink" Target="https://podminky.urs.cz/item/CS_URS_2025_01/184911111" TargetMode="External" /><Relationship Id="rId3" Type="http://schemas.openxmlformats.org/officeDocument/2006/relationships/hyperlink" Target="https://podminky.urs.cz/item/CS_URS_2025_01/184808211" TargetMode="External" /><Relationship Id="rId4" Type="http://schemas.openxmlformats.org/officeDocument/2006/relationships/hyperlink" Target="https://podminky.urs.cz/item/CS_URS_2025_01/185804312" TargetMode="External" /><Relationship Id="rId5" Type="http://schemas.openxmlformats.org/officeDocument/2006/relationships/hyperlink" Target="https://podminky.urs.cz/item/CS_URS_2025_01/185851121" TargetMode="External" /><Relationship Id="rId6" Type="http://schemas.openxmlformats.org/officeDocument/2006/relationships/hyperlink" Target="https://podminky.urs.cz/item/CS_URS_2025_01/185851129" TargetMode="External" /><Relationship Id="rId7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4" t="s">
        <v>7</v>
      </c>
      <c r="BT2" s="14" t="s">
        <v>8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="1" customFormat="1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4" t="s">
        <v>15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G5" s="25" t="s">
        <v>16</v>
      </c>
      <c r="BS5" s="14" t="s">
        <v>7</v>
      </c>
    </row>
    <row r="6" s="1" customFormat="1" ht="36.96" customHeight="1">
      <c r="B6" s="18"/>
      <c r="C6" s="19"/>
      <c r="D6" s="26" t="s">
        <v>17</v>
      </c>
      <c r="E6" s="19"/>
      <c r="F6" s="19"/>
      <c r="G6" s="19"/>
      <c r="H6" s="19"/>
      <c r="I6" s="19"/>
      <c r="J6" s="19"/>
      <c r="K6" s="27" t="s">
        <v>18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G6" s="28"/>
      <c r="BS6" s="14" t="s">
        <v>7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20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21</v>
      </c>
      <c r="AL7" s="19"/>
      <c r="AM7" s="19"/>
      <c r="AN7" s="24" t="s">
        <v>20</v>
      </c>
      <c r="AO7" s="19"/>
      <c r="AP7" s="19"/>
      <c r="AQ7" s="19"/>
      <c r="AR7" s="17"/>
      <c r="BG7" s="28"/>
      <c r="BS7" s="14" t="s">
        <v>7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G8" s="28"/>
      <c r="BS8" s="14" t="s">
        <v>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8"/>
      <c r="BS9" s="14" t="s">
        <v>7</v>
      </c>
    </row>
    <row r="10" s="1" customFormat="1" ht="12" customHeight="1">
      <c r="B10" s="18"/>
      <c r="C10" s="19"/>
      <c r="D10" s="29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27</v>
      </c>
      <c r="AL10" s="19"/>
      <c r="AM10" s="19"/>
      <c r="AN10" s="24" t="s">
        <v>28</v>
      </c>
      <c r="AO10" s="19"/>
      <c r="AP10" s="19"/>
      <c r="AQ10" s="19"/>
      <c r="AR10" s="17"/>
      <c r="BG10" s="28"/>
      <c r="BS10" s="14" t="s">
        <v>7</v>
      </c>
    </row>
    <row r="11" s="1" customFormat="1" ht="18.48" customHeight="1">
      <c r="B11" s="18"/>
      <c r="C11" s="19"/>
      <c r="D11" s="19"/>
      <c r="E11" s="24" t="s">
        <v>29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30</v>
      </c>
      <c r="AL11" s="19"/>
      <c r="AM11" s="19"/>
      <c r="AN11" s="24" t="s">
        <v>20</v>
      </c>
      <c r="AO11" s="19"/>
      <c r="AP11" s="19"/>
      <c r="AQ11" s="19"/>
      <c r="AR11" s="17"/>
      <c r="BG11" s="28"/>
      <c r="BS11" s="14" t="s">
        <v>7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8"/>
      <c r="BS12" s="14" t="s">
        <v>7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27</v>
      </c>
      <c r="AL13" s="19"/>
      <c r="AM13" s="19"/>
      <c r="AN13" s="31" t="s">
        <v>32</v>
      </c>
      <c r="AO13" s="19"/>
      <c r="AP13" s="19"/>
      <c r="AQ13" s="19"/>
      <c r="AR13" s="17"/>
      <c r="BG13" s="28"/>
      <c r="BS13" s="14" t="s">
        <v>7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30</v>
      </c>
      <c r="AL14" s="19"/>
      <c r="AM14" s="19"/>
      <c r="AN14" s="31" t="s">
        <v>32</v>
      </c>
      <c r="AO14" s="19"/>
      <c r="AP14" s="19"/>
      <c r="AQ14" s="19"/>
      <c r="AR14" s="17"/>
      <c r="BG14" s="28"/>
      <c r="BS14" s="14" t="s">
        <v>7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27</v>
      </c>
      <c r="AL16" s="19"/>
      <c r="AM16" s="19"/>
      <c r="AN16" s="24" t="s">
        <v>34</v>
      </c>
      <c r="AO16" s="19"/>
      <c r="AP16" s="19"/>
      <c r="AQ16" s="19"/>
      <c r="AR16" s="17"/>
      <c r="BG16" s="28"/>
      <c r="BS16" s="14" t="s">
        <v>4</v>
      </c>
    </row>
    <row r="17" s="1" customFormat="1" ht="18.48" customHeight="1">
      <c r="B17" s="18"/>
      <c r="C17" s="19"/>
      <c r="D17" s="19"/>
      <c r="E17" s="24" t="s">
        <v>35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30</v>
      </c>
      <c r="AL17" s="19"/>
      <c r="AM17" s="19"/>
      <c r="AN17" s="24" t="s">
        <v>20</v>
      </c>
      <c r="AO17" s="19"/>
      <c r="AP17" s="19"/>
      <c r="AQ17" s="19"/>
      <c r="AR17" s="17"/>
      <c r="BG17" s="28"/>
      <c r="BS17" s="14" t="s">
        <v>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8"/>
      <c r="BS18" s="14" t="s">
        <v>7</v>
      </c>
    </row>
    <row r="19" s="1" customFormat="1" ht="12" customHeight="1">
      <c r="B19" s="18"/>
      <c r="C19" s="19"/>
      <c r="D19" s="29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27</v>
      </c>
      <c r="AL19" s="19"/>
      <c r="AM19" s="19"/>
      <c r="AN19" s="24" t="s">
        <v>34</v>
      </c>
      <c r="AO19" s="19"/>
      <c r="AP19" s="19"/>
      <c r="AQ19" s="19"/>
      <c r="AR19" s="17"/>
      <c r="BG19" s="28"/>
      <c r="BS19" s="14" t="s">
        <v>7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30</v>
      </c>
      <c r="AL20" s="19"/>
      <c r="AM20" s="19"/>
      <c r="AN20" s="24" t="s">
        <v>20</v>
      </c>
      <c r="AO20" s="19"/>
      <c r="AP20" s="19"/>
      <c r="AQ20" s="19"/>
      <c r="AR20" s="17"/>
      <c r="BG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8"/>
    </row>
    <row r="23" s="1" customFormat="1" ht="47.25" customHeight="1">
      <c r="B23" s="18"/>
      <c r="C23" s="19"/>
      <c r="D23" s="19"/>
      <c r="E23" s="33" t="s">
        <v>38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G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G25" s="28"/>
    </row>
    <row r="26" s="2" customFormat="1" ht="25.92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G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G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41"/>
      <c r="BG28" s="28"/>
    </row>
    <row r="29" s="3" customFormat="1" ht="14.4" customHeight="1">
      <c r="A29" s="3"/>
      <c r="B29" s="43"/>
      <c r="C29" s="44"/>
      <c r="D29" s="29" t="s">
        <v>43</v>
      </c>
      <c r="E29" s="44"/>
      <c r="F29" s="29" t="s">
        <v>44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ROUND(BB54,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ROUND(AX54, 2)</f>
        <v>0</v>
      </c>
      <c r="AL29" s="44"/>
      <c r="AM29" s="44"/>
      <c r="AN29" s="44"/>
      <c r="AO29" s="44"/>
      <c r="AP29" s="44"/>
      <c r="AQ29" s="44"/>
      <c r="AR29" s="47"/>
      <c r="BG29" s="48"/>
    </row>
    <row r="30" s="3" customFormat="1" ht="14.4" customHeight="1">
      <c r="A30" s="3"/>
      <c r="B30" s="43"/>
      <c r="C30" s="44"/>
      <c r="D30" s="44"/>
      <c r="E30" s="44"/>
      <c r="F30" s="29" t="s">
        <v>45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ROUND(BC54,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ROUND(AY54, 2)</f>
        <v>0</v>
      </c>
      <c r="AL30" s="44"/>
      <c r="AM30" s="44"/>
      <c r="AN30" s="44"/>
      <c r="AO30" s="44"/>
      <c r="AP30" s="44"/>
      <c r="AQ30" s="44"/>
      <c r="AR30" s="47"/>
      <c r="BG30" s="48"/>
    </row>
    <row r="31" hidden="1" s="3" customFormat="1" ht="14.4" customHeight="1">
      <c r="A31" s="3"/>
      <c r="B31" s="43"/>
      <c r="C31" s="44"/>
      <c r="D31" s="44"/>
      <c r="E31" s="44"/>
      <c r="F31" s="29" t="s">
        <v>46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ROUND(BD54,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G31" s="48"/>
    </row>
    <row r="32" hidden="1" s="3" customFormat="1" ht="14.4" customHeight="1">
      <c r="A32" s="3"/>
      <c r="B32" s="43"/>
      <c r="C32" s="44"/>
      <c r="D32" s="44"/>
      <c r="E32" s="44"/>
      <c r="F32" s="29" t="s">
        <v>47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ROUND(BE54,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G32" s="48"/>
    </row>
    <row r="33" hidden="1" s="3" customFormat="1" ht="14.4" customHeight="1">
      <c r="A33" s="3"/>
      <c r="B33" s="43"/>
      <c r="C33" s="44"/>
      <c r="D33" s="44"/>
      <c r="E33" s="44"/>
      <c r="F33" s="29" t="s">
        <v>48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ROUND(BF54,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G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G34" s="35"/>
    </row>
    <row r="35" s="2" customFormat="1" ht="25.92" customHeight="1">
      <c r="A35" s="35"/>
      <c r="B35" s="36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G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G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G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G41" s="35"/>
    </row>
    <row r="42" s="2" customFormat="1" ht="24.96" customHeight="1">
      <c r="A42" s="35"/>
      <c r="B42" s="36"/>
      <c r="C42" s="20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G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G43" s="35"/>
    </row>
    <row r="44" s="4" customFormat="1" ht="12" customHeight="1">
      <c r="A44" s="4"/>
      <c r="B44" s="60"/>
      <c r="C44" s="29" t="s">
        <v>14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117-3198-21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G44" s="4"/>
    </row>
    <row r="45" s="5" customFormat="1" ht="36.96" customHeight="1">
      <c r="A45" s="5"/>
      <c r="B45" s="63"/>
      <c r="C45" s="64" t="s">
        <v>17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 xml:space="preserve">Výsadba LBC Žerotín, LBK10 a IP24 v  k.ú. Měnín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G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G46" s="35"/>
    </row>
    <row r="47" s="2" customFormat="1" ht="12" customHeight="1">
      <c r="A47" s="35"/>
      <c r="B47" s="36"/>
      <c r="C47" s="29" t="s">
        <v>22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k.ú. Měnín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24</v>
      </c>
      <c r="AJ47" s="37"/>
      <c r="AK47" s="37"/>
      <c r="AL47" s="37"/>
      <c r="AM47" s="69" t="str">
        <f>IF(AN8= "","",AN8)</f>
        <v>8. 7. 2025</v>
      </c>
      <c r="AN47" s="69"/>
      <c r="AO47" s="37"/>
      <c r="AP47" s="37"/>
      <c r="AQ47" s="37"/>
      <c r="AR47" s="41"/>
      <c r="BG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G48" s="35"/>
    </row>
    <row r="49" s="2" customFormat="1" ht="15.15" customHeight="1">
      <c r="A49" s="35"/>
      <c r="B49" s="36"/>
      <c r="C49" s="29" t="s">
        <v>26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ČR-Státní pozemkový úřad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33</v>
      </c>
      <c r="AJ49" s="37"/>
      <c r="AK49" s="37"/>
      <c r="AL49" s="37"/>
      <c r="AM49" s="70" t="str">
        <f>IF(E17="","",E17)</f>
        <v>Agroprojekt PSO s.r.o.</v>
      </c>
      <c r="AN49" s="61"/>
      <c r="AO49" s="61"/>
      <c r="AP49" s="61"/>
      <c r="AQ49" s="37"/>
      <c r="AR49" s="41"/>
      <c r="AS49" s="71" t="s">
        <v>53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4"/>
      <c r="BG49" s="35"/>
    </row>
    <row r="50" s="2" customFormat="1" ht="15.15" customHeight="1">
      <c r="A50" s="35"/>
      <c r="B50" s="36"/>
      <c r="C50" s="29" t="s">
        <v>31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36</v>
      </c>
      <c r="AJ50" s="37"/>
      <c r="AK50" s="37"/>
      <c r="AL50" s="37"/>
      <c r="AM50" s="70" t="str">
        <f>IF(E20="","",E20)</f>
        <v>Agroprojekt PSO s.r.o.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8"/>
      <c r="BG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2"/>
      <c r="BG51" s="35"/>
    </row>
    <row r="52" s="2" customFormat="1" ht="29.28" customHeight="1">
      <c r="A52" s="35"/>
      <c r="B52" s="36"/>
      <c r="C52" s="83" t="s">
        <v>54</v>
      </c>
      <c r="D52" s="84"/>
      <c r="E52" s="84"/>
      <c r="F52" s="84"/>
      <c r="G52" s="84"/>
      <c r="H52" s="85"/>
      <c r="I52" s="86" t="s">
        <v>55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56</v>
      </c>
      <c r="AH52" s="84"/>
      <c r="AI52" s="84"/>
      <c r="AJ52" s="84"/>
      <c r="AK52" s="84"/>
      <c r="AL52" s="84"/>
      <c r="AM52" s="84"/>
      <c r="AN52" s="86" t="s">
        <v>57</v>
      </c>
      <c r="AO52" s="84"/>
      <c r="AP52" s="84"/>
      <c r="AQ52" s="88" t="s">
        <v>58</v>
      </c>
      <c r="AR52" s="41"/>
      <c r="AS52" s="89" t="s">
        <v>59</v>
      </c>
      <c r="AT52" s="90" t="s">
        <v>60</v>
      </c>
      <c r="AU52" s="90" t="s">
        <v>61</v>
      </c>
      <c r="AV52" s="90" t="s">
        <v>62</v>
      </c>
      <c r="AW52" s="90" t="s">
        <v>63</v>
      </c>
      <c r="AX52" s="90" t="s">
        <v>64</v>
      </c>
      <c r="AY52" s="90" t="s">
        <v>65</v>
      </c>
      <c r="AZ52" s="90" t="s">
        <v>66</v>
      </c>
      <c r="BA52" s="90" t="s">
        <v>67</v>
      </c>
      <c r="BB52" s="90" t="s">
        <v>68</v>
      </c>
      <c r="BC52" s="90" t="s">
        <v>69</v>
      </c>
      <c r="BD52" s="90" t="s">
        <v>70</v>
      </c>
      <c r="BE52" s="90" t="s">
        <v>71</v>
      </c>
      <c r="BF52" s="91" t="s">
        <v>72</v>
      </c>
      <c r="BG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4"/>
      <c r="BG53" s="35"/>
    </row>
    <row r="54" s="6" customFormat="1" ht="32.4" customHeight="1">
      <c r="A54" s="6"/>
      <c r="B54" s="95"/>
      <c r="C54" s="96" t="s">
        <v>73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ROUND(AG55+AG61+AG67,2)</f>
        <v>0</v>
      </c>
      <c r="AH54" s="98"/>
      <c r="AI54" s="98"/>
      <c r="AJ54" s="98"/>
      <c r="AK54" s="98"/>
      <c r="AL54" s="98"/>
      <c r="AM54" s="98"/>
      <c r="AN54" s="99">
        <f>SUM(AG54,AV54)</f>
        <v>0</v>
      </c>
      <c r="AO54" s="99"/>
      <c r="AP54" s="99"/>
      <c r="AQ54" s="100" t="s">
        <v>20</v>
      </c>
      <c r="AR54" s="101"/>
      <c r="AS54" s="102">
        <f>ROUND(AS55+AS61+AS67,2)</f>
        <v>0</v>
      </c>
      <c r="AT54" s="103">
        <f>ROUND(AT55+AT61+AT67,2)</f>
        <v>0</v>
      </c>
      <c r="AU54" s="104">
        <f>ROUND(AU55+AU61+AU67,2)</f>
        <v>0</v>
      </c>
      <c r="AV54" s="104">
        <f>ROUND(SUM(AX54:AY54),2)</f>
        <v>0</v>
      </c>
      <c r="AW54" s="105">
        <f>ROUND(AW55+AW61+AW67,5)</f>
        <v>0</v>
      </c>
      <c r="AX54" s="104">
        <f>ROUND(BB54*L29,2)</f>
        <v>0</v>
      </c>
      <c r="AY54" s="104">
        <f>ROUND(BC54*L30,2)</f>
        <v>0</v>
      </c>
      <c r="AZ54" s="104">
        <f>ROUND(BD54*L29,2)</f>
        <v>0</v>
      </c>
      <c r="BA54" s="104">
        <f>ROUND(BE54*L30,2)</f>
        <v>0</v>
      </c>
      <c r="BB54" s="104">
        <f>ROUND(BB55+BB61+BB67,2)</f>
        <v>0</v>
      </c>
      <c r="BC54" s="104">
        <f>ROUND(BC55+BC61+BC67,2)</f>
        <v>0</v>
      </c>
      <c r="BD54" s="104">
        <f>ROUND(BD55+BD61+BD67,2)</f>
        <v>0</v>
      </c>
      <c r="BE54" s="104">
        <f>ROUND(BE55+BE61+BE67,2)</f>
        <v>0</v>
      </c>
      <c r="BF54" s="106">
        <f>ROUND(BF55+BF61+BF67,2)</f>
        <v>0</v>
      </c>
      <c r="BG54" s="6"/>
      <c r="BS54" s="107" t="s">
        <v>74</v>
      </c>
      <c r="BT54" s="107" t="s">
        <v>75</v>
      </c>
      <c r="BU54" s="108" t="s">
        <v>76</v>
      </c>
      <c r="BV54" s="107" t="s">
        <v>77</v>
      </c>
      <c r="BW54" s="107" t="s">
        <v>6</v>
      </c>
      <c r="BX54" s="107" t="s">
        <v>78</v>
      </c>
      <c r="CL54" s="107" t="s">
        <v>20</v>
      </c>
    </row>
    <row r="55" s="7" customFormat="1" ht="16.5" customHeight="1">
      <c r="A55" s="7"/>
      <c r="B55" s="109"/>
      <c r="C55" s="110"/>
      <c r="D55" s="111" t="s">
        <v>79</v>
      </c>
      <c r="E55" s="111"/>
      <c r="F55" s="111"/>
      <c r="G55" s="111"/>
      <c r="H55" s="111"/>
      <c r="I55" s="112"/>
      <c r="J55" s="111" t="s">
        <v>80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ROUND(SUM(AG56:AG60),2)</f>
        <v>0</v>
      </c>
      <c r="AH55" s="112"/>
      <c r="AI55" s="112"/>
      <c r="AJ55" s="112"/>
      <c r="AK55" s="112"/>
      <c r="AL55" s="112"/>
      <c r="AM55" s="112"/>
      <c r="AN55" s="114">
        <f>SUM(AG55,AV55)</f>
        <v>0</v>
      </c>
      <c r="AO55" s="112"/>
      <c r="AP55" s="112"/>
      <c r="AQ55" s="115" t="s">
        <v>81</v>
      </c>
      <c r="AR55" s="116"/>
      <c r="AS55" s="117">
        <f>ROUND(SUM(AS56:AS60),2)</f>
        <v>0</v>
      </c>
      <c r="AT55" s="118">
        <f>ROUND(SUM(AT56:AT60),2)</f>
        <v>0</v>
      </c>
      <c r="AU55" s="119">
        <f>ROUND(SUM(AU56:AU60),2)</f>
        <v>0</v>
      </c>
      <c r="AV55" s="119">
        <f>ROUND(SUM(AX55:AY55),2)</f>
        <v>0</v>
      </c>
      <c r="AW55" s="120">
        <f>ROUND(SUM(AW56:AW60),5)</f>
        <v>0</v>
      </c>
      <c r="AX55" s="119">
        <f>ROUND(BB55*L29,2)</f>
        <v>0</v>
      </c>
      <c r="AY55" s="119">
        <f>ROUND(BC55*L30,2)</f>
        <v>0</v>
      </c>
      <c r="AZ55" s="119">
        <f>ROUND(BD55*L29,2)</f>
        <v>0</v>
      </c>
      <c r="BA55" s="119">
        <f>ROUND(BE55*L30,2)</f>
        <v>0</v>
      </c>
      <c r="BB55" s="119">
        <f>ROUND(SUM(BB56:BB60),2)</f>
        <v>0</v>
      </c>
      <c r="BC55" s="119">
        <f>ROUND(SUM(BC56:BC60),2)</f>
        <v>0</v>
      </c>
      <c r="BD55" s="119">
        <f>ROUND(SUM(BD56:BD60),2)</f>
        <v>0</v>
      </c>
      <c r="BE55" s="119">
        <f>ROUND(SUM(BE56:BE60),2)</f>
        <v>0</v>
      </c>
      <c r="BF55" s="121">
        <f>ROUND(SUM(BF56:BF60),2)</f>
        <v>0</v>
      </c>
      <c r="BG55" s="7"/>
      <c r="BS55" s="122" t="s">
        <v>74</v>
      </c>
      <c r="BT55" s="122" t="s">
        <v>82</v>
      </c>
      <c r="BV55" s="122" t="s">
        <v>77</v>
      </c>
      <c r="BW55" s="122" t="s">
        <v>83</v>
      </c>
      <c r="BX55" s="122" t="s">
        <v>6</v>
      </c>
      <c r="CL55" s="122" t="s">
        <v>20</v>
      </c>
      <c r="CM55" s="122" t="s">
        <v>84</v>
      </c>
    </row>
    <row r="56" s="4" customFormat="1" ht="16.5" customHeight="1">
      <c r="A56" s="123" t="s">
        <v>85</v>
      </c>
      <c r="B56" s="60"/>
      <c r="C56" s="124"/>
      <c r="D56" s="124"/>
      <c r="E56" s="125" t="s">
        <v>79</v>
      </c>
      <c r="F56" s="125"/>
      <c r="G56" s="125"/>
      <c r="H56" s="125"/>
      <c r="I56" s="125"/>
      <c r="J56" s="124"/>
      <c r="K56" s="125" t="s">
        <v>80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'SO-01 - Větrolam IP 24'!K32</f>
        <v>0</v>
      </c>
      <c r="AH56" s="124"/>
      <c r="AI56" s="124"/>
      <c r="AJ56" s="124"/>
      <c r="AK56" s="124"/>
      <c r="AL56" s="124"/>
      <c r="AM56" s="124"/>
      <c r="AN56" s="126">
        <f>SUM(AG56,AV56)</f>
        <v>0</v>
      </c>
      <c r="AO56" s="124"/>
      <c r="AP56" s="124"/>
      <c r="AQ56" s="127" t="s">
        <v>86</v>
      </c>
      <c r="AR56" s="62"/>
      <c r="AS56" s="128">
        <f>'SO-01 - Větrolam IP 24'!K30</f>
        <v>0</v>
      </c>
      <c r="AT56" s="129">
        <f>'SO-01 - Větrolam IP 24'!K31</f>
        <v>0</v>
      </c>
      <c r="AU56" s="129">
        <v>0</v>
      </c>
      <c r="AV56" s="129">
        <f>ROUND(SUM(AX56:AY56),2)</f>
        <v>0</v>
      </c>
      <c r="AW56" s="130">
        <f>'SO-01 - Větrolam IP 24'!T81</f>
        <v>0</v>
      </c>
      <c r="AX56" s="129">
        <f>'SO-01 - Větrolam IP 24'!K35</f>
        <v>0</v>
      </c>
      <c r="AY56" s="129">
        <f>'SO-01 - Větrolam IP 24'!K36</f>
        <v>0</v>
      </c>
      <c r="AZ56" s="129">
        <f>'SO-01 - Větrolam IP 24'!K37</f>
        <v>0</v>
      </c>
      <c r="BA56" s="129">
        <f>'SO-01 - Větrolam IP 24'!K38</f>
        <v>0</v>
      </c>
      <c r="BB56" s="129">
        <f>'SO-01 - Větrolam IP 24'!F35</f>
        <v>0</v>
      </c>
      <c r="BC56" s="129">
        <f>'SO-01 - Větrolam IP 24'!F36</f>
        <v>0</v>
      </c>
      <c r="BD56" s="129">
        <f>'SO-01 - Větrolam IP 24'!F37</f>
        <v>0</v>
      </c>
      <c r="BE56" s="129">
        <f>'SO-01 - Větrolam IP 24'!F38</f>
        <v>0</v>
      </c>
      <c r="BF56" s="131">
        <f>'SO-01 - Větrolam IP 24'!F39</f>
        <v>0</v>
      </c>
      <c r="BG56" s="4"/>
      <c r="BT56" s="132" t="s">
        <v>84</v>
      </c>
      <c r="BU56" s="132" t="s">
        <v>87</v>
      </c>
      <c r="BV56" s="132" t="s">
        <v>77</v>
      </c>
      <c r="BW56" s="132" t="s">
        <v>83</v>
      </c>
      <c r="BX56" s="132" t="s">
        <v>6</v>
      </c>
      <c r="CL56" s="132" t="s">
        <v>20</v>
      </c>
      <c r="CM56" s="132" t="s">
        <v>84</v>
      </c>
    </row>
    <row r="57" s="4" customFormat="1" ht="16.5" customHeight="1">
      <c r="A57" s="123" t="s">
        <v>85</v>
      </c>
      <c r="B57" s="60"/>
      <c r="C57" s="124"/>
      <c r="D57" s="124"/>
      <c r="E57" s="125" t="s">
        <v>88</v>
      </c>
      <c r="F57" s="125"/>
      <c r="G57" s="125"/>
      <c r="H57" s="125"/>
      <c r="I57" s="125"/>
      <c r="J57" s="124"/>
      <c r="K57" s="125" t="s">
        <v>89</v>
      </c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6">
        <f>'SO-011 - 1. rok pěstební ...'!K34</f>
        <v>0</v>
      </c>
      <c r="AH57" s="124"/>
      <c r="AI57" s="124"/>
      <c r="AJ57" s="124"/>
      <c r="AK57" s="124"/>
      <c r="AL57" s="124"/>
      <c r="AM57" s="124"/>
      <c r="AN57" s="126">
        <f>SUM(AG57,AV57)</f>
        <v>0</v>
      </c>
      <c r="AO57" s="124"/>
      <c r="AP57" s="124"/>
      <c r="AQ57" s="127" t="s">
        <v>86</v>
      </c>
      <c r="AR57" s="62"/>
      <c r="AS57" s="128">
        <f>'SO-011 - 1. rok pěstební ...'!K32</f>
        <v>0</v>
      </c>
      <c r="AT57" s="129">
        <f>'SO-011 - 1. rok pěstební ...'!K33</f>
        <v>0</v>
      </c>
      <c r="AU57" s="129">
        <v>0</v>
      </c>
      <c r="AV57" s="129">
        <f>ROUND(SUM(AX57:AY57),2)</f>
        <v>0</v>
      </c>
      <c r="AW57" s="130">
        <f>'SO-011 - 1. rok pěstební ...'!T87</f>
        <v>0</v>
      </c>
      <c r="AX57" s="129">
        <f>'SO-011 - 1. rok pěstební ...'!K37</f>
        <v>0</v>
      </c>
      <c r="AY57" s="129">
        <f>'SO-011 - 1. rok pěstební ...'!K38</f>
        <v>0</v>
      </c>
      <c r="AZ57" s="129">
        <f>'SO-011 - 1. rok pěstební ...'!K39</f>
        <v>0</v>
      </c>
      <c r="BA57" s="129">
        <f>'SO-011 - 1. rok pěstební ...'!K40</f>
        <v>0</v>
      </c>
      <c r="BB57" s="129">
        <f>'SO-011 - 1. rok pěstební ...'!F37</f>
        <v>0</v>
      </c>
      <c r="BC57" s="129">
        <f>'SO-011 - 1. rok pěstební ...'!F38</f>
        <v>0</v>
      </c>
      <c r="BD57" s="129">
        <f>'SO-011 - 1. rok pěstební ...'!F39</f>
        <v>0</v>
      </c>
      <c r="BE57" s="129">
        <f>'SO-011 - 1. rok pěstební ...'!F40</f>
        <v>0</v>
      </c>
      <c r="BF57" s="131">
        <f>'SO-011 - 1. rok pěstební ...'!F41</f>
        <v>0</v>
      </c>
      <c r="BG57" s="4"/>
      <c r="BT57" s="132" t="s">
        <v>84</v>
      </c>
      <c r="BV57" s="132" t="s">
        <v>77</v>
      </c>
      <c r="BW57" s="132" t="s">
        <v>90</v>
      </c>
      <c r="BX57" s="132" t="s">
        <v>83</v>
      </c>
      <c r="CL57" s="132" t="s">
        <v>20</v>
      </c>
    </row>
    <row r="58" s="4" customFormat="1" ht="16.5" customHeight="1">
      <c r="A58" s="123" t="s">
        <v>85</v>
      </c>
      <c r="B58" s="60"/>
      <c r="C58" s="124"/>
      <c r="D58" s="124"/>
      <c r="E58" s="125" t="s">
        <v>91</v>
      </c>
      <c r="F58" s="125"/>
      <c r="G58" s="125"/>
      <c r="H58" s="125"/>
      <c r="I58" s="125"/>
      <c r="J58" s="124"/>
      <c r="K58" s="125" t="s">
        <v>92</v>
      </c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6">
        <f>'SO-012 - 2. rok pěstební ...'!K34</f>
        <v>0</v>
      </c>
      <c r="AH58" s="124"/>
      <c r="AI58" s="124"/>
      <c r="AJ58" s="124"/>
      <c r="AK58" s="124"/>
      <c r="AL58" s="124"/>
      <c r="AM58" s="124"/>
      <c r="AN58" s="126">
        <f>SUM(AG58,AV58)</f>
        <v>0</v>
      </c>
      <c r="AO58" s="124"/>
      <c r="AP58" s="124"/>
      <c r="AQ58" s="127" t="s">
        <v>86</v>
      </c>
      <c r="AR58" s="62"/>
      <c r="AS58" s="128">
        <f>'SO-012 - 2. rok pěstební ...'!K32</f>
        <v>0</v>
      </c>
      <c r="AT58" s="129">
        <f>'SO-012 - 2. rok pěstební ...'!K33</f>
        <v>0</v>
      </c>
      <c r="AU58" s="129">
        <v>0</v>
      </c>
      <c r="AV58" s="129">
        <f>ROUND(SUM(AX58:AY58),2)</f>
        <v>0</v>
      </c>
      <c r="AW58" s="130">
        <f>'SO-012 - 2. rok pěstební ...'!T87</f>
        <v>0</v>
      </c>
      <c r="AX58" s="129">
        <f>'SO-012 - 2. rok pěstební ...'!K37</f>
        <v>0</v>
      </c>
      <c r="AY58" s="129">
        <f>'SO-012 - 2. rok pěstební ...'!K38</f>
        <v>0</v>
      </c>
      <c r="AZ58" s="129">
        <f>'SO-012 - 2. rok pěstební ...'!K39</f>
        <v>0</v>
      </c>
      <c r="BA58" s="129">
        <f>'SO-012 - 2. rok pěstební ...'!K40</f>
        <v>0</v>
      </c>
      <c r="BB58" s="129">
        <f>'SO-012 - 2. rok pěstební ...'!F37</f>
        <v>0</v>
      </c>
      <c r="BC58" s="129">
        <f>'SO-012 - 2. rok pěstební ...'!F38</f>
        <v>0</v>
      </c>
      <c r="BD58" s="129">
        <f>'SO-012 - 2. rok pěstební ...'!F39</f>
        <v>0</v>
      </c>
      <c r="BE58" s="129">
        <f>'SO-012 - 2. rok pěstební ...'!F40</f>
        <v>0</v>
      </c>
      <c r="BF58" s="131">
        <f>'SO-012 - 2. rok pěstební ...'!F41</f>
        <v>0</v>
      </c>
      <c r="BG58" s="4"/>
      <c r="BT58" s="132" t="s">
        <v>84</v>
      </c>
      <c r="BV58" s="132" t="s">
        <v>77</v>
      </c>
      <c r="BW58" s="132" t="s">
        <v>93</v>
      </c>
      <c r="BX58" s="132" t="s">
        <v>83</v>
      </c>
      <c r="CL58" s="132" t="s">
        <v>20</v>
      </c>
    </row>
    <row r="59" s="4" customFormat="1" ht="16.5" customHeight="1">
      <c r="A59" s="123" t="s">
        <v>85</v>
      </c>
      <c r="B59" s="60"/>
      <c r="C59" s="124"/>
      <c r="D59" s="124"/>
      <c r="E59" s="125" t="s">
        <v>94</v>
      </c>
      <c r="F59" s="125"/>
      <c r="G59" s="125"/>
      <c r="H59" s="125"/>
      <c r="I59" s="125"/>
      <c r="J59" s="124"/>
      <c r="K59" s="125" t="s">
        <v>95</v>
      </c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6">
        <f>'SO-013 - 3. rok pěstební ...'!K34</f>
        <v>0</v>
      </c>
      <c r="AH59" s="124"/>
      <c r="AI59" s="124"/>
      <c r="AJ59" s="124"/>
      <c r="AK59" s="124"/>
      <c r="AL59" s="124"/>
      <c r="AM59" s="124"/>
      <c r="AN59" s="126">
        <f>SUM(AG59,AV59)</f>
        <v>0</v>
      </c>
      <c r="AO59" s="124"/>
      <c r="AP59" s="124"/>
      <c r="AQ59" s="127" t="s">
        <v>86</v>
      </c>
      <c r="AR59" s="62"/>
      <c r="AS59" s="128">
        <f>'SO-013 - 3. rok pěstební ...'!K32</f>
        <v>0</v>
      </c>
      <c r="AT59" s="129">
        <f>'SO-013 - 3. rok pěstební ...'!K33</f>
        <v>0</v>
      </c>
      <c r="AU59" s="129">
        <v>0</v>
      </c>
      <c r="AV59" s="129">
        <f>ROUND(SUM(AX59:AY59),2)</f>
        <v>0</v>
      </c>
      <c r="AW59" s="130">
        <f>'SO-013 - 3. rok pěstební ...'!T87</f>
        <v>0</v>
      </c>
      <c r="AX59" s="129">
        <f>'SO-013 - 3. rok pěstební ...'!K37</f>
        <v>0</v>
      </c>
      <c r="AY59" s="129">
        <f>'SO-013 - 3. rok pěstební ...'!K38</f>
        <v>0</v>
      </c>
      <c r="AZ59" s="129">
        <f>'SO-013 - 3. rok pěstební ...'!K39</f>
        <v>0</v>
      </c>
      <c r="BA59" s="129">
        <f>'SO-013 - 3. rok pěstební ...'!K40</f>
        <v>0</v>
      </c>
      <c r="BB59" s="129">
        <f>'SO-013 - 3. rok pěstební ...'!F37</f>
        <v>0</v>
      </c>
      <c r="BC59" s="129">
        <f>'SO-013 - 3. rok pěstební ...'!F38</f>
        <v>0</v>
      </c>
      <c r="BD59" s="129">
        <f>'SO-013 - 3. rok pěstební ...'!F39</f>
        <v>0</v>
      </c>
      <c r="BE59" s="129">
        <f>'SO-013 - 3. rok pěstební ...'!F40</f>
        <v>0</v>
      </c>
      <c r="BF59" s="131">
        <f>'SO-013 - 3. rok pěstební ...'!F41</f>
        <v>0</v>
      </c>
      <c r="BG59" s="4"/>
      <c r="BT59" s="132" t="s">
        <v>84</v>
      </c>
      <c r="BV59" s="132" t="s">
        <v>77</v>
      </c>
      <c r="BW59" s="132" t="s">
        <v>96</v>
      </c>
      <c r="BX59" s="132" t="s">
        <v>83</v>
      </c>
      <c r="CL59" s="132" t="s">
        <v>20</v>
      </c>
    </row>
    <row r="60" s="4" customFormat="1" ht="16.5" customHeight="1">
      <c r="A60" s="123" t="s">
        <v>85</v>
      </c>
      <c r="B60" s="60"/>
      <c r="C60" s="124"/>
      <c r="D60" s="124"/>
      <c r="E60" s="125" t="s">
        <v>79</v>
      </c>
      <c r="F60" s="125"/>
      <c r="G60" s="125"/>
      <c r="H60" s="125"/>
      <c r="I60" s="125"/>
      <c r="J60" s="124"/>
      <c r="K60" s="125" t="s">
        <v>97</v>
      </c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6">
        <f>'SO-01 - VRN - vedlejší ro...'!K34</f>
        <v>0</v>
      </c>
      <c r="AH60" s="124"/>
      <c r="AI60" s="124"/>
      <c r="AJ60" s="124"/>
      <c r="AK60" s="124"/>
      <c r="AL60" s="124"/>
      <c r="AM60" s="124"/>
      <c r="AN60" s="126">
        <f>SUM(AG60,AV60)</f>
        <v>0</v>
      </c>
      <c r="AO60" s="124"/>
      <c r="AP60" s="124"/>
      <c r="AQ60" s="127" t="s">
        <v>86</v>
      </c>
      <c r="AR60" s="62"/>
      <c r="AS60" s="128">
        <f>'SO-01 - VRN - vedlejší ro...'!K32</f>
        <v>0</v>
      </c>
      <c r="AT60" s="129">
        <f>'SO-01 - VRN - vedlejší ro...'!K33</f>
        <v>0</v>
      </c>
      <c r="AU60" s="129">
        <v>0</v>
      </c>
      <c r="AV60" s="129">
        <f>ROUND(SUM(AX60:AY60),2)</f>
        <v>0</v>
      </c>
      <c r="AW60" s="130">
        <f>'SO-01 - VRN - vedlejší ro...'!T87</f>
        <v>0</v>
      </c>
      <c r="AX60" s="129">
        <f>'SO-01 - VRN - vedlejší ro...'!K37</f>
        <v>0</v>
      </c>
      <c r="AY60" s="129">
        <f>'SO-01 - VRN - vedlejší ro...'!K38</f>
        <v>0</v>
      </c>
      <c r="AZ60" s="129">
        <f>'SO-01 - VRN - vedlejší ro...'!K39</f>
        <v>0</v>
      </c>
      <c r="BA60" s="129">
        <f>'SO-01 - VRN - vedlejší ro...'!K40</f>
        <v>0</v>
      </c>
      <c r="BB60" s="129">
        <f>'SO-01 - VRN - vedlejší ro...'!F37</f>
        <v>0</v>
      </c>
      <c r="BC60" s="129">
        <f>'SO-01 - VRN - vedlejší ro...'!F38</f>
        <v>0</v>
      </c>
      <c r="BD60" s="129">
        <f>'SO-01 - VRN - vedlejší ro...'!F39</f>
        <v>0</v>
      </c>
      <c r="BE60" s="129">
        <f>'SO-01 - VRN - vedlejší ro...'!F40</f>
        <v>0</v>
      </c>
      <c r="BF60" s="131">
        <f>'SO-01 - VRN - vedlejší ro...'!F41</f>
        <v>0</v>
      </c>
      <c r="BG60" s="4"/>
      <c r="BT60" s="132" t="s">
        <v>84</v>
      </c>
      <c r="BV60" s="132" t="s">
        <v>77</v>
      </c>
      <c r="BW60" s="132" t="s">
        <v>98</v>
      </c>
      <c r="BX60" s="132" t="s">
        <v>83</v>
      </c>
      <c r="CL60" s="132" t="s">
        <v>20</v>
      </c>
    </row>
    <row r="61" s="7" customFormat="1" ht="16.5" customHeight="1">
      <c r="A61" s="7"/>
      <c r="B61" s="109"/>
      <c r="C61" s="110"/>
      <c r="D61" s="111" t="s">
        <v>99</v>
      </c>
      <c r="E61" s="111"/>
      <c r="F61" s="111"/>
      <c r="G61" s="111"/>
      <c r="H61" s="111"/>
      <c r="I61" s="112"/>
      <c r="J61" s="111" t="s">
        <v>100</v>
      </c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3">
        <f>ROUND(SUM(AG62:AG66),2)</f>
        <v>0</v>
      </c>
      <c r="AH61" s="112"/>
      <c r="AI61" s="112"/>
      <c r="AJ61" s="112"/>
      <c r="AK61" s="112"/>
      <c r="AL61" s="112"/>
      <c r="AM61" s="112"/>
      <c r="AN61" s="114">
        <f>SUM(AG61,AV61)</f>
        <v>0</v>
      </c>
      <c r="AO61" s="112"/>
      <c r="AP61" s="112"/>
      <c r="AQ61" s="115" t="s">
        <v>81</v>
      </c>
      <c r="AR61" s="116"/>
      <c r="AS61" s="117">
        <f>ROUND(SUM(AS62:AS66),2)</f>
        <v>0</v>
      </c>
      <c r="AT61" s="118">
        <f>ROUND(SUM(AT62:AT66),2)</f>
        <v>0</v>
      </c>
      <c r="AU61" s="119">
        <f>ROUND(SUM(AU62:AU66),2)</f>
        <v>0</v>
      </c>
      <c r="AV61" s="119">
        <f>ROUND(SUM(AX61:AY61),2)</f>
        <v>0</v>
      </c>
      <c r="AW61" s="120">
        <f>ROUND(SUM(AW62:AW66),5)</f>
        <v>0</v>
      </c>
      <c r="AX61" s="119">
        <f>ROUND(BB61*L29,2)</f>
        <v>0</v>
      </c>
      <c r="AY61" s="119">
        <f>ROUND(BC61*L30,2)</f>
        <v>0</v>
      </c>
      <c r="AZ61" s="119">
        <f>ROUND(BD61*L29,2)</f>
        <v>0</v>
      </c>
      <c r="BA61" s="119">
        <f>ROUND(BE61*L30,2)</f>
        <v>0</v>
      </c>
      <c r="BB61" s="119">
        <f>ROUND(SUM(BB62:BB66),2)</f>
        <v>0</v>
      </c>
      <c r="BC61" s="119">
        <f>ROUND(SUM(BC62:BC66),2)</f>
        <v>0</v>
      </c>
      <c r="BD61" s="119">
        <f>ROUND(SUM(BD62:BD66),2)</f>
        <v>0</v>
      </c>
      <c r="BE61" s="119">
        <f>ROUND(SUM(BE62:BE66),2)</f>
        <v>0</v>
      </c>
      <c r="BF61" s="121">
        <f>ROUND(SUM(BF62:BF66),2)</f>
        <v>0</v>
      </c>
      <c r="BG61" s="7"/>
      <c r="BS61" s="122" t="s">
        <v>74</v>
      </c>
      <c r="BT61" s="122" t="s">
        <v>82</v>
      </c>
      <c r="BV61" s="122" t="s">
        <v>77</v>
      </c>
      <c r="BW61" s="122" t="s">
        <v>101</v>
      </c>
      <c r="BX61" s="122" t="s">
        <v>6</v>
      </c>
      <c r="CL61" s="122" t="s">
        <v>20</v>
      </c>
      <c r="CM61" s="122" t="s">
        <v>84</v>
      </c>
    </row>
    <row r="62" s="4" customFormat="1" ht="16.5" customHeight="1">
      <c r="A62" s="123" t="s">
        <v>85</v>
      </c>
      <c r="B62" s="60"/>
      <c r="C62" s="124"/>
      <c r="D62" s="124"/>
      <c r="E62" s="125" t="s">
        <v>99</v>
      </c>
      <c r="F62" s="125"/>
      <c r="G62" s="125"/>
      <c r="H62" s="125"/>
      <c r="I62" s="125"/>
      <c r="J62" s="124"/>
      <c r="K62" s="125" t="s">
        <v>100</v>
      </c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6">
        <f>'SO-02 - Biokoridor LBK 10'!K32</f>
        <v>0</v>
      </c>
      <c r="AH62" s="124"/>
      <c r="AI62" s="124"/>
      <c r="AJ62" s="124"/>
      <c r="AK62" s="124"/>
      <c r="AL62" s="124"/>
      <c r="AM62" s="124"/>
      <c r="AN62" s="126">
        <f>SUM(AG62,AV62)</f>
        <v>0</v>
      </c>
      <c r="AO62" s="124"/>
      <c r="AP62" s="124"/>
      <c r="AQ62" s="127" t="s">
        <v>86</v>
      </c>
      <c r="AR62" s="62"/>
      <c r="AS62" s="128">
        <f>'SO-02 - Biokoridor LBK 10'!K30</f>
        <v>0</v>
      </c>
      <c r="AT62" s="129">
        <f>'SO-02 - Biokoridor LBK 10'!K31</f>
        <v>0</v>
      </c>
      <c r="AU62" s="129">
        <v>0</v>
      </c>
      <c r="AV62" s="129">
        <f>ROUND(SUM(AX62:AY62),2)</f>
        <v>0</v>
      </c>
      <c r="AW62" s="130">
        <f>'SO-02 - Biokoridor LBK 10'!T81</f>
        <v>0</v>
      </c>
      <c r="AX62" s="129">
        <f>'SO-02 - Biokoridor LBK 10'!K35</f>
        <v>0</v>
      </c>
      <c r="AY62" s="129">
        <f>'SO-02 - Biokoridor LBK 10'!K36</f>
        <v>0</v>
      </c>
      <c r="AZ62" s="129">
        <f>'SO-02 - Biokoridor LBK 10'!K37</f>
        <v>0</v>
      </c>
      <c r="BA62" s="129">
        <f>'SO-02 - Biokoridor LBK 10'!K38</f>
        <v>0</v>
      </c>
      <c r="BB62" s="129">
        <f>'SO-02 - Biokoridor LBK 10'!F35</f>
        <v>0</v>
      </c>
      <c r="BC62" s="129">
        <f>'SO-02 - Biokoridor LBK 10'!F36</f>
        <v>0</v>
      </c>
      <c r="BD62" s="129">
        <f>'SO-02 - Biokoridor LBK 10'!F37</f>
        <v>0</v>
      </c>
      <c r="BE62" s="129">
        <f>'SO-02 - Biokoridor LBK 10'!F38</f>
        <v>0</v>
      </c>
      <c r="BF62" s="131">
        <f>'SO-02 - Biokoridor LBK 10'!F39</f>
        <v>0</v>
      </c>
      <c r="BG62" s="4"/>
      <c r="BT62" s="132" t="s">
        <v>84</v>
      </c>
      <c r="BU62" s="132" t="s">
        <v>87</v>
      </c>
      <c r="BV62" s="132" t="s">
        <v>77</v>
      </c>
      <c r="BW62" s="132" t="s">
        <v>101</v>
      </c>
      <c r="BX62" s="132" t="s">
        <v>6</v>
      </c>
      <c r="CL62" s="132" t="s">
        <v>20</v>
      </c>
      <c r="CM62" s="132" t="s">
        <v>84</v>
      </c>
    </row>
    <row r="63" s="4" customFormat="1" ht="16.5" customHeight="1">
      <c r="A63" s="123" t="s">
        <v>85</v>
      </c>
      <c r="B63" s="60"/>
      <c r="C63" s="124"/>
      <c r="D63" s="124"/>
      <c r="E63" s="125" t="s">
        <v>102</v>
      </c>
      <c r="F63" s="125"/>
      <c r="G63" s="125"/>
      <c r="H63" s="125"/>
      <c r="I63" s="125"/>
      <c r="J63" s="124"/>
      <c r="K63" s="125" t="s">
        <v>89</v>
      </c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5"/>
      <c r="AD63" s="125"/>
      <c r="AE63" s="125"/>
      <c r="AF63" s="125"/>
      <c r="AG63" s="126">
        <f>'SO-021 - 1. rok pěstební ...'!K34</f>
        <v>0</v>
      </c>
      <c r="AH63" s="124"/>
      <c r="AI63" s="124"/>
      <c r="AJ63" s="124"/>
      <c r="AK63" s="124"/>
      <c r="AL63" s="124"/>
      <c r="AM63" s="124"/>
      <c r="AN63" s="126">
        <f>SUM(AG63,AV63)</f>
        <v>0</v>
      </c>
      <c r="AO63" s="124"/>
      <c r="AP63" s="124"/>
      <c r="AQ63" s="127" t="s">
        <v>86</v>
      </c>
      <c r="AR63" s="62"/>
      <c r="AS63" s="128">
        <f>'SO-021 - 1. rok pěstební ...'!K32</f>
        <v>0</v>
      </c>
      <c r="AT63" s="129">
        <f>'SO-021 - 1. rok pěstební ...'!K33</f>
        <v>0</v>
      </c>
      <c r="AU63" s="129">
        <v>0</v>
      </c>
      <c r="AV63" s="129">
        <f>ROUND(SUM(AX63:AY63),2)</f>
        <v>0</v>
      </c>
      <c r="AW63" s="130">
        <f>'SO-021 - 1. rok pěstební ...'!T87</f>
        <v>0</v>
      </c>
      <c r="AX63" s="129">
        <f>'SO-021 - 1. rok pěstební ...'!K37</f>
        <v>0</v>
      </c>
      <c r="AY63" s="129">
        <f>'SO-021 - 1. rok pěstební ...'!K38</f>
        <v>0</v>
      </c>
      <c r="AZ63" s="129">
        <f>'SO-021 - 1. rok pěstební ...'!K39</f>
        <v>0</v>
      </c>
      <c r="BA63" s="129">
        <f>'SO-021 - 1. rok pěstební ...'!K40</f>
        <v>0</v>
      </c>
      <c r="BB63" s="129">
        <f>'SO-021 - 1. rok pěstební ...'!F37</f>
        <v>0</v>
      </c>
      <c r="BC63" s="129">
        <f>'SO-021 - 1. rok pěstební ...'!F38</f>
        <v>0</v>
      </c>
      <c r="BD63" s="129">
        <f>'SO-021 - 1. rok pěstební ...'!F39</f>
        <v>0</v>
      </c>
      <c r="BE63" s="129">
        <f>'SO-021 - 1. rok pěstební ...'!F40</f>
        <v>0</v>
      </c>
      <c r="BF63" s="131">
        <f>'SO-021 - 1. rok pěstební ...'!F41</f>
        <v>0</v>
      </c>
      <c r="BG63" s="4"/>
      <c r="BT63" s="132" t="s">
        <v>84</v>
      </c>
      <c r="BV63" s="132" t="s">
        <v>77</v>
      </c>
      <c r="BW63" s="132" t="s">
        <v>103</v>
      </c>
      <c r="BX63" s="132" t="s">
        <v>101</v>
      </c>
      <c r="CL63" s="132" t="s">
        <v>20</v>
      </c>
    </row>
    <row r="64" s="4" customFormat="1" ht="16.5" customHeight="1">
      <c r="A64" s="123" t="s">
        <v>85</v>
      </c>
      <c r="B64" s="60"/>
      <c r="C64" s="124"/>
      <c r="D64" s="124"/>
      <c r="E64" s="125" t="s">
        <v>104</v>
      </c>
      <c r="F64" s="125"/>
      <c r="G64" s="125"/>
      <c r="H64" s="125"/>
      <c r="I64" s="125"/>
      <c r="J64" s="124"/>
      <c r="K64" s="125" t="s">
        <v>92</v>
      </c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5"/>
      <c r="AD64" s="125"/>
      <c r="AE64" s="125"/>
      <c r="AF64" s="125"/>
      <c r="AG64" s="126">
        <f>'SO-022 - 2. rok pěstební ...'!K34</f>
        <v>0</v>
      </c>
      <c r="AH64" s="124"/>
      <c r="AI64" s="124"/>
      <c r="AJ64" s="124"/>
      <c r="AK64" s="124"/>
      <c r="AL64" s="124"/>
      <c r="AM64" s="124"/>
      <c r="AN64" s="126">
        <f>SUM(AG64,AV64)</f>
        <v>0</v>
      </c>
      <c r="AO64" s="124"/>
      <c r="AP64" s="124"/>
      <c r="AQ64" s="127" t="s">
        <v>86</v>
      </c>
      <c r="AR64" s="62"/>
      <c r="AS64" s="128">
        <f>'SO-022 - 2. rok pěstební ...'!K32</f>
        <v>0</v>
      </c>
      <c r="AT64" s="129">
        <f>'SO-022 - 2. rok pěstební ...'!K33</f>
        <v>0</v>
      </c>
      <c r="AU64" s="129">
        <v>0</v>
      </c>
      <c r="AV64" s="129">
        <f>ROUND(SUM(AX64:AY64),2)</f>
        <v>0</v>
      </c>
      <c r="AW64" s="130">
        <f>'SO-022 - 2. rok pěstební ...'!T87</f>
        <v>0</v>
      </c>
      <c r="AX64" s="129">
        <f>'SO-022 - 2. rok pěstební ...'!K37</f>
        <v>0</v>
      </c>
      <c r="AY64" s="129">
        <f>'SO-022 - 2. rok pěstební ...'!K38</f>
        <v>0</v>
      </c>
      <c r="AZ64" s="129">
        <f>'SO-022 - 2. rok pěstební ...'!K39</f>
        <v>0</v>
      </c>
      <c r="BA64" s="129">
        <f>'SO-022 - 2. rok pěstební ...'!K40</f>
        <v>0</v>
      </c>
      <c r="BB64" s="129">
        <f>'SO-022 - 2. rok pěstební ...'!F37</f>
        <v>0</v>
      </c>
      <c r="BC64" s="129">
        <f>'SO-022 - 2. rok pěstební ...'!F38</f>
        <v>0</v>
      </c>
      <c r="BD64" s="129">
        <f>'SO-022 - 2. rok pěstební ...'!F39</f>
        <v>0</v>
      </c>
      <c r="BE64" s="129">
        <f>'SO-022 - 2. rok pěstební ...'!F40</f>
        <v>0</v>
      </c>
      <c r="BF64" s="131">
        <f>'SO-022 - 2. rok pěstební ...'!F41</f>
        <v>0</v>
      </c>
      <c r="BG64" s="4"/>
      <c r="BT64" s="132" t="s">
        <v>84</v>
      </c>
      <c r="BV64" s="132" t="s">
        <v>77</v>
      </c>
      <c r="BW64" s="132" t="s">
        <v>105</v>
      </c>
      <c r="BX64" s="132" t="s">
        <v>101</v>
      </c>
      <c r="CL64" s="132" t="s">
        <v>20</v>
      </c>
    </row>
    <row r="65" s="4" customFormat="1" ht="16.5" customHeight="1">
      <c r="A65" s="123" t="s">
        <v>85</v>
      </c>
      <c r="B65" s="60"/>
      <c r="C65" s="124"/>
      <c r="D65" s="124"/>
      <c r="E65" s="125" t="s">
        <v>106</v>
      </c>
      <c r="F65" s="125"/>
      <c r="G65" s="125"/>
      <c r="H65" s="125"/>
      <c r="I65" s="125"/>
      <c r="J65" s="124"/>
      <c r="K65" s="125" t="s">
        <v>95</v>
      </c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6">
        <f>'SO-023 - 3. rok pěstební ...'!K34</f>
        <v>0</v>
      </c>
      <c r="AH65" s="124"/>
      <c r="AI65" s="124"/>
      <c r="AJ65" s="124"/>
      <c r="AK65" s="124"/>
      <c r="AL65" s="124"/>
      <c r="AM65" s="124"/>
      <c r="AN65" s="126">
        <f>SUM(AG65,AV65)</f>
        <v>0</v>
      </c>
      <c r="AO65" s="124"/>
      <c r="AP65" s="124"/>
      <c r="AQ65" s="127" t="s">
        <v>86</v>
      </c>
      <c r="AR65" s="62"/>
      <c r="AS65" s="128">
        <f>'SO-023 - 3. rok pěstební ...'!K32</f>
        <v>0</v>
      </c>
      <c r="AT65" s="129">
        <f>'SO-023 - 3. rok pěstební ...'!K33</f>
        <v>0</v>
      </c>
      <c r="AU65" s="129">
        <v>0</v>
      </c>
      <c r="AV65" s="129">
        <f>ROUND(SUM(AX65:AY65),2)</f>
        <v>0</v>
      </c>
      <c r="AW65" s="130">
        <f>'SO-023 - 3. rok pěstební ...'!T87</f>
        <v>0</v>
      </c>
      <c r="AX65" s="129">
        <f>'SO-023 - 3. rok pěstební ...'!K37</f>
        <v>0</v>
      </c>
      <c r="AY65" s="129">
        <f>'SO-023 - 3. rok pěstební ...'!K38</f>
        <v>0</v>
      </c>
      <c r="AZ65" s="129">
        <f>'SO-023 - 3. rok pěstební ...'!K39</f>
        <v>0</v>
      </c>
      <c r="BA65" s="129">
        <f>'SO-023 - 3. rok pěstební ...'!K40</f>
        <v>0</v>
      </c>
      <c r="BB65" s="129">
        <f>'SO-023 - 3. rok pěstební ...'!F37</f>
        <v>0</v>
      </c>
      <c r="BC65" s="129">
        <f>'SO-023 - 3. rok pěstební ...'!F38</f>
        <v>0</v>
      </c>
      <c r="BD65" s="129">
        <f>'SO-023 - 3. rok pěstební ...'!F39</f>
        <v>0</v>
      </c>
      <c r="BE65" s="129">
        <f>'SO-023 - 3. rok pěstební ...'!F40</f>
        <v>0</v>
      </c>
      <c r="BF65" s="131">
        <f>'SO-023 - 3. rok pěstební ...'!F41</f>
        <v>0</v>
      </c>
      <c r="BG65" s="4"/>
      <c r="BT65" s="132" t="s">
        <v>84</v>
      </c>
      <c r="BV65" s="132" t="s">
        <v>77</v>
      </c>
      <c r="BW65" s="132" t="s">
        <v>107</v>
      </c>
      <c r="BX65" s="132" t="s">
        <v>101</v>
      </c>
      <c r="CL65" s="132" t="s">
        <v>20</v>
      </c>
    </row>
    <row r="66" s="4" customFormat="1" ht="16.5" customHeight="1">
      <c r="A66" s="123" t="s">
        <v>85</v>
      </c>
      <c r="B66" s="60"/>
      <c r="C66" s="124"/>
      <c r="D66" s="124"/>
      <c r="E66" s="125" t="s">
        <v>99</v>
      </c>
      <c r="F66" s="125"/>
      <c r="G66" s="125"/>
      <c r="H66" s="125"/>
      <c r="I66" s="125"/>
      <c r="J66" s="124"/>
      <c r="K66" s="125" t="s">
        <v>108</v>
      </c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6">
        <f>'SO-02 - VRN - Vedlejší ro...'!K34</f>
        <v>0</v>
      </c>
      <c r="AH66" s="124"/>
      <c r="AI66" s="124"/>
      <c r="AJ66" s="124"/>
      <c r="AK66" s="124"/>
      <c r="AL66" s="124"/>
      <c r="AM66" s="124"/>
      <c r="AN66" s="126">
        <f>SUM(AG66,AV66)</f>
        <v>0</v>
      </c>
      <c r="AO66" s="124"/>
      <c r="AP66" s="124"/>
      <c r="AQ66" s="127" t="s">
        <v>86</v>
      </c>
      <c r="AR66" s="62"/>
      <c r="AS66" s="128">
        <f>'SO-02 - VRN - Vedlejší ro...'!K32</f>
        <v>0</v>
      </c>
      <c r="AT66" s="129">
        <f>'SO-02 - VRN - Vedlejší ro...'!K33</f>
        <v>0</v>
      </c>
      <c r="AU66" s="129">
        <v>0</v>
      </c>
      <c r="AV66" s="129">
        <f>ROUND(SUM(AX66:AY66),2)</f>
        <v>0</v>
      </c>
      <c r="AW66" s="130">
        <f>'SO-02 - VRN - Vedlejší ro...'!T87</f>
        <v>0</v>
      </c>
      <c r="AX66" s="129">
        <f>'SO-02 - VRN - Vedlejší ro...'!K37</f>
        <v>0</v>
      </c>
      <c r="AY66" s="129">
        <f>'SO-02 - VRN - Vedlejší ro...'!K38</f>
        <v>0</v>
      </c>
      <c r="AZ66" s="129">
        <f>'SO-02 - VRN - Vedlejší ro...'!K39</f>
        <v>0</v>
      </c>
      <c r="BA66" s="129">
        <f>'SO-02 - VRN - Vedlejší ro...'!K40</f>
        <v>0</v>
      </c>
      <c r="BB66" s="129">
        <f>'SO-02 - VRN - Vedlejší ro...'!F37</f>
        <v>0</v>
      </c>
      <c r="BC66" s="129">
        <f>'SO-02 - VRN - Vedlejší ro...'!F38</f>
        <v>0</v>
      </c>
      <c r="BD66" s="129">
        <f>'SO-02 - VRN - Vedlejší ro...'!F39</f>
        <v>0</v>
      </c>
      <c r="BE66" s="129">
        <f>'SO-02 - VRN - Vedlejší ro...'!F40</f>
        <v>0</v>
      </c>
      <c r="BF66" s="131">
        <f>'SO-02 - VRN - Vedlejší ro...'!F41</f>
        <v>0</v>
      </c>
      <c r="BG66" s="4"/>
      <c r="BT66" s="132" t="s">
        <v>84</v>
      </c>
      <c r="BV66" s="132" t="s">
        <v>77</v>
      </c>
      <c r="BW66" s="132" t="s">
        <v>109</v>
      </c>
      <c r="BX66" s="132" t="s">
        <v>101</v>
      </c>
      <c r="CL66" s="132" t="s">
        <v>20</v>
      </c>
    </row>
    <row r="67" s="7" customFormat="1" ht="16.5" customHeight="1">
      <c r="A67" s="7"/>
      <c r="B67" s="109"/>
      <c r="C67" s="110"/>
      <c r="D67" s="111" t="s">
        <v>110</v>
      </c>
      <c r="E67" s="111"/>
      <c r="F67" s="111"/>
      <c r="G67" s="111"/>
      <c r="H67" s="111"/>
      <c r="I67" s="112"/>
      <c r="J67" s="111" t="s">
        <v>111</v>
      </c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111"/>
      <c r="AC67" s="111"/>
      <c r="AD67" s="111"/>
      <c r="AE67" s="111"/>
      <c r="AF67" s="111"/>
      <c r="AG67" s="113">
        <f>ROUND(SUM(AG68:AG72),2)</f>
        <v>0</v>
      </c>
      <c r="AH67" s="112"/>
      <c r="AI67" s="112"/>
      <c r="AJ67" s="112"/>
      <c r="AK67" s="112"/>
      <c r="AL67" s="112"/>
      <c r="AM67" s="112"/>
      <c r="AN67" s="114">
        <f>SUM(AG67,AV67)</f>
        <v>0</v>
      </c>
      <c r="AO67" s="112"/>
      <c r="AP67" s="112"/>
      <c r="AQ67" s="115" t="s">
        <v>81</v>
      </c>
      <c r="AR67" s="116"/>
      <c r="AS67" s="117">
        <f>ROUND(SUM(AS68:AS72),2)</f>
        <v>0</v>
      </c>
      <c r="AT67" s="118">
        <f>ROUND(SUM(AT68:AT72),2)</f>
        <v>0</v>
      </c>
      <c r="AU67" s="119">
        <f>ROUND(SUM(AU68:AU72),2)</f>
        <v>0</v>
      </c>
      <c r="AV67" s="119">
        <f>ROUND(SUM(AX67:AY67),2)</f>
        <v>0</v>
      </c>
      <c r="AW67" s="120">
        <f>ROUND(SUM(AW68:AW72),5)</f>
        <v>0</v>
      </c>
      <c r="AX67" s="119">
        <f>ROUND(BB67*L29,2)</f>
        <v>0</v>
      </c>
      <c r="AY67" s="119">
        <f>ROUND(BC67*L30,2)</f>
        <v>0</v>
      </c>
      <c r="AZ67" s="119">
        <f>ROUND(BD67*L29,2)</f>
        <v>0</v>
      </c>
      <c r="BA67" s="119">
        <f>ROUND(BE67*L30,2)</f>
        <v>0</v>
      </c>
      <c r="BB67" s="119">
        <f>ROUND(SUM(BB68:BB72),2)</f>
        <v>0</v>
      </c>
      <c r="BC67" s="119">
        <f>ROUND(SUM(BC68:BC72),2)</f>
        <v>0</v>
      </c>
      <c r="BD67" s="119">
        <f>ROUND(SUM(BD68:BD72),2)</f>
        <v>0</v>
      </c>
      <c r="BE67" s="119">
        <f>ROUND(SUM(BE68:BE72),2)</f>
        <v>0</v>
      </c>
      <c r="BF67" s="121">
        <f>ROUND(SUM(BF68:BF72),2)</f>
        <v>0</v>
      </c>
      <c r="BG67" s="7"/>
      <c r="BS67" s="122" t="s">
        <v>74</v>
      </c>
      <c r="BT67" s="122" t="s">
        <v>82</v>
      </c>
      <c r="BV67" s="122" t="s">
        <v>77</v>
      </c>
      <c r="BW67" s="122" t="s">
        <v>112</v>
      </c>
      <c r="BX67" s="122" t="s">
        <v>6</v>
      </c>
      <c r="CL67" s="122" t="s">
        <v>20</v>
      </c>
      <c r="CM67" s="122" t="s">
        <v>84</v>
      </c>
    </row>
    <row r="68" s="4" customFormat="1" ht="16.5" customHeight="1">
      <c r="A68" s="123" t="s">
        <v>85</v>
      </c>
      <c r="B68" s="60"/>
      <c r="C68" s="124"/>
      <c r="D68" s="124"/>
      <c r="E68" s="125" t="s">
        <v>110</v>
      </c>
      <c r="F68" s="125"/>
      <c r="G68" s="125"/>
      <c r="H68" s="125"/>
      <c r="I68" s="125"/>
      <c r="J68" s="124"/>
      <c r="K68" s="125" t="s">
        <v>111</v>
      </c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6">
        <f>'SO-04 - Biocentrum LBC Že...'!K32</f>
        <v>0</v>
      </c>
      <c r="AH68" s="124"/>
      <c r="AI68" s="124"/>
      <c r="AJ68" s="124"/>
      <c r="AK68" s="124"/>
      <c r="AL68" s="124"/>
      <c r="AM68" s="124"/>
      <c r="AN68" s="126">
        <f>SUM(AG68,AV68)</f>
        <v>0</v>
      </c>
      <c r="AO68" s="124"/>
      <c r="AP68" s="124"/>
      <c r="AQ68" s="127" t="s">
        <v>86</v>
      </c>
      <c r="AR68" s="62"/>
      <c r="AS68" s="128">
        <f>'SO-04 - Biocentrum LBC Že...'!K30</f>
        <v>0</v>
      </c>
      <c r="AT68" s="129">
        <f>'SO-04 - Biocentrum LBC Že...'!K31</f>
        <v>0</v>
      </c>
      <c r="AU68" s="129">
        <v>0</v>
      </c>
      <c r="AV68" s="129">
        <f>ROUND(SUM(AX68:AY68),2)</f>
        <v>0</v>
      </c>
      <c r="AW68" s="130">
        <f>'SO-04 - Biocentrum LBC Že...'!T81</f>
        <v>0</v>
      </c>
      <c r="AX68" s="129">
        <f>'SO-04 - Biocentrum LBC Že...'!K35</f>
        <v>0</v>
      </c>
      <c r="AY68" s="129">
        <f>'SO-04 - Biocentrum LBC Že...'!K36</f>
        <v>0</v>
      </c>
      <c r="AZ68" s="129">
        <f>'SO-04 - Biocentrum LBC Že...'!K37</f>
        <v>0</v>
      </c>
      <c r="BA68" s="129">
        <f>'SO-04 - Biocentrum LBC Že...'!K38</f>
        <v>0</v>
      </c>
      <c r="BB68" s="129">
        <f>'SO-04 - Biocentrum LBC Že...'!F35</f>
        <v>0</v>
      </c>
      <c r="BC68" s="129">
        <f>'SO-04 - Biocentrum LBC Že...'!F36</f>
        <v>0</v>
      </c>
      <c r="BD68" s="129">
        <f>'SO-04 - Biocentrum LBC Že...'!F37</f>
        <v>0</v>
      </c>
      <c r="BE68" s="129">
        <f>'SO-04 - Biocentrum LBC Že...'!F38</f>
        <v>0</v>
      </c>
      <c r="BF68" s="131">
        <f>'SO-04 - Biocentrum LBC Že...'!F39</f>
        <v>0</v>
      </c>
      <c r="BG68" s="4"/>
      <c r="BT68" s="132" t="s">
        <v>84</v>
      </c>
      <c r="BU68" s="132" t="s">
        <v>87</v>
      </c>
      <c r="BV68" s="132" t="s">
        <v>77</v>
      </c>
      <c r="BW68" s="132" t="s">
        <v>112</v>
      </c>
      <c r="BX68" s="132" t="s">
        <v>6</v>
      </c>
      <c r="CL68" s="132" t="s">
        <v>20</v>
      </c>
      <c r="CM68" s="132" t="s">
        <v>84</v>
      </c>
    </row>
    <row r="69" s="4" customFormat="1" ht="16.5" customHeight="1">
      <c r="A69" s="123" t="s">
        <v>85</v>
      </c>
      <c r="B69" s="60"/>
      <c r="C69" s="124"/>
      <c r="D69" s="124"/>
      <c r="E69" s="125" t="s">
        <v>113</v>
      </c>
      <c r="F69" s="125"/>
      <c r="G69" s="125"/>
      <c r="H69" s="125"/>
      <c r="I69" s="125"/>
      <c r="J69" s="124"/>
      <c r="K69" s="125" t="s">
        <v>89</v>
      </c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6">
        <f>'SO-041 - 1. rok pěstební ...'!K34</f>
        <v>0</v>
      </c>
      <c r="AH69" s="124"/>
      <c r="AI69" s="124"/>
      <c r="AJ69" s="124"/>
      <c r="AK69" s="124"/>
      <c r="AL69" s="124"/>
      <c r="AM69" s="124"/>
      <c r="AN69" s="126">
        <f>SUM(AG69,AV69)</f>
        <v>0</v>
      </c>
      <c r="AO69" s="124"/>
      <c r="AP69" s="124"/>
      <c r="AQ69" s="127" t="s">
        <v>86</v>
      </c>
      <c r="AR69" s="62"/>
      <c r="AS69" s="128">
        <f>'SO-041 - 1. rok pěstební ...'!K32</f>
        <v>0</v>
      </c>
      <c r="AT69" s="129">
        <f>'SO-041 - 1. rok pěstební ...'!K33</f>
        <v>0</v>
      </c>
      <c r="AU69" s="129">
        <v>0</v>
      </c>
      <c r="AV69" s="129">
        <f>ROUND(SUM(AX69:AY69),2)</f>
        <v>0</v>
      </c>
      <c r="AW69" s="130">
        <f>'SO-041 - 1. rok pěstební ...'!T87</f>
        <v>0</v>
      </c>
      <c r="AX69" s="129">
        <f>'SO-041 - 1. rok pěstební ...'!K37</f>
        <v>0</v>
      </c>
      <c r="AY69" s="129">
        <f>'SO-041 - 1. rok pěstební ...'!K38</f>
        <v>0</v>
      </c>
      <c r="AZ69" s="129">
        <f>'SO-041 - 1. rok pěstební ...'!K39</f>
        <v>0</v>
      </c>
      <c r="BA69" s="129">
        <f>'SO-041 - 1. rok pěstební ...'!K40</f>
        <v>0</v>
      </c>
      <c r="BB69" s="129">
        <f>'SO-041 - 1. rok pěstební ...'!F37</f>
        <v>0</v>
      </c>
      <c r="BC69" s="129">
        <f>'SO-041 - 1. rok pěstební ...'!F38</f>
        <v>0</v>
      </c>
      <c r="BD69" s="129">
        <f>'SO-041 - 1. rok pěstební ...'!F39</f>
        <v>0</v>
      </c>
      <c r="BE69" s="129">
        <f>'SO-041 - 1. rok pěstební ...'!F40</f>
        <v>0</v>
      </c>
      <c r="BF69" s="131">
        <f>'SO-041 - 1. rok pěstební ...'!F41</f>
        <v>0</v>
      </c>
      <c r="BG69" s="4"/>
      <c r="BT69" s="132" t="s">
        <v>84</v>
      </c>
      <c r="BV69" s="132" t="s">
        <v>77</v>
      </c>
      <c r="BW69" s="132" t="s">
        <v>114</v>
      </c>
      <c r="BX69" s="132" t="s">
        <v>112</v>
      </c>
      <c r="CL69" s="132" t="s">
        <v>20</v>
      </c>
    </row>
    <row r="70" s="4" customFormat="1" ht="16.5" customHeight="1">
      <c r="A70" s="123" t="s">
        <v>85</v>
      </c>
      <c r="B70" s="60"/>
      <c r="C70" s="124"/>
      <c r="D70" s="124"/>
      <c r="E70" s="125" t="s">
        <v>115</v>
      </c>
      <c r="F70" s="125"/>
      <c r="G70" s="125"/>
      <c r="H70" s="125"/>
      <c r="I70" s="125"/>
      <c r="J70" s="124"/>
      <c r="K70" s="125" t="s">
        <v>92</v>
      </c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6">
        <f>'SO-042 - 2. rok pěstební ...'!K34</f>
        <v>0</v>
      </c>
      <c r="AH70" s="124"/>
      <c r="AI70" s="124"/>
      <c r="AJ70" s="124"/>
      <c r="AK70" s="124"/>
      <c r="AL70" s="124"/>
      <c r="AM70" s="124"/>
      <c r="AN70" s="126">
        <f>SUM(AG70,AV70)</f>
        <v>0</v>
      </c>
      <c r="AO70" s="124"/>
      <c r="AP70" s="124"/>
      <c r="AQ70" s="127" t="s">
        <v>86</v>
      </c>
      <c r="AR70" s="62"/>
      <c r="AS70" s="128">
        <f>'SO-042 - 2. rok pěstební ...'!K32</f>
        <v>0</v>
      </c>
      <c r="AT70" s="129">
        <f>'SO-042 - 2. rok pěstební ...'!K33</f>
        <v>0</v>
      </c>
      <c r="AU70" s="129">
        <v>0</v>
      </c>
      <c r="AV70" s="129">
        <f>ROUND(SUM(AX70:AY70),2)</f>
        <v>0</v>
      </c>
      <c r="AW70" s="130">
        <f>'SO-042 - 2. rok pěstební ...'!T87</f>
        <v>0</v>
      </c>
      <c r="AX70" s="129">
        <f>'SO-042 - 2. rok pěstební ...'!K37</f>
        <v>0</v>
      </c>
      <c r="AY70" s="129">
        <f>'SO-042 - 2. rok pěstební ...'!K38</f>
        <v>0</v>
      </c>
      <c r="AZ70" s="129">
        <f>'SO-042 - 2. rok pěstební ...'!K39</f>
        <v>0</v>
      </c>
      <c r="BA70" s="129">
        <f>'SO-042 - 2. rok pěstební ...'!K40</f>
        <v>0</v>
      </c>
      <c r="BB70" s="129">
        <f>'SO-042 - 2. rok pěstební ...'!F37</f>
        <v>0</v>
      </c>
      <c r="BC70" s="129">
        <f>'SO-042 - 2. rok pěstební ...'!F38</f>
        <v>0</v>
      </c>
      <c r="BD70" s="129">
        <f>'SO-042 - 2. rok pěstební ...'!F39</f>
        <v>0</v>
      </c>
      <c r="BE70" s="129">
        <f>'SO-042 - 2. rok pěstební ...'!F40</f>
        <v>0</v>
      </c>
      <c r="BF70" s="131">
        <f>'SO-042 - 2. rok pěstební ...'!F41</f>
        <v>0</v>
      </c>
      <c r="BG70" s="4"/>
      <c r="BT70" s="132" t="s">
        <v>84</v>
      </c>
      <c r="BV70" s="132" t="s">
        <v>77</v>
      </c>
      <c r="BW70" s="132" t="s">
        <v>116</v>
      </c>
      <c r="BX70" s="132" t="s">
        <v>112</v>
      </c>
      <c r="CL70" s="132" t="s">
        <v>20</v>
      </c>
    </row>
    <row r="71" s="4" customFormat="1" ht="16.5" customHeight="1">
      <c r="A71" s="123" t="s">
        <v>85</v>
      </c>
      <c r="B71" s="60"/>
      <c r="C71" s="124"/>
      <c r="D71" s="124"/>
      <c r="E71" s="125" t="s">
        <v>117</v>
      </c>
      <c r="F71" s="125"/>
      <c r="G71" s="125"/>
      <c r="H71" s="125"/>
      <c r="I71" s="125"/>
      <c r="J71" s="124"/>
      <c r="K71" s="125" t="s">
        <v>95</v>
      </c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6">
        <f>'SO-043 - 3. rok pěstební ...'!K34</f>
        <v>0</v>
      </c>
      <c r="AH71" s="124"/>
      <c r="AI71" s="124"/>
      <c r="AJ71" s="124"/>
      <c r="AK71" s="124"/>
      <c r="AL71" s="124"/>
      <c r="AM71" s="124"/>
      <c r="AN71" s="126">
        <f>SUM(AG71,AV71)</f>
        <v>0</v>
      </c>
      <c r="AO71" s="124"/>
      <c r="AP71" s="124"/>
      <c r="AQ71" s="127" t="s">
        <v>86</v>
      </c>
      <c r="AR71" s="62"/>
      <c r="AS71" s="128">
        <f>'SO-043 - 3. rok pěstební ...'!K32</f>
        <v>0</v>
      </c>
      <c r="AT71" s="129">
        <f>'SO-043 - 3. rok pěstební ...'!K33</f>
        <v>0</v>
      </c>
      <c r="AU71" s="129">
        <v>0</v>
      </c>
      <c r="AV71" s="129">
        <f>ROUND(SUM(AX71:AY71),2)</f>
        <v>0</v>
      </c>
      <c r="AW71" s="130">
        <f>'SO-043 - 3. rok pěstební ...'!T87</f>
        <v>0</v>
      </c>
      <c r="AX71" s="129">
        <f>'SO-043 - 3. rok pěstební ...'!K37</f>
        <v>0</v>
      </c>
      <c r="AY71" s="129">
        <f>'SO-043 - 3. rok pěstební ...'!K38</f>
        <v>0</v>
      </c>
      <c r="AZ71" s="129">
        <f>'SO-043 - 3. rok pěstební ...'!K39</f>
        <v>0</v>
      </c>
      <c r="BA71" s="129">
        <f>'SO-043 - 3. rok pěstební ...'!K40</f>
        <v>0</v>
      </c>
      <c r="BB71" s="129">
        <f>'SO-043 - 3. rok pěstební ...'!F37</f>
        <v>0</v>
      </c>
      <c r="BC71" s="129">
        <f>'SO-043 - 3. rok pěstební ...'!F38</f>
        <v>0</v>
      </c>
      <c r="BD71" s="129">
        <f>'SO-043 - 3. rok pěstební ...'!F39</f>
        <v>0</v>
      </c>
      <c r="BE71" s="129">
        <f>'SO-043 - 3. rok pěstební ...'!F40</f>
        <v>0</v>
      </c>
      <c r="BF71" s="131">
        <f>'SO-043 - 3. rok pěstební ...'!F41</f>
        <v>0</v>
      </c>
      <c r="BG71" s="4"/>
      <c r="BT71" s="132" t="s">
        <v>84</v>
      </c>
      <c r="BV71" s="132" t="s">
        <v>77</v>
      </c>
      <c r="BW71" s="132" t="s">
        <v>118</v>
      </c>
      <c r="BX71" s="132" t="s">
        <v>112</v>
      </c>
      <c r="CL71" s="132" t="s">
        <v>20</v>
      </c>
    </row>
    <row r="72" s="4" customFormat="1" ht="16.5" customHeight="1">
      <c r="A72" s="123" t="s">
        <v>85</v>
      </c>
      <c r="B72" s="60"/>
      <c r="C72" s="124"/>
      <c r="D72" s="124"/>
      <c r="E72" s="125" t="s">
        <v>110</v>
      </c>
      <c r="F72" s="125"/>
      <c r="G72" s="125"/>
      <c r="H72" s="125"/>
      <c r="I72" s="125"/>
      <c r="J72" s="124"/>
      <c r="K72" s="125" t="s">
        <v>119</v>
      </c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6">
        <f>'SO-04 - VRN - Vedlejší ro...'!K34</f>
        <v>0</v>
      </c>
      <c r="AH72" s="124"/>
      <c r="AI72" s="124"/>
      <c r="AJ72" s="124"/>
      <c r="AK72" s="124"/>
      <c r="AL72" s="124"/>
      <c r="AM72" s="124"/>
      <c r="AN72" s="126">
        <f>SUM(AG72,AV72)</f>
        <v>0</v>
      </c>
      <c r="AO72" s="124"/>
      <c r="AP72" s="124"/>
      <c r="AQ72" s="127" t="s">
        <v>86</v>
      </c>
      <c r="AR72" s="62"/>
      <c r="AS72" s="133">
        <f>'SO-04 - VRN - Vedlejší ro...'!K32</f>
        <v>0</v>
      </c>
      <c r="AT72" s="134">
        <f>'SO-04 - VRN - Vedlejší ro...'!K33</f>
        <v>0</v>
      </c>
      <c r="AU72" s="134">
        <v>0</v>
      </c>
      <c r="AV72" s="134">
        <f>ROUND(SUM(AX72:AY72),2)</f>
        <v>0</v>
      </c>
      <c r="AW72" s="135">
        <f>'SO-04 - VRN - Vedlejší ro...'!T87</f>
        <v>0</v>
      </c>
      <c r="AX72" s="134">
        <f>'SO-04 - VRN - Vedlejší ro...'!K37</f>
        <v>0</v>
      </c>
      <c r="AY72" s="134">
        <f>'SO-04 - VRN - Vedlejší ro...'!K38</f>
        <v>0</v>
      </c>
      <c r="AZ72" s="134">
        <f>'SO-04 - VRN - Vedlejší ro...'!K39</f>
        <v>0</v>
      </c>
      <c r="BA72" s="134">
        <f>'SO-04 - VRN - Vedlejší ro...'!K40</f>
        <v>0</v>
      </c>
      <c r="BB72" s="134">
        <f>'SO-04 - VRN - Vedlejší ro...'!F37</f>
        <v>0</v>
      </c>
      <c r="BC72" s="134">
        <f>'SO-04 - VRN - Vedlejší ro...'!F38</f>
        <v>0</v>
      </c>
      <c r="BD72" s="134">
        <f>'SO-04 - VRN - Vedlejší ro...'!F39</f>
        <v>0</v>
      </c>
      <c r="BE72" s="134">
        <f>'SO-04 - VRN - Vedlejší ro...'!F40</f>
        <v>0</v>
      </c>
      <c r="BF72" s="136">
        <f>'SO-04 - VRN - Vedlejší ro...'!F41</f>
        <v>0</v>
      </c>
      <c r="BG72" s="4"/>
      <c r="BT72" s="132" t="s">
        <v>84</v>
      </c>
      <c r="BV72" s="132" t="s">
        <v>77</v>
      </c>
      <c r="BW72" s="132" t="s">
        <v>120</v>
      </c>
      <c r="BX72" s="132" t="s">
        <v>112</v>
      </c>
      <c r="CL72" s="132" t="s">
        <v>20</v>
      </c>
    </row>
    <row r="73" s="2" customFormat="1" ht="30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41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</row>
    <row r="74" s="2" customFormat="1" ht="6.96" customHeight="1">
      <c r="A74" s="3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7"/>
      <c r="AR74" s="41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</row>
  </sheetData>
  <sheetProtection sheet="1" formatColumns="0" formatRows="0" objects="1" scenarios="1" spinCount="100000" saltValue="7aQMwcRMO8OukMK+JoTN4aYs1bqNXE1u61RgqEl3cswYb5iuEgXxULZxHrkdvyGaFIMVmIwG5N/NKaoNoNyXDg==" hashValue="958yw5i0ExwAUDUT6FLO0ChgdYO1DgzcZa5+R/kP7E/98hzR3e11iHkLyATAGjUsE7dF+bzqgDbn8aaDgMAMHQ==" algorithmName="SHA-512" password="CC35"/>
  <mergeCells count="110">
    <mergeCell ref="C52:G52"/>
    <mergeCell ref="D61:H61"/>
    <mergeCell ref="D55:H55"/>
    <mergeCell ref="E60:I60"/>
    <mergeCell ref="E56:I56"/>
    <mergeCell ref="E64:I64"/>
    <mergeCell ref="E57:I57"/>
    <mergeCell ref="E62:I62"/>
    <mergeCell ref="E58:I58"/>
    <mergeCell ref="E59:I59"/>
    <mergeCell ref="E63:I63"/>
    <mergeCell ref="I52:AF52"/>
    <mergeCell ref="J61:AF61"/>
    <mergeCell ref="J55:AF55"/>
    <mergeCell ref="K62:AF62"/>
    <mergeCell ref="K58:AF58"/>
    <mergeCell ref="K63:AF63"/>
    <mergeCell ref="K60:AF60"/>
    <mergeCell ref="K56:AF56"/>
    <mergeCell ref="K64:AF64"/>
    <mergeCell ref="K59:AF59"/>
    <mergeCell ref="K57:AF57"/>
    <mergeCell ref="L45:AO45"/>
    <mergeCell ref="E65:I65"/>
    <mergeCell ref="K65:AF65"/>
    <mergeCell ref="E66:I66"/>
    <mergeCell ref="K66:AF66"/>
    <mergeCell ref="D67:H67"/>
    <mergeCell ref="J67:AF67"/>
    <mergeCell ref="E68:I68"/>
    <mergeCell ref="K68:AF68"/>
    <mergeCell ref="E69:I69"/>
    <mergeCell ref="K69:AF69"/>
    <mergeCell ref="E70:I70"/>
    <mergeCell ref="K70:AF70"/>
    <mergeCell ref="E71:I71"/>
    <mergeCell ref="K71:AF71"/>
    <mergeCell ref="E72:I72"/>
    <mergeCell ref="K72:AF72"/>
    <mergeCell ref="AG54:AM54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G2"/>
    <mergeCell ref="AG62:AM62"/>
    <mergeCell ref="AG63:AM63"/>
    <mergeCell ref="AG60:AM60"/>
    <mergeCell ref="AG61:AM61"/>
    <mergeCell ref="AG64:AM64"/>
    <mergeCell ref="AG58:AM58"/>
    <mergeCell ref="AG57:AM57"/>
    <mergeCell ref="AG56:AM56"/>
    <mergeCell ref="AG55:AM55"/>
    <mergeCell ref="AG59:AM59"/>
    <mergeCell ref="AG52:AM52"/>
    <mergeCell ref="AM47:AN47"/>
    <mergeCell ref="AM49:AP49"/>
    <mergeCell ref="AM50:AP50"/>
    <mergeCell ref="AN59:AP59"/>
    <mergeCell ref="AN64:AP64"/>
    <mergeCell ref="AN63:AP63"/>
    <mergeCell ref="AN52:AP52"/>
    <mergeCell ref="AN62:AP62"/>
    <mergeCell ref="AN55:AP55"/>
    <mergeCell ref="AN60:AP60"/>
    <mergeCell ref="AN56:AP56"/>
    <mergeCell ref="AN57:AP57"/>
    <mergeCell ref="AN61:AP61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71:AP71"/>
    <mergeCell ref="AG71:AM71"/>
    <mergeCell ref="AN72:AP72"/>
    <mergeCell ref="AG72:AM72"/>
    <mergeCell ref="AN54:AP54"/>
  </mergeCells>
  <hyperlinks>
    <hyperlink ref="A56" location="'SO-01 - Větrolam IP 24'!C2" display="/"/>
    <hyperlink ref="A57" location="'SO-011 - 1. rok pěstební ...'!C2" display="/"/>
    <hyperlink ref="A58" location="'SO-012 - 2. rok pěstební ...'!C2" display="/"/>
    <hyperlink ref="A59" location="'SO-013 - 3. rok pěstební ...'!C2" display="/"/>
    <hyperlink ref="A60" location="'SO-01 - VRN - vedlejší ro...'!C2" display="/"/>
    <hyperlink ref="A62" location="'SO-02 - Biokoridor LBK 10'!C2" display="/"/>
    <hyperlink ref="A63" location="'SO-021 - 1. rok pěstební ...'!C2" display="/"/>
    <hyperlink ref="A64" location="'SO-022 - 2. rok pěstební ...'!C2" display="/"/>
    <hyperlink ref="A65" location="'SO-023 - 3. rok pěstební ...'!C2" display="/"/>
    <hyperlink ref="A66" location="'SO-02 - VRN - Vedlejší ro...'!C2" display="/"/>
    <hyperlink ref="A68" location="'SO-04 - Biocentrum LBC Že...'!C2" display="/"/>
    <hyperlink ref="A69" location="'SO-041 - 1. rok pěstební ...'!C2" display="/"/>
    <hyperlink ref="A70" location="'SO-042 - 2. rok pěstební ...'!C2" display="/"/>
    <hyperlink ref="A71" location="'SO-043 - 3. rok pěstební ...'!C2" display="/"/>
    <hyperlink ref="A72" location="'SO-04 - VRN - Vedlejší r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107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7"/>
      <c r="AT3" s="14" t="s">
        <v>84</v>
      </c>
    </row>
    <row r="4" s="1" customFormat="1" ht="24.96" customHeight="1">
      <c r="B4" s="17"/>
      <c r="D4" s="139" t="s">
        <v>121</v>
      </c>
      <c r="M4" s="17"/>
      <c r="N4" s="140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41" t="s">
        <v>17</v>
      </c>
      <c r="M6" s="17"/>
    </row>
    <row r="7" s="1" customFormat="1" ht="16.5" customHeight="1">
      <c r="B7" s="17"/>
      <c r="E7" s="142" t="str">
        <f>'Rekapitulace stavby'!K6</f>
        <v xml:space="preserve">Výsadba LBC Žerotín, LBK10 a IP24 v  k.ú. Měnín</v>
      </c>
      <c r="F7" s="141"/>
      <c r="G7" s="141"/>
      <c r="H7" s="141"/>
      <c r="M7" s="17"/>
    </row>
    <row r="8" s="1" customFormat="1" ht="12" customHeight="1">
      <c r="B8" s="17"/>
      <c r="D8" s="141" t="s">
        <v>122</v>
      </c>
      <c r="M8" s="17"/>
    </row>
    <row r="9" s="2" customFormat="1" ht="16.5" customHeight="1">
      <c r="A9" s="35"/>
      <c r="B9" s="41"/>
      <c r="C9" s="35"/>
      <c r="D9" s="35"/>
      <c r="E9" s="142" t="s">
        <v>419</v>
      </c>
      <c r="F9" s="35"/>
      <c r="G9" s="35"/>
      <c r="H9" s="35"/>
      <c r="I9" s="35"/>
      <c r="J9" s="35"/>
      <c r="K9" s="35"/>
      <c r="L9" s="35"/>
      <c r="M9" s="14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1" t="s">
        <v>356</v>
      </c>
      <c r="E10" s="35"/>
      <c r="F10" s="35"/>
      <c r="G10" s="35"/>
      <c r="H10" s="35"/>
      <c r="I10" s="35"/>
      <c r="J10" s="35"/>
      <c r="K10" s="35"/>
      <c r="L10" s="35"/>
      <c r="M10" s="14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4" t="s">
        <v>804</v>
      </c>
      <c r="F11" s="35"/>
      <c r="G11" s="35"/>
      <c r="H11" s="35"/>
      <c r="I11" s="35"/>
      <c r="J11" s="35"/>
      <c r="K11" s="35"/>
      <c r="L11" s="35"/>
      <c r="M11" s="14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14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1" t="s">
        <v>19</v>
      </c>
      <c r="E13" s="35"/>
      <c r="F13" s="132" t="s">
        <v>20</v>
      </c>
      <c r="G13" s="35"/>
      <c r="H13" s="35"/>
      <c r="I13" s="141" t="s">
        <v>21</v>
      </c>
      <c r="J13" s="132" t="s">
        <v>20</v>
      </c>
      <c r="K13" s="35"/>
      <c r="L13" s="35"/>
      <c r="M13" s="14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1" t="s">
        <v>22</v>
      </c>
      <c r="E14" s="35"/>
      <c r="F14" s="132" t="s">
        <v>23</v>
      </c>
      <c r="G14" s="35"/>
      <c r="H14" s="35"/>
      <c r="I14" s="141" t="s">
        <v>24</v>
      </c>
      <c r="J14" s="145" t="str">
        <f>'Rekapitulace stavby'!AN8</f>
        <v>8. 7. 2025</v>
      </c>
      <c r="K14" s="35"/>
      <c r="L14" s="35"/>
      <c r="M14" s="14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14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1" t="s">
        <v>26</v>
      </c>
      <c r="E16" s="35"/>
      <c r="F16" s="35"/>
      <c r="G16" s="35"/>
      <c r="H16" s="35"/>
      <c r="I16" s="141" t="s">
        <v>27</v>
      </c>
      <c r="J16" s="132" t="s">
        <v>28</v>
      </c>
      <c r="K16" s="35"/>
      <c r="L16" s="35"/>
      <c r="M16" s="14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2" t="s">
        <v>29</v>
      </c>
      <c r="F17" s="35"/>
      <c r="G17" s="35"/>
      <c r="H17" s="35"/>
      <c r="I17" s="141" t="s">
        <v>30</v>
      </c>
      <c r="J17" s="132" t="s">
        <v>20</v>
      </c>
      <c r="K17" s="35"/>
      <c r="L17" s="35"/>
      <c r="M17" s="14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14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1" t="s">
        <v>31</v>
      </c>
      <c r="E19" s="35"/>
      <c r="F19" s="35"/>
      <c r="G19" s="35"/>
      <c r="H19" s="35"/>
      <c r="I19" s="141" t="s">
        <v>27</v>
      </c>
      <c r="J19" s="30" t="str">
        <f>'Rekapitulace stavby'!AN13</f>
        <v>Vyplň údaj</v>
      </c>
      <c r="K19" s="35"/>
      <c r="L19" s="35"/>
      <c r="M19" s="14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2"/>
      <c r="G20" s="132"/>
      <c r="H20" s="132"/>
      <c r="I20" s="141" t="s">
        <v>30</v>
      </c>
      <c r="J20" s="30" t="str">
        <f>'Rekapitulace stavby'!AN14</f>
        <v>Vyplň údaj</v>
      </c>
      <c r="K20" s="35"/>
      <c r="L20" s="35"/>
      <c r="M20" s="14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14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1" t="s">
        <v>33</v>
      </c>
      <c r="E22" s="35"/>
      <c r="F22" s="35"/>
      <c r="G22" s="35"/>
      <c r="H22" s="35"/>
      <c r="I22" s="141" t="s">
        <v>27</v>
      </c>
      <c r="J22" s="132" t="s">
        <v>34</v>
      </c>
      <c r="K22" s="35"/>
      <c r="L22" s="35"/>
      <c r="M22" s="14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2" t="s">
        <v>35</v>
      </c>
      <c r="F23" s="35"/>
      <c r="G23" s="35"/>
      <c r="H23" s="35"/>
      <c r="I23" s="141" t="s">
        <v>30</v>
      </c>
      <c r="J23" s="132" t="s">
        <v>20</v>
      </c>
      <c r="K23" s="35"/>
      <c r="L23" s="35"/>
      <c r="M23" s="14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14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1" t="s">
        <v>36</v>
      </c>
      <c r="E25" s="35"/>
      <c r="F25" s="35"/>
      <c r="G25" s="35"/>
      <c r="H25" s="35"/>
      <c r="I25" s="141" t="s">
        <v>27</v>
      </c>
      <c r="J25" s="132" t="s">
        <v>34</v>
      </c>
      <c r="K25" s="35"/>
      <c r="L25" s="35"/>
      <c r="M25" s="14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2" t="s">
        <v>35</v>
      </c>
      <c r="F26" s="35"/>
      <c r="G26" s="35"/>
      <c r="H26" s="35"/>
      <c r="I26" s="141" t="s">
        <v>30</v>
      </c>
      <c r="J26" s="132" t="s">
        <v>20</v>
      </c>
      <c r="K26" s="35"/>
      <c r="L26" s="35"/>
      <c r="M26" s="14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14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1" t="s">
        <v>37</v>
      </c>
      <c r="E28" s="35"/>
      <c r="F28" s="35"/>
      <c r="G28" s="35"/>
      <c r="H28" s="35"/>
      <c r="I28" s="35"/>
      <c r="J28" s="35"/>
      <c r="K28" s="35"/>
      <c r="L28" s="35"/>
      <c r="M28" s="14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6"/>
      <c r="B29" s="147"/>
      <c r="C29" s="146"/>
      <c r="D29" s="146"/>
      <c r="E29" s="148" t="s">
        <v>20</v>
      </c>
      <c r="F29" s="148"/>
      <c r="G29" s="148"/>
      <c r="H29" s="148"/>
      <c r="I29" s="146"/>
      <c r="J29" s="146"/>
      <c r="K29" s="146"/>
      <c r="L29" s="146"/>
      <c r="M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14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0"/>
      <c r="E31" s="150"/>
      <c r="F31" s="150"/>
      <c r="G31" s="150"/>
      <c r="H31" s="150"/>
      <c r="I31" s="150"/>
      <c r="J31" s="150"/>
      <c r="K31" s="150"/>
      <c r="L31" s="150"/>
      <c r="M31" s="14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>
      <c r="A32" s="35"/>
      <c r="B32" s="41"/>
      <c r="C32" s="35"/>
      <c r="D32" s="35"/>
      <c r="E32" s="141" t="s">
        <v>124</v>
      </c>
      <c r="F32" s="35"/>
      <c r="G32" s="35"/>
      <c r="H32" s="35"/>
      <c r="I32" s="35"/>
      <c r="J32" s="35"/>
      <c r="K32" s="151">
        <f>I65</f>
        <v>0</v>
      </c>
      <c r="L32" s="35"/>
      <c r="M32" s="14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>
      <c r="A33" s="35"/>
      <c r="B33" s="41"/>
      <c r="C33" s="35"/>
      <c r="D33" s="35"/>
      <c r="E33" s="141" t="s">
        <v>125</v>
      </c>
      <c r="F33" s="35"/>
      <c r="G33" s="35"/>
      <c r="H33" s="35"/>
      <c r="I33" s="35"/>
      <c r="J33" s="35"/>
      <c r="K33" s="151">
        <f>J65</f>
        <v>0</v>
      </c>
      <c r="L33" s="35"/>
      <c r="M33" s="14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2" t="s">
        <v>39</v>
      </c>
      <c r="E34" s="35"/>
      <c r="F34" s="35"/>
      <c r="G34" s="35"/>
      <c r="H34" s="35"/>
      <c r="I34" s="35"/>
      <c r="J34" s="35"/>
      <c r="K34" s="153">
        <f>ROUND(K87, 2)</f>
        <v>0</v>
      </c>
      <c r="L34" s="35"/>
      <c r="M34" s="14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0"/>
      <c r="E35" s="150"/>
      <c r="F35" s="150"/>
      <c r="G35" s="150"/>
      <c r="H35" s="150"/>
      <c r="I35" s="150"/>
      <c r="J35" s="150"/>
      <c r="K35" s="150"/>
      <c r="L35" s="150"/>
      <c r="M35" s="14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54" t="s">
        <v>41</v>
      </c>
      <c r="G36" s="35"/>
      <c r="H36" s="35"/>
      <c r="I36" s="154" t="s">
        <v>40</v>
      </c>
      <c r="J36" s="35"/>
      <c r="K36" s="154" t="s">
        <v>42</v>
      </c>
      <c r="L36" s="35"/>
      <c r="M36" s="14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5" t="s">
        <v>43</v>
      </c>
      <c r="E37" s="141" t="s">
        <v>44</v>
      </c>
      <c r="F37" s="151">
        <f>ROUND((SUM(BE87:BE107)),  2)</f>
        <v>0</v>
      </c>
      <c r="G37" s="35"/>
      <c r="H37" s="35"/>
      <c r="I37" s="156">
        <v>0.20999999999999999</v>
      </c>
      <c r="J37" s="35"/>
      <c r="K37" s="151">
        <f>ROUND(((SUM(BE87:BE107))*I37),  2)</f>
        <v>0</v>
      </c>
      <c r="L37" s="35"/>
      <c r="M37" s="14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1" t="s">
        <v>45</v>
      </c>
      <c r="F38" s="151">
        <f>ROUND((SUM(BF87:BF107)),  2)</f>
        <v>0</v>
      </c>
      <c r="G38" s="35"/>
      <c r="H38" s="35"/>
      <c r="I38" s="156">
        <v>0.14999999999999999</v>
      </c>
      <c r="J38" s="35"/>
      <c r="K38" s="151">
        <f>ROUND(((SUM(BF87:BF107))*I38),  2)</f>
        <v>0</v>
      </c>
      <c r="L38" s="35"/>
      <c r="M38" s="14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1" t="s">
        <v>46</v>
      </c>
      <c r="F39" s="151">
        <f>ROUND((SUM(BG87:BG107)),  2)</f>
        <v>0</v>
      </c>
      <c r="G39" s="35"/>
      <c r="H39" s="35"/>
      <c r="I39" s="156">
        <v>0.20999999999999999</v>
      </c>
      <c r="J39" s="35"/>
      <c r="K39" s="151">
        <f>0</f>
        <v>0</v>
      </c>
      <c r="L39" s="35"/>
      <c r="M39" s="14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1" t="s">
        <v>47</v>
      </c>
      <c r="F40" s="151">
        <f>ROUND((SUM(BH87:BH107)),  2)</f>
        <v>0</v>
      </c>
      <c r="G40" s="35"/>
      <c r="H40" s="35"/>
      <c r="I40" s="156">
        <v>0.14999999999999999</v>
      </c>
      <c r="J40" s="35"/>
      <c r="K40" s="151">
        <f>0</f>
        <v>0</v>
      </c>
      <c r="L40" s="35"/>
      <c r="M40" s="14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1" t="s">
        <v>48</v>
      </c>
      <c r="F41" s="151">
        <f>ROUND((SUM(BI87:BI107)),  2)</f>
        <v>0</v>
      </c>
      <c r="G41" s="35"/>
      <c r="H41" s="35"/>
      <c r="I41" s="156">
        <v>0</v>
      </c>
      <c r="J41" s="35"/>
      <c r="K41" s="151">
        <f>0</f>
        <v>0</v>
      </c>
      <c r="L41" s="35"/>
      <c r="M41" s="14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14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59"/>
      <c r="J43" s="159"/>
      <c r="K43" s="162">
        <f>SUM(K34:K41)</f>
        <v>0</v>
      </c>
      <c r="L43" s="163"/>
      <c r="M43" s="143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4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hidden="1" s="2" customFormat="1" ht="6.96" customHeight="1">
      <c r="A48" s="35"/>
      <c r="B48" s="166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4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24.96" customHeight="1">
      <c r="A49" s="35"/>
      <c r="B49" s="36"/>
      <c r="C49" s="20" t="s">
        <v>126</v>
      </c>
      <c r="D49" s="37"/>
      <c r="E49" s="37"/>
      <c r="F49" s="37"/>
      <c r="G49" s="37"/>
      <c r="H49" s="37"/>
      <c r="I49" s="37"/>
      <c r="J49" s="37"/>
      <c r="K49" s="37"/>
      <c r="L49" s="37"/>
      <c r="M49" s="14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6.96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14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12" customHeight="1">
      <c r="A51" s="35"/>
      <c r="B51" s="36"/>
      <c r="C51" s="29" t="s">
        <v>17</v>
      </c>
      <c r="D51" s="37"/>
      <c r="E51" s="37"/>
      <c r="F51" s="37"/>
      <c r="G51" s="37"/>
      <c r="H51" s="37"/>
      <c r="I51" s="37"/>
      <c r="J51" s="37"/>
      <c r="K51" s="37"/>
      <c r="L51" s="37"/>
      <c r="M51" s="14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6.5" customHeight="1">
      <c r="A52" s="35"/>
      <c r="B52" s="36"/>
      <c r="C52" s="37"/>
      <c r="D52" s="37"/>
      <c r="E52" s="168" t="str">
        <f>E7</f>
        <v xml:space="preserve">Výsadba LBC Žerotín, LBK10 a IP24 v  k.ú. Měnín</v>
      </c>
      <c r="F52" s="29"/>
      <c r="G52" s="29"/>
      <c r="H52" s="29"/>
      <c r="I52" s="37"/>
      <c r="J52" s="37"/>
      <c r="K52" s="37"/>
      <c r="L52" s="37"/>
      <c r="M52" s="14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1" customFormat="1" ht="12" customHeight="1">
      <c r="B53" s="18"/>
      <c r="C53" s="29" t="s">
        <v>122</v>
      </c>
      <c r="D53" s="19"/>
      <c r="E53" s="19"/>
      <c r="F53" s="19"/>
      <c r="G53" s="19"/>
      <c r="H53" s="19"/>
      <c r="I53" s="19"/>
      <c r="J53" s="19"/>
      <c r="K53" s="19"/>
      <c r="L53" s="19"/>
      <c r="M53" s="17"/>
    </row>
    <row r="54" hidden="1" s="2" customFormat="1" ht="16.5" customHeight="1">
      <c r="A54" s="35"/>
      <c r="B54" s="36"/>
      <c r="C54" s="37"/>
      <c r="D54" s="37"/>
      <c r="E54" s="168" t="s">
        <v>419</v>
      </c>
      <c r="F54" s="37"/>
      <c r="G54" s="37"/>
      <c r="H54" s="37"/>
      <c r="I54" s="37"/>
      <c r="J54" s="37"/>
      <c r="K54" s="37"/>
      <c r="L54" s="37"/>
      <c r="M54" s="14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2" customHeight="1">
      <c r="A55" s="35"/>
      <c r="B55" s="36"/>
      <c r="C55" s="29" t="s">
        <v>356</v>
      </c>
      <c r="D55" s="37"/>
      <c r="E55" s="37"/>
      <c r="F55" s="37"/>
      <c r="G55" s="37"/>
      <c r="H55" s="37"/>
      <c r="I55" s="37"/>
      <c r="J55" s="37"/>
      <c r="K55" s="37"/>
      <c r="L55" s="37"/>
      <c r="M55" s="14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6.5" customHeight="1">
      <c r="A56" s="35"/>
      <c r="B56" s="36"/>
      <c r="C56" s="37"/>
      <c r="D56" s="37"/>
      <c r="E56" s="66" t="str">
        <f>E11</f>
        <v>SO-023 - 3. rok pěstební péče</v>
      </c>
      <c r="F56" s="37"/>
      <c r="G56" s="37"/>
      <c r="H56" s="37"/>
      <c r="I56" s="37"/>
      <c r="J56" s="37"/>
      <c r="K56" s="37"/>
      <c r="L56" s="37"/>
      <c r="M56" s="14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14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2" customHeight="1">
      <c r="A58" s="35"/>
      <c r="B58" s="36"/>
      <c r="C58" s="29" t="s">
        <v>22</v>
      </c>
      <c r="D58" s="37"/>
      <c r="E58" s="37"/>
      <c r="F58" s="24" t="str">
        <f>F14</f>
        <v>k.ú. Měnín</v>
      </c>
      <c r="G58" s="37"/>
      <c r="H58" s="37"/>
      <c r="I58" s="29" t="s">
        <v>24</v>
      </c>
      <c r="J58" s="69" t="str">
        <f>IF(J14="","",J14)</f>
        <v>8. 7. 2025</v>
      </c>
      <c r="K58" s="37"/>
      <c r="L58" s="37"/>
      <c r="M58" s="14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6.96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14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25.65" customHeight="1">
      <c r="A60" s="35"/>
      <c r="B60" s="36"/>
      <c r="C60" s="29" t="s">
        <v>26</v>
      </c>
      <c r="D60" s="37"/>
      <c r="E60" s="37"/>
      <c r="F60" s="24" t="str">
        <f>E17</f>
        <v>ČR-Státní pozemkový úřad</v>
      </c>
      <c r="G60" s="37"/>
      <c r="H60" s="37"/>
      <c r="I60" s="29" t="s">
        <v>33</v>
      </c>
      <c r="J60" s="33" t="str">
        <f>E23</f>
        <v>Agroprojekt PSO s.r.o.</v>
      </c>
      <c r="K60" s="37"/>
      <c r="L60" s="37"/>
      <c r="M60" s="143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5.65" customHeight="1">
      <c r="A61" s="35"/>
      <c r="B61" s="36"/>
      <c r="C61" s="29" t="s">
        <v>31</v>
      </c>
      <c r="D61" s="37"/>
      <c r="E61" s="37"/>
      <c r="F61" s="24" t="str">
        <f>IF(E20="","",E20)</f>
        <v>Vyplň údaj</v>
      </c>
      <c r="G61" s="37"/>
      <c r="H61" s="37"/>
      <c r="I61" s="29" t="s">
        <v>36</v>
      </c>
      <c r="J61" s="33" t="str">
        <f>E26</f>
        <v>Agroprojekt PSO s.r.o.</v>
      </c>
      <c r="K61" s="37"/>
      <c r="L61" s="37"/>
      <c r="M61" s="14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14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9.28" customHeight="1">
      <c r="A63" s="35"/>
      <c r="B63" s="36"/>
      <c r="C63" s="169" t="s">
        <v>127</v>
      </c>
      <c r="D63" s="170"/>
      <c r="E63" s="170"/>
      <c r="F63" s="170"/>
      <c r="G63" s="170"/>
      <c r="H63" s="170"/>
      <c r="I63" s="171" t="s">
        <v>128</v>
      </c>
      <c r="J63" s="171" t="s">
        <v>129</v>
      </c>
      <c r="K63" s="171" t="s">
        <v>130</v>
      </c>
      <c r="L63" s="170"/>
      <c r="M63" s="143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 s="2" customFormat="1" ht="10.32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143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 s="2" customFormat="1" ht="22.8" customHeight="1">
      <c r="A65" s="35"/>
      <c r="B65" s="36"/>
      <c r="C65" s="172" t="s">
        <v>73</v>
      </c>
      <c r="D65" s="37"/>
      <c r="E65" s="37"/>
      <c r="F65" s="37"/>
      <c r="G65" s="37"/>
      <c r="H65" s="37"/>
      <c r="I65" s="99">
        <f>Q87</f>
        <v>0</v>
      </c>
      <c r="J65" s="99">
        <f>R87</f>
        <v>0</v>
      </c>
      <c r="K65" s="99">
        <f>K87</f>
        <v>0</v>
      </c>
      <c r="L65" s="37"/>
      <c r="M65" s="14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U65" s="14" t="s">
        <v>131</v>
      </c>
    </row>
    <row r="66" hidden="1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143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143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/>
    <row r="69" hidden="1"/>
    <row r="70" hidden="1"/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143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132</v>
      </c>
      <c r="D72" s="37"/>
      <c r="E72" s="37"/>
      <c r="F72" s="37"/>
      <c r="G72" s="37"/>
      <c r="H72" s="37"/>
      <c r="I72" s="37"/>
      <c r="J72" s="37"/>
      <c r="K72" s="37"/>
      <c r="L72" s="37"/>
      <c r="M72" s="143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14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17</v>
      </c>
      <c r="D74" s="37"/>
      <c r="E74" s="37"/>
      <c r="F74" s="37"/>
      <c r="G74" s="37"/>
      <c r="H74" s="37"/>
      <c r="I74" s="37"/>
      <c r="J74" s="37"/>
      <c r="K74" s="37"/>
      <c r="L74" s="37"/>
      <c r="M74" s="14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168" t="str">
        <f>E7</f>
        <v xml:space="preserve">Výsadba LBC Žerotín, LBK10 a IP24 v  k.ú. Měnín</v>
      </c>
      <c r="F75" s="29"/>
      <c r="G75" s="29"/>
      <c r="H75" s="29"/>
      <c r="I75" s="37"/>
      <c r="J75" s="37"/>
      <c r="K75" s="37"/>
      <c r="L75" s="37"/>
      <c r="M75" s="14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1" customFormat="1" ht="12" customHeight="1">
      <c r="B76" s="18"/>
      <c r="C76" s="29" t="s">
        <v>122</v>
      </c>
      <c r="D76" s="19"/>
      <c r="E76" s="19"/>
      <c r="F76" s="19"/>
      <c r="G76" s="19"/>
      <c r="H76" s="19"/>
      <c r="I76" s="19"/>
      <c r="J76" s="19"/>
      <c r="K76" s="19"/>
      <c r="L76" s="19"/>
      <c r="M76" s="17"/>
    </row>
    <row r="77" s="2" customFormat="1" ht="16.5" customHeight="1">
      <c r="A77" s="35"/>
      <c r="B77" s="36"/>
      <c r="C77" s="37"/>
      <c r="D77" s="37"/>
      <c r="E77" s="168" t="s">
        <v>419</v>
      </c>
      <c r="F77" s="37"/>
      <c r="G77" s="37"/>
      <c r="H77" s="37"/>
      <c r="I77" s="37"/>
      <c r="J77" s="37"/>
      <c r="K77" s="37"/>
      <c r="L77" s="37"/>
      <c r="M77" s="14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356</v>
      </c>
      <c r="D78" s="37"/>
      <c r="E78" s="37"/>
      <c r="F78" s="37"/>
      <c r="G78" s="37"/>
      <c r="H78" s="37"/>
      <c r="I78" s="37"/>
      <c r="J78" s="37"/>
      <c r="K78" s="37"/>
      <c r="L78" s="37"/>
      <c r="M78" s="14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6.5" customHeight="1">
      <c r="A79" s="35"/>
      <c r="B79" s="36"/>
      <c r="C79" s="37"/>
      <c r="D79" s="37"/>
      <c r="E79" s="66" t="str">
        <f>E11</f>
        <v>SO-023 - 3. rok pěstební péče</v>
      </c>
      <c r="F79" s="37"/>
      <c r="G79" s="37"/>
      <c r="H79" s="37"/>
      <c r="I79" s="37"/>
      <c r="J79" s="37"/>
      <c r="K79" s="37"/>
      <c r="L79" s="37"/>
      <c r="M79" s="14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143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2" customHeight="1">
      <c r="A81" s="35"/>
      <c r="B81" s="36"/>
      <c r="C81" s="29" t="s">
        <v>22</v>
      </c>
      <c r="D81" s="37"/>
      <c r="E81" s="37"/>
      <c r="F81" s="24" t="str">
        <f>F14</f>
        <v>k.ú. Měnín</v>
      </c>
      <c r="G81" s="37"/>
      <c r="H81" s="37"/>
      <c r="I81" s="29" t="s">
        <v>24</v>
      </c>
      <c r="J81" s="69" t="str">
        <f>IF(J14="","",J14)</f>
        <v>8. 7. 2025</v>
      </c>
      <c r="K81" s="37"/>
      <c r="L81" s="37"/>
      <c r="M81" s="14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6.96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14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25.65" customHeight="1">
      <c r="A83" s="35"/>
      <c r="B83" s="36"/>
      <c r="C83" s="29" t="s">
        <v>26</v>
      </c>
      <c r="D83" s="37"/>
      <c r="E83" s="37"/>
      <c r="F83" s="24" t="str">
        <f>E17</f>
        <v>ČR-Státní pozemkový úřad</v>
      </c>
      <c r="G83" s="37"/>
      <c r="H83" s="37"/>
      <c r="I83" s="29" t="s">
        <v>33</v>
      </c>
      <c r="J83" s="33" t="str">
        <f>E23</f>
        <v>Agroprojekt PSO s.r.o.</v>
      </c>
      <c r="K83" s="37"/>
      <c r="L83" s="37"/>
      <c r="M83" s="14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25.65" customHeight="1">
      <c r="A84" s="35"/>
      <c r="B84" s="36"/>
      <c r="C84" s="29" t="s">
        <v>31</v>
      </c>
      <c r="D84" s="37"/>
      <c r="E84" s="37"/>
      <c r="F84" s="24" t="str">
        <f>IF(E20="","",E20)</f>
        <v>Vyplň údaj</v>
      </c>
      <c r="G84" s="37"/>
      <c r="H84" s="37"/>
      <c r="I84" s="29" t="s">
        <v>36</v>
      </c>
      <c r="J84" s="33" t="str">
        <f>E26</f>
        <v>Agroprojekt PSO s.r.o.</v>
      </c>
      <c r="K84" s="37"/>
      <c r="L84" s="37"/>
      <c r="M84" s="14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0.32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14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9" customFormat="1" ht="29.28" customHeight="1">
      <c r="A86" s="173"/>
      <c r="B86" s="174"/>
      <c r="C86" s="175" t="s">
        <v>133</v>
      </c>
      <c r="D86" s="176" t="s">
        <v>58</v>
      </c>
      <c r="E86" s="176" t="s">
        <v>54</v>
      </c>
      <c r="F86" s="176" t="s">
        <v>55</v>
      </c>
      <c r="G86" s="176" t="s">
        <v>134</v>
      </c>
      <c r="H86" s="176" t="s">
        <v>135</v>
      </c>
      <c r="I86" s="176" t="s">
        <v>136</v>
      </c>
      <c r="J86" s="176" t="s">
        <v>137</v>
      </c>
      <c r="K86" s="176" t="s">
        <v>130</v>
      </c>
      <c r="L86" s="177" t="s">
        <v>138</v>
      </c>
      <c r="M86" s="178"/>
      <c r="N86" s="89" t="s">
        <v>20</v>
      </c>
      <c r="O86" s="90" t="s">
        <v>43</v>
      </c>
      <c r="P86" s="90" t="s">
        <v>139</v>
      </c>
      <c r="Q86" s="90" t="s">
        <v>140</v>
      </c>
      <c r="R86" s="90" t="s">
        <v>141</v>
      </c>
      <c r="S86" s="90" t="s">
        <v>142</v>
      </c>
      <c r="T86" s="90" t="s">
        <v>143</v>
      </c>
      <c r="U86" s="90" t="s">
        <v>144</v>
      </c>
      <c r="V86" s="90" t="s">
        <v>145</v>
      </c>
      <c r="W86" s="90" t="s">
        <v>146</v>
      </c>
      <c r="X86" s="91" t="s">
        <v>147</v>
      </c>
      <c r="Y86" s="173"/>
      <c r="Z86" s="173"/>
      <c r="AA86" s="173"/>
      <c r="AB86" s="173"/>
      <c r="AC86" s="173"/>
      <c r="AD86" s="173"/>
      <c r="AE86" s="173"/>
    </row>
    <row r="87" s="2" customFormat="1" ht="22.8" customHeight="1">
      <c r="A87" s="35"/>
      <c r="B87" s="36"/>
      <c r="C87" s="96" t="s">
        <v>148</v>
      </c>
      <c r="D87" s="37"/>
      <c r="E87" s="37"/>
      <c r="F87" s="37"/>
      <c r="G87" s="37"/>
      <c r="H87" s="37"/>
      <c r="I87" s="37"/>
      <c r="J87" s="37"/>
      <c r="K87" s="179">
        <f>BK87</f>
        <v>0</v>
      </c>
      <c r="L87" s="37"/>
      <c r="M87" s="41"/>
      <c r="N87" s="92"/>
      <c r="O87" s="180"/>
      <c r="P87" s="93"/>
      <c r="Q87" s="181">
        <f>SUM(Q88:Q107)</f>
        <v>0</v>
      </c>
      <c r="R87" s="181">
        <f>SUM(R88:R107)</f>
        <v>0</v>
      </c>
      <c r="S87" s="93"/>
      <c r="T87" s="182">
        <f>SUM(T88:T107)</f>
        <v>0</v>
      </c>
      <c r="U87" s="93"/>
      <c r="V87" s="182">
        <f>SUM(V88:V107)</f>
        <v>0.019400000000000001</v>
      </c>
      <c r="W87" s="93"/>
      <c r="X87" s="183">
        <f>SUM(X88:X107)</f>
        <v>0</v>
      </c>
      <c r="Y87" s="35"/>
      <c r="Z87" s="35"/>
      <c r="AA87" s="35"/>
      <c r="AB87" s="35"/>
      <c r="AC87" s="35"/>
      <c r="AD87" s="35"/>
      <c r="AE87" s="35"/>
      <c r="AT87" s="14" t="s">
        <v>74</v>
      </c>
      <c r="AU87" s="14" t="s">
        <v>131</v>
      </c>
      <c r="BK87" s="184">
        <f>SUM(BK88:BK107)</f>
        <v>0</v>
      </c>
    </row>
    <row r="88" s="2" customFormat="1" ht="24.15" customHeight="1">
      <c r="A88" s="35"/>
      <c r="B88" s="36"/>
      <c r="C88" s="185" t="s">
        <v>82</v>
      </c>
      <c r="D88" s="185" t="s">
        <v>149</v>
      </c>
      <c r="E88" s="186" t="s">
        <v>358</v>
      </c>
      <c r="F88" s="187" t="s">
        <v>359</v>
      </c>
      <c r="G88" s="188" t="s">
        <v>360</v>
      </c>
      <c r="H88" s="189">
        <v>4.202</v>
      </c>
      <c r="I88" s="190"/>
      <c r="J88" s="190"/>
      <c r="K88" s="191">
        <f>ROUND(P88*H88,2)</f>
        <v>0</v>
      </c>
      <c r="L88" s="187" t="s">
        <v>161</v>
      </c>
      <c r="M88" s="41"/>
      <c r="N88" s="192" t="s">
        <v>20</v>
      </c>
      <c r="O88" s="193" t="s">
        <v>44</v>
      </c>
      <c r="P88" s="194">
        <f>I88+J88</f>
        <v>0</v>
      </c>
      <c r="Q88" s="194">
        <f>ROUND(I88*H88,2)</f>
        <v>0</v>
      </c>
      <c r="R88" s="194">
        <f>ROUND(J88*H88,2)</f>
        <v>0</v>
      </c>
      <c r="S88" s="81"/>
      <c r="T88" s="195">
        <f>S88*H88</f>
        <v>0</v>
      </c>
      <c r="U88" s="195">
        <v>0</v>
      </c>
      <c r="V88" s="195">
        <f>U88*H88</f>
        <v>0</v>
      </c>
      <c r="W88" s="195">
        <v>0</v>
      </c>
      <c r="X88" s="196">
        <f>W88*H88</f>
        <v>0</v>
      </c>
      <c r="Y88" s="35"/>
      <c r="Z88" s="35"/>
      <c r="AA88" s="35"/>
      <c r="AB88" s="35"/>
      <c r="AC88" s="35"/>
      <c r="AD88" s="35"/>
      <c r="AE88" s="35"/>
      <c r="AR88" s="197" t="s">
        <v>154</v>
      </c>
      <c r="AT88" s="197" t="s">
        <v>149</v>
      </c>
      <c r="AU88" s="197" t="s">
        <v>75</v>
      </c>
      <c r="AY88" s="14" t="s">
        <v>155</v>
      </c>
      <c r="BE88" s="198">
        <f>IF(O88="základní",K88,0)</f>
        <v>0</v>
      </c>
      <c r="BF88" s="198">
        <f>IF(O88="snížená",K88,0)</f>
        <v>0</v>
      </c>
      <c r="BG88" s="198">
        <f>IF(O88="zákl. přenesená",K88,0)</f>
        <v>0</v>
      </c>
      <c r="BH88" s="198">
        <f>IF(O88="sníž. přenesená",K88,0)</f>
        <v>0</v>
      </c>
      <c r="BI88" s="198">
        <f>IF(O88="nulová",K88,0)</f>
        <v>0</v>
      </c>
      <c r="BJ88" s="14" t="s">
        <v>82</v>
      </c>
      <c r="BK88" s="198">
        <f>ROUND(P88*H88,2)</f>
        <v>0</v>
      </c>
      <c r="BL88" s="14" t="s">
        <v>154</v>
      </c>
      <c r="BM88" s="197" t="s">
        <v>805</v>
      </c>
    </row>
    <row r="89" s="2" customFormat="1">
      <c r="A89" s="35"/>
      <c r="B89" s="36"/>
      <c r="C89" s="37"/>
      <c r="D89" s="199" t="s">
        <v>157</v>
      </c>
      <c r="E89" s="37"/>
      <c r="F89" s="200" t="s">
        <v>362</v>
      </c>
      <c r="G89" s="37"/>
      <c r="H89" s="37"/>
      <c r="I89" s="201"/>
      <c r="J89" s="201"/>
      <c r="K89" s="37"/>
      <c r="L89" s="37"/>
      <c r="M89" s="41"/>
      <c r="N89" s="202"/>
      <c r="O89" s="203"/>
      <c r="P89" s="81"/>
      <c r="Q89" s="81"/>
      <c r="R89" s="81"/>
      <c r="S89" s="81"/>
      <c r="T89" s="81"/>
      <c r="U89" s="81"/>
      <c r="V89" s="81"/>
      <c r="W89" s="81"/>
      <c r="X89" s="82"/>
      <c r="Y89" s="35"/>
      <c r="Z89" s="35"/>
      <c r="AA89" s="35"/>
      <c r="AB89" s="35"/>
      <c r="AC89" s="35"/>
      <c r="AD89" s="35"/>
      <c r="AE89" s="35"/>
      <c r="AT89" s="14" t="s">
        <v>157</v>
      </c>
      <c r="AU89" s="14" t="s">
        <v>75</v>
      </c>
    </row>
    <row r="90" s="10" customFormat="1">
      <c r="A90" s="10"/>
      <c r="B90" s="214"/>
      <c r="C90" s="215"/>
      <c r="D90" s="216" t="s">
        <v>185</v>
      </c>
      <c r="E90" s="217" t="s">
        <v>20</v>
      </c>
      <c r="F90" s="218" t="s">
        <v>796</v>
      </c>
      <c r="G90" s="215"/>
      <c r="H90" s="219">
        <v>4.202</v>
      </c>
      <c r="I90" s="220"/>
      <c r="J90" s="220"/>
      <c r="K90" s="215"/>
      <c r="L90" s="215"/>
      <c r="M90" s="221"/>
      <c r="N90" s="222"/>
      <c r="O90" s="223"/>
      <c r="P90" s="223"/>
      <c r="Q90" s="223"/>
      <c r="R90" s="223"/>
      <c r="S90" s="223"/>
      <c r="T90" s="223"/>
      <c r="U90" s="223"/>
      <c r="V90" s="223"/>
      <c r="W90" s="223"/>
      <c r="X90" s="224"/>
      <c r="Y90" s="10"/>
      <c r="Z90" s="10"/>
      <c r="AA90" s="10"/>
      <c r="AB90" s="10"/>
      <c r="AC90" s="10"/>
      <c r="AD90" s="10"/>
      <c r="AE90" s="10"/>
      <c r="AT90" s="225" t="s">
        <v>185</v>
      </c>
      <c r="AU90" s="225" t="s">
        <v>75</v>
      </c>
      <c r="AV90" s="10" t="s">
        <v>84</v>
      </c>
      <c r="AW90" s="10" t="s">
        <v>5</v>
      </c>
      <c r="AX90" s="10" t="s">
        <v>82</v>
      </c>
      <c r="AY90" s="225" t="s">
        <v>155</v>
      </c>
    </row>
    <row r="91" s="2" customFormat="1" ht="24.15" customHeight="1">
      <c r="A91" s="35"/>
      <c r="B91" s="36"/>
      <c r="C91" s="185" t="s">
        <v>84</v>
      </c>
      <c r="D91" s="185" t="s">
        <v>149</v>
      </c>
      <c r="E91" s="186" t="s">
        <v>364</v>
      </c>
      <c r="F91" s="187" t="s">
        <v>365</v>
      </c>
      <c r="G91" s="188" t="s">
        <v>224</v>
      </c>
      <c r="H91" s="189">
        <v>970</v>
      </c>
      <c r="I91" s="190"/>
      <c r="J91" s="190"/>
      <c r="K91" s="191">
        <f>ROUND(P91*H91,2)</f>
        <v>0</v>
      </c>
      <c r="L91" s="187" t="s">
        <v>161</v>
      </c>
      <c r="M91" s="41"/>
      <c r="N91" s="192" t="s">
        <v>20</v>
      </c>
      <c r="O91" s="193" t="s">
        <v>44</v>
      </c>
      <c r="P91" s="194">
        <f>I91+J91</f>
        <v>0</v>
      </c>
      <c r="Q91" s="194">
        <f>ROUND(I91*H91,2)</f>
        <v>0</v>
      </c>
      <c r="R91" s="194">
        <f>ROUND(J91*H91,2)</f>
        <v>0</v>
      </c>
      <c r="S91" s="81"/>
      <c r="T91" s="195">
        <f>S91*H91</f>
        <v>0</v>
      </c>
      <c r="U91" s="195">
        <v>2.0000000000000002E-05</v>
      </c>
      <c r="V91" s="195">
        <f>U91*H91</f>
        <v>0.019400000000000001</v>
      </c>
      <c r="W91" s="195">
        <v>0</v>
      </c>
      <c r="X91" s="196">
        <f>W91*H91</f>
        <v>0</v>
      </c>
      <c r="Y91" s="35"/>
      <c r="Z91" s="35"/>
      <c r="AA91" s="35"/>
      <c r="AB91" s="35"/>
      <c r="AC91" s="35"/>
      <c r="AD91" s="35"/>
      <c r="AE91" s="35"/>
      <c r="AR91" s="197" t="s">
        <v>154</v>
      </c>
      <c r="AT91" s="197" t="s">
        <v>149</v>
      </c>
      <c r="AU91" s="197" t="s">
        <v>75</v>
      </c>
      <c r="AY91" s="14" t="s">
        <v>155</v>
      </c>
      <c r="BE91" s="198">
        <f>IF(O91="základní",K91,0)</f>
        <v>0</v>
      </c>
      <c r="BF91" s="198">
        <f>IF(O91="snížená",K91,0)</f>
        <v>0</v>
      </c>
      <c r="BG91" s="198">
        <f>IF(O91="zákl. přenesená",K91,0)</f>
        <v>0</v>
      </c>
      <c r="BH91" s="198">
        <f>IF(O91="sníž. přenesená",K91,0)</f>
        <v>0</v>
      </c>
      <c r="BI91" s="198">
        <f>IF(O91="nulová",K91,0)</f>
        <v>0</v>
      </c>
      <c r="BJ91" s="14" t="s">
        <v>82</v>
      </c>
      <c r="BK91" s="198">
        <f>ROUND(P91*H91,2)</f>
        <v>0</v>
      </c>
      <c r="BL91" s="14" t="s">
        <v>154</v>
      </c>
      <c r="BM91" s="197" t="s">
        <v>806</v>
      </c>
    </row>
    <row r="92" s="2" customFormat="1">
      <c r="A92" s="35"/>
      <c r="B92" s="36"/>
      <c r="C92" s="37"/>
      <c r="D92" s="199" t="s">
        <v>157</v>
      </c>
      <c r="E92" s="37"/>
      <c r="F92" s="200" t="s">
        <v>367</v>
      </c>
      <c r="G92" s="37"/>
      <c r="H92" s="37"/>
      <c r="I92" s="201"/>
      <c r="J92" s="201"/>
      <c r="K92" s="37"/>
      <c r="L92" s="37"/>
      <c r="M92" s="41"/>
      <c r="N92" s="202"/>
      <c r="O92" s="203"/>
      <c r="P92" s="81"/>
      <c r="Q92" s="81"/>
      <c r="R92" s="81"/>
      <c r="S92" s="81"/>
      <c r="T92" s="81"/>
      <c r="U92" s="81"/>
      <c r="V92" s="81"/>
      <c r="W92" s="81"/>
      <c r="X92" s="82"/>
      <c r="Y92" s="35"/>
      <c r="Z92" s="35"/>
      <c r="AA92" s="35"/>
      <c r="AB92" s="35"/>
      <c r="AC92" s="35"/>
      <c r="AD92" s="35"/>
      <c r="AE92" s="35"/>
      <c r="AT92" s="14" t="s">
        <v>157</v>
      </c>
      <c r="AU92" s="14" t="s">
        <v>75</v>
      </c>
    </row>
    <row r="93" s="10" customFormat="1">
      <c r="A93" s="10"/>
      <c r="B93" s="214"/>
      <c r="C93" s="215"/>
      <c r="D93" s="216" t="s">
        <v>185</v>
      </c>
      <c r="E93" s="217" t="s">
        <v>20</v>
      </c>
      <c r="F93" s="218" t="s">
        <v>781</v>
      </c>
      <c r="G93" s="215"/>
      <c r="H93" s="219">
        <v>970</v>
      </c>
      <c r="I93" s="220"/>
      <c r="J93" s="220"/>
      <c r="K93" s="215"/>
      <c r="L93" s="215"/>
      <c r="M93" s="221"/>
      <c r="N93" s="222"/>
      <c r="O93" s="223"/>
      <c r="P93" s="223"/>
      <c r="Q93" s="223"/>
      <c r="R93" s="223"/>
      <c r="S93" s="223"/>
      <c r="T93" s="223"/>
      <c r="U93" s="223"/>
      <c r="V93" s="223"/>
      <c r="W93" s="223"/>
      <c r="X93" s="224"/>
      <c r="Y93" s="10"/>
      <c r="Z93" s="10"/>
      <c r="AA93" s="10"/>
      <c r="AB93" s="10"/>
      <c r="AC93" s="10"/>
      <c r="AD93" s="10"/>
      <c r="AE93" s="10"/>
      <c r="AT93" s="225" t="s">
        <v>185</v>
      </c>
      <c r="AU93" s="225" t="s">
        <v>75</v>
      </c>
      <c r="AV93" s="10" t="s">
        <v>84</v>
      </c>
      <c r="AW93" s="10" t="s">
        <v>5</v>
      </c>
      <c r="AX93" s="10" t="s">
        <v>82</v>
      </c>
      <c r="AY93" s="225" t="s">
        <v>155</v>
      </c>
    </row>
    <row r="94" s="2" customFormat="1" ht="24.15" customHeight="1">
      <c r="A94" s="35"/>
      <c r="B94" s="36"/>
      <c r="C94" s="185" t="s">
        <v>164</v>
      </c>
      <c r="D94" s="185" t="s">
        <v>149</v>
      </c>
      <c r="E94" s="186" t="s">
        <v>369</v>
      </c>
      <c r="F94" s="187" t="s">
        <v>370</v>
      </c>
      <c r="G94" s="188" t="s">
        <v>224</v>
      </c>
      <c r="H94" s="189">
        <v>6910</v>
      </c>
      <c r="I94" s="190"/>
      <c r="J94" s="190"/>
      <c r="K94" s="191">
        <f>ROUND(P94*H94,2)</f>
        <v>0</v>
      </c>
      <c r="L94" s="187" t="s">
        <v>161</v>
      </c>
      <c r="M94" s="41"/>
      <c r="N94" s="192" t="s">
        <v>20</v>
      </c>
      <c r="O94" s="193" t="s">
        <v>44</v>
      </c>
      <c r="P94" s="194">
        <f>I94+J94</f>
        <v>0</v>
      </c>
      <c r="Q94" s="194">
        <f>ROUND(I94*H94,2)</f>
        <v>0</v>
      </c>
      <c r="R94" s="194">
        <f>ROUND(J94*H94,2)</f>
        <v>0</v>
      </c>
      <c r="S94" s="81"/>
      <c r="T94" s="195">
        <f>S94*H94</f>
        <v>0</v>
      </c>
      <c r="U94" s="195">
        <v>0</v>
      </c>
      <c r="V94" s="195">
        <f>U94*H94</f>
        <v>0</v>
      </c>
      <c r="W94" s="195">
        <v>0</v>
      </c>
      <c r="X94" s="196">
        <f>W94*H94</f>
        <v>0</v>
      </c>
      <c r="Y94" s="35"/>
      <c r="Z94" s="35"/>
      <c r="AA94" s="35"/>
      <c r="AB94" s="35"/>
      <c r="AC94" s="35"/>
      <c r="AD94" s="35"/>
      <c r="AE94" s="35"/>
      <c r="AR94" s="197" t="s">
        <v>154</v>
      </c>
      <c r="AT94" s="197" t="s">
        <v>149</v>
      </c>
      <c r="AU94" s="197" t="s">
        <v>75</v>
      </c>
      <c r="AY94" s="14" t="s">
        <v>155</v>
      </c>
      <c r="BE94" s="198">
        <f>IF(O94="základní",K94,0)</f>
        <v>0</v>
      </c>
      <c r="BF94" s="198">
        <f>IF(O94="snížená",K94,0)</f>
        <v>0</v>
      </c>
      <c r="BG94" s="198">
        <f>IF(O94="zákl. přenesená",K94,0)</f>
        <v>0</v>
      </c>
      <c r="BH94" s="198">
        <f>IF(O94="sníž. přenesená",K94,0)</f>
        <v>0</v>
      </c>
      <c r="BI94" s="198">
        <f>IF(O94="nulová",K94,0)</f>
        <v>0</v>
      </c>
      <c r="BJ94" s="14" t="s">
        <v>82</v>
      </c>
      <c r="BK94" s="198">
        <f>ROUND(P94*H94,2)</f>
        <v>0</v>
      </c>
      <c r="BL94" s="14" t="s">
        <v>154</v>
      </c>
      <c r="BM94" s="197" t="s">
        <v>807</v>
      </c>
    </row>
    <row r="95" s="2" customFormat="1">
      <c r="A95" s="35"/>
      <c r="B95" s="36"/>
      <c r="C95" s="37"/>
      <c r="D95" s="199" t="s">
        <v>157</v>
      </c>
      <c r="E95" s="37"/>
      <c r="F95" s="200" t="s">
        <v>372</v>
      </c>
      <c r="G95" s="37"/>
      <c r="H95" s="37"/>
      <c r="I95" s="201"/>
      <c r="J95" s="201"/>
      <c r="K95" s="37"/>
      <c r="L95" s="37"/>
      <c r="M95" s="41"/>
      <c r="N95" s="202"/>
      <c r="O95" s="203"/>
      <c r="P95" s="81"/>
      <c r="Q95" s="81"/>
      <c r="R95" s="81"/>
      <c r="S95" s="81"/>
      <c r="T95" s="81"/>
      <c r="U95" s="81"/>
      <c r="V95" s="81"/>
      <c r="W95" s="81"/>
      <c r="X95" s="82"/>
      <c r="Y95" s="35"/>
      <c r="Z95" s="35"/>
      <c r="AA95" s="35"/>
      <c r="AB95" s="35"/>
      <c r="AC95" s="35"/>
      <c r="AD95" s="35"/>
      <c r="AE95" s="35"/>
      <c r="AT95" s="14" t="s">
        <v>157</v>
      </c>
      <c r="AU95" s="14" t="s">
        <v>75</v>
      </c>
    </row>
    <row r="96" s="10" customFormat="1">
      <c r="A96" s="10"/>
      <c r="B96" s="214"/>
      <c r="C96" s="215"/>
      <c r="D96" s="216" t="s">
        <v>185</v>
      </c>
      <c r="E96" s="217" t="s">
        <v>20</v>
      </c>
      <c r="F96" s="218" t="s">
        <v>788</v>
      </c>
      <c r="G96" s="215"/>
      <c r="H96" s="219">
        <v>6910</v>
      </c>
      <c r="I96" s="220"/>
      <c r="J96" s="220"/>
      <c r="K96" s="215"/>
      <c r="L96" s="215"/>
      <c r="M96" s="221"/>
      <c r="N96" s="222"/>
      <c r="O96" s="223"/>
      <c r="P96" s="223"/>
      <c r="Q96" s="223"/>
      <c r="R96" s="223"/>
      <c r="S96" s="223"/>
      <c r="T96" s="223"/>
      <c r="U96" s="223"/>
      <c r="V96" s="223"/>
      <c r="W96" s="223"/>
      <c r="X96" s="224"/>
      <c r="Y96" s="10"/>
      <c r="Z96" s="10"/>
      <c r="AA96" s="10"/>
      <c r="AB96" s="10"/>
      <c r="AC96" s="10"/>
      <c r="AD96" s="10"/>
      <c r="AE96" s="10"/>
      <c r="AT96" s="225" t="s">
        <v>185</v>
      </c>
      <c r="AU96" s="225" t="s">
        <v>75</v>
      </c>
      <c r="AV96" s="10" t="s">
        <v>84</v>
      </c>
      <c r="AW96" s="10" t="s">
        <v>5</v>
      </c>
      <c r="AX96" s="10" t="s">
        <v>82</v>
      </c>
      <c r="AY96" s="225" t="s">
        <v>155</v>
      </c>
    </row>
    <row r="97" s="2" customFormat="1">
      <c r="A97" s="35"/>
      <c r="B97" s="36"/>
      <c r="C97" s="185" t="s">
        <v>154</v>
      </c>
      <c r="D97" s="185" t="s">
        <v>149</v>
      </c>
      <c r="E97" s="186" t="s">
        <v>319</v>
      </c>
      <c r="F97" s="187" t="s">
        <v>320</v>
      </c>
      <c r="G97" s="188" t="s">
        <v>315</v>
      </c>
      <c r="H97" s="189">
        <v>109.3</v>
      </c>
      <c r="I97" s="190"/>
      <c r="J97" s="190"/>
      <c r="K97" s="191">
        <f>ROUND(P97*H97,2)</f>
        <v>0</v>
      </c>
      <c r="L97" s="187" t="s">
        <v>161</v>
      </c>
      <c r="M97" s="41"/>
      <c r="N97" s="192" t="s">
        <v>20</v>
      </c>
      <c r="O97" s="193" t="s">
        <v>44</v>
      </c>
      <c r="P97" s="194">
        <f>I97+J97</f>
        <v>0</v>
      </c>
      <c r="Q97" s="194">
        <f>ROUND(I97*H97,2)</f>
        <v>0</v>
      </c>
      <c r="R97" s="194">
        <f>ROUND(J97*H97,2)</f>
        <v>0</v>
      </c>
      <c r="S97" s="81"/>
      <c r="T97" s="195">
        <f>S97*H97</f>
        <v>0</v>
      </c>
      <c r="U97" s="195">
        <v>0</v>
      </c>
      <c r="V97" s="195">
        <f>U97*H97</f>
        <v>0</v>
      </c>
      <c r="W97" s="195">
        <v>0</v>
      </c>
      <c r="X97" s="196">
        <f>W97*H97</f>
        <v>0</v>
      </c>
      <c r="Y97" s="35"/>
      <c r="Z97" s="35"/>
      <c r="AA97" s="35"/>
      <c r="AB97" s="35"/>
      <c r="AC97" s="35"/>
      <c r="AD97" s="35"/>
      <c r="AE97" s="35"/>
      <c r="AR97" s="197" t="s">
        <v>154</v>
      </c>
      <c r="AT97" s="197" t="s">
        <v>149</v>
      </c>
      <c r="AU97" s="197" t="s">
        <v>75</v>
      </c>
      <c r="AY97" s="14" t="s">
        <v>155</v>
      </c>
      <c r="BE97" s="198">
        <f>IF(O97="základní",K97,0)</f>
        <v>0</v>
      </c>
      <c r="BF97" s="198">
        <f>IF(O97="snížená",K97,0)</f>
        <v>0</v>
      </c>
      <c r="BG97" s="198">
        <f>IF(O97="zákl. přenesená",K97,0)</f>
        <v>0</v>
      </c>
      <c r="BH97" s="198">
        <f>IF(O97="sníž. přenesená",K97,0)</f>
        <v>0</v>
      </c>
      <c r="BI97" s="198">
        <f>IF(O97="nulová",K97,0)</f>
        <v>0</v>
      </c>
      <c r="BJ97" s="14" t="s">
        <v>82</v>
      </c>
      <c r="BK97" s="198">
        <f>ROUND(P97*H97,2)</f>
        <v>0</v>
      </c>
      <c r="BL97" s="14" t="s">
        <v>154</v>
      </c>
      <c r="BM97" s="197" t="s">
        <v>808</v>
      </c>
    </row>
    <row r="98" s="2" customFormat="1">
      <c r="A98" s="35"/>
      <c r="B98" s="36"/>
      <c r="C98" s="37"/>
      <c r="D98" s="199" t="s">
        <v>157</v>
      </c>
      <c r="E98" s="37"/>
      <c r="F98" s="200" t="s">
        <v>322</v>
      </c>
      <c r="G98" s="37"/>
      <c r="H98" s="37"/>
      <c r="I98" s="201"/>
      <c r="J98" s="201"/>
      <c r="K98" s="37"/>
      <c r="L98" s="37"/>
      <c r="M98" s="41"/>
      <c r="N98" s="202"/>
      <c r="O98" s="203"/>
      <c r="P98" s="81"/>
      <c r="Q98" s="81"/>
      <c r="R98" s="81"/>
      <c r="S98" s="81"/>
      <c r="T98" s="81"/>
      <c r="U98" s="81"/>
      <c r="V98" s="81"/>
      <c r="W98" s="81"/>
      <c r="X98" s="82"/>
      <c r="Y98" s="35"/>
      <c r="Z98" s="35"/>
      <c r="AA98" s="35"/>
      <c r="AB98" s="35"/>
      <c r="AC98" s="35"/>
      <c r="AD98" s="35"/>
      <c r="AE98" s="35"/>
      <c r="AT98" s="14" t="s">
        <v>157</v>
      </c>
      <c r="AU98" s="14" t="s">
        <v>75</v>
      </c>
    </row>
    <row r="99" s="10" customFormat="1">
      <c r="A99" s="10"/>
      <c r="B99" s="214"/>
      <c r="C99" s="215"/>
      <c r="D99" s="216" t="s">
        <v>185</v>
      </c>
      <c r="E99" s="217" t="s">
        <v>20</v>
      </c>
      <c r="F99" s="218" t="s">
        <v>762</v>
      </c>
      <c r="G99" s="215"/>
      <c r="H99" s="219">
        <v>109.3</v>
      </c>
      <c r="I99" s="220"/>
      <c r="J99" s="220"/>
      <c r="K99" s="215"/>
      <c r="L99" s="215"/>
      <c r="M99" s="221"/>
      <c r="N99" s="222"/>
      <c r="O99" s="223"/>
      <c r="P99" s="223"/>
      <c r="Q99" s="223"/>
      <c r="R99" s="223"/>
      <c r="S99" s="223"/>
      <c r="T99" s="223"/>
      <c r="U99" s="223"/>
      <c r="V99" s="223"/>
      <c r="W99" s="223"/>
      <c r="X99" s="224"/>
      <c r="Y99" s="10"/>
      <c r="Z99" s="10"/>
      <c r="AA99" s="10"/>
      <c r="AB99" s="10"/>
      <c r="AC99" s="10"/>
      <c r="AD99" s="10"/>
      <c r="AE99" s="10"/>
      <c r="AT99" s="225" t="s">
        <v>185</v>
      </c>
      <c r="AU99" s="225" t="s">
        <v>75</v>
      </c>
      <c r="AV99" s="10" t="s">
        <v>84</v>
      </c>
      <c r="AW99" s="10" t="s">
        <v>5</v>
      </c>
      <c r="AX99" s="10" t="s">
        <v>82</v>
      </c>
      <c r="AY99" s="225" t="s">
        <v>155</v>
      </c>
    </row>
    <row r="100" s="2" customFormat="1">
      <c r="A100" s="35"/>
      <c r="B100" s="36"/>
      <c r="C100" s="185" t="s">
        <v>173</v>
      </c>
      <c r="D100" s="185" t="s">
        <v>149</v>
      </c>
      <c r="E100" s="186" t="s">
        <v>325</v>
      </c>
      <c r="F100" s="187" t="s">
        <v>326</v>
      </c>
      <c r="G100" s="188" t="s">
        <v>315</v>
      </c>
      <c r="H100" s="189">
        <v>109.3</v>
      </c>
      <c r="I100" s="190"/>
      <c r="J100" s="190"/>
      <c r="K100" s="191">
        <f>ROUND(P100*H100,2)</f>
        <v>0</v>
      </c>
      <c r="L100" s="187" t="s">
        <v>161</v>
      </c>
      <c r="M100" s="41"/>
      <c r="N100" s="192" t="s">
        <v>20</v>
      </c>
      <c r="O100" s="193" t="s">
        <v>44</v>
      </c>
      <c r="P100" s="194">
        <f>I100+J100</f>
        <v>0</v>
      </c>
      <c r="Q100" s="194">
        <f>ROUND(I100*H100,2)</f>
        <v>0</v>
      </c>
      <c r="R100" s="194">
        <f>ROUND(J100*H100,2)</f>
        <v>0</v>
      </c>
      <c r="S100" s="81"/>
      <c r="T100" s="195">
        <f>S100*H100</f>
        <v>0</v>
      </c>
      <c r="U100" s="195">
        <v>0</v>
      </c>
      <c r="V100" s="195">
        <f>U100*H100</f>
        <v>0</v>
      </c>
      <c r="W100" s="195">
        <v>0</v>
      </c>
      <c r="X100" s="196">
        <f>W100*H100</f>
        <v>0</v>
      </c>
      <c r="Y100" s="35"/>
      <c r="Z100" s="35"/>
      <c r="AA100" s="35"/>
      <c r="AB100" s="35"/>
      <c r="AC100" s="35"/>
      <c r="AD100" s="35"/>
      <c r="AE100" s="35"/>
      <c r="AR100" s="197" t="s">
        <v>154</v>
      </c>
      <c r="AT100" s="197" t="s">
        <v>149</v>
      </c>
      <c r="AU100" s="197" t="s">
        <v>75</v>
      </c>
      <c r="AY100" s="14" t="s">
        <v>155</v>
      </c>
      <c r="BE100" s="198">
        <f>IF(O100="základní",K100,0)</f>
        <v>0</v>
      </c>
      <c r="BF100" s="198">
        <f>IF(O100="snížená",K100,0)</f>
        <v>0</v>
      </c>
      <c r="BG100" s="198">
        <f>IF(O100="zákl. přenesená",K100,0)</f>
        <v>0</v>
      </c>
      <c r="BH100" s="198">
        <f>IF(O100="sníž. přenesená",K100,0)</f>
        <v>0</v>
      </c>
      <c r="BI100" s="198">
        <f>IF(O100="nulová",K100,0)</f>
        <v>0</v>
      </c>
      <c r="BJ100" s="14" t="s">
        <v>82</v>
      </c>
      <c r="BK100" s="198">
        <f>ROUND(P100*H100,2)</f>
        <v>0</v>
      </c>
      <c r="BL100" s="14" t="s">
        <v>154</v>
      </c>
      <c r="BM100" s="197" t="s">
        <v>809</v>
      </c>
    </row>
    <row r="101" s="2" customFormat="1">
      <c r="A101" s="35"/>
      <c r="B101" s="36"/>
      <c r="C101" s="37"/>
      <c r="D101" s="199" t="s">
        <v>157</v>
      </c>
      <c r="E101" s="37"/>
      <c r="F101" s="200" t="s">
        <v>328</v>
      </c>
      <c r="G101" s="37"/>
      <c r="H101" s="37"/>
      <c r="I101" s="201"/>
      <c r="J101" s="201"/>
      <c r="K101" s="37"/>
      <c r="L101" s="37"/>
      <c r="M101" s="41"/>
      <c r="N101" s="202"/>
      <c r="O101" s="203"/>
      <c r="P101" s="81"/>
      <c r="Q101" s="81"/>
      <c r="R101" s="81"/>
      <c r="S101" s="81"/>
      <c r="T101" s="81"/>
      <c r="U101" s="81"/>
      <c r="V101" s="81"/>
      <c r="W101" s="81"/>
      <c r="X101" s="82"/>
      <c r="Y101" s="35"/>
      <c r="Z101" s="35"/>
      <c r="AA101" s="35"/>
      <c r="AB101" s="35"/>
      <c r="AC101" s="35"/>
      <c r="AD101" s="35"/>
      <c r="AE101" s="35"/>
      <c r="AT101" s="14" t="s">
        <v>157</v>
      </c>
      <c r="AU101" s="14" t="s">
        <v>75</v>
      </c>
    </row>
    <row r="102" s="2" customFormat="1" ht="24.15" customHeight="1">
      <c r="A102" s="35"/>
      <c r="B102" s="36"/>
      <c r="C102" s="185" t="s">
        <v>178</v>
      </c>
      <c r="D102" s="185" t="s">
        <v>149</v>
      </c>
      <c r="E102" s="186" t="s">
        <v>330</v>
      </c>
      <c r="F102" s="187" t="s">
        <v>331</v>
      </c>
      <c r="G102" s="188" t="s">
        <v>315</v>
      </c>
      <c r="H102" s="189">
        <v>437.19999999999999</v>
      </c>
      <c r="I102" s="190"/>
      <c r="J102" s="190"/>
      <c r="K102" s="191">
        <f>ROUND(P102*H102,2)</f>
        <v>0</v>
      </c>
      <c r="L102" s="187" t="s">
        <v>161</v>
      </c>
      <c r="M102" s="41"/>
      <c r="N102" s="192" t="s">
        <v>20</v>
      </c>
      <c r="O102" s="193" t="s">
        <v>44</v>
      </c>
      <c r="P102" s="194">
        <f>I102+J102</f>
        <v>0</v>
      </c>
      <c r="Q102" s="194">
        <f>ROUND(I102*H102,2)</f>
        <v>0</v>
      </c>
      <c r="R102" s="194">
        <f>ROUND(J102*H102,2)</f>
        <v>0</v>
      </c>
      <c r="S102" s="81"/>
      <c r="T102" s="195">
        <f>S102*H102</f>
        <v>0</v>
      </c>
      <c r="U102" s="195">
        <v>0</v>
      </c>
      <c r="V102" s="195">
        <f>U102*H102</f>
        <v>0</v>
      </c>
      <c r="W102" s="195">
        <v>0</v>
      </c>
      <c r="X102" s="196">
        <f>W102*H102</f>
        <v>0</v>
      </c>
      <c r="Y102" s="35"/>
      <c r="Z102" s="35"/>
      <c r="AA102" s="35"/>
      <c r="AB102" s="35"/>
      <c r="AC102" s="35"/>
      <c r="AD102" s="35"/>
      <c r="AE102" s="35"/>
      <c r="AR102" s="197" t="s">
        <v>154</v>
      </c>
      <c r="AT102" s="197" t="s">
        <v>149</v>
      </c>
      <c r="AU102" s="197" t="s">
        <v>75</v>
      </c>
      <c r="AY102" s="14" t="s">
        <v>155</v>
      </c>
      <c r="BE102" s="198">
        <f>IF(O102="základní",K102,0)</f>
        <v>0</v>
      </c>
      <c r="BF102" s="198">
        <f>IF(O102="snížená",K102,0)</f>
        <v>0</v>
      </c>
      <c r="BG102" s="198">
        <f>IF(O102="zákl. přenesená",K102,0)</f>
        <v>0</v>
      </c>
      <c r="BH102" s="198">
        <f>IF(O102="sníž. přenesená",K102,0)</f>
        <v>0</v>
      </c>
      <c r="BI102" s="198">
        <f>IF(O102="nulová",K102,0)</f>
        <v>0</v>
      </c>
      <c r="BJ102" s="14" t="s">
        <v>82</v>
      </c>
      <c r="BK102" s="198">
        <f>ROUND(P102*H102,2)</f>
        <v>0</v>
      </c>
      <c r="BL102" s="14" t="s">
        <v>154</v>
      </c>
      <c r="BM102" s="197" t="s">
        <v>810</v>
      </c>
    </row>
    <row r="103" s="2" customFormat="1">
      <c r="A103" s="35"/>
      <c r="B103" s="36"/>
      <c r="C103" s="37"/>
      <c r="D103" s="199" t="s">
        <v>157</v>
      </c>
      <c r="E103" s="37"/>
      <c r="F103" s="200" t="s">
        <v>333</v>
      </c>
      <c r="G103" s="37"/>
      <c r="H103" s="37"/>
      <c r="I103" s="201"/>
      <c r="J103" s="201"/>
      <c r="K103" s="37"/>
      <c r="L103" s="37"/>
      <c r="M103" s="41"/>
      <c r="N103" s="202"/>
      <c r="O103" s="203"/>
      <c r="P103" s="81"/>
      <c r="Q103" s="81"/>
      <c r="R103" s="81"/>
      <c r="S103" s="81"/>
      <c r="T103" s="81"/>
      <c r="U103" s="81"/>
      <c r="V103" s="81"/>
      <c r="W103" s="81"/>
      <c r="X103" s="82"/>
      <c r="Y103" s="35"/>
      <c r="Z103" s="35"/>
      <c r="AA103" s="35"/>
      <c r="AB103" s="35"/>
      <c r="AC103" s="35"/>
      <c r="AD103" s="35"/>
      <c r="AE103" s="35"/>
      <c r="AT103" s="14" t="s">
        <v>157</v>
      </c>
      <c r="AU103" s="14" t="s">
        <v>75</v>
      </c>
    </row>
    <row r="104" s="10" customFormat="1">
      <c r="A104" s="10"/>
      <c r="B104" s="214"/>
      <c r="C104" s="215"/>
      <c r="D104" s="216" t="s">
        <v>185</v>
      </c>
      <c r="E104" s="217" t="s">
        <v>20</v>
      </c>
      <c r="F104" s="218" t="s">
        <v>767</v>
      </c>
      <c r="G104" s="215"/>
      <c r="H104" s="219">
        <v>437.19999999999999</v>
      </c>
      <c r="I104" s="220"/>
      <c r="J104" s="220"/>
      <c r="K104" s="215"/>
      <c r="L104" s="215"/>
      <c r="M104" s="221"/>
      <c r="N104" s="222"/>
      <c r="O104" s="223"/>
      <c r="P104" s="223"/>
      <c r="Q104" s="223"/>
      <c r="R104" s="223"/>
      <c r="S104" s="223"/>
      <c r="T104" s="223"/>
      <c r="U104" s="223"/>
      <c r="V104" s="223"/>
      <c r="W104" s="223"/>
      <c r="X104" s="224"/>
      <c r="Y104" s="10"/>
      <c r="Z104" s="10"/>
      <c r="AA104" s="10"/>
      <c r="AB104" s="10"/>
      <c r="AC104" s="10"/>
      <c r="AD104" s="10"/>
      <c r="AE104" s="10"/>
      <c r="AT104" s="225" t="s">
        <v>185</v>
      </c>
      <c r="AU104" s="225" t="s">
        <v>75</v>
      </c>
      <c r="AV104" s="10" t="s">
        <v>84</v>
      </c>
      <c r="AW104" s="10" t="s">
        <v>5</v>
      </c>
      <c r="AX104" s="10" t="s">
        <v>82</v>
      </c>
      <c r="AY104" s="225" t="s">
        <v>155</v>
      </c>
    </row>
    <row r="105" s="2" customFormat="1" ht="24.15" customHeight="1">
      <c r="A105" s="35"/>
      <c r="B105" s="36"/>
      <c r="C105" s="185" t="s">
        <v>187</v>
      </c>
      <c r="D105" s="185" t="s">
        <v>149</v>
      </c>
      <c r="E105" s="186" t="s">
        <v>396</v>
      </c>
      <c r="F105" s="187" t="s">
        <v>397</v>
      </c>
      <c r="G105" s="188" t="s">
        <v>224</v>
      </c>
      <c r="H105" s="189">
        <v>357</v>
      </c>
      <c r="I105" s="190"/>
      <c r="J105" s="190"/>
      <c r="K105" s="191">
        <f>ROUND(P105*H105,2)</f>
        <v>0</v>
      </c>
      <c r="L105" s="187" t="s">
        <v>161</v>
      </c>
      <c r="M105" s="41"/>
      <c r="N105" s="192" t="s">
        <v>20</v>
      </c>
      <c r="O105" s="193" t="s">
        <v>44</v>
      </c>
      <c r="P105" s="194">
        <f>I105+J105</f>
        <v>0</v>
      </c>
      <c r="Q105" s="194">
        <f>ROUND(I105*H105,2)</f>
        <v>0</v>
      </c>
      <c r="R105" s="194">
        <f>ROUND(J105*H105,2)</f>
        <v>0</v>
      </c>
      <c r="S105" s="81"/>
      <c r="T105" s="195">
        <f>S105*H105</f>
        <v>0</v>
      </c>
      <c r="U105" s="195">
        <v>0</v>
      </c>
      <c r="V105" s="195">
        <f>U105*H105</f>
        <v>0</v>
      </c>
      <c r="W105" s="195">
        <v>0</v>
      </c>
      <c r="X105" s="196">
        <f>W105*H105</f>
        <v>0</v>
      </c>
      <c r="Y105" s="35"/>
      <c r="Z105" s="35"/>
      <c r="AA105" s="35"/>
      <c r="AB105" s="35"/>
      <c r="AC105" s="35"/>
      <c r="AD105" s="35"/>
      <c r="AE105" s="35"/>
      <c r="AR105" s="197" t="s">
        <v>154</v>
      </c>
      <c r="AT105" s="197" t="s">
        <v>149</v>
      </c>
      <c r="AU105" s="197" t="s">
        <v>75</v>
      </c>
      <c r="AY105" s="14" t="s">
        <v>155</v>
      </c>
      <c r="BE105" s="198">
        <f>IF(O105="základní",K105,0)</f>
        <v>0</v>
      </c>
      <c r="BF105" s="198">
        <f>IF(O105="snížená",K105,0)</f>
        <v>0</v>
      </c>
      <c r="BG105" s="198">
        <f>IF(O105="zákl. přenesená",K105,0)</f>
        <v>0</v>
      </c>
      <c r="BH105" s="198">
        <f>IF(O105="sníž. přenesená",K105,0)</f>
        <v>0</v>
      </c>
      <c r="BI105" s="198">
        <f>IF(O105="nulová",K105,0)</f>
        <v>0</v>
      </c>
      <c r="BJ105" s="14" t="s">
        <v>82</v>
      </c>
      <c r="BK105" s="198">
        <f>ROUND(P105*H105,2)</f>
        <v>0</v>
      </c>
      <c r="BL105" s="14" t="s">
        <v>154</v>
      </c>
      <c r="BM105" s="197" t="s">
        <v>811</v>
      </c>
    </row>
    <row r="106" s="2" customFormat="1">
      <c r="A106" s="35"/>
      <c r="B106" s="36"/>
      <c r="C106" s="37"/>
      <c r="D106" s="199" t="s">
        <v>157</v>
      </c>
      <c r="E106" s="37"/>
      <c r="F106" s="200" t="s">
        <v>399</v>
      </c>
      <c r="G106" s="37"/>
      <c r="H106" s="37"/>
      <c r="I106" s="201"/>
      <c r="J106" s="201"/>
      <c r="K106" s="37"/>
      <c r="L106" s="37"/>
      <c r="M106" s="41"/>
      <c r="N106" s="202"/>
      <c r="O106" s="203"/>
      <c r="P106" s="81"/>
      <c r="Q106" s="81"/>
      <c r="R106" s="81"/>
      <c r="S106" s="81"/>
      <c r="T106" s="81"/>
      <c r="U106" s="81"/>
      <c r="V106" s="81"/>
      <c r="W106" s="81"/>
      <c r="X106" s="82"/>
      <c r="Y106" s="35"/>
      <c r="Z106" s="35"/>
      <c r="AA106" s="35"/>
      <c r="AB106" s="35"/>
      <c r="AC106" s="35"/>
      <c r="AD106" s="35"/>
      <c r="AE106" s="35"/>
      <c r="AT106" s="14" t="s">
        <v>157</v>
      </c>
      <c r="AU106" s="14" t="s">
        <v>75</v>
      </c>
    </row>
    <row r="107" s="10" customFormat="1">
      <c r="A107" s="10"/>
      <c r="B107" s="214"/>
      <c r="C107" s="215"/>
      <c r="D107" s="216" t="s">
        <v>185</v>
      </c>
      <c r="E107" s="217" t="s">
        <v>20</v>
      </c>
      <c r="F107" s="218" t="s">
        <v>812</v>
      </c>
      <c r="G107" s="215"/>
      <c r="H107" s="219">
        <v>357</v>
      </c>
      <c r="I107" s="220"/>
      <c r="J107" s="220"/>
      <c r="K107" s="215"/>
      <c r="L107" s="215"/>
      <c r="M107" s="221"/>
      <c r="N107" s="241"/>
      <c r="O107" s="242"/>
      <c r="P107" s="242"/>
      <c r="Q107" s="242"/>
      <c r="R107" s="242"/>
      <c r="S107" s="242"/>
      <c r="T107" s="242"/>
      <c r="U107" s="242"/>
      <c r="V107" s="242"/>
      <c r="W107" s="242"/>
      <c r="X107" s="243"/>
      <c r="Y107" s="10"/>
      <c r="Z107" s="10"/>
      <c r="AA107" s="10"/>
      <c r="AB107" s="10"/>
      <c r="AC107" s="10"/>
      <c r="AD107" s="10"/>
      <c r="AE107" s="10"/>
      <c r="AT107" s="225" t="s">
        <v>185</v>
      </c>
      <c r="AU107" s="225" t="s">
        <v>75</v>
      </c>
      <c r="AV107" s="10" t="s">
        <v>84</v>
      </c>
      <c r="AW107" s="10" t="s">
        <v>5</v>
      </c>
      <c r="AX107" s="10" t="s">
        <v>82</v>
      </c>
      <c r="AY107" s="225" t="s">
        <v>155</v>
      </c>
    </row>
    <row r="108" s="2" customFormat="1" ht="6.96" customHeight="1">
      <c r="A108" s="35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41"/>
      <c r="N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</sheetData>
  <sheetProtection sheet="1" autoFilter="0" formatColumns="0" formatRows="0" objects="1" scenarios="1" spinCount="100000" saltValue="gsSDoEfTirctyWSD6j5S3bqpQeZkIBTZ67FABLVR1TA07dFOhWlI2eA+yLUzF2P7gMbLODVzeJsJcwFtjgesAw==" hashValue="sxVFdniY9Ra1MKZSn/MV40w7rwQdinlS5MEzY6Gvlwrs4xN8YJ9x6KYC627M+sd5w/QwtquYmEr6cU/F3F2dYg==" algorithmName="SHA-512" password="CC35"/>
  <autoFilter ref="C86:L107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5:H75"/>
    <mergeCell ref="E77:H77"/>
    <mergeCell ref="E79:H79"/>
    <mergeCell ref="M2:Z2"/>
  </mergeCells>
  <hyperlinks>
    <hyperlink ref="F89" r:id="rId1" display="https://podminky.urs.cz/item/CS_URS_2025_01/184851256"/>
    <hyperlink ref="F92" r:id="rId2" display="https://podminky.urs.cz/item/CS_URS_2025_01/184911111"/>
    <hyperlink ref="F95" r:id="rId3" display="https://podminky.urs.cz/item/CS_URS_2025_01/184808211"/>
    <hyperlink ref="F98" r:id="rId4" display="https://podminky.urs.cz/item/CS_URS_2025_01/185804312"/>
    <hyperlink ref="F101" r:id="rId5" display="https://podminky.urs.cz/item/CS_URS_2025_01/185851121"/>
    <hyperlink ref="F103" r:id="rId6" display="https://podminky.urs.cz/item/CS_URS_2025_01/185851129"/>
    <hyperlink ref="F106" r:id="rId7" display="https://podminky.urs.cz/item/CS_URS_2025_01/184806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109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7"/>
      <c r="AT3" s="14" t="s">
        <v>84</v>
      </c>
    </row>
    <row r="4" s="1" customFormat="1" ht="24.96" customHeight="1">
      <c r="B4" s="17"/>
      <c r="D4" s="139" t="s">
        <v>121</v>
      </c>
      <c r="M4" s="17"/>
      <c r="N4" s="140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41" t="s">
        <v>17</v>
      </c>
      <c r="M6" s="17"/>
    </row>
    <row r="7" s="1" customFormat="1" ht="16.5" customHeight="1">
      <c r="B7" s="17"/>
      <c r="E7" s="142" t="str">
        <f>'Rekapitulace stavby'!K6</f>
        <v xml:space="preserve">Výsadba LBC Žerotín, LBK10 a IP24 v  k.ú. Měnín</v>
      </c>
      <c r="F7" s="141"/>
      <c r="G7" s="141"/>
      <c r="H7" s="141"/>
      <c r="M7" s="17"/>
    </row>
    <row r="8" s="1" customFormat="1" ht="12" customHeight="1">
      <c r="B8" s="17"/>
      <c r="D8" s="141" t="s">
        <v>122</v>
      </c>
      <c r="M8" s="17"/>
    </row>
    <row r="9" s="2" customFormat="1" ht="16.5" customHeight="1">
      <c r="A9" s="35"/>
      <c r="B9" s="41"/>
      <c r="C9" s="35"/>
      <c r="D9" s="35"/>
      <c r="E9" s="142" t="s">
        <v>419</v>
      </c>
      <c r="F9" s="35"/>
      <c r="G9" s="35"/>
      <c r="H9" s="35"/>
      <c r="I9" s="35"/>
      <c r="J9" s="35"/>
      <c r="K9" s="35"/>
      <c r="L9" s="35"/>
      <c r="M9" s="14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1" t="s">
        <v>356</v>
      </c>
      <c r="E10" s="35"/>
      <c r="F10" s="35"/>
      <c r="G10" s="35"/>
      <c r="H10" s="35"/>
      <c r="I10" s="35"/>
      <c r="J10" s="35"/>
      <c r="K10" s="35"/>
      <c r="L10" s="35"/>
      <c r="M10" s="14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4" t="s">
        <v>813</v>
      </c>
      <c r="F11" s="35"/>
      <c r="G11" s="35"/>
      <c r="H11" s="35"/>
      <c r="I11" s="35"/>
      <c r="J11" s="35"/>
      <c r="K11" s="35"/>
      <c r="L11" s="35"/>
      <c r="M11" s="14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14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1" t="s">
        <v>19</v>
      </c>
      <c r="E13" s="35"/>
      <c r="F13" s="132" t="s">
        <v>20</v>
      </c>
      <c r="G13" s="35"/>
      <c r="H13" s="35"/>
      <c r="I13" s="141" t="s">
        <v>21</v>
      </c>
      <c r="J13" s="132" t="s">
        <v>20</v>
      </c>
      <c r="K13" s="35"/>
      <c r="L13" s="35"/>
      <c r="M13" s="14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1" t="s">
        <v>22</v>
      </c>
      <c r="E14" s="35"/>
      <c r="F14" s="132" t="s">
        <v>23</v>
      </c>
      <c r="G14" s="35"/>
      <c r="H14" s="35"/>
      <c r="I14" s="141" t="s">
        <v>24</v>
      </c>
      <c r="J14" s="145" t="str">
        <f>'Rekapitulace stavby'!AN8</f>
        <v>8. 7. 2025</v>
      </c>
      <c r="K14" s="35"/>
      <c r="L14" s="35"/>
      <c r="M14" s="14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14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1" t="s">
        <v>26</v>
      </c>
      <c r="E16" s="35"/>
      <c r="F16" s="35"/>
      <c r="G16" s="35"/>
      <c r="H16" s="35"/>
      <c r="I16" s="141" t="s">
        <v>27</v>
      </c>
      <c r="J16" s="132" t="s">
        <v>28</v>
      </c>
      <c r="K16" s="35"/>
      <c r="L16" s="35"/>
      <c r="M16" s="14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2" t="s">
        <v>29</v>
      </c>
      <c r="F17" s="35"/>
      <c r="G17" s="35"/>
      <c r="H17" s="35"/>
      <c r="I17" s="141" t="s">
        <v>30</v>
      </c>
      <c r="J17" s="132" t="s">
        <v>20</v>
      </c>
      <c r="K17" s="35"/>
      <c r="L17" s="35"/>
      <c r="M17" s="14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14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1" t="s">
        <v>31</v>
      </c>
      <c r="E19" s="35"/>
      <c r="F19" s="35"/>
      <c r="G19" s="35"/>
      <c r="H19" s="35"/>
      <c r="I19" s="141" t="s">
        <v>27</v>
      </c>
      <c r="J19" s="30" t="str">
        <f>'Rekapitulace stavby'!AN13</f>
        <v>Vyplň údaj</v>
      </c>
      <c r="K19" s="35"/>
      <c r="L19" s="35"/>
      <c r="M19" s="14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2"/>
      <c r="G20" s="132"/>
      <c r="H20" s="132"/>
      <c r="I20" s="141" t="s">
        <v>30</v>
      </c>
      <c r="J20" s="30" t="str">
        <f>'Rekapitulace stavby'!AN14</f>
        <v>Vyplň údaj</v>
      </c>
      <c r="K20" s="35"/>
      <c r="L20" s="35"/>
      <c r="M20" s="14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14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1" t="s">
        <v>33</v>
      </c>
      <c r="E22" s="35"/>
      <c r="F22" s="35"/>
      <c r="G22" s="35"/>
      <c r="H22" s="35"/>
      <c r="I22" s="141" t="s">
        <v>27</v>
      </c>
      <c r="J22" s="132" t="s">
        <v>34</v>
      </c>
      <c r="K22" s="35"/>
      <c r="L22" s="35"/>
      <c r="M22" s="14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2" t="s">
        <v>35</v>
      </c>
      <c r="F23" s="35"/>
      <c r="G23" s="35"/>
      <c r="H23" s="35"/>
      <c r="I23" s="141" t="s">
        <v>30</v>
      </c>
      <c r="J23" s="132" t="s">
        <v>20</v>
      </c>
      <c r="K23" s="35"/>
      <c r="L23" s="35"/>
      <c r="M23" s="14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14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1" t="s">
        <v>36</v>
      </c>
      <c r="E25" s="35"/>
      <c r="F25" s="35"/>
      <c r="G25" s="35"/>
      <c r="H25" s="35"/>
      <c r="I25" s="141" t="s">
        <v>27</v>
      </c>
      <c r="J25" s="132" t="s">
        <v>34</v>
      </c>
      <c r="K25" s="35"/>
      <c r="L25" s="35"/>
      <c r="M25" s="14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2" t="s">
        <v>35</v>
      </c>
      <c r="F26" s="35"/>
      <c r="G26" s="35"/>
      <c r="H26" s="35"/>
      <c r="I26" s="141" t="s">
        <v>30</v>
      </c>
      <c r="J26" s="132" t="s">
        <v>20</v>
      </c>
      <c r="K26" s="35"/>
      <c r="L26" s="35"/>
      <c r="M26" s="14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14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1" t="s">
        <v>37</v>
      </c>
      <c r="E28" s="35"/>
      <c r="F28" s="35"/>
      <c r="G28" s="35"/>
      <c r="H28" s="35"/>
      <c r="I28" s="35"/>
      <c r="J28" s="35"/>
      <c r="K28" s="35"/>
      <c r="L28" s="35"/>
      <c r="M28" s="14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6"/>
      <c r="B29" s="147"/>
      <c r="C29" s="146"/>
      <c r="D29" s="146"/>
      <c r="E29" s="148" t="s">
        <v>20</v>
      </c>
      <c r="F29" s="148"/>
      <c r="G29" s="148"/>
      <c r="H29" s="148"/>
      <c r="I29" s="146"/>
      <c r="J29" s="146"/>
      <c r="K29" s="146"/>
      <c r="L29" s="146"/>
      <c r="M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14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0"/>
      <c r="E31" s="150"/>
      <c r="F31" s="150"/>
      <c r="G31" s="150"/>
      <c r="H31" s="150"/>
      <c r="I31" s="150"/>
      <c r="J31" s="150"/>
      <c r="K31" s="150"/>
      <c r="L31" s="150"/>
      <c r="M31" s="14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>
      <c r="A32" s="35"/>
      <c r="B32" s="41"/>
      <c r="C32" s="35"/>
      <c r="D32" s="35"/>
      <c r="E32" s="141" t="s">
        <v>124</v>
      </c>
      <c r="F32" s="35"/>
      <c r="G32" s="35"/>
      <c r="H32" s="35"/>
      <c r="I32" s="35"/>
      <c r="J32" s="35"/>
      <c r="K32" s="151">
        <f>I65</f>
        <v>0</v>
      </c>
      <c r="L32" s="35"/>
      <c r="M32" s="14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>
      <c r="A33" s="35"/>
      <c r="B33" s="41"/>
      <c r="C33" s="35"/>
      <c r="D33" s="35"/>
      <c r="E33" s="141" t="s">
        <v>125</v>
      </c>
      <c r="F33" s="35"/>
      <c r="G33" s="35"/>
      <c r="H33" s="35"/>
      <c r="I33" s="35"/>
      <c r="J33" s="35"/>
      <c r="K33" s="151">
        <f>J65</f>
        <v>0</v>
      </c>
      <c r="L33" s="35"/>
      <c r="M33" s="14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2" t="s">
        <v>39</v>
      </c>
      <c r="E34" s="35"/>
      <c r="F34" s="35"/>
      <c r="G34" s="35"/>
      <c r="H34" s="35"/>
      <c r="I34" s="35"/>
      <c r="J34" s="35"/>
      <c r="K34" s="153">
        <f>ROUND(K87, 2)</f>
        <v>0</v>
      </c>
      <c r="L34" s="35"/>
      <c r="M34" s="14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0"/>
      <c r="E35" s="150"/>
      <c r="F35" s="150"/>
      <c r="G35" s="150"/>
      <c r="H35" s="150"/>
      <c r="I35" s="150"/>
      <c r="J35" s="150"/>
      <c r="K35" s="150"/>
      <c r="L35" s="150"/>
      <c r="M35" s="14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54" t="s">
        <v>41</v>
      </c>
      <c r="G36" s="35"/>
      <c r="H36" s="35"/>
      <c r="I36" s="154" t="s">
        <v>40</v>
      </c>
      <c r="J36" s="35"/>
      <c r="K36" s="154" t="s">
        <v>42</v>
      </c>
      <c r="L36" s="35"/>
      <c r="M36" s="14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5" t="s">
        <v>43</v>
      </c>
      <c r="E37" s="141" t="s">
        <v>44</v>
      </c>
      <c r="F37" s="151">
        <f>ROUND((SUM(BE87:BE98)),  2)</f>
        <v>0</v>
      </c>
      <c r="G37" s="35"/>
      <c r="H37" s="35"/>
      <c r="I37" s="156">
        <v>0.20999999999999999</v>
      </c>
      <c r="J37" s="35"/>
      <c r="K37" s="151">
        <f>ROUND(((SUM(BE87:BE98))*I37),  2)</f>
        <v>0</v>
      </c>
      <c r="L37" s="35"/>
      <c r="M37" s="14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1" t="s">
        <v>45</v>
      </c>
      <c r="F38" s="151">
        <f>ROUND((SUM(BF87:BF98)),  2)</f>
        <v>0</v>
      </c>
      <c r="G38" s="35"/>
      <c r="H38" s="35"/>
      <c r="I38" s="156">
        <v>0.14999999999999999</v>
      </c>
      <c r="J38" s="35"/>
      <c r="K38" s="151">
        <f>ROUND(((SUM(BF87:BF98))*I38),  2)</f>
        <v>0</v>
      </c>
      <c r="L38" s="35"/>
      <c r="M38" s="14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1" t="s">
        <v>46</v>
      </c>
      <c r="F39" s="151">
        <f>ROUND((SUM(BG87:BG98)),  2)</f>
        <v>0</v>
      </c>
      <c r="G39" s="35"/>
      <c r="H39" s="35"/>
      <c r="I39" s="156">
        <v>0.20999999999999999</v>
      </c>
      <c r="J39" s="35"/>
      <c r="K39" s="151">
        <f>0</f>
        <v>0</v>
      </c>
      <c r="L39" s="35"/>
      <c r="M39" s="14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1" t="s">
        <v>47</v>
      </c>
      <c r="F40" s="151">
        <f>ROUND((SUM(BH87:BH98)),  2)</f>
        <v>0</v>
      </c>
      <c r="G40" s="35"/>
      <c r="H40" s="35"/>
      <c r="I40" s="156">
        <v>0.14999999999999999</v>
      </c>
      <c r="J40" s="35"/>
      <c r="K40" s="151">
        <f>0</f>
        <v>0</v>
      </c>
      <c r="L40" s="35"/>
      <c r="M40" s="14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1" t="s">
        <v>48</v>
      </c>
      <c r="F41" s="151">
        <f>ROUND((SUM(BI87:BI98)),  2)</f>
        <v>0</v>
      </c>
      <c r="G41" s="35"/>
      <c r="H41" s="35"/>
      <c r="I41" s="156">
        <v>0</v>
      </c>
      <c r="J41" s="35"/>
      <c r="K41" s="151">
        <f>0</f>
        <v>0</v>
      </c>
      <c r="L41" s="35"/>
      <c r="M41" s="14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14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59"/>
      <c r="J43" s="159"/>
      <c r="K43" s="162">
        <f>SUM(K34:K41)</f>
        <v>0</v>
      </c>
      <c r="L43" s="163"/>
      <c r="M43" s="143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4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hidden="1" s="2" customFormat="1" ht="6.96" customHeight="1">
      <c r="A48" s="35"/>
      <c r="B48" s="166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4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24.96" customHeight="1">
      <c r="A49" s="35"/>
      <c r="B49" s="36"/>
      <c r="C49" s="20" t="s">
        <v>126</v>
      </c>
      <c r="D49" s="37"/>
      <c r="E49" s="37"/>
      <c r="F49" s="37"/>
      <c r="G49" s="37"/>
      <c r="H49" s="37"/>
      <c r="I49" s="37"/>
      <c r="J49" s="37"/>
      <c r="K49" s="37"/>
      <c r="L49" s="37"/>
      <c r="M49" s="14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6.96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14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12" customHeight="1">
      <c r="A51" s="35"/>
      <c r="B51" s="36"/>
      <c r="C51" s="29" t="s">
        <v>17</v>
      </c>
      <c r="D51" s="37"/>
      <c r="E51" s="37"/>
      <c r="F51" s="37"/>
      <c r="G51" s="37"/>
      <c r="H51" s="37"/>
      <c r="I51" s="37"/>
      <c r="J51" s="37"/>
      <c r="K51" s="37"/>
      <c r="L51" s="37"/>
      <c r="M51" s="14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6.5" customHeight="1">
      <c r="A52" s="35"/>
      <c r="B52" s="36"/>
      <c r="C52" s="37"/>
      <c r="D52" s="37"/>
      <c r="E52" s="168" t="str">
        <f>E7</f>
        <v xml:space="preserve">Výsadba LBC Žerotín, LBK10 a IP24 v  k.ú. Měnín</v>
      </c>
      <c r="F52" s="29"/>
      <c r="G52" s="29"/>
      <c r="H52" s="29"/>
      <c r="I52" s="37"/>
      <c r="J52" s="37"/>
      <c r="K52" s="37"/>
      <c r="L52" s="37"/>
      <c r="M52" s="14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1" customFormat="1" ht="12" customHeight="1">
      <c r="B53" s="18"/>
      <c r="C53" s="29" t="s">
        <v>122</v>
      </c>
      <c r="D53" s="19"/>
      <c r="E53" s="19"/>
      <c r="F53" s="19"/>
      <c r="G53" s="19"/>
      <c r="H53" s="19"/>
      <c r="I53" s="19"/>
      <c r="J53" s="19"/>
      <c r="K53" s="19"/>
      <c r="L53" s="19"/>
      <c r="M53" s="17"/>
    </row>
    <row r="54" hidden="1" s="2" customFormat="1" ht="16.5" customHeight="1">
      <c r="A54" s="35"/>
      <c r="B54" s="36"/>
      <c r="C54" s="37"/>
      <c r="D54" s="37"/>
      <c r="E54" s="168" t="s">
        <v>419</v>
      </c>
      <c r="F54" s="37"/>
      <c r="G54" s="37"/>
      <c r="H54" s="37"/>
      <c r="I54" s="37"/>
      <c r="J54" s="37"/>
      <c r="K54" s="37"/>
      <c r="L54" s="37"/>
      <c r="M54" s="14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2" customHeight="1">
      <c r="A55" s="35"/>
      <c r="B55" s="36"/>
      <c r="C55" s="29" t="s">
        <v>356</v>
      </c>
      <c r="D55" s="37"/>
      <c r="E55" s="37"/>
      <c r="F55" s="37"/>
      <c r="G55" s="37"/>
      <c r="H55" s="37"/>
      <c r="I55" s="37"/>
      <c r="J55" s="37"/>
      <c r="K55" s="37"/>
      <c r="L55" s="37"/>
      <c r="M55" s="14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6.5" customHeight="1">
      <c r="A56" s="35"/>
      <c r="B56" s="36"/>
      <c r="C56" s="37"/>
      <c r="D56" s="37"/>
      <c r="E56" s="66" t="str">
        <f>E11</f>
        <v>SO-02 - VRN - Vedlejší rozpčtové náklady</v>
      </c>
      <c r="F56" s="37"/>
      <c r="G56" s="37"/>
      <c r="H56" s="37"/>
      <c r="I56" s="37"/>
      <c r="J56" s="37"/>
      <c r="K56" s="37"/>
      <c r="L56" s="37"/>
      <c r="M56" s="14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14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2" customHeight="1">
      <c r="A58" s="35"/>
      <c r="B58" s="36"/>
      <c r="C58" s="29" t="s">
        <v>22</v>
      </c>
      <c r="D58" s="37"/>
      <c r="E58" s="37"/>
      <c r="F58" s="24" t="str">
        <f>F14</f>
        <v>k.ú. Měnín</v>
      </c>
      <c r="G58" s="37"/>
      <c r="H58" s="37"/>
      <c r="I58" s="29" t="s">
        <v>24</v>
      </c>
      <c r="J58" s="69" t="str">
        <f>IF(J14="","",J14)</f>
        <v>8. 7. 2025</v>
      </c>
      <c r="K58" s="37"/>
      <c r="L58" s="37"/>
      <c r="M58" s="14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6.96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14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25.65" customHeight="1">
      <c r="A60" s="35"/>
      <c r="B60" s="36"/>
      <c r="C60" s="29" t="s">
        <v>26</v>
      </c>
      <c r="D60" s="37"/>
      <c r="E60" s="37"/>
      <c r="F60" s="24" t="str">
        <f>E17</f>
        <v>ČR-Státní pozemkový úřad</v>
      </c>
      <c r="G60" s="37"/>
      <c r="H60" s="37"/>
      <c r="I60" s="29" t="s">
        <v>33</v>
      </c>
      <c r="J60" s="33" t="str">
        <f>E23</f>
        <v>Agroprojekt PSO s.r.o.</v>
      </c>
      <c r="K60" s="37"/>
      <c r="L60" s="37"/>
      <c r="M60" s="143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5.65" customHeight="1">
      <c r="A61" s="35"/>
      <c r="B61" s="36"/>
      <c r="C61" s="29" t="s">
        <v>31</v>
      </c>
      <c r="D61" s="37"/>
      <c r="E61" s="37"/>
      <c r="F61" s="24" t="str">
        <f>IF(E20="","",E20)</f>
        <v>Vyplň údaj</v>
      </c>
      <c r="G61" s="37"/>
      <c r="H61" s="37"/>
      <c r="I61" s="29" t="s">
        <v>36</v>
      </c>
      <c r="J61" s="33" t="str">
        <f>E26</f>
        <v>Agroprojekt PSO s.r.o.</v>
      </c>
      <c r="K61" s="37"/>
      <c r="L61" s="37"/>
      <c r="M61" s="14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14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9.28" customHeight="1">
      <c r="A63" s="35"/>
      <c r="B63" s="36"/>
      <c r="C63" s="169" t="s">
        <v>127</v>
      </c>
      <c r="D63" s="170"/>
      <c r="E63" s="170"/>
      <c r="F63" s="170"/>
      <c r="G63" s="170"/>
      <c r="H63" s="170"/>
      <c r="I63" s="171" t="s">
        <v>128</v>
      </c>
      <c r="J63" s="171" t="s">
        <v>129</v>
      </c>
      <c r="K63" s="171" t="s">
        <v>130</v>
      </c>
      <c r="L63" s="170"/>
      <c r="M63" s="143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 s="2" customFormat="1" ht="10.32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143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 s="2" customFormat="1" ht="22.8" customHeight="1">
      <c r="A65" s="35"/>
      <c r="B65" s="36"/>
      <c r="C65" s="172" t="s">
        <v>73</v>
      </c>
      <c r="D65" s="37"/>
      <c r="E65" s="37"/>
      <c r="F65" s="37"/>
      <c r="G65" s="37"/>
      <c r="H65" s="37"/>
      <c r="I65" s="99">
        <f>Q87</f>
        <v>0</v>
      </c>
      <c r="J65" s="99">
        <f>R87</f>
        <v>0</v>
      </c>
      <c r="K65" s="99">
        <f>K87</f>
        <v>0</v>
      </c>
      <c r="L65" s="37"/>
      <c r="M65" s="14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U65" s="14" t="s">
        <v>131</v>
      </c>
    </row>
    <row r="66" hidden="1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143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143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/>
    <row r="69" hidden="1"/>
    <row r="70" hidden="1"/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143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132</v>
      </c>
      <c r="D72" s="37"/>
      <c r="E72" s="37"/>
      <c r="F72" s="37"/>
      <c r="G72" s="37"/>
      <c r="H72" s="37"/>
      <c r="I72" s="37"/>
      <c r="J72" s="37"/>
      <c r="K72" s="37"/>
      <c r="L72" s="37"/>
      <c r="M72" s="143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14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17</v>
      </c>
      <c r="D74" s="37"/>
      <c r="E74" s="37"/>
      <c r="F74" s="37"/>
      <c r="G74" s="37"/>
      <c r="H74" s="37"/>
      <c r="I74" s="37"/>
      <c r="J74" s="37"/>
      <c r="K74" s="37"/>
      <c r="L74" s="37"/>
      <c r="M74" s="14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168" t="str">
        <f>E7</f>
        <v xml:space="preserve">Výsadba LBC Žerotín, LBK10 a IP24 v  k.ú. Měnín</v>
      </c>
      <c r="F75" s="29"/>
      <c r="G75" s="29"/>
      <c r="H75" s="29"/>
      <c r="I75" s="37"/>
      <c r="J75" s="37"/>
      <c r="K75" s="37"/>
      <c r="L75" s="37"/>
      <c r="M75" s="14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1" customFormat="1" ht="12" customHeight="1">
      <c r="B76" s="18"/>
      <c r="C76" s="29" t="s">
        <v>122</v>
      </c>
      <c r="D76" s="19"/>
      <c r="E76" s="19"/>
      <c r="F76" s="19"/>
      <c r="G76" s="19"/>
      <c r="H76" s="19"/>
      <c r="I76" s="19"/>
      <c r="J76" s="19"/>
      <c r="K76" s="19"/>
      <c r="L76" s="19"/>
      <c r="M76" s="17"/>
    </row>
    <row r="77" s="2" customFormat="1" ht="16.5" customHeight="1">
      <c r="A77" s="35"/>
      <c r="B77" s="36"/>
      <c r="C77" s="37"/>
      <c r="D77" s="37"/>
      <c r="E77" s="168" t="s">
        <v>419</v>
      </c>
      <c r="F77" s="37"/>
      <c r="G77" s="37"/>
      <c r="H77" s="37"/>
      <c r="I77" s="37"/>
      <c r="J77" s="37"/>
      <c r="K77" s="37"/>
      <c r="L77" s="37"/>
      <c r="M77" s="14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356</v>
      </c>
      <c r="D78" s="37"/>
      <c r="E78" s="37"/>
      <c r="F78" s="37"/>
      <c r="G78" s="37"/>
      <c r="H78" s="37"/>
      <c r="I78" s="37"/>
      <c r="J78" s="37"/>
      <c r="K78" s="37"/>
      <c r="L78" s="37"/>
      <c r="M78" s="14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6.5" customHeight="1">
      <c r="A79" s="35"/>
      <c r="B79" s="36"/>
      <c r="C79" s="37"/>
      <c r="D79" s="37"/>
      <c r="E79" s="66" t="str">
        <f>E11</f>
        <v>SO-02 - VRN - Vedlejší rozpčtové náklady</v>
      </c>
      <c r="F79" s="37"/>
      <c r="G79" s="37"/>
      <c r="H79" s="37"/>
      <c r="I79" s="37"/>
      <c r="J79" s="37"/>
      <c r="K79" s="37"/>
      <c r="L79" s="37"/>
      <c r="M79" s="14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143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2" customHeight="1">
      <c r="A81" s="35"/>
      <c r="B81" s="36"/>
      <c r="C81" s="29" t="s">
        <v>22</v>
      </c>
      <c r="D81" s="37"/>
      <c r="E81" s="37"/>
      <c r="F81" s="24" t="str">
        <f>F14</f>
        <v>k.ú. Měnín</v>
      </c>
      <c r="G81" s="37"/>
      <c r="H81" s="37"/>
      <c r="I81" s="29" t="s">
        <v>24</v>
      </c>
      <c r="J81" s="69" t="str">
        <f>IF(J14="","",J14)</f>
        <v>8. 7. 2025</v>
      </c>
      <c r="K81" s="37"/>
      <c r="L81" s="37"/>
      <c r="M81" s="14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6.96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14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25.65" customHeight="1">
      <c r="A83" s="35"/>
      <c r="B83" s="36"/>
      <c r="C83" s="29" t="s">
        <v>26</v>
      </c>
      <c r="D83" s="37"/>
      <c r="E83" s="37"/>
      <c r="F83" s="24" t="str">
        <f>E17</f>
        <v>ČR-Státní pozemkový úřad</v>
      </c>
      <c r="G83" s="37"/>
      <c r="H83" s="37"/>
      <c r="I83" s="29" t="s">
        <v>33</v>
      </c>
      <c r="J83" s="33" t="str">
        <f>E23</f>
        <v>Agroprojekt PSO s.r.o.</v>
      </c>
      <c r="K83" s="37"/>
      <c r="L83" s="37"/>
      <c r="M83" s="14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25.65" customHeight="1">
      <c r="A84" s="35"/>
      <c r="B84" s="36"/>
      <c r="C84" s="29" t="s">
        <v>31</v>
      </c>
      <c r="D84" s="37"/>
      <c r="E84" s="37"/>
      <c r="F84" s="24" t="str">
        <f>IF(E20="","",E20)</f>
        <v>Vyplň údaj</v>
      </c>
      <c r="G84" s="37"/>
      <c r="H84" s="37"/>
      <c r="I84" s="29" t="s">
        <v>36</v>
      </c>
      <c r="J84" s="33" t="str">
        <f>E26</f>
        <v>Agroprojekt PSO s.r.o.</v>
      </c>
      <c r="K84" s="37"/>
      <c r="L84" s="37"/>
      <c r="M84" s="14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0.32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14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9" customFormat="1" ht="29.28" customHeight="1">
      <c r="A86" s="173"/>
      <c r="B86" s="174"/>
      <c r="C86" s="175" t="s">
        <v>133</v>
      </c>
      <c r="D86" s="176" t="s">
        <v>58</v>
      </c>
      <c r="E86" s="176" t="s">
        <v>54</v>
      </c>
      <c r="F86" s="176" t="s">
        <v>55</v>
      </c>
      <c r="G86" s="176" t="s">
        <v>134</v>
      </c>
      <c r="H86" s="176" t="s">
        <v>135</v>
      </c>
      <c r="I86" s="176" t="s">
        <v>136</v>
      </c>
      <c r="J86" s="176" t="s">
        <v>137</v>
      </c>
      <c r="K86" s="176" t="s">
        <v>130</v>
      </c>
      <c r="L86" s="177" t="s">
        <v>138</v>
      </c>
      <c r="M86" s="178"/>
      <c r="N86" s="89" t="s">
        <v>20</v>
      </c>
      <c r="O86" s="90" t="s">
        <v>43</v>
      </c>
      <c r="P86" s="90" t="s">
        <v>139</v>
      </c>
      <c r="Q86" s="90" t="s">
        <v>140</v>
      </c>
      <c r="R86" s="90" t="s">
        <v>141</v>
      </c>
      <c r="S86" s="90" t="s">
        <v>142</v>
      </c>
      <c r="T86" s="90" t="s">
        <v>143</v>
      </c>
      <c r="U86" s="90" t="s">
        <v>144</v>
      </c>
      <c r="V86" s="90" t="s">
        <v>145</v>
      </c>
      <c r="W86" s="90" t="s">
        <v>146</v>
      </c>
      <c r="X86" s="91" t="s">
        <v>147</v>
      </c>
      <c r="Y86" s="173"/>
      <c r="Z86" s="173"/>
      <c r="AA86" s="173"/>
      <c r="AB86" s="173"/>
      <c r="AC86" s="173"/>
      <c r="AD86" s="173"/>
      <c r="AE86" s="173"/>
    </row>
    <row r="87" s="2" customFormat="1" ht="22.8" customHeight="1">
      <c r="A87" s="35"/>
      <c r="B87" s="36"/>
      <c r="C87" s="96" t="s">
        <v>148</v>
      </c>
      <c r="D87" s="37"/>
      <c r="E87" s="37"/>
      <c r="F87" s="37"/>
      <c r="G87" s="37"/>
      <c r="H87" s="37"/>
      <c r="I87" s="37"/>
      <c r="J87" s="37"/>
      <c r="K87" s="179">
        <f>BK87</f>
        <v>0</v>
      </c>
      <c r="L87" s="37"/>
      <c r="M87" s="41"/>
      <c r="N87" s="92"/>
      <c r="O87" s="180"/>
      <c r="P87" s="93"/>
      <c r="Q87" s="181">
        <f>SUM(Q88:Q98)</f>
        <v>0</v>
      </c>
      <c r="R87" s="181">
        <f>SUM(R88:R98)</f>
        <v>0</v>
      </c>
      <c r="S87" s="93"/>
      <c r="T87" s="182">
        <f>SUM(T88:T98)</f>
        <v>0</v>
      </c>
      <c r="U87" s="93"/>
      <c r="V87" s="182">
        <f>SUM(V88:V98)</f>
        <v>0</v>
      </c>
      <c r="W87" s="93"/>
      <c r="X87" s="183">
        <f>SUM(X88:X98)</f>
        <v>0</v>
      </c>
      <c r="Y87" s="35"/>
      <c r="Z87" s="35"/>
      <c r="AA87" s="35"/>
      <c r="AB87" s="35"/>
      <c r="AC87" s="35"/>
      <c r="AD87" s="35"/>
      <c r="AE87" s="35"/>
      <c r="AT87" s="14" t="s">
        <v>74</v>
      </c>
      <c r="AU87" s="14" t="s">
        <v>131</v>
      </c>
      <c r="BK87" s="184">
        <f>SUM(BK88:BK98)</f>
        <v>0</v>
      </c>
    </row>
    <row r="88" s="2" customFormat="1" ht="16.5" customHeight="1">
      <c r="A88" s="35"/>
      <c r="B88" s="36"/>
      <c r="C88" s="185" t="s">
        <v>82</v>
      </c>
      <c r="D88" s="185" t="s">
        <v>149</v>
      </c>
      <c r="E88" s="186" t="s">
        <v>402</v>
      </c>
      <c r="F88" s="187" t="s">
        <v>403</v>
      </c>
      <c r="G88" s="188" t="s">
        <v>404</v>
      </c>
      <c r="H88" s="189">
        <v>1</v>
      </c>
      <c r="I88" s="190"/>
      <c r="J88" s="190"/>
      <c r="K88" s="191">
        <f>ROUND(P88*H88,2)</f>
        <v>0</v>
      </c>
      <c r="L88" s="187" t="s">
        <v>20</v>
      </c>
      <c r="M88" s="41"/>
      <c r="N88" s="192" t="s">
        <v>20</v>
      </c>
      <c r="O88" s="193" t="s">
        <v>44</v>
      </c>
      <c r="P88" s="194">
        <f>I88+J88</f>
        <v>0</v>
      </c>
      <c r="Q88" s="194">
        <f>ROUND(I88*H88,2)</f>
        <v>0</v>
      </c>
      <c r="R88" s="194">
        <f>ROUND(J88*H88,2)</f>
        <v>0</v>
      </c>
      <c r="S88" s="81"/>
      <c r="T88" s="195">
        <f>S88*H88</f>
        <v>0</v>
      </c>
      <c r="U88" s="195">
        <v>0</v>
      </c>
      <c r="V88" s="195">
        <f>U88*H88</f>
        <v>0</v>
      </c>
      <c r="W88" s="195">
        <v>0</v>
      </c>
      <c r="X88" s="196">
        <f>W88*H88</f>
        <v>0</v>
      </c>
      <c r="Y88" s="35"/>
      <c r="Z88" s="35"/>
      <c r="AA88" s="35"/>
      <c r="AB88" s="35"/>
      <c r="AC88" s="35"/>
      <c r="AD88" s="35"/>
      <c r="AE88" s="35"/>
      <c r="AR88" s="197" t="s">
        <v>405</v>
      </c>
      <c r="AT88" s="197" t="s">
        <v>149</v>
      </c>
      <c r="AU88" s="197" t="s">
        <v>75</v>
      </c>
      <c r="AY88" s="14" t="s">
        <v>155</v>
      </c>
      <c r="BE88" s="198">
        <f>IF(O88="základní",K88,0)</f>
        <v>0</v>
      </c>
      <c r="BF88" s="198">
        <f>IF(O88="snížená",K88,0)</f>
        <v>0</v>
      </c>
      <c r="BG88" s="198">
        <f>IF(O88="zákl. přenesená",K88,0)</f>
        <v>0</v>
      </c>
      <c r="BH88" s="198">
        <f>IF(O88="sníž. přenesená",K88,0)</f>
        <v>0</v>
      </c>
      <c r="BI88" s="198">
        <f>IF(O88="nulová",K88,0)</f>
        <v>0</v>
      </c>
      <c r="BJ88" s="14" t="s">
        <v>82</v>
      </c>
      <c r="BK88" s="198">
        <f>ROUND(P88*H88,2)</f>
        <v>0</v>
      </c>
      <c r="BL88" s="14" t="s">
        <v>405</v>
      </c>
      <c r="BM88" s="197" t="s">
        <v>814</v>
      </c>
    </row>
    <row r="89" s="2" customFormat="1">
      <c r="A89" s="35"/>
      <c r="B89" s="36"/>
      <c r="C89" s="37"/>
      <c r="D89" s="216" t="s">
        <v>407</v>
      </c>
      <c r="E89" s="37"/>
      <c r="F89" s="244" t="s">
        <v>408</v>
      </c>
      <c r="G89" s="37"/>
      <c r="H89" s="37"/>
      <c r="I89" s="201"/>
      <c r="J89" s="201"/>
      <c r="K89" s="37"/>
      <c r="L89" s="37"/>
      <c r="M89" s="41"/>
      <c r="N89" s="202"/>
      <c r="O89" s="203"/>
      <c r="P89" s="81"/>
      <c r="Q89" s="81"/>
      <c r="R89" s="81"/>
      <c r="S89" s="81"/>
      <c r="T89" s="81"/>
      <c r="U89" s="81"/>
      <c r="V89" s="81"/>
      <c r="W89" s="81"/>
      <c r="X89" s="82"/>
      <c r="Y89" s="35"/>
      <c r="Z89" s="35"/>
      <c r="AA89" s="35"/>
      <c r="AB89" s="35"/>
      <c r="AC89" s="35"/>
      <c r="AD89" s="35"/>
      <c r="AE89" s="35"/>
      <c r="AT89" s="14" t="s">
        <v>407</v>
      </c>
      <c r="AU89" s="14" t="s">
        <v>75</v>
      </c>
    </row>
    <row r="90" s="2" customFormat="1" ht="16.5" customHeight="1">
      <c r="A90" s="35"/>
      <c r="B90" s="36"/>
      <c r="C90" s="185" t="s">
        <v>84</v>
      </c>
      <c r="D90" s="185" t="s">
        <v>149</v>
      </c>
      <c r="E90" s="186" t="s">
        <v>815</v>
      </c>
      <c r="F90" s="187" t="s">
        <v>816</v>
      </c>
      <c r="G90" s="188" t="s">
        <v>817</v>
      </c>
      <c r="H90" s="189">
        <v>1</v>
      </c>
      <c r="I90" s="190"/>
      <c r="J90" s="190"/>
      <c r="K90" s="191">
        <f>ROUND(P90*H90,2)</f>
        <v>0</v>
      </c>
      <c r="L90" s="187" t="s">
        <v>20</v>
      </c>
      <c r="M90" s="41"/>
      <c r="N90" s="192" t="s">
        <v>20</v>
      </c>
      <c r="O90" s="193" t="s">
        <v>44</v>
      </c>
      <c r="P90" s="194">
        <f>I90+J90</f>
        <v>0</v>
      </c>
      <c r="Q90" s="194">
        <f>ROUND(I90*H90,2)</f>
        <v>0</v>
      </c>
      <c r="R90" s="194">
        <f>ROUND(J90*H90,2)</f>
        <v>0</v>
      </c>
      <c r="S90" s="81"/>
      <c r="T90" s="195">
        <f>S90*H90</f>
        <v>0</v>
      </c>
      <c r="U90" s="195">
        <v>0</v>
      </c>
      <c r="V90" s="195">
        <f>U90*H90</f>
        <v>0</v>
      </c>
      <c r="W90" s="195">
        <v>0</v>
      </c>
      <c r="X90" s="196">
        <f>W90*H90</f>
        <v>0</v>
      </c>
      <c r="Y90" s="35"/>
      <c r="Z90" s="35"/>
      <c r="AA90" s="35"/>
      <c r="AB90" s="35"/>
      <c r="AC90" s="35"/>
      <c r="AD90" s="35"/>
      <c r="AE90" s="35"/>
      <c r="AR90" s="197" t="s">
        <v>405</v>
      </c>
      <c r="AT90" s="197" t="s">
        <v>149</v>
      </c>
      <c r="AU90" s="197" t="s">
        <v>75</v>
      </c>
      <c r="AY90" s="14" t="s">
        <v>155</v>
      </c>
      <c r="BE90" s="198">
        <f>IF(O90="základní",K90,0)</f>
        <v>0</v>
      </c>
      <c r="BF90" s="198">
        <f>IF(O90="snížená",K90,0)</f>
        <v>0</v>
      </c>
      <c r="BG90" s="198">
        <f>IF(O90="zákl. přenesená",K90,0)</f>
        <v>0</v>
      </c>
      <c r="BH90" s="198">
        <f>IF(O90="sníž. přenesená",K90,0)</f>
        <v>0</v>
      </c>
      <c r="BI90" s="198">
        <f>IF(O90="nulová",K90,0)</f>
        <v>0</v>
      </c>
      <c r="BJ90" s="14" t="s">
        <v>82</v>
      </c>
      <c r="BK90" s="198">
        <f>ROUND(P90*H90,2)</f>
        <v>0</v>
      </c>
      <c r="BL90" s="14" t="s">
        <v>405</v>
      </c>
      <c r="BM90" s="197" t="s">
        <v>818</v>
      </c>
    </row>
    <row r="91" s="2" customFormat="1" ht="16.5" customHeight="1">
      <c r="A91" s="35"/>
      <c r="B91" s="36"/>
      <c r="C91" s="185" t="s">
        <v>164</v>
      </c>
      <c r="D91" s="185" t="s">
        <v>149</v>
      </c>
      <c r="E91" s="186" t="s">
        <v>819</v>
      </c>
      <c r="F91" s="187" t="s">
        <v>820</v>
      </c>
      <c r="G91" s="188" t="s">
        <v>817</v>
      </c>
      <c r="H91" s="189">
        <v>1</v>
      </c>
      <c r="I91" s="190"/>
      <c r="J91" s="190"/>
      <c r="K91" s="191">
        <f>ROUND(P91*H91,2)</f>
        <v>0</v>
      </c>
      <c r="L91" s="187" t="s">
        <v>20</v>
      </c>
      <c r="M91" s="41"/>
      <c r="N91" s="192" t="s">
        <v>20</v>
      </c>
      <c r="O91" s="193" t="s">
        <v>44</v>
      </c>
      <c r="P91" s="194">
        <f>I91+J91</f>
        <v>0</v>
      </c>
      <c r="Q91" s="194">
        <f>ROUND(I91*H91,2)</f>
        <v>0</v>
      </c>
      <c r="R91" s="194">
        <f>ROUND(J91*H91,2)</f>
        <v>0</v>
      </c>
      <c r="S91" s="81"/>
      <c r="T91" s="195">
        <f>S91*H91</f>
        <v>0</v>
      </c>
      <c r="U91" s="195">
        <v>0</v>
      </c>
      <c r="V91" s="195">
        <f>U91*H91</f>
        <v>0</v>
      </c>
      <c r="W91" s="195">
        <v>0</v>
      </c>
      <c r="X91" s="196">
        <f>W91*H91</f>
        <v>0</v>
      </c>
      <c r="Y91" s="35"/>
      <c r="Z91" s="35"/>
      <c r="AA91" s="35"/>
      <c r="AB91" s="35"/>
      <c r="AC91" s="35"/>
      <c r="AD91" s="35"/>
      <c r="AE91" s="35"/>
      <c r="AR91" s="197" t="s">
        <v>405</v>
      </c>
      <c r="AT91" s="197" t="s">
        <v>149</v>
      </c>
      <c r="AU91" s="197" t="s">
        <v>75</v>
      </c>
      <c r="AY91" s="14" t="s">
        <v>155</v>
      </c>
      <c r="BE91" s="198">
        <f>IF(O91="základní",K91,0)</f>
        <v>0</v>
      </c>
      <c r="BF91" s="198">
        <f>IF(O91="snížená",K91,0)</f>
        <v>0</v>
      </c>
      <c r="BG91" s="198">
        <f>IF(O91="zákl. přenesená",K91,0)</f>
        <v>0</v>
      </c>
      <c r="BH91" s="198">
        <f>IF(O91="sníž. přenesená",K91,0)</f>
        <v>0</v>
      </c>
      <c r="BI91" s="198">
        <f>IF(O91="nulová",K91,0)</f>
        <v>0</v>
      </c>
      <c r="BJ91" s="14" t="s">
        <v>82</v>
      </c>
      <c r="BK91" s="198">
        <f>ROUND(P91*H91,2)</f>
        <v>0</v>
      </c>
      <c r="BL91" s="14" t="s">
        <v>405</v>
      </c>
      <c r="BM91" s="197" t="s">
        <v>821</v>
      </c>
    </row>
    <row r="92" s="2" customFormat="1" ht="33" customHeight="1">
      <c r="A92" s="35"/>
      <c r="B92" s="36"/>
      <c r="C92" s="185" t="s">
        <v>154</v>
      </c>
      <c r="D92" s="185" t="s">
        <v>149</v>
      </c>
      <c r="E92" s="186" t="s">
        <v>409</v>
      </c>
      <c r="F92" s="187" t="s">
        <v>410</v>
      </c>
      <c r="G92" s="188" t="s">
        <v>411</v>
      </c>
      <c r="H92" s="189">
        <v>0</v>
      </c>
      <c r="I92" s="190"/>
      <c r="J92" s="190"/>
      <c r="K92" s="191">
        <f>ROUND(P92*H92,2)</f>
        <v>0</v>
      </c>
      <c r="L92" s="187" t="s">
        <v>20</v>
      </c>
      <c r="M92" s="41"/>
      <c r="N92" s="192" t="s">
        <v>20</v>
      </c>
      <c r="O92" s="193" t="s">
        <v>44</v>
      </c>
      <c r="P92" s="194">
        <f>I92+J92</f>
        <v>0</v>
      </c>
      <c r="Q92" s="194">
        <f>ROUND(I92*H92,2)</f>
        <v>0</v>
      </c>
      <c r="R92" s="194">
        <f>ROUND(J92*H92,2)</f>
        <v>0</v>
      </c>
      <c r="S92" s="81"/>
      <c r="T92" s="195">
        <f>S92*H92</f>
        <v>0</v>
      </c>
      <c r="U92" s="195">
        <v>0</v>
      </c>
      <c r="V92" s="195">
        <f>U92*H92</f>
        <v>0</v>
      </c>
      <c r="W92" s="195">
        <v>0</v>
      </c>
      <c r="X92" s="196">
        <f>W92*H92</f>
        <v>0</v>
      </c>
      <c r="Y92" s="35"/>
      <c r="Z92" s="35"/>
      <c r="AA92" s="35"/>
      <c r="AB92" s="35"/>
      <c r="AC92" s="35"/>
      <c r="AD92" s="35"/>
      <c r="AE92" s="35"/>
      <c r="AR92" s="197" t="s">
        <v>405</v>
      </c>
      <c r="AT92" s="197" t="s">
        <v>149</v>
      </c>
      <c r="AU92" s="197" t="s">
        <v>75</v>
      </c>
      <c r="AY92" s="14" t="s">
        <v>155</v>
      </c>
      <c r="BE92" s="198">
        <f>IF(O92="základní",K92,0)</f>
        <v>0</v>
      </c>
      <c r="BF92" s="198">
        <f>IF(O92="snížená",K92,0)</f>
        <v>0</v>
      </c>
      <c r="BG92" s="198">
        <f>IF(O92="zákl. přenesená",K92,0)</f>
        <v>0</v>
      </c>
      <c r="BH92" s="198">
        <f>IF(O92="sníž. přenesená",K92,0)</f>
        <v>0</v>
      </c>
      <c r="BI92" s="198">
        <f>IF(O92="nulová",K92,0)</f>
        <v>0</v>
      </c>
      <c r="BJ92" s="14" t="s">
        <v>82</v>
      </c>
      <c r="BK92" s="198">
        <f>ROUND(P92*H92,2)</f>
        <v>0</v>
      </c>
      <c r="BL92" s="14" t="s">
        <v>405</v>
      </c>
      <c r="BM92" s="197" t="s">
        <v>822</v>
      </c>
    </row>
    <row r="93" s="2" customFormat="1" ht="16.5" customHeight="1">
      <c r="A93" s="35"/>
      <c r="B93" s="36"/>
      <c r="C93" s="185" t="s">
        <v>173</v>
      </c>
      <c r="D93" s="185" t="s">
        <v>149</v>
      </c>
      <c r="E93" s="186" t="s">
        <v>413</v>
      </c>
      <c r="F93" s="187" t="s">
        <v>414</v>
      </c>
      <c r="G93" s="188" t="s">
        <v>411</v>
      </c>
      <c r="H93" s="189">
        <v>1</v>
      </c>
      <c r="I93" s="190"/>
      <c r="J93" s="190"/>
      <c r="K93" s="191">
        <f>ROUND(P93*H93,2)</f>
        <v>0</v>
      </c>
      <c r="L93" s="187" t="s">
        <v>20</v>
      </c>
      <c r="M93" s="41"/>
      <c r="N93" s="192" t="s">
        <v>20</v>
      </c>
      <c r="O93" s="193" t="s">
        <v>44</v>
      </c>
      <c r="P93" s="194">
        <f>I93+J93</f>
        <v>0</v>
      </c>
      <c r="Q93" s="194">
        <f>ROUND(I93*H93,2)</f>
        <v>0</v>
      </c>
      <c r="R93" s="194">
        <f>ROUND(J93*H93,2)</f>
        <v>0</v>
      </c>
      <c r="S93" s="81"/>
      <c r="T93" s="195">
        <f>S93*H93</f>
        <v>0</v>
      </c>
      <c r="U93" s="195">
        <v>0</v>
      </c>
      <c r="V93" s="195">
        <f>U93*H93</f>
        <v>0</v>
      </c>
      <c r="W93" s="195">
        <v>0</v>
      </c>
      <c r="X93" s="196">
        <f>W93*H93</f>
        <v>0</v>
      </c>
      <c r="Y93" s="35"/>
      <c r="Z93" s="35"/>
      <c r="AA93" s="35"/>
      <c r="AB93" s="35"/>
      <c r="AC93" s="35"/>
      <c r="AD93" s="35"/>
      <c r="AE93" s="35"/>
      <c r="AR93" s="197" t="s">
        <v>405</v>
      </c>
      <c r="AT93" s="197" t="s">
        <v>149</v>
      </c>
      <c r="AU93" s="197" t="s">
        <v>75</v>
      </c>
      <c r="AY93" s="14" t="s">
        <v>155</v>
      </c>
      <c r="BE93" s="198">
        <f>IF(O93="základní",K93,0)</f>
        <v>0</v>
      </c>
      <c r="BF93" s="198">
        <f>IF(O93="snížená",K93,0)</f>
        <v>0</v>
      </c>
      <c r="BG93" s="198">
        <f>IF(O93="zákl. přenesená",K93,0)</f>
        <v>0</v>
      </c>
      <c r="BH93" s="198">
        <f>IF(O93="sníž. přenesená",K93,0)</f>
        <v>0</v>
      </c>
      <c r="BI93" s="198">
        <f>IF(O93="nulová",K93,0)</f>
        <v>0</v>
      </c>
      <c r="BJ93" s="14" t="s">
        <v>82</v>
      </c>
      <c r="BK93" s="198">
        <f>ROUND(P93*H93,2)</f>
        <v>0</v>
      </c>
      <c r="BL93" s="14" t="s">
        <v>405</v>
      </c>
      <c r="BM93" s="197" t="s">
        <v>823</v>
      </c>
    </row>
    <row r="94" s="2" customFormat="1" ht="16.5" customHeight="1">
      <c r="A94" s="35"/>
      <c r="B94" s="36"/>
      <c r="C94" s="185" t="s">
        <v>178</v>
      </c>
      <c r="D94" s="185" t="s">
        <v>149</v>
      </c>
      <c r="E94" s="186" t="s">
        <v>824</v>
      </c>
      <c r="F94" s="187" t="s">
        <v>825</v>
      </c>
      <c r="G94" s="188" t="s">
        <v>404</v>
      </c>
      <c r="H94" s="189">
        <v>1</v>
      </c>
      <c r="I94" s="190"/>
      <c r="J94" s="190"/>
      <c r="K94" s="191">
        <f>ROUND(P94*H94,2)</f>
        <v>0</v>
      </c>
      <c r="L94" s="187" t="s">
        <v>20</v>
      </c>
      <c r="M94" s="41"/>
      <c r="N94" s="192" t="s">
        <v>20</v>
      </c>
      <c r="O94" s="193" t="s">
        <v>44</v>
      </c>
      <c r="P94" s="194">
        <f>I94+J94</f>
        <v>0</v>
      </c>
      <c r="Q94" s="194">
        <f>ROUND(I94*H94,2)</f>
        <v>0</v>
      </c>
      <c r="R94" s="194">
        <f>ROUND(J94*H94,2)</f>
        <v>0</v>
      </c>
      <c r="S94" s="81"/>
      <c r="T94" s="195">
        <f>S94*H94</f>
        <v>0</v>
      </c>
      <c r="U94" s="195">
        <v>0</v>
      </c>
      <c r="V94" s="195">
        <f>U94*H94</f>
        <v>0</v>
      </c>
      <c r="W94" s="195">
        <v>0</v>
      </c>
      <c r="X94" s="196">
        <f>W94*H94</f>
        <v>0</v>
      </c>
      <c r="Y94" s="35"/>
      <c r="Z94" s="35"/>
      <c r="AA94" s="35"/>
      <c r="AB94" s="35"/>
      <c r="AC94" s="35"/>
      <c r="AD94" s="35"/>
      <c r="AE94" s="35"/>
      <c r="AR94" s="197" t="s">
        <v>405</v>
      </c>
      <c r="AT94" s="197" t="s">
        <v>149</v>
      </c>
      <c r="AU94" s="197" t="s">
        <v>75</v>
      </c>
      <c r="AY94" s="14" t="s">
        <v>155</v>
      </c>
      <c r="BE94" s="198">
        <f>IF(O94="základní",K94,0)</f>
        <v>0</v>
      </c>
      <c r="BF94" s="198">
        <f>IF(O94="snížená",K94,0)</f>
        <v>0</v>
      </c>
      <c r="BG94" s="198">
        <f>IF(O94="zákl. přenesená",K94,0)</f>
        <v>0</v>
      </c>
      <c r="BH94" s="198">
        <f>IF(O94="sníž. přenesená",K94,0)</f>
        <v>0</v>
      </c>
      <c r="BI94" s="198">
        <f>IF(O94="nulová",K94,0)</f>
        <v>0</v>
      </c>
      <c r="BJ94" s="14" t="s">
        <v>82</v>
      </c>
      <c r="BK94" s="198">
        <f>ROUND(P94*H94,2)</f>
        <v>0</v>
      </c>
      <c r="BL94" s="14" t="s">
        <v>405</v>
      </c>
      <c r="BM94" s="197" t="s">
        <v>826</v>
      </c>
    </row>
    <row r="95" s="10" customFormat="1">
      <c r="A95" s="10"/>
      <c r="B95" s="214"/>
      <c r="C95" s="215"/>
      <c r="D95" s="216" t="s">
        <v>185</v>
      </c>
      <c r="E95" s="217" t="s">
        <v>20</v>
      </c>
      <c r="F95" s="218" t="s">
        <v>827</v>
      </c>
      <c r="G95" s="215"/>
      <c r="H95" s="219">
        <v>1</v>
      </c>
      <c r="I95" s="220"/>
      <c r="J95" s="220"/>
      <c r="K95" s="215"/>
      <c r="L95" s="215"/>
      <c r="M95" s="221"/>
      <c r="N95" s="222"/>
      <c r="O95" s="223"/>
      <c r="P95" s="223"/>
      <c r="Q95" s="223"/>
      <c r="R95" s="223"/>
      <c r="S95" s="223"/>
      <c r="T95" s="223"/>
      <c r="U95" s="223"/>
      <c r="V95" s="223"/>
      <c r="W95" s="223"/>
      <c r="X95" s="224"/>
      <c r="Y95" s="10"/>
      <c r="Z95" s="10"/>
      <c r="AA95" s="10"/>
      <c r="AB95" s="10"/>
      <c r="AC95" s="10"/>
      <c r="AD95" s="10"/>
      <c r="AE95" s="10"/>
      <c r="AT95" s="225" t="s">
        <v>185</v>
      </c>
      <c r="AU95" s="225" t="s">
        <v>75</v>
      </c>
      <c r="AV95" s="10" t="s">
        <v>84</v>
      </c>
      <c r="AW95" s="10" t="s">
        <v>5</v>
      </c>
      <c r="AX95" s="10" t="s">
        <v>82</v>
      </c>
      <c r="AY95" s="225" t="s">
        <v>155</v>
      </c>
    </row>
    <row r="96" s="2" customFormat="1" ht="16.5" customHeight="1">
      <c r="A96" s="35"/>
      <c r="B96" s="36"/>
      <c r="C96" s="185" t="s">
        <v>187</v>
      </c>
      <c r="D96" s="185" t="s">
        <v>149</v>
      </c>
      <c r="E96" s="186" t="s">
        <v>416</v>
      </c>
      <c r="F96" s="187" t="s">
        <v>828</v>
      </c>
      <c r="G96" s="188" t="s">
        <v>404</v>
      </c>
      <c r="H96" s="189">
        <v>1</v>
      </c>
      <c r="I96" s="190"/>
      <c r="J96" s="190"/>
      <c r="K96" s="191">
        <f>ROUND(P96*H96,2)</f>
        <v>0</v>
      </c>
      <c r="L96" s="187" t="s">
        <v>20</v>
      </c>
      <c r="M96" s="41"/>
      <c r="N96" s="192" t="s">
        <v>20</v>
      </c>
      <c r="O96" s="193" t="s">
        <v>44</v>
      </c>
      <c r="P96" s="194">
        <f>I96+J96</f>
        <v>0</v>
      </c>
      <c r="Q96" s="194">
        <f>ROUND(I96*H96,2)</f>
        <v>0</v>
      </c>
      <c r="R96" s="194">
        <f>ROUND(J96*H96,2)</f>
        <v>0</v>
      </c>
      <c r="S96" s="81"/>
      <c r="T96" s="195">
        <f>S96*H96</f>
        <v>0</v>
      </c>
      <c r="U96" s="195">
        <v>0</v>
      </c>
      <c r="V96" s="195">
        <f>U96*H96</f>
        <v>0</v>
      </c>
      <c r="W96" s="195">
        <v>0</v>
      </c>
      <c r="X96" s="196">
        <f>W96*H96</f>
        <v>0</v>
      </c>
      <c r="Y96" s="35"/>
      <c r="Z96" s="35"/>
      <c r="AA96" s="35"/>
      <c r="AB96" s="35"/>
      <c r="AC96" s="35"/>
      <c r="AD96" s="35"/>
      <c r="AE96" s="35"/>
      <c r="AR96" s="197" t="s">
        <v>405</v>
      </c>
      <c r="AT96" s="197" t="s">
        <v>149</v>
      </c>
      <c r="AU96" s="197" t="s">
        <v>75</v>
      </c>
      <c r="AY96" s="14" t="s">
        <v>155</v>
      </c>
      <c r="BE96" s="198">
        <f>IF(O96="základní",K96,0)</f>
        <v>0</v>
      </c>
      <c r="BF96" s="198">
        <f>IF(O96="snížená",K96,0)</f>
        <v>0</v>
      </c>
      <c r="BG96" s="198">
        <f>IF(O96="zákl. přenesená",K96,0)</f>
        <v>0</v>
      </c>
      <c r="BH96" s="198">
        <f>IF(O96="sníž. přenesená",K96,0)</f>
        <v>0</v>
      </c>
      <c r="BI96" s="198">
        <f>IF(O96="nulová",K96,0)</f>
        <v>0</v>
      </c>
      <c r="BJ96" s="14" t="s">
        <v>82</v>
      </c>
      <c r="BK96" s="198">
        <f>ROUND(P96*H96,2)</f>
        <v>0</v>
      </c>
      <c r="BL96" s="14" t="s">
        <v>405</v>
      </c>
      <c r="BM96" s="197" t="s">
        <v>829</v>
      </c>
    </row>
    <row r="97" s="10" customFormat="1">
      <c r="A97" s="10"/>
      <c r="B97" s="214"/>
      <c r="C97" s="215"/>
      <c r="D97" s="216" t="s">
        <v>185</v>
      </c>
      <c r="E97" s="217" t="s">
        <v>20</v>
      </c>
      <c r="F97" s="218" t="s">
        <v>830</v>
      </c>
      <c r="G97" s="215"/>
      <c r="H97" s="219">
        <v>1</v>
      </c>
      <c r="I97" s="220"/>
      <c r="J97" s="220"/>
      <c r="K97" s="215"/>
      <c r="L97" s="215"/>
      <c r="M97" s="221"/>
      <c r="N97" s="222"/>
      <c r="O97" s="223"/>
      <c r="P97" s="223"/>
      <c r="Q97" s="223"/>
      <c r="R97" s="223"/>
      <c r="S97" s="223"/>
      <c r="T97" s="223"/>
      <c r="U97" s="223"/>
      <c r="V97" s="223"/>
      <c r="W97" s="223"/>
      <c r="X97" s="224"/>
      <c r="Y97" s="10"/>
      <c r="Z97" s="10"/>
      <c r="AA97" s="10"/>
      <c r="AB97" s="10"/>
      <c r="AC97" s="10"/>
      <c r="AD97" s="10"/>
      <c r="AE97" s="10"/>
      <c r="AT97" s="225" t="s">
        <v>185</v>
      </c>
      <c r="AU97" s="225" t="s">
        <v>75</v>
      </c>
      <c r="AV97" s="10" t="s">
        <v>84</v>
      </c>
      <c r="AW97" s="10" t="s">
        <v>5</v>
      </c>
      <c r="AX97" s="10" t="s">
        <v>82</v>
      </c>
      <c r="AY97" s="225" t="s">
        <v>155</v>
      </c>
    </row>
    <row r="98" s="2" customFormat="1" ht="24.15" customHeight="1">
      <c r="A98" s="35"/>
      <c r="B98" s="36"/>
      <c r="C98" s="185" t="s">
        <v>183</v>
      </c>
      <c r="D98" s="185" t="s">
        <v>149</v>
      </c>
      <c r="E98" s="186" t="s">
        <v>831</v>
      </c>
      <c r="F98" s="187" t="s">
        <v>417</v>
      </c>
      <c r="G98" s="188" t="s">
        <v>411</v>
      </c>
      <c r="H98" s="189">
        <v>1</v>
      </c>
      <c r="I98" s="190"/>
      <c r="J98" s="190"/>
      <c r="K98" s="191">
        <f>ROUND(P98*H98,2)</f>
        <v>0</v>
      </c>
      <c r="L98" s="187" t="s">
        <v>20</v>
      </c>
      <c r="M98" s="41"/>
      <c r="N98" s="245" t="s">
        <v>20</v>
      </c>
      <c r="O98" s="246" t="s">
        <v>44</v>
      </c>
      <c r="P98" s="247">
        <f>I98+J98</f>
        <v>0</v>
      </c>
      <c r="Q98" s="247">
        <f>ROUND(I98*H98,2)</f>
        <v>0</v>
      </c>
      <c r="R98" s="247">
        <f>ROUND(J98*H98,2)</f>
        <v>0</v>
      </c>
      <c r="S98" s="239"/>
      <c r="T98" s="248">
        <f>S98*H98</f>
        <v>0</v>
      </c>
      <c r="U98" s="248">
        <v>0</v>
      </c>
      <c r="V98" s="248">
        <f>U98*H98</f>
        <v>0</v>
      </c>
      <c r="W98" s="248">
        <v>0</v>
      </c>
      <c r="X98" s="249">
        <f>W98*H98</f>
        <v>0</v>
      </c>
      <c r="Y98" s="35"/>
      <c r="Z98" s="35"/>
      <c r="AA98" s="35"/>
      <c r="AB98" s="35"/>
      <c r="AC98" s="35"/>
      <c r="AD98" s="35"/>
      <c r="AE98" s="35"/>
      <c r="AR98" s="197" t="s">
        <v>405</v>
      </c>
      <c r="AT98" s="197" t="s">
        <v>149</v>
      </c>
      <c r="AU98" s="197" t="s">
        <v>75</v>
      </c>
      <c r="AY98" s="14" t="s">
        <v>155</v>
      </c>
      <c r="BE98" s="198">
        <f>IF(O98="základní",K98,0)</f>
        <v>0</v>
      </c>
      <c r="BF98" s="198">
        <f>IF(O98="snížená",K98,0)</f>
        <v>0</v>
      </c>
      <c r="BG98" s="198">
        <f>IF(O98="zákl. přenesená",K98,0)</f>
        <v>0</v>
      </c>
      <c r="BH98" s="198">
        <f>IF(O98="sníž. přenesená",K98,0)</f>
        <v>0</v>
      </c>
      <c r="BI98" s="198">
        <f>IF(O98="nulová",K98,0)</f>
        <v>0</v>
      </c>
      <c r="BJ98" s="14" t="s">
        <v>82</v>
      </c>
      <c r="BK98" s="198">
        <f>ROUND(P98*H98,2)</f>
        <v>0</v>
      </c>
      <c r="BL98" s="14" t="s">
        <v>405</v>
      </c>
      <c r="BM98" s="197" t="s">
        <v>832</v>
      </c>
    </row>
    <row r="99" s="2" customFormat="1" ht="6.96" customHeight="1">
      <c r="A99" s="35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41"/>
      <c r="N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</sheetData>
  <sheetProtection sheet="1" autoFilter="0" formatColumns="0" formatRows="0" objects="1" scenarios="1" spinCount="100000" saltValue="/dl2s8822xdq5BtZlZNxM9eqXKQgZy5UeleDzX6iBLZdQou8d9jkZuvogZAiAqQ61ICa9okdnJ5ojT9sjUFbUQ==" hashValue="DkOVLQL7mpPtvdQh/DUGUUbfklQTe2p2QfHz1H8dOGeLX+Vyd2Myxbe6DI/uhU7qDAPR05P/t/k9A1jxJ1+2MA==" algorithmName="SHA-512" password="CC35"/>
  <autoFilter ref="C86:L98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5:H75"/>
    <mergeCell ref="E77:H77"/>
    <mergeCell ref="E79:H7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112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7"/>
      <c r="AT3" s="14" t="s">
        <v>84</v>
      </c>
    </row>
    <row r="4" s="1" customFormat="1" ht="24.96" customHeight="1">
      <c r="B4" s="17"/>
      <c r="D4" s="139" t="s">
        <v>121</v>
      </c>
      <c r="M4" s="17"/>
      <c r="N4" s="140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41" t="s">
        <v>17</v>
      </c>
      <c r="M6" s="17"/>
    </row>
    <row r="7" s="1" customFormat="1" ht="16.5" customHeight="1">
      <c r="B7" s="17"/>
      <c r="E7" s="142" t="str">
        <f>'Rekapitulace stavby'!K6</f>
        <v xml:space="preserve">Výsadba LBC Žerotín, LBK10 a IP24 v  k.ú. Měnín</v>
      </c>
      <c r="F7" s="141"/>
      <c r="G7" s="141"/>
      <c r="H7" s="141"/>
      <c r="M7" s="17"/>
    </row>
    <row r="8" s="2" customFormat="1" ht="12" customHeight="1">
      <c r="A8" s="35"/>
      <c r="B8" s="41"/>
      <c r="C8" s="35"/>
      <c r="D8" s="141" t="s">
        <v>122</v>
      </c>
      <c r="E8" s="35"/>
      <c r="F8" s="35"/>
      <c r="G8" s="35"/>
      <c r="H8" s="35"/>
      <c r="I8" s="35"/>
      <c r="J8" s="35"/>
      <c r="K8" s="35"/>
      <c r="L8" s="35"/>
      <c r="M8" s="143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4" t="s">
        <v>833</v>
      </c>
      <c r="F9" s="35"/>
      <c r="G9" s="35"/>
      <c r="H9" s="35"/>
      <c r="I9" s="35"/>
      <c r="J9" s="35"/>
      <c r="K9" s="35"/>
      <c r="L9" s="35"/>
      <c r="M9" s="14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14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1" t="s">
        <v>19</v>
      </c>
      <c r="E11" s="35"/>
      <c r="F11" s="132" t="s">
        <v>20</v>
      </c>
      <c r="G11" s="35"/>
      <c r="H11" s="35"/>
      <c r="I11" s="141" t="s">
        <v>21</v>
      </c>
      <c r="J11" s="132" t="s">
        <v>20</v>
      </c>
      <c r="K11" s="35"/>
      <c r="L11" s="35"/>
      <c r="M11" s="14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1" t="s">
        <v>22</v>
      </c>
      <c r="E12" s="35"/>
      <c r="F12" s="132" t="s">
        <v>23</v>
      </c>
      <c r="G12" s="35"/>
      <c r="H12" s="35"/>
      <c r="I12" s="141" t="s">
        <v>24</v>
      </c>
      <c r="J12" s="145" t="str">
        <f>'Rekapitulace stavby'!AN8</f>
        <v>8. 7. 2025</v>
      </c>
      <c r="K12" s="35"/>
      <c r="L12" s="35"/>
      <c r="M12" s="14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14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1" t="s">
        <v>26</v>
      </c>
      <c r="E14" s="35"/>
      <c r="F14" s="35"/>
      <c r="G14" s="35"/>
      <c r="H14" s="35"/>
      <c r="I14" s="141" t="s">
        <v>27</v>
      </c>
      <c r="J14" s="132" t="s">
        <v>28</v>
      </c>
      <c r="K14" s="35"/>
      <c r="L14" s="35"/>
      <c r="M14" s="14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2" t="s">
        <v>29</v>
      </c>
      <c r="F15" s="35"/>
      <c r="G15" s="35"/>
      <c r="H15" s="35"/>
      <c r="I15" s="141" t="s">
        <v>30</v>
      </c>
      <c r="J15" s="132" t="s">
        <v>20</v>
      </c>
      <c r="K15" s="35"/>
      <c r="L15" s="35"/>
      <c r="M15" s="14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14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1" t="s">
        <v>31</v>
      </c>
      <c r="E17" s="35"/>
      <c r="F17" s="35"/>
      <c r="G17" s="35"/>
      <c r="H17" s="35"/>
      <c r="I17" s="141" t="s">
        <v>27</v>
      </c>
      <c r="J17" s="30" t="str">
        <f>'Rekapitulace stavby'!AN13</f>
        <v>Vyplň údaj</v>
      </c>
      <c r="K17" s="35"/>
      <c r="L17" s="35"/>
      <c r="M17" s="14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2"/>
      <c r="G18" s="132"/>
      <c r="H18" s="132"/>
      <c r="I18" s="141" t="s">
        <v>30</v>
      </c>
      <c r="J18" s="30" t="str">
        <f>'Rekapitulace stavby'!AN14</f>
        <v>Vyplň údaj</v>
      </c>
      <c r="K18" s="35"/>
      <c r="L18" s="35"/>
      <c r="M18" s="14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14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1" t="s">
        <v>33</v>
      </c>
      <c r="E20" s="35"/>
      <c r="F20" s="35"/>
      <c r="G20" s="35"/>
      <c r="H20" s="35"/>
      <c r="I20" s="141" t="s">
        <v>27</v>
      </c>
      <c r="J20" s="132" t="s">
        <v>34</v>
      </c>
      <c r="K20" s="35"/>
      <c r="L20" s="35"/>
      <c r="M20" s="14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2" t="s">
        <v>35</v>
      </c>
      <c r="F21" s="35"/>
      <c r="G21" s="35"/>
      <c r="H21" s="35"/>
      <c r="I21" s="141" t="s">
        <v>30</v>
      </c>
      <c r="J21" s="132" t="s">
        <v>20</v>
      </c>
      <c r="K21" s="35"/>
      <c r="L21" s="35"/>
      <c r="M21" s="14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14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1" t="s">
        <v>36</v>
      </c>
      <c r="E23" s="35"/>
      <c r="F23" s="35"/>
      <c r="G23" s="35"/>
      <c r="H23" s="35"/>
      <c r="I23" s="141" t="s">
        <v>27</v>
      </c>
      <c r="J23" s="132" t="s">
        <v>34</v>
      </c>
      <c r="K23" s="35"/>
      <c r="L23" s="35"/>
      <c r="M23" s="14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2" t="s">
        <v>35</v>
      </c>
      <c r="F24" s="35"/>
      <c r="G24" s="35"/>
      <c r="H24" s="35"/>
      <c r="I24" s="141" t="s">
        <v>30</v>
      </c>
      <c r="J24" s="132" t="s">
        <v>20</v>
      </c>
      <c r="K24" s="35"/>
      <c r="L24" s="35"/>
      <c r="M24" s="14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14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1" t="s">
        <v>37</v>
      </c>
      <c r="E26" s="35"/>
      <c r="F26" s="35"/>
      <c r="G26" s="35"/>
      <c r="H26" s="35"/>
      <c r="I26" s="35"/>
      <c r="J26" s="35"/>
      <c r="K26" s="35"/>
      <c r="L26" s="35"/>
      <c r="M26" s="14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20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14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0"/>
      <c r="E29" s="150"/>
      <c r="F29" s="150"/>
      <c r="G29" s="150"/>
      <c r="H29" s="150"/>
      <c r="I29" s="150"/>
      <c r="J29" s="150"/>
      <c r="K29" s="150"/>
      <c r="L29" s="150"/>
      <c r="M29" s="14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>
      <c r="A30" s="35"/>
      <c r="B30" s="41"/>
      <c r="C30" s="35"/>
      <c r="D30" s="35"/>
      <c r="E30" s="141" t="s">
        <v>124</v>
      </c>
      <c r="F30" s="35"/>
      <c r="G30" s="35"/>
      <c r="H30" s="35"/>
      <c r="I30" s="35"/>
      <c r="J30" s="35"/>
      <c r="K30" s="151">
        <f>I61</f>
        <v>0</v>
      </c>
      <c r="L30" s="35"/>
      <c r="M30" s="14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>
      <c r="A31" s="35"/>
      <c r="B31" s="41"/>
      <c r="C31" s="35"/>
      <c r="D31" s="35"/>
      <c r="E31" s="141" t="s">
        <v>125</v>
      </c>
      <c r="F31" s="35"/>
      <c r="G31" s="35"/>
      <c r="H31" s="35"/>
      <c r="I31" s="35"/>
      <c r="J31" s="35"/>
      <c r="K31" s="151">
        <f>J61</f>
        <v>0</v>
      </c>
      <c r="L31" s="35"/>
      <c r="M31" s="14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2" t="s">
        <v>39</v>
      </c>
      <c r="E32" s="35"/>
      <c r="F32" s="35"/>
      <c r="G32" s="35"/>
      <c r="H32" s="35"/>
      <c r="I32" s="35"/>
      <c r="J32" s="35"/>
      <c r="K32" s="153">
        <f>ROUND(K81, 2)</f>
        <v>0</v>
      </c>
      <c r="L32" s="35"/>
      <c r="M32" s="14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0"/>
      <c r="E33" s="150"/>
      <c r="F33" s="150"/>
      <c r="G33" s="150"/>
      <c r="H33" s="150"/>
      <c r="I33" s="150"/>
      <c r="J33" s="150"/>
      <c r="K33" s="150"/>
      <c r="L33" s="150"/>
      <c r="M33" s="14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4" t="s">
        <v>41</v>
      </c>
      <c r="G34" s="35"/>
      <c r="H34" s="35"/>
      <c r="I34" s="154" t="s">
        <v>40</v>
      </c>
      <c r="J34" s="35"/>
      <c r="K34" s="154" t="s">
        <v>42</v>
      </c>
      <c r="L34" s="35"/>
      <c r="M34" s="14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5" t="s">
        <v>43</v>
      </c>
      <c r="E35" s="141" t="s">
        <v>44</v>
      </c>
      <c r="F35" s="151">
        <f>ROUND((SUM(BE81:BE194)),  2)</f>
        <v>0</v>
      </c>
      <c r="G35" s="35"/>
      <c r="H35" s="35"/>
      <c r="I35" s="156">
        <v>0.20999999999999999</v>
      </c>
      <c r="J35" s="35"/>
      <c r="K35" s="151">
        <f>ROUND(((SUM(BE81:BE194))*I35),  2)</f>
        <v>0</v>
      </c>
      <c r="L35" s="35"/>
      <c r="M35" s="14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1" t="s">
        <v>45</v>
      </c>
      <c r="F36" s="151">
        <f>ROUND((SUM(BF81:BF194)),  2)</f>
        <v>0</v>
      </c>
      <c r="G36" s="35"/>
      <c r="H36" s="35"/>
      <c r="I36" s="156">
        <v>0.14999999999999999</v>
      </c>
      <c r="J36" s="35"/>
      <c r="K36" s="151">
        <f>ROUND(((SUM(BF81:BF194))*I36),  2)</f>
        <v>0</v>
      </c>
      <c r="L36" s="35"/>
      <c r="M36" s="14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1" t="s">
        <v>46</v>
      </c>
      <c r="F37" s="151">
        <f>ROUND((SUM(BG81:BG194)),  2)</f>
        <v>0</v>
      </c>
      <c r="G37" s="35"/>
      <c r="H37" s="35"/>
      <c r="I37" s="156">
        <v>0.20999999999999999</v>
      </c>
      <c r="J37" s="35"/>
      <c r="K37" s="151">
        <f>0</f>
        <v>0</v>
      </c>
      <c r="L37" s="35"/>
      <c r="M37" s="14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1" t="s">
        <v>47</v>
      </c>
      <c r="F38" s="151">
        <f>ROUND((SUM(BH81:BH194)),  2)</f>
        <v>0</v>
      </c>
      <c r="G38" s="35"/>
      <c r="H38" s="35"/>
      <c r="I38" s="156">
        <v>0.14999999999999999</v>
      </c>
      <c r="J38" s="35"/>
      <c r="K38" s="151">
        <f>0</f>
        <v>0</v>
      </c>
      <c r="L38" s="35"/>
      <c r="M38" s="14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1" t="s">
        <v>48</v>
      </c>
      <c r="F39" s="151">
        <f>ROUND((SUM(BI81:BI194)),  2)</f>
        <v>0</v>
      </c>
      <c r="G39" s="35"/>
      <c r="H39" s="35"/>
      <c r="I39" s="156">
        <v>0</v>
      </c>
      <c r="J39" s="35"/>
      <c r="K39" s="151">
        <f>0</f>
        <v>0</v>
      </c>
      <c r="L39" s="35"/>
      <c r="M39" s="14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14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7"/>
      <c r="D41" s="158" t="s">
        <v>49</v>
      </c>
      <c r="E41" s="159"/>
      <c r="F41" s="159"/>
      <c r="G41" s="160" t="s">
        <v>50</v>
      </c>
      <c r="H41" s="161" t="s">
        <v>51</v>
      </c>
      <c r="I41" s="159"/>
      <c r="J41" s="159"/>
      <c r="K41" s="162">
        <f>SUM(K32:K39)</f>
        <v>0</v>
      </c>
      <c r="L41" s="163"/>
      <c r="M41" s="14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4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hidden="1" s="2" customFormat="1" ht="6.96" customHeight="1">
      <c r="A46" s="35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43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24.96" customHeight="1">
      <c r="A47" s="35"/>
      <c r="B47" s="36"/>
      <c r="C47" s="20" t="s">
        <v>126</v>
      </c>
      <c r="D47" s="37"/>
      <c r="E47" s="37"/>
      <c r="F47" s="37"/>
      <c r="G47" s="37"/>
      <c r="H47" s="37"/>
      <c r="I47" s="37"/>
      <c r="J47" s="37"/>
      <c r="K47" s="37"/>
      <c r="L47" s="37"/>
      <c r="M47" s="143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14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17</v>
      </c>
      <c r="D49" s="37"/>
      <c r="E49" s="37"/>
      <c r="F49" s="37"/>
      <c r="G49" s="37"/>
      <c r="H49" s="37"/>
      <c r="I49" s="37"/>
      <c r="J49" s="37"/>
      <c r="K49" s="37"/>
      <c r="L49" s="37"/>
      <c r="M49" s="14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168" t="str">
        <f>E7</f>
        <v xml:space="preserve">Výsadba LBC Žerotín, LBK10 a IP24 v  k.ú. Měnín</v>
      </c>
      <c r="F50" s="29"/>
      <c r="G50" s="29"/>
      <c r="H50" s="29"/>
      <c r="I50" s="37"/>
      <c r="J50" s="37"/>
      <c r="K50" s="37"/>
      <c r="L50" s="37"/>
      <c r="M50" s="14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12" customHeight="1">
      <c r="A51" s="35"/>
      <c r="B51" s="36"/>
      <c r="C51" s="29" t="s">
        <v>122</v>
      </c>
      <c r="D51" s="37"/>
      <c r="E51" s="37"/>
      <c r="F51" s="37"/>
      <c r="G51" s="37"/>
      <c r="H51" s="37"/>
      <c r="I51" s="37"/>
      <c r="J51" s="37"/>
      <c r="K51" s="37"/>
      <c r="L51" s="37"/>
      <c r="M51" s="14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6.5" customHeight="1">
      <c r="A52" s="35"/>
      <c r="B52" s="36"/>
      <c r="C52" s="37"/>
      <c r="D52" s="37"/>
      <c r="E52" s="66" t="str">
        <f>E9</f>
        <v>SO-04 - Biocentrum LBC Žerotín</v>
      </c>
      <c r="F52" s="37"/>
      <c r="G52" s="37"/>
      <c r="H52" s="37"/>
      <c r="I52" s="37"/>
      <c r="J52" s="37"/>
      <c r="K52" s="37"/>
      <c r="L52" s="37"/>
      <c r="M52" s="14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143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2" customHeight="1">
      <c r="A54" s="35"/>
      <c r="B54" s="36"/>
      <c r="C54" s="29" t="s">
        <v>22</v>
      </c>
      <c r="D54" s="37"/>
      <c r="E54" s="37"/>
      <c r="F54" s="24" t="str">
        <f>F12</f>
        <v>k.ú. Měnín</v>
      </c>
      <c r="G54" s="37"/>
      <c r="H54" s="37"/>
      <c r="I54" s="29" t="s">
        <v>24</v>
      </c>
      <c r="J54" s="69" t="str">
        <f>IF(J12="","",J12)</f>
        <v>8. 7. 2025</v>
      </c>
      <c r="K54" s="37"/>
      <c r="L54" s="37"/>
      <c r="M54" s="14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14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25.65" customHeight="1">
      <c r="A56" s="35"/>
      <c r="B56" s="36"/>
      <c r="C56" s="29" t="s">
        <v>26</v>
      </c>
      <c r="D56" s="37"/>
      <c r="E56" s="37"/>
      <c r="F56" s="24" t="str">
        <f>E15</f>
        <v>ČR-Státní pozemkový úřad</v>
      </c>
      <c r="G56" s="37"/>
      <c r="H56" s="37"/>
      <c r="I56" s="29" t="s">
        <v>33</v>
      </c>
      <c r="J56" s="33" t="str">
        <f>E21</f>
        <v>Agroprojekt PSO s.r.o.</v>
      </c>
      <c r="K56" s="37"/>
      <c r="L56" s="37"/>
      <c r="M56" s="14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5.65" customHeight="1">
      <c r="A57" s="35"/>
      <c r="B57" s="36"/>
      <c r="C57" s="29" t="s">
        <v>31</v>
      </c>
      <c r="D57" s="37"/>
      <c r="E57" s="37"/>
      <c r="F57" s="24" t="str">
        <f>IF(E18="","",E18)</f>
        <v>Vyplň údaj</v>
      </c>
      <c r="G57" s="37"/>
      <c r="H57" s="37"/>
      <c r="I57" s="29" t="s">
        <v>36</v>
      </c>
      <c r="J57" s="33" t="str">
        <f>E24</f>
        <v>Agroprojekt PSO s.r.o.</v>
      </c>
      <c r="K57" s="37"/>
      <c r="L57" s="37"/>
      <c r="M57" s="14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14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9.28" customHeight="1">
      <c r="A59" s="35"/>
      <c r="B59" s="36"/>
      <c r="C59" s="169" t="s">
        <v>127</v>
      </c>
      <c r="D59" s="170"/>
      <c r="E59" s="170"/>
      <c r="F59" s="170"/>
      <c r="G59" s="170"/>
      <c r="H59" s="170"/>
      <c r="I59" s="171" t="s">
        <v>128</v>
      </c>
      <c r="J59" s="171" t="s">
        <v>129</v>
      </c>
      <c r="K59" s="171" t="s">
        <v>130</v>
      </c>
      <c r="L59" s="170"/>
      <c r="M59" s="14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143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2.8" customHeight="1">
      <c r="A61" s="35"/>
      <c r="B61" s="36"/>
      <c r="C61" s="172" t="s">
        <v>73</v>
      </c>
      <c r="D61" s="37"/>
      <c r="E61" s="37"/>
      <c r="F61" s="37"/>
      <c r="G61" s="37"/>
      <c r="H61" s="37"/>
      <c r="I61" s="99">
        <f>Q81</f>
        <v>0</v>
      </c>
      <c r="J61" s="99">
        <f>R81</f>
        <v>0</v>
      </c>
      <c r="K61" s="99">
        <f>K81</f>
        <v>0</v>
      </c>
      <c r="L61" s="37"/>
      <c r="M61" s="14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U61" s="14" t="s">
        <v>131</v>
      </c>
    </row>
    <row r="62" hidden="1" s="2" customFormat="1" ht="21.84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14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6.96" customHeight="1">
      <c r="A63" s="35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143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/>
    <row r="65" hidden="1"/>
    <row r="66" hidden="1"/>
    <row r="67" s="2" customFormat="1" ht="6.96" customHeight="1">
      <c r="A67" s="35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143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24.96" customHeight="1">
      <c r="A68" s="35"/>
      <c r="B68" s="36"/>
      <c r="C68" s="20" t="s">
        <v>132</v>
      </c>
      <c r="D68" s="37"/>
      <c r="E68" s="37"/>
      <c r="F68" s="37"/>
      <c r="G68" s="37"/>
      <c r="H68" s="37"/>
      <c r="I68" s="37"/>
      <c r="J68" s="37"/>
      <c r="K68" s="37"/>
      <c r="L68" s="37"/>
      <c r="M68" s="143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6.96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143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17</v>
      </c>
      <c r="D70" s="37"/>
      <c r="E70" s="37"/>
      <c r="F70" s="37"/>
      <c r="G70" s="37"/>
      <c r="H70" s="37"/>
      <c r="I70" s="37"/>
      <c r="J70" s="37"/>
      <c r="K70" s="37"/>
      <c r="L70" s="37"/>
      <c r="M70" s="143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168" t="str">
        <f>E7</f>
        <v xml:space="preserve">Výsadba LBC Žerotín, LBK10 a IP24 v  k.ú. Měnín</v>
      </c>
      <c r="F71" s="29"/>
      <c r="G71" s="29"/>
      <c r="H71" s="29"/>
      <c r="I71" s="37"/>
      <c r="J71" s="37"/>
      <c r="K71" s="37"/>
      <c r="L71" s="37"/>
      <c r="M71" s="143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122</v>
      </c>
      <c r="D72" s="37"/>
      <c r="E72" s="37"/>
      <c r="F72" s="37"/>
      <c r="G72" s="37"/>
      <c r="H72" s="37"/>
      <c r="I72" s="37"/>
      <c r="J72" s="37"/>
      <c r="K72" s="37"/>
      <c r="L72" s="37"/>
      <c r="M72" s="143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66" t="str">
        <f>E9</f>
        <v>SO-04 - Biocentrum LBC Žerotín</v>
      </c>
      <c r="F73" s="37"/>
      <c r="G73" s="37"/>
      <c r="H73" s="37"/>
      <c r="I73" s="37"/>
      <c r="J73" s="37"/>
      <c r="K73" s="37"/>
      <c r="L73" s="37"/>
      <c r="M73" s="14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14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22</v>
      </c>
      <c r="D75" s="37"/>
      <c r="E75" s="37"/>
      <c r="F75" s="24" t="str">
        <f>F12</f>
        <v>k.ú. Měnín</v>
      </c>
      <c r="G75" s="37"/>
      <c r="H75" s="37"/>
      <c r="I75" s="29" t="s">
        <v>24</v>
      </c>
      <c r="J75" s="69" t="str">
        <f>IF(J12="","",J12)</f>
        <v>8. 7. 2025</v>
      </c>
      <c r="K75" s="37"/>
      <c r="L75" s="37"/>
      <c r="M75" s="14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14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25.65" customHeight="1">
      <c r="A77" s="35"/>
      <c r="B77" s="36"/>
      <c r="C77" s="29" t="s">
        <v>26</v>
      </c>
      <c r="D77" s="37"/>
      <c r="E77" s="37"/>
      <c r="F77" s="24" t="str">
        <f>E15</f>
        <v>ČR-Státní pozemkový úřad</v>
      </c>
      <c r="G77" s="37"/>
      <c r="H77" s="37"/>
      <c r="I77" s="29" t="s">
        <v>33</v>
      </c>
      <c r="J77" s="33" t="str">
        <f>E21</f>
        <v>Agroprojekt PSO s.r.o.</v>
      </c>
      <c r="K77" s="37"/>
      <c r="L77" s="37"/>
      <c r="M77" s="14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25.65" customHeight="1">
      <c r="A78" s="35"/>
      <c r="B78" s="36"/>
      <c r="C78" s="29" t="s">
        <v>31</v>
      </c>
      <c r="D78" s="37"/>
      <c r="E78" s="37"/>
      <c r="F78" s="24" t="str">
        <f>IF(E18="","",E18)</f>
        <v>Vyplň údaj</v>
      </c>
      <c r="G78" s="37"/>
      <c r="H78" s="37"/>
      <c r="I78" s="29" t="s">
        <v>36</v>
      </c>
      <c r="J78" s="33" t="str">
        <f>E24</f>
        <v>Agroprojekt PSO s.r.o.</v>
      </c>
      <c r="K78" s="37"/>
      <c r="L78" s="37"/>
      <c r="M78" s="14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0.32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14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9" customFormat="1" ht="29.28" customHeight="1">
      <c r="A80" s="173"/>
      <c r="B80" s="174"/>
      <c r="C80" s="175" t="s">
        <v>133</v>
      </c>
      <c r="D80" s="176" t="s">
        <v>58</v>
      </c>
      <c r="E80" s="176" t="s">
        <v>54</v>
      </c>
      <c r="F80" s="176" t="s">
        <v>55</v>
      </c>
      <c r="G80" s="176" t="s">
        <v>134</v>
      </c>
      <c r="H80" s="176" t="s">
        <v>135</v>
      </c>
      <c r="I80" s="176" t="s">
        <v>136</v>
      </c>
      <c r="J80" s="176" t="s">
        <v>137</v>
      </c>
      <c r="K80" s="176" t="s">
        <v>130</v>
      </c>
      <c r="L80" s="177" t="s">
        <v>138</v>
      </c>
      <c r="M80" s="178"/>
      <c r="N80" s="89" t="s">
        <v>20</v>
      </c>
      <c r="O80" s="90" t="s">
        <v>43</v>
      </c>
      <c r="P80" s="90" t="s">
        <v>139</v>
      </c>
      <c r="Q80" s="90" t="s">
        <v>140</v>
      </c>
      <c r="R80" s="90" t="s">
        <v>141</v>
      </c>
      <c r="S80" s="90" t="s">
        <v>142</v>
      </c>
      <c r="T80" s="90" t="s">
        <v>143</v>
      </c>
      <c r="U80" s="90" t="s">
        <v>144</v>
      </c>
      <c r="V80" s="90" t="s">
        <v>145</v>
      </c>
      <c r="W80" s="90" t="s">
        <v>146</v>
      </c>
      <c r="X80" s="91" t="s">
        <v>147</v>
      </c>
      <c r="Y80" s="173"/>
      <c r="Z80" s="173"/>
      <c r="AA80" s="173"/>
      <c r="AB80" s="173"/>
      <c r="AC80" s="173"/>
      <c r="AD80" s="173"/>
      <c r="AE80" s="173"/>
    </row>
    <row r="81" s="2" customFormat="1" ht="22.8" customHeight="1">
      <c r="A81" s="35"/>
      <c r="B81" s="36"/>
      <c r="C81" s="96" t="s">
        <v>148</v>
      </c>
      <c r="D81" s="37"/>
      <c r="E81" s="37"/>
      <c r="F81" s="37"/>
      <c r="G81" s="37"/>
      <c r="H81" s="37"/>
      <c r="I81" s="37"/>
      <c r="J81" s="37"/>
      <c r="K81" s="179">
        <f>BK81</f>
        <v>0</v>
      </c>
      <c r="L81" s="37"/>
      <c r="M81" s="41"/>
      <c r="N81" s="92"/>
      <c r="O81" s="180"/>
      <c r="P81" s="93"/>
      <c r="Q81" s="181">
        <f>SUM(Q82:Q194)</f>
        <v>0</v>
      </c>
      <c r="R81" s="181">
        <f>SUM(R82:R194)</f>
        <v>0</v>
      </c>
      <c r="S81" s="93"/>
      <c r="T81" s="182">
        <f>SUM(T82:T194)</f>
        <v>0</v>
      </c>
      <c r="U81" s="93"/>
      <c r="V81" s="182">
        <f>SUM(V82:V194)</f>
        <v>114.1217346</v>
      </c>
      <c r="W81" s="93"/>
      <c r="X81" s="183">
        <f>SUM(X82:X194)</f>
        <v>0</v>
      </c>
      <c r="Y81" s="35"/>
      <c r="Z81" s="35"/>
      <c r="AA81" s="35"/>
      <c r="AB81" s="35"/>
      <c r="AC81" s="35"/>
      <c r="AD81" s="35"/>
      <c r="AE81" s="35"/>
      <c r="AT81" s="14" t="s">
        <v>74</v>
      </c>
      <c r="AU81" s="14" t="s">
        <v>131</v>
      </c>
      <c r="BK81" s="184">
        <f>SUM(BK82:BK194)</f>
        <v>0</v>
      </c>
    </row>
    <row r="82" s="2" customFormat="1" ht="49.05" customHeight="1">
      <c r="A82" s="35"/>
      <c r="B82" s="36"/>
      <c r="C82" s="185" t="s">
        <v>82</v>
      </c>
      <c r="D82" s="185" t="s">
        <v>149</v>
      </c>
      <c r="E82" s="186" t="s">
        <v>150</v>
      </c>
      <c r="F82" s="187" t="s">
        <v>151</v>
      </c>
      <c r="G82" s="188" t="s">
        <v>152</v>
      </c>
      <c r="H82" s="189">
        <v>29950</v>
      </c>
      <c r="I82" s="190"/>
      <c r="J82" s="190"/>
      <c r="K82" s="191">
        <f>ROUND(P82*H82,2)</f>
        <v>0</v>
      </c>
      <c r="L82" s="187" t="s">
        <v>153</v>
      </c>
      <c r="M82" s="41"/>
      <c r="N82" s="192" t="s">
        <v>20</v>
      </c>
      <c r="O82" s="193" t="s">
        <v>44</v>
      </c>
      <c r="P82" s="194">
        <f>I82+J82</f>
        <v>0</v>
      </c>
      <c r="Q82" s="194">
        <f>ROUND(I82*H82,2)</f>
        <v>0</v>
      </c>
      <c r="R82" s="194">
        <f>ROUND(J82*H82,2)</f>
        <v>0</v>
      </c>
      <c r="S82" s="81"/>
      <c r="T82" s="195">
        <f>S82*H82</f>
        <v>0</v>
      </c>
      <c r="U82" s="195">
        <v>2.9999999999999999E-07</v>
      </c>
      <c r="V82" s="195">
        <f>U82*H82</f>
        <v>0.0089849999999999999</v>
      </c>
      <c r="W82" s="195">
        <v>0</v>
      </c>
      <c r="X82" s="196">
        <f>W82*H82</f>
        <v>0</v>
      </c>
      <c r="Y82" s="35"/>
      <c r="Z82" s="35"/>
      <c r="AA82" s="35"/>
      <c r="AB82" s="35"/>
      <c r="AC82" s="35"/>
      <c r="AD82" s="35"/>
      <c r="AE82" s="35"/>
      <c r="AR82" s="197" t="s">
        <v>154</v>
      </c>
      <c r="AT82" s="197" t="s">
        <v>149</v>
      </c>
      <c r="AU82" s="197" t="s">
        <v>75</v>
      </c>
      <c r="AY82" s="14" t="s">
        <v>155</v>
      </c>
      <c r="BE82" s="198">
        <f>IF(O82="základní",K82,0)</f>
        <v>0</v>
      </c>
      <c r="BF82" s="198">
        <f>IF(O82="snížená",K82,0)</f>
        <v>0</v>
      </c>
      <c r="BG82" s="198">
        <f>IF(O82="zákl. přenesená",K82,0)</f>
        <v>0</v>
      </c>
      <c r="BH82" s="198">
        <f>IF(O82="sníž. přenesená",K82,0)</f>
        <v>0</v>
      </c>
      <c r="BI82" s="198">
        <f>IF(O82="nulová",K82,0)</f>
        <v>0</v>
      </c>
      <c r="BJ82" s="14" t="s">
        <v>82</v>
      </c>
      <c r="BK82" s="198">
        <f>ROUND(P82*H82,2)</f>
        <v>0</v>
      </c>
      <c r="BL82" s="14" t="s">
        <v>154</v>
      </c>
      <c r="BM82" s="197" t="s">
        <v>834</v>
      </c>
    </row>
    <row r="83" s="2" customFormat="1">
      <c r="A83" s="35"/>
      <c r="B83" s="36"/>
      <c r="C83" s="37"/>
      <c r="D83" s="199" t="s">
        <v>157</v>
      </c>
      <c r="E83" s="37"/>
      <c r="F83" s="200" t="s">
        <v>158</v>
      </c>
      <c r="G83" s="37"/>
      <c r="H83" s="37"/>
      <c r="I83" s="201"/>
      <c r="J83" s="201"/>
      <c r="K83" s="37"/>
      <c r="L83" s="37"/>
      <c r="M83" s="41"/>
      <c r="N83" s="202"/>
      <c r="O83" s="203"/>
      <c r="P83" s="81"/>
      <c r="Q83" s="81"/>
      <c r="R83" s="81"/>
      <c r="S83" s="81"/>
      <c r="T83" s="81"/>
      <c r="U83" s="81"/>
      <c r="V83" s="81"/>
      <c r="W83" s="81"/>
      <c r="X83" s="82"/>
      <c r="Y83" s="35"/>
      <c r="Z83" s="35"/>
      <c r="AA83" s="35"/>
      <c r="AB83" s="35"/>
      <c r="AC83" s="35"/>
      <c r="AD83" s="35"/>
      <c r="AE83" s="35"/>
      <c r="AT83" s="14" t="s">
        <v>157</v>
      </c>
      <c r="AU83" s="14" t="s">
        <v>75</v>
      </c>
    </row>
    <row r="84" s="2" customFormat="1" ht="24.15" customHeight="1">
      <c r="A84" s="35"/>
      <c r="B84" s="36"/>
      <c r="C84" s="185" t="s">
        <v>84</v>
      </c>
      <c r="D84" s="185" t="s">
        <v>149</v>
      </c>
      <c r="E84" s="186" t="s">
        <v>159</v>
      </c>
      <c r="F84" s="187" t="s">
        <v>160</v>
      </c>
      <c r="G84" s="188" t="s">
        <v>152</v>
      </c>
      <c r="H84" s="189">
        <v>29950</v>
      </c>
      <c r="I84" s="190"/>
      <c r="J84" s="190"/>
      <c r="K84" s="191">
        <f>ROUND(P84*H84,2)</f>
        <v>0</v>
      </c>
      <c r="L84" s="187" t="s">
        <v>161</v>
      </c>
      <c r="M84" s="41"/>
      <c r="N84" s="192" t="s">
        <v>20</v>
      </c>
      <c r="O84" s="193" t="s">
        <v>44</v>
      </c>
      <c r="P84" s="194">
        <f>I84+J84</f>
        <v>0</v>
      </c>
      <c r="Q84" s="194">
        <f>ROUND(I84*H84,2)</f>
        <v>0</v>
      </c>
      <c r="R84" s="194">
        <f>ROUND(J84*H84,2)</f>
        <v>0</v>
      </c>
      <c r="S84" s="81"/>
      <c r="T84" s="195">
        <f>S84*H84</f>
        <v>0</v>
      </c>
      <c r="U84" s="195">
        <v>0</v>
      </c>
      <c r="V84" s="195">
        <f>U84*H84</f>
        <v>0</v>
      </c>
      <c r="W84" s="195">
        <v>0</v>
      </c>
      <c r="X84" s="196">
        <f>W84*H84</f>
        <v>0</v>
      </c>
      <c r="Y84" s="35"/>
      <c r="Z84" s="35"/>
      <c r="AA84" s="35"/>
      <c r="AB84" s="35"/>
      <c r="AC84" s="35"/>
      <c r="AD84" s="35"/>
      <c r="AE84" s="35"/>
      <c r="AR84" s="197" t="s">
        <v>154</v>
      </c>
      <c r="AT84" s="197" t="s">
        <v>149</v>
      </c>
      <c r="AU84" s="197" t="s">
        <v>75</v>
      </c>
      <c r="AY84" s="14" t="s">
        <v>155</v>
      </c>
      <c r="BE84" s="198">
        <f>IF(O84="základní",K84,0)</f>
        <v>0</v>
      </c>
      <c r="BF84" s="198">
        <f>IF(O84="snížená",K84,0)</f>
        <v>0</v>
      </c>
      <c r="BG84" s="198">
        <f>IF(O84="zákl. přenesená",K84,0)</f>
        <v>0</v>
      </c>
      <c r="BH84" s="198">
        <f>IF(O84="sníž. přenesená",K84,0)</f>
        <v>0</v>
      </c>
      <c r="BI84" s="198">
        <f>IF(O84="nulová",K84,0)</f>
        <v>0</v>
      </c>
      <c r="BJ84" s="14" t="s">
        <v>82</v>
      </c>
      <c r="BK84" s="198">
        <f>ROUND(P84*H84,2)</f>
        <v>0</v>
      </c>
      <c r="BL84" s="14" t="s">
        <v>154</v>
      </c>
      <c r="BM84" s="197" t="s">
        <v>835</v>
      </c>
    </row>
    <row r="85" s="2" customFormat="1">
      <c r="A85" s="35"/>
      <c r="B85" s="36"/>
      <c r="C85" s="37"/>
      <c r="D85" s="199" t="s">
        <v>157</v>
      </c>
      <c r="E85" s="37"/>
      <c r="F85" s="200" t="s">
        <v>163</v>
      </c>
      <c r="G85" s="37"/>
      <c r="H85" s="37"/>
      <c r="I85" s="201"/>
      <c r="J85" s="201"/>
      <c r="K85" s="37"/>
      <c r="L85" s="37"/>
      <c r="M85" s="41"/>
      <c r="N85" s="202"/>
      <c r="O85" s="203"/>
      <c r="P85" s="81"/>
      <c r="Q85" s="81"/>
      <c r="R85" s="81"/>
      <c r="S85" s="81"/>
      <c r="T85" s="81"/>
      <c r="U85" s="81"/>
      <c r="V85" s="81"/>
      <c r="W85" s="81"/>
      <c r="X85" s="82"/>
      <c r="Y85" s="35"/>
      <c r="Z85" s="35"/>
      <c r="AA85" s="35"/>
      <c r="AB85" s="35"/>
      <c r="AC85" s="35"/>
      <c r="AD85" s="35"/>
      <c r="AE85" s="35"/>
      <c r="AT85" s="14" t="s">
        <v>157</v>
      </c>
      <c r="AU85" s="14" t="s">
        <v>75</v>
      </c>
    </row>
    <row r="86" s="2" customFormat="1" ht="24.15" customHeight="1">
      <c r="A86" s="35"/>
      <c r="B86" s="36"/>
      <c r="C86" s="185" t="s">
        <v>164</v>
      </c>
      <c r="D86" s="185" t="s">
        <v>149</v>
      </c>
      <c r="E86" s="186" t="s">
        <v>165</v>
      </c>
      <c r="F86" s="187" t="s">
        <v>166</v>
      </c>
      <c r="G86" s="188" t="s">
        <v>152</v>
      </c>
      <c r="H86" s="189">
        <v>29950</v>
      </c>
      <c r="I86" s="190"/>
      <c r="J86" s="190"/>
      <c r="K86" s="191">
        <f>ROUND(P86*H86,2)</f>
        <v>0</v>
      </c>
      <c r="L86" s="187" t="s">
        <v>161</v>
      </c>
      <c r="M86" s="41"/>
      <c r="N86" s="192" t="s">
        <v>20</v>
      </c>
      <c r="O86" s="193" t="s">
        <v>44</v>
      </c>
      <c r="P86" s="194">
        <f>I86+J86</f>
        <v>0</v>
      </c>
      <c r="Q86" s="194">
        <f>ROUND(I86*H86,2)</f>
        <v>0</v>
      </c>
      <c r="R86" s="194">
        <f>ROUND(J86*H86,2)</f>
        <v>0</v>
      </c>
      <c r="S86" s="81"/>
      <c r="T86" s="195">
        <f>S86*H86</f>
        <v>0</v>
      </c>
      <c r="U86" s="195">
        <v>0</v>
      </c>
      <c r="V86" s="195">
        <f>U86*H86</f>
        <v>0</v>
      </c>
      <c r="W86" s="195">
        <v>0</v>
      </c>
      <c r="X86" s="196">
        <f>W86*H86</f>
        <v>0</v>
      </c>
      <c r="Y86" s="35"/>
      <c r="Z86" s="35"/>
      <c r="AA86" s="35"/>
      <c r="AB86" s="35"/>
      <c r="AC86" s="35"/>
      <c r="AD86" s="35"/>
      <c r="AE86" s="35"/>
      <c r="AR86" s="197" t="s">
        <v>154</v>
      </c>
      <c r="AT86" s="197" t="s">
        <v>149</v>
      </c>
      <c r="AU86" s="197" t="s">
        <v>75</v>
      </c>
      <c r="AY86" s="14" t="s">
        <v>155</v>
      </c>
      <c r="BE86" s="198">
        <f>IF(O86="základní",K86,0)</f>
        <v>0</v>
      </c>
      <c r="BF86" s="198">
        <f>IF(O86="snížená",K86,0)</f>
        <v>0</v>
      </c>
      <c r="BG86" s="198">
        <f>IF(O86="zákl. přenesená",K86,0)</f>
        <v>0</v>
      </c>
      <c r="BH86" s="198">
        <f>IF(O86="sníž. přenesená",K86,0)</f>
        <v>0</v>
      </c>
      <c r="BI86" s="198">
        <f>IF(O86="nulová",K86,0)</f>
        <v>0</v>
      </c>
      <c r="BJ86" s="14" t="s">
        <v>82</v>
      </c>
      <c r="BK86" s="198">
        <f>ROUND(P86*H86,2)</f>
        <v>0</v>
      </c>
      <c r="BL86" s="14" t="s">
        <v>154</v>
      </c>
      <c r="BM86" s="197" t="s">
        <v>836</v>
      </c>
    </row>
    <row r="87" s="2" customFormat="1">
      <c r="A87" s="35"/>
      <c r="B87" s="36"/>
      <c r="C87" s="37"/>
      <c r="D87" s="199" t="s">
        <v>157</v>
      </c>
      <c r="E87" s="37"/>
      <c r="F87" s="200" t="s">
        <v>168</v>
      </c>
      <c r="G87" s="37"/>
      <c r="H87" s="37"/>
      <c r="I87" s="201"/>
      <c r="J87" s="201"/>
      <c r="K87" s="37"/>
      <c r="L87" s="37"/>
      <c r="M87" s="41"/>
      <c r="N87" s="202"/>
      <c r="O87" s="203"/>
      <c r="P87" s="81"/>
      <c r="Q87" s="81"/>
      <c r="R87" s="81"/>
      <c r="S87" s="81"/>
      <c r="T87" s="81"/>
      <c r="U87" s="81"/>
      <c r="V87" s="81"/>
      <c r="W87" s="81"/>
      <c r="X87" s="82"/>
      <c r="Y87" s="35"/>
      <c r="Z87" s="35"/>
      <c r="AA87" s="35"/>
      <c r="AB87" s="35"/>
      <c r="AC87" s="35"/>
      <c r="AD87" s="35"/>
      <c r="AE87" s="35"/>
      <c r="AT87" s="14" t="s">
        <v>157</v>
      </c>
      <c r="AU87" s="14" t="s">
        <v>75</v>
      </c>
    </row>
    <row r="88" s="2" customFormat="1">
      <c r="A88" s="35"/>
      <c r="B88" s="36"/>
      <c r="C88" s="185" t="s">
        <v>154</v>
      </c>
      <c r="D88" s="185" t="s">
        <v>149</v>
      </c>
      <c r="E88" s="186" t="s">
        <v>169</v>
      </c>
      <c r="F88" s="187" t="s">
        <v>170</v>
      </c>
      <c r="G88" s="188" t="s">
        <v>152</v>
      </c>
      <c r="H88" s="189">
        <v>29950</v>
      </c>
      <c r="I88" s="190"/>
      <c r="J88" s="190"/>
      <c r="K88" s="191">
        <f>ROUND(P88*H88,2)</f>
        <v>0</v>
      </c>
      <c r="L88" s="187" t="s">
        <v>161</v>
      </c>
      <c r="M88" s="41"/>
      <c r="N88" s="192" t="s">
        <v>20</v>
      </c>
      <c r="O88" s="193" t="s">
        <v>44</v>
      </c>
      <c r="P88" s="194">
        <f>I88+J88</f>
        <v>0</v>
      </c>
      <c r="Q88" s="194">
        <f>ROUND(I88*H88,2)</f>
        <v>0</v>
      </c>
      <c r="R88" s="194">
        <f>ROUND(J88*H88,2)</f>
        <v>0</v>
      </c>
      <c r="S88" s="81"/>
      <c r="T88" s="195">
        <f>S88*H88</f>
        <v>0</v>
      </c>
      <c r="U88" s="195">
        <v>0</v>
      </c>
      <c r="V88" s="195">
        <f>U88*H88</f>
        <v>0</v>
      </c>
      <c r="W88" s="195">
        <v>0</v>
      </c>
      <c r="X88" s="196">
        <f>W88*H88</f>
        <v>0</v>
      </c>
      <c r="Y88" s="35"/>
      <c r="Z88" s="35"/>
      <c r="AA88" s="35"/>
      <c r="AB88" s="35"/>
      <c r="AC88" s="35"/>
      <c r="AD88" s="35"/>
      <c r="AE88" s="35"/>
      <c r="AR88" s="197" t="s">
        <v>154</v>
      </c>
      <c r="AT88" s="197" t="s">
        <v>149</v>
      </c>
      <c r="AU88" s="197" t="s">
        <v>75</v>
      </c>
      <c r="AY88" s="14" t="s">
        <v>155</v>
      </c>
      <c r="BE88" s="198">
        <f>IF(O88="základní",K88,0)</f>
        <v>0</v>
      </c>
      <c r="BF88" s="198">
        <f>IF(O88="snížená",K88,0)</f>
        <v>0</v>
      </c>
      <c r="BG88" s="198">
        <f>IF(O88="zákl. přenesená",K88,0)</f>
        <v>0</v>
      </c>
      <c r="BH88" s="198">
        <f>IF(O88="sníž. přenesená",K88,0)</f>
        <v>0</v>
      </c>
      <c r="BI88" s="198">
        <f>IF(O88="nulová",K88,0)</f>
        <v>0</v>
      </c>
      <c r="BJ88" s="14" t="s">
        <v>82</v>
      </c>
      <c r="BK88" s="198">
        <f>ROUND(P88*H88,2)</f>
        <v>0</v>
      </c>
      <c r="BL88" s="14" t="s">
        <v>154</v>
      </c>
      <c r="BM88" s="197" t="s">
        <v>837</v>
      </c>
    </row>
    <row r="89" s="2" customFormat="1">
      <c r="A89" s="35"/>
      <c r="B89" s="36"/>
      <c r="C89" s="37"/>
      <c r="D89" s="199" t="s">
        <v>157</v>
      </c>
      <c r="E89" s="37"/>
      <c r="F89" s="200" t="s">
        <v>172</v>
      </c>
      <c r="G89" s="37"/>
      <c r="H89" s="37"/>
      <c r="I89" s="201"/>
      <c r="J89" s="201"/>
      <c r="K89" s="37"/>
      <c r="L89" s="37"/>
      <c r="M89" s="41"/>
      <c r="N89" s="202"/>
      <c r="O89" s="203"/>
      <c r="P89" s="81"/>
      <c r="Q89" s="81"/>
      <c r="R89" s="81"/>
      <c r="S89" s="81"/>
      <c r="T89" s="81"/>
      <c r="U89" s="81"/>
      <c r="V89" s="81"/>
      <c r="W89" s="81"/>
      <c r="X89" s="82"/>
      <c r="Y89" s="35"/>
      <c r="Z89" s="35"/>
      <c r="AA89" s="35"/>
      <c r="AB89" s="35"/>
      <c r="AC89" s="35"/>
      <c r="AD89" s="35"/>
      <c r="AE89" s="35"/>
      <c r="AT89" s="14" t="s">
        <v>157</v>
      </c>
      <c r="AU89" s="14" t="s">
        <v>75</v>
      </c>
    </row>
    <row r="90" s="2" customFormat="1" ht="37.8" customHeight="1">
      <c r="A90" s="35"/>
      <c r="B90" s="36"/>
      <c r="C90" s="185" t="s">
        <v>173</v>
      </c>
      <c r="D90" s="185" t="s">
        <v>149</v>
      </c>
      <c r="E90" s="186" t="s">
        <v>174</v>
      </c>
      <c r="F90" s="187" t="s">
        <v>175</v>
      </c>
      <c r="G90" s="188" t="s">
        <v>152</v>
      </c>
      <c r="H90" s="189">
        <v>29950</v>
      </c>
      <c r="I90" s="190"/>
      <c r="J90" s="190"/>
      <c r="K90" s="191">
        <f>ROUND(P90*H90,2)</f>
        <v>0</v>
      </c>
      <c r="L90" s="187" t="s">
        <v>161</v>
      </c>
      <c r="M90" s="41"/>
      <c r="N90" s="192" t="s">
        <v>20</v>
      </c>
      <c r="O90" s="193" t="s">
        <v>44</v>
      </c>
      <c r="P90" s="194">
        <f>I90+J90</f>
        <v>0</v>
      </c>
      <c r="Q90" s="194">
        <f>ROUND(I90*H90,2)</f>
        <v>0</v>
      </c>
      <c r="R90" s="194">
        <f>ROUND(J90*H90,2)</f>
        <v>0</v>
      </c>
      <c r="S90" s="81"/>
      <c r="T90" s="195">
        <f>S90*H90</f>
        <v>0</v>
      </c>
      <c r="U90" s="195">
        <v>0</v>
      </c>
      <c r="V90" s="195">
        <f>U90*H90</f>
        <v>0</v>
      </c>
      <c r="W90" s="195">
        <v>0</v>
      </c>
      <c r="X90" s="196">
        <f>W90*H90</f>
        <v>0</v>
      </c>
      <c r="Y90" s="35"/>
      <c r="Z90" s="35"/>
      <c r="AA90" s="35"/>
      <c r="AB90" s="35"/>
      <c r="AC90" s="35"/>
      <c r="AD90" s="35"/>
      <c r="AE90" s="35"/>
      <c r="AR90" s="197" t="s">
        <v>154</v>
      </c>
      <c r="AT90" s="197" t="s">
        <v>149</v>
      </c>
      <c r="AU90" s="197" t="s">
        <v>75</v>
      </c>
      <c r="AY90" s="14" t="s">
        <v>155</v>
      </c>
      <c r="BE90" s="198">
        <f>IF(O90="základní",K90,0)</f>
        <v>0</v>
      </c>
      <c r="BF90" s="198">
        <f>IF(O90="snížená",K90,0)</f>
        <v>0</v>
      </c>
      <c r="BG90" s="198">
        <f>IF(O90="zákl. přenesená",K90,0)</f>
        <v>0</v>
      </c>
      <c r="BH90" s="198">
        <f>IF(O90="sníž. přenesená",K90,0)</f>
        <v>0</v>
      </c>
      <c r="BI90" s="198">
        <f>IF(O90="nulová",K90,0)</f>
        <v>0</v>
      </c>
      <c r="BJ90" s="14" t="s">
        <v>82</v>
      </c>
      <c r="BK90" s="198">
        <f>ROUND(P90*H90,2)</f>
        <v>0</v>
      </c>
      <c r="BL90" s="14" t="s">
        <v>154</v>
      </c>
      <c r="BM90" s="197" t="s">
        <v>838</v>
      </c>
    </row>
    <row r="91" s="2" customFormat="1">
      <c r="A91" s="35"/>
      <c r="B91" s="36"/>
      <c r="C91" s="37"/>
      <c r="D91" s="199" t="s">
        <v>157</v>
      </c>
      <c r="E91" s="37"/>
      <c r="F91" s="200" t="s">
        <v>177</v>
      </c>
      <c r="G91" s="37"/>
      <c r="H91" s="37"/>
      <c r="I91" s="201"/>
      <c r="J91" s="201"/>
      <c r="K91" s="37"/>
      <c r="L91" s="37"/>
      <c r="M91" s="41"/>
      <c r="N91" s="202"/>
      <c r="O91" s="203"/>
      <c r="P91" s="81"/>
      <c r="Q91" s="81"/>
      <c r="R91" s="81"/>
      <c r="S91" s="81"/>
      <c r="T91" s="81"/>
      <c r="U91" s="81"/>
      <c r="V91" s="81"/>
      <c r="W91" s="81"/>
      <c r="X91" s="82"/>
      <c r="Y91" s="35"/>
      <c r="Z91" s="35"/>
      <c r="AA91" s="35"/>
      <c r="AB91" s="35"/>
      <c r="AC91" s="35"/>
      <c r="AD91" s="35"/>
      <c r="AE91" s="35"/>
      <c r="AT91" s="14" t="s">
        <v>157</v>
      </c>
      <c r="AU91" s="14" t="s">
        <v>75</v>
      </c>
    </row>
    <row r="92" s="10" customFormat="1">
      <c r="A92" s="10"/>
      <c r="B92" s="214"/>
      <c r="C92" s="215"/>
      <c r="D92" s="216" t="s">
        <v>185</v>
      </c>
      <c r="E92" s="217" t="s">
        <v>20</v>
      </c>
      <c r="F92" s="218" t="s">
        <v>839</v>
      </c>
      <c r="G92" s="215"/>
      <c r="H92" s="219">
        <v>19762</v>
      </c>
      <c r="I92" s="220"/>
      <c r="J92" s="220"/>
      <c r="K92" s="215"/>
      <c r="L92" s="215"/>
      <c r="M92" s="221"/>
      <c r="N92" s="222"/>
      <c r="O92" s="223"/>
      <c r="P92" s="223"/>
      <c r="Q92" s="223"/>
      <c r="R92" s="223"/>
      <c r="S92" s="223"/>
      <c r="T92" s="223"/>
      <c r="U92" s="223"/>
      <c r="V92" s="223"/>
      <c r="W92" s="223"/>
      <c r="X92" s="224"/>
      <c r="Y92" s="10"/>
      <c r="Z92" s="10"/>
      <c r="AA92" s="10"/>
      <c r="AB92" s="10"/>
      <c r="AC92" s="10"/>
      <c r="AD92" s="10"/>
      <c r="AE92" s="10"/>
      <c r="AT92" s="225" t="s">
        <v>185</v>
      </c>
      <c r="AU92" s="225" t="s">
        <v>75</v>
      </c>
      <c r="AV92" s="10" t="s">
        <v>84</v>
      </c>
      <c r="AW92" s="10" t="s">
        <v>5</v>
      </c>
      <c r="AX92" s="10" t="s">
        <v>75</v>
      </c>
      <c r="AY92" s="225" t="s">
        <v>155</v>
      </c>
    </row>
    <row r="93" s="10" customFormat="1">
      <c r="A93" s="10"/>
      <c r="B93" s="214"/>
      <c r="C93" s="215"/>
      <c r="D93" s="216" t="s">
        <v>185</v>
      </c>
      <c r="E93" s="217" t="s">
        <v>20</v>
      </c>
      <c r="F93" s="218" t="s">
        <v>840</v>
      </c>
      <c r="G93" s="215"/>
      <c r="H93" s="219">
        <v>10188</v>
      </c>
      <c r="I93" s="220"/>
      <c r="J93" s="220"/>
      <c r="K93" s="215"/>
      <c r="L93" s="215"/>
      <c r="M93" s="221"/>
      <c r="N93" s="222"/>
      <c r="O93" s="223"/>
      <c r="P93" s="223"/>
      <c r="Q93" s="223"/>
      <c r="R93" s="223"/>
      <c r="S93" s="223"/>
      <c r="T93" s="223"/>
      <c r="U93" s="223"/>
      <c r="V93" s="223"/>
      <c r="W93" s="223"/>
      <c r="X93" s="224"/>
      <c r="Y93" s="10"/>
      <c r="Z93" s="10"/>
      <c r="AA93" s="10"/>
      <c r="AB93" s="10"/>
      <c r="AC93" s="10"/>
      <c r="AD93" s="10"/>
      <c r="AE93" s="10"/>
      <c r="AT93" s="225" t="s">
        <v>185</v>
      </c>
      <c r="AU93" s="225" t="s">
        <v>75</v>
      </c>
      <c r="AV93" s="10" t="s">
        <v>84</v>
      </c>
      <c r="AW93" s="10" t="s">
        <v>5</v>
      </c>
      <c r="AX93" s="10" t="s">
        <v>75</v>
      </c>
      <c r="AY93" s="225" t="s">
        <v>155</v>
      </c>
    </row>
    <row r="94" s="11" customFormat="1">
      <c r="A94" s="11"/>
      <c r="B94" s="226"/>
      <c r="C94" s="227"/>
      <c r="D94" s="216" t="s">
        <v>185</v>
      </c>
      <c r="E94" s="228" t="s">
        <v>20</v>
      </c>
      <c r="F94" s="229" t="s">
        <v>193</v>
      </c>
      <c r="G94" s="227"/>
      <c r="H94" s="230">
        <v>29950</v>
      </c>
      <c r="I94" s="231"/>
      <c r="J94" s="231"/>
      <c r="K94" s="227"/>
      <c r="L94" s="227"/>
      <c r="M94" s="232"/>
      <c r="N94" s="233"/>
      <c r="O94" s="234"/>
      <c r="P94" s="234"/>
      <c r="Q94" s="234"/>
      <c r="R94" s="234"/>
      <c r="S94" s="234"/>
      <c r="T94" s="234"/>
      <c r="U94" s="234"/>
      <c r="V94" s="234"/>
      <c r="W94" s="234"/>
      <c r="X94" s="235"/>
      <c r="Y94" s="11"/>
      <c r="Z94" s="11"/>
      <c r="AA94" s="11"/>
      <c r="AB94" s="11"/>
      <c r="AC94" s="11"/>
      <c r="AD94" s="11"/>
      <c r="AE94" s="11"/>
      <c r="AT94" s="236" t="s">
        <v>185</v>
      </c>
      <c r="AU94" s="236" t="s">
        <v>75</v>
      </c>
      <c r="AV94" s="11" t="s">
        <v>154</v>
      </c>
      <c r="AW94" s="11" t="s">
        <v>5</v>
      </c>
      <c r="AX94" s="11" t="s">
        <v>82</v>
      </c>
      <c r="AY94" s="236" t="s">
        <v>155</v>
      </c>
    </row>
    <row r="95" s="2" customFormat="1" ht="24.15" customHeight="1">
      <c r="A95" s="35"/>
      <c r="B95" s="36"/>
      <c r="C95" s="204" t="s">
        <v>178</v>
      </c>
      <c r="D95" s="204" t="s">
        <v>179</v>
      </c>
      <c r="E95" s="205" t="s">
        <v>180</v>
      </c>
      <c r="F95" s="206" t="s">
        <v>181</v>
      </c>
      <c r="G95" s="207" t="s">
        <v>182</v>
      </c>
      <c r="H95" s="208">
        <v>494.05000000000001</v>
      </c>
      <c r="I95" s="209"/>
      <c r="J95" s="210"/>
      <c r="K95" s="211">
        <f>ROUND(P95*H95,2)</f>
        <v>0</v>
      </c>
      <c r="L95" s="206" t="s">
        <v>161</v>
      </c>
      <c r="M95" s="212"/>
      <c r="N95" s="213" t="s">
        <v>20</v>
      </c>
      <c r="O95" s="193" t="s">
        <v>44</v>
      </c>
      <c r="P95" s="194">
        <f>I95+J95</f>
        <v>0</v>
      </c>
      <c r="Q95" s="194">
        <f>ROUND(I95*H95,2)</f>
        <v>0</v>
      </c>
      <c r="R95" s="194">
        <f>ROUND(J95*H95,2)</f>
        <v>0</v>
      </c>
      <c r="S95" s="81"/>
      <c r="T95" s="195">
        <f>S95*H95</f>
        <v>0</v>
      </c>
      <c r="U95" s="195">
        <v>0.001</v>
      </c>
      <c r="V95" s="195">
        <f>U95*H95</f>
        <v>0.49405000000000004</v>
      </c>
      <c r="W95" s="195">
        <v>0</v>
      </c>
      <c r="X95" s="196">
        <f>W95*H95</f>
        <v>0</v>
      </c>
      <c r="Y95" s="35"/>
      <c r="Z95" s="35"/>
      <c r="AA95" s="35"/>
      <c r="AB95" s="35"/>
      <c r="AC95" s="35"/>
      <c r="AD95" s="35"/>
      <c r="AE95" s="35"/>
      <c r="AR95" s="197" t="s">
        <v>183</v>
      </c>
      <c r="AT95" s="197" t="s">
        <v>179</v>
      </c>
      <c r="AU95" s="197" t="s">
        <v>75</v>
      </c>
      <c r="AY95" s="14" t="s">
        <v>155</v>
      </c>
      <c r="BE95" s="198">
        <f>IF(O95="základní",K95,0)</f>
        <v>0</v>
      </c>
      <c r="BF95" s="198">
        <f>IF(O95="snížená",K95,0)</f>
        <v>0</v>
      </c>
      <c r="BG95" s="198">
        <f>IF(O95="zákl. přenesená",K95,0)</f>
        <v>0</v>
      </c>
      <c r="BH95" s="198">
        <f>IF(O95="sníž. přenesená",K95,0)</f>
        <v>0</v>
      </c>
      <c r="BI95" s="198">
        <f>IF(O95="nulová",K95,0)</f>
        <v>0</v>
      </c>
      <c r="BJ95" s="14" t="s">
        <v>82</v>
      </c>
      <c r="BK95" s="198">
        <f>ROUND(P95*H95,2)</f>
        <v>0</v>
      </c>
      <c r="BL95" s="14" t="s">
        <v>154</v>
      </c>
      <c r="BM95" s="197" t="s">
        <v>841</v>
      </c>
    </row>
    <row r="96" s="10" customFormat="1">
      <c r="A96" s="10"/>
      <c r="B96" s="214"/>
      <c r="C96" s="215"/>
      <c r="D96" s="216" t="s">
        <v>185</v>
      </c>
      <c r="E96" s="217" t="s">
        <v>20</v>
      </c>
      <c r="F96" s="218" t="s">
        <v>842</v>
      </c>
      <c r="G96" s="215"/>
      <c r="H96" s="219">
        <v>494.05000000000001</v>
      </c>
      <c r="I96" s="220"/>
      <c r="J96" s="220"/>
      <c r="K96" s="215"/>
      <c r="L96" s="215"/>
      <c r="M96" s="221"/>
      <c r="N96" s="222"/>
      <c r="O96" s="223"/>
      <c r="P96" s="223"/>
      <c r="Q96" s="223"/>
      <c r="R96" s="223"/>
      <c r="S96" s="223"/>
      <c r="T96" s="223"/>
      <c r="U96" s="223"/>
      <c r="V96" s="223"/>
      <c r="W96" s="223"/>
      <c r="X96" s="224"/>
      <c r="Y96" s="10"/>
      <c r="Z96" s="10"/>
      <c r="AA96" s="10"/>
      <c r="AB96" s="10"/>
      <c r="AC96" s="10"/>
      <c r="AD96" s="10"/>
      <c r="AE96" s="10"/>
      <c r="AT96" s="225" t="s">
        <v>185</v>
      </c>
      <c r="AU96" s="225" t="s">
        <v>75</v>
      </c>
      <c r="AV96" s="10" t="s">
        <v>84</v>
      </c>
      <c r="AW96" s="10" t="s">
        <v>5</v>
      </c>
      <c r="AX96" s="10" t="s">
        <v>82</v>
      </c>
      <c r="AY96" s="225" t="s">
        <v>155</v>
      </c>
    </row>
    <row r="97" s="2" customFormat="1" ht="16.5" customHeight="1">
      <c r="A97" s="35"/>
      <c r="B97" s="36"/>
      <c r="C97" s="204" t="s">
        <v>187</v>
      </c>
      <c r="D97" s="204" t="s">
        <v>179</v>
      </c>
      <c r="E97" s="205" t="s">
        <v>843</v>
      </c>
      <c r="F97" s="206" t="s">
        <v>844</v>
      </c>
      <c r="G97" s="207" t="s">
        <v>182</v>
      </c>
      <c r="H97" s="208">
        <v>81.504000000000005</v>
      </c>
      <c r="I97" s="209"/>
      <c r="J97" s="210"/>
      <c r="K97" s="211">
        <f>ROUND(P97*H97,2)</f>
        <v>0</v>
      </c>
      <c r="L97" s="206" t="s">
        <v>20</v>
      </c>
      <c r="M97" s="212"/>
      <c r="N97" s="213" t="s">
        <v>20</v>
      </c>
      <c r="O97" s="193" t="s">
        <v>44</v>
      </c>
      <c r="P97" s="194">
        <f>I97+J97</f>
        <v>0</v>
      </c>
      <c r="Q97" s="194">
        <f>ROUND(I97*H97,2)</f>
        <v>0</v>
      </c>
      <c r="R97" s="194">
        <f>ROUND(J97*H97,2)</f>
        <v>0</v>
      </c>
      <c r="S97" s="81"/>
      <c r="T97" s="195">
        <f>S97*H97</f>
        <v>0</v>
      </c>
      <c r="U97" s="195">
        <v>0.001</v>
      </c>
      <c r="V97" s="195">
        <f>U97*H97</f>
        <v>0.081504000000000007</v>
      </c>
      <c r="W97" s="195">
        <v>0</v>
      </c>
      <c r="X97" s="196">
        <f>W97*H97</f>
        <v>0</v>
      </c>
      <c r="Y97" s="35"/>
      <c r="Z97" s="35"/>
      <c r="AA97" s="35"/>
      <c r="AB97" s="35"/>
      <c r="AC97" s="35"/>
      <c r="AD97" s="35"/>
      <c r="AE97" s="35"/>
      <c r="AR97" s="197" t="s">
        <v>183</v>
      </c>
      <c r="AT97" s="197" t="s">
        <v>179</v>
      </c>
      <c r="AU97" s="197" t="s">
        <v>75</v>
      </c>
      <c r="AY97" s="14" t="s">
        <v>155</v>
      </c>
      <c r="BE97" s="198">
        <f>IF(O97="základní",K97,0)</f>
        <v>0</v>
      </c>
      <c r="BF97" s="198">
        <f>IF(O97="snížená",K97,0)</f>
        <v>0</v>
      </c>
      <c r="BG97" s="198">
        <f>IF(O97="zákl. přenesená",K97,0)</f>
        <v>0</v>
      </c>
      <c r="BH97" s="198">
        <f>IF(O97="sníž. přenesená",K97,0)</f>
        <v>0</v>
      </c>
      <c r="BI97" s="198">
        <f>IF(O97="nulová",K97,0)</f>
        <v>0</v>
      </c>
      <c r="BJ97" s="14" t="s">
        <v>82</v>
      </c>
      <c r="BK97" s="198">
        <f>ROUND(P97*H97,2)</f>
        <v>0</v>
      </c>
      <c r="BL97" s="14" t="s">
        <v>154</v>
      </c>
      <c r="BM97" s="197" t="s">
        <v>845</v>
      </c>
    </row>
    <row r="98" s="10" customFormat="1">
      <c r="A98" s="10"/>
      <c r="B98" s="214"/>
      <c r="C98" s="215"/>
      <c r="D98" s="216" t="s">
        <v>185</v>
      </c>
      <c r="E98" s="217" t="s">
        <v>20</v>
      </c>
      <c r="F98" s="218" t="s">
        <v>846</v>
      </c>
      <c r="G98" s="215"/>
      <c r="H98" s="219">
        <v>81.504000000000005</v>
      </c>
      <c r="I98" s="220"/>
      <c r="J98" s="220"/>
      <c r="K98" s="215"/>
      <c r="L98" s="215"/>
      <c r="M98" s="221"/>
      <c r="N98" s="222"/>
      <c r="O98" s="223"/>
      <c r="P98" s="223"/>
      <c r="Q98" s="223"/>
      <c r="R98" s="223"/>
      <c r="S98" s="223"/>
      <c r="T98" s="223"/>
      <c r="U98" s="223"/>
      <c r="V98" s="223"/>
      <c r="W98" s="223"/>
      <c r="X98" s="224"/>
      <c r="Y98" s="10"/>
      <c r="Z98" s="10"/>
      <c r="AA98" s="10"/>
      <c r="AB98" s="10"/>
      <c r="AC98" s="10"/>
      <c r="AD98" s="10"/>
      <c r="AE98" s="10"/>
      <c r="AT98" s="225" t="s">
        <v>185</v>
      </c>
      <c r="AU98" s="225" t="s">
        <v>75</v>
      </c>
      <c r="AV98" s="10" t="s">
        <v>84</v>
      </c>
      <c r="AW98" s="10" t="s">
        <v>5</v>
      </c>
      <c r="AX98" s="10" t="s">
        <v>82</v>
      </c>
      <c r="AY98" s="225" t="s">
        <v>155</v>
      </c>
    </row>
    <row r="99" s="2" customFormat="1" ht="33" customHeight="1">
      <c r="A99" s="35"/>
      <c r="B99" s="36"/>
      <c r="C99" s="185" t="s">
        <v>183</v>
      </c>
      <c r="D99" s="185" t="s">
        <v>149</v>
      </c>
      <c r="E99" s="186" t="s">
        <v>188</v>
      </c>
      <c r="F99" s="187" t="s">
        <v>189</v>
      </c>
      <c r="G99" s="188" t="s">
        <v>152</v>
      </c>
      <c r="H99" s="189">
        <v>29950</v>
      </c>
      <c r="I99" s="190"/>
      <c r="J99" s="190"/>
      <c r="K99" s="191">
        <f>ROUND(P99*H99,2)</f>
        <v>0</v>
      </c>
      <c r="L99" s="187" t="s">
        <v>161</v>
      </c>
      <c r="M99" s="41"/>
      <c r="N99" s="192" t="s">
        <v>20</v>
      </c>
      <c r="O99" s="193" t="s">
        <v>44</v>
      </c>
      <c r="P99" s="194">
        <f>I99+J99</f>
        <v>0</v>
      </c>
      <c r="Q99" s="194">
        <f>ROUND(I99*H99,2)</f>
        <v>0</v>
      </c>
      <c r="R99" s="194">
        <f>ROUND(J99*H99,2)</f>
        <v>0</v>
      </c>
      <c r="S99" s="81"/>
      <c r="T99" s="195">
        <f>S99*H99</f>
        <v>0</v>
      </c>
      <c r="U99" s="195">
        <v>0</v>
      </c>
      <c r="V99" s="195">
        <f>U99*H99</f>
        <v>0</v>
      </c>
      <c r="W99" s="195">
        <v>0</v>
      </c>
      <c r="X99" s="196">
        <f>W99*H99</f>
        <v>0</v>
      </c>
      <c r="Y99" s="35"/>
      <c r="Z99" s="35"/>
      <c r="AA99" s="35"/>
      <c r="AB99" s="35"/>
      <c r="AC99" s="35"/>
      <c r="AD99" s="35"/>
      <c r="AE99" s="35"/>
      <c r="AR99" s="197" t="s">
        <v>154</v>
      </c>
      <c r="AT99" s="197" t="s">
        <v>149</v>
      </c>
      <c r="AU99" s="197" t="s">
        <v>75</v>
      </c>
      <c r="AY99" s="14" t="s">
        <v>155</v>
      </c>
      <c r="BE99" s="198">
        <f>IF(O99="základní",K99,0)</f>
        <v>0</v>
      </c>
      <c r="BF99" s="198">
        <f>IF(O99="snížená",K99,0)</f>
        <v>0</v>
      </c>
      <c r="BG99" s="198">
        <f>IF(O99="zákl. přenesená",K99,0)</f>
        <v>0</v>
      </c>
      <c r="BH99" s="198">
        <f>IF(O99="sníž. přenesená",K99,0)</f>
        <v>0</v>
      </c>
      <c r="BI99" s="198">
        <f>IF(O99="nulová",K99,0)</f>
        <v>0</v>
      </c>
      <c r="BJ99" s="14" t="s">
        <v>82</v>
      </c>
      <c r="BK99" s="198">
        <f>ROUND(P99*H99,2)</f>
        <v>0</v>
      </c>
      <c r="BL99" s="14" t="s">
        <v>154</v>
      </c>
      <c r="BM99" s="197" t="s">
        <v>847</v>
      </c>
    </row>
    <row r="100" s="2" customFormat="1">
      <c r="A100" s="35"/>
      <c r="B100" s="36"/>
      <c r="C100" s="37"/>
      <c r="D100" s="199" t="s">
        <v>157</v>
      </c>
      <c r="E100" s="37"/>
      <c r="F100" s="200" t="s">
        <v>191</v>
      </c>
      <c r="G100" s="37"/>
      <c r="H100" s="37"/>
      <c r="I100" s="201"/>
      <c r="J100" s="201"/>
      <c r="K100" s="37"/>
      <c r="L100" s="37"/>
      <c r="M100" s="41"/>
      <c r="N100" s="202"/>
      <c r="O100" s="203"/>
      <c r="P100" s="81"/>
      <c r="Q100" s="81"/>
      <c r="R100" s="81"/>
      <c r="S100" s="81"/>
      <c r="T100" s="81"/>
      <c r="U100" s="81"/>
      <c r="V100" s="81"/>
      <c r="W100" s="81"/>
      <c r="X100" s="82"/>
      <c r="Y100" s="35"/>
      <c r="Z100" s="35"/>
      <c r="AA100" s="35"/>
      <c r="AB100" s="35"/>
      <c r="AC100" s="35"/>
      <c r="AD100" s="35"/>
      <c r="AE100" s="35"/>
      <c r="AT100" s="14" t="s">
        <v>157</v>
      </c>
      <c r="AU100" s="14" t="s">
        <v>75</v>
      </c>
    </row>
    <row r="101" s="10" customFormat="1">
      <c r="A101" s="10"/>
      <c r="B101" s="214"/>
      <c r="C101" s="215"/>
      <c r="D101" s="216" t="s">
        <v>185</v>
      </c>
      <c r="E101" s="217" t="s">
        <v>20</v>
      </c>
      <c r="F101" s="218" t="s">
        <v>839</v>
      </c>
      <c r="G101" s="215"/>
      <c r="H101" s="219">
        <v>19762</v>
      </c>
      <c r="I101" s="220"/>
      <c r="J101" s="220"/>
      <c r="K101" s="215"/>
      <c r="L101" s="215"/>
      <c r="M101" s="221"/>
      <c r="N101" s="222"/>
      <c r="O101" s="223"/>
      <c r="P101" s="223"/>
      <c r="Q101" s="223"/>
      <c r="R101" s="223"/>
      <c r="S101" s="223"/>
      <c r="T101" s="223"/>
      <c r="U101" s="223"/>
      <c r="V101" s="223"/>
      <c r="W101" s="223"/>
      <c r="X101" s="224"/>
      <c r="Y101" s="10"/>
      <c r="Z101" s="10"/>
      <c r="AA101" s="10"/>
      <c r="AB101" s="10"/>
      <c r="AC101" s="10"/>
      <c r="AD101" s="10"/>
      <c r="AE101" s="10"/>
      <c r="AT101" s="225" t="s">
        <v>185</v>
      </c>
      <c r="AU101" s="225" t="s">
        <v>75</v>
      </c>
      <c r="AV101" s="10" t="s">
        <v>84</v>
      </c>
      <c r="AW101" s="10" t="s">
        <v>5</v>
      </c>
      <c r="AX101" s="10" t="s">
        <v>75</v>
      </c>
      <c r="AY101" s="225" t="s">
        <v>155</v>
      </c>
    </row>
    <row r="102" s="10" customFormat="1">
      <c r="A102" s="10"/>
      <c r="B102" s="214"/>
      <c r="C102" s="215"/>
      <c r="D102" s="216" t="s">
        <v>185</v>
      </c>
      <c r="E102" s="217" t="s">
        <v>20</v>
      </c>
      <c r="F102" s="218" t="s">
        <v>840</v>
      </c>
      <c r="G102" s="215"/>
      <c r="H102" s="219">
        <v>10188</v>
      </c>
      <c r="I102" s="220"/>
      <c r="J102" s="220"/>
      <c r="K102" s="215"/>
      <c r="L102" s="215"/>
      <c r="M102" s="221"/>
      <c r="N102" s="222"/>
      <c r="O102" s="223"/>
      <c r="P102" s="223"/>
      <c r="Q102" s="223"/>
      <c r="R102" s="223"/>
      <c r="S102" s="223"/>
      <c r="T102" s="223"/>
      <c r="U102" s="223"/>
      <c r="V102" s="223"/>
      <c r="W102" s="223"/>
      <c r="X102" s="224"/>
      <c r="Y102" s="10"/>
      <c r="Z102" s="10"/>
      <c r="AA102" s="10"/>
      <c r="AB102" s="10"/>
      <c r="AC102" s="10"/>
      <c r="AD102" s="10"/>
      <c r="AE102" s="10"/>
      <c r="AT102" s="225" t="s">
        <v>185</v>
      </c>
      <c r="AU102" s="225" t="s">
        <v>75</v>
      </c>
      <c r="AV102" s="10" t="s">
        <v>84</v>
      </c>
      <c r="AW102" s="10" t="s">
        <v>5</v>
      </c>
      <c r="AX102" s="10" t="s">
        <v>75</v>
      </c>
      <c r="AY102" s="225" t="s">
        <v>155</v>
      </c>
    </row>
    <row r="103" s="11" customFormat="1">
      <c r="A103" s="11"/>
      <c r="B103" s="226"/>
      <c r="C103" s="227"/>
      <c r="D103" s="216" t="s">
        <v>185</v>
      </c>
      <c r="E103" s="228" t="s">
        <v>20</v>
      </c>
      <c r="F103" s="229" t="s">
        <v>193</v>
      </c>
      <c r="G103" s="227"/>
      <c r="H103" s="230">
        <v>29950</v>
      </c>
      <c r="I103" s="231"/>
      <c r="J103" s="231"/>
      <c r="K103" s="227"/>
      <c r="L103" s="227"/>
      <c r="M103" s="232"/>
      <c r="N103" s="233"/>
      <c r="O103" s="234"/>
      <c r="P103" s="234"/>
      <c r="Q103" s="234"/>
      <c r="R103" s="234"/>
      <c r="S103" s="234"/>
      <c r="T103" s="234"/>
      <c r="U103" s="234"/>
      <c r="V103" s="234"/>
      <c r="W103" s="234"/>
      <c r="X103" s="235"/>
      <c r="Y103" s="11"/>
      <c r="Z103" s="11"/>
      <c r="AA103" s="11"/>
      <c r="AB103" s="11"/>
      <c r="AC103" s="11"/>
      <c r="AD103" s="11"/>
      <c r="AE103" s="11"/>
      <c r="AT103" s="236" t="s">
        <v>185</v>
      </c>
      <c r="AU103" s="236" t="s">
        <v>75</v>
      </c>
      <c r="AV103" s="11" t="s">
        <v>154</v>
      </c>
      <c r="AW103" s="11" t="s">
        <v>5</v>
      </c>
      <c r="AX103" s="11" t="s">
        <v>82</v>
      </c>
      <c r="AY103" s="236" t="s">
        <v>155</v>
      </c>
    </row>
    <row r="104" s="2" customFormat="1" ht="16.5" customHeight="1">
      <c r="A104" s="35"/>
      <c r="B104" s="36"/>
      <c r="C104" s="185" t="s">
        <v>199</v>
      </c>
      <c r="D104" s="185" t="s">
        <v>149</v>
      </c>
      <c r="E104" s="186" t="s">
        <v>611</v>
      </c>
      <c r="F104" s="187" t="s">
        <v>195</v>
      </c>
      <c r="G104" s="188" t="s">
        <v>196</v>
      </c>
      <c r="H104" s="189">
        <v>44.924999999999997</v>
      </c>
      <c r="I104" s="190"/>
      <c r="J104" s="190"/>
      <c r="K104" s="191">
        <f>ROUND(P104*H104,2)</f>
        <v>0</v>
      </c>
      <c r="L104" s="187" t="s">
        <v>20</v>
      </c>
      <c r="M104" s="41"/>
      <c r="N104" s="192" t="s">
        <v>20</v>
      </c>
      <c r="O104" s="193" t="s">
        <v>44</v>
      </c>
      <c r="P104" s="194">
        <f>I104+J104</f>
        <v>0</v>
      </c>
      <c r="Q104" s="194">
        <f>ROUND(I104*H104,2)</f>
        <v>0</v>
      </c>
      <c r="R104" s="194">
        <f>ROUND(J104*H104,2)</f>
        <v>0</v>
      </c>
      <c r="S104" s="81"/>
      <c r="T104" s="195">
        <f>S104*H104</f>
        <v>0</v>
      </c>
      <c r="U104" s="195">
        <v>0</v>
      </c>
      <c r="V104" s="195">
        <f>U104*H104</f>
        <v>0</v>
      </c>
      <c r="W104" s="195">
        <v>0</v>
      </c>
      <c r="X104" s="196">
        <f>W104*H104</f>
        <v>0</v>
      </c>
      <c r="Y104" s="35"/>
      <c r="Z104" s="35"/>
      <c r="AA104" s="35"/>
      <c r="AB104" s="35"/>
      <c r="AC104" s="35"/>
      <c r="AD104" s="35"/>
      <c r="AE104" s="35"/>
      <c r="AR104" s="197" t="s">
        <v>154</v>
      </c>
      <c r="AT104" s="197" t="s">
        <v>149</v>
      </c>
      <c r="AU104" s="197" t="s">
        <v>75</v>
      </c>
      <c r="AY104" s="14" t="s">
        <v>155</v>
      </c>
      <c r="BE104" s="198">
        <f>IF(O104="základní",K104,0)</f>
        <v>0</v>
      </c>
      <c r="BF104" s="198">
        <f>IF(O104="snížená",K104,0)</f>
        <v>0</v>
      </c>
      <c r="BG104" s="198">
        <f>IF(O104="zákl. přenesená",K104,0)</f>
        <v>0</v>
      </c>
      <c r="BH104" s="198">
        <f>IF(O104="sníž. přenesená",K104,0)</f>
        <v>0</v>
      </c>
      <c r="BI104" s="198">
        <f>IF(O104="nulová",K104,0)</f>
        <v>0</v>
      </c>
      <c r="BJ104" s="14" t="s">
        <v>82</v>
      </c>
      <c r="BK104" s="198">
        <f>ROUND(P104*H104,2)</f>
        <v>0</v>
      </c>
      <c r="BL104" s="14" t="s">
        <v>154</v>
      </c>
      <c r="BM104" s="197" t="s">
        <v>848</v>
      </c>
    </row>
    <row r="105" s="10" customFormat="1">
      <c r="A105" s="10"/>
      <c r="B105" s="214"/>
      <c r="C105" s="215"/>
      <c r="D105" s="216" t="s">
        <v>185</v>
      </c>
      <c r="E105" s="217" t="s">
        <v>20</v>
      </c>
      <c r="F105" s="218" t="s">
        <v>849</v>
      </c>
      <c r="G105" s="215"/>
      <c r="H105" s="219">
        <v>44.924999999999997</v>
      </c>
      <c r="I105" s="220"/>
      <c r="J105" s="220"/>
      <c r="K105" s="215"/>
      <c r="L105" s="215"/>
      <c r="M105" s="221"/>
      <c r="N105" s="222"/>
      <c r="O105" s="223"/>
      <c r="P105" s="223"/>
      <c r="Q105" s="223"/>
      <c r="R105" s="223"/>
      <c r="S105" s="223"/>
      <c r="T105" s="223"/>
      <c r="U105" s="223"/>
      <c r="V105" s="223"/>
      <c r="W105" s="223"/>
      <c r="X105" s="224"/>
      <c r="Y105" s="10"/>
      <c r="Z105" s="10"/>
      <c r="AA105" s="10"/>
      <c r="AB105" s="10"/>
      <c r="AC105" s="10"/>
      <c r="AD105" s="10"/>
      <c r="AE105" s="10"/>
      <c r="AT105" s="225" t="s">
        <v>185</v>
      </c>
      <c r="AU105" s="225" t="s">
        <v>75</v>
      </c>
      <c r="AV105" s="10" t="s">
        <v>84</v>
      </c>
      <c r="AW105" s="10" t="s">
        <v>5</v>
      </c>
      <c r="AX105" s="10" t="s">
        <v>75</v>
      </c>
      <c r="AY105" s="225" t="s">
        <v>155</v>
      </c>
    </row>
    <row r="106" s="11" customFormat="1">
      <c r="A106" s="11"/>
      <c r="B106" s="226"/>
      <c r="C106" s="227"/>
      <c r="D106" s="216" t="s">
        <v>185</v>
      </c>
      <c r="E106" s="228" t="s">
        <v>20</v>
      </c>
      <c r="F106" s="229" t="s">
        <v>193</v>
      </c>
      <c r="G106" s="227"/>
      <c r="H106" s="230">
        <v>44.924999999999997</v>
      </c>
      <c r="I106" s="231"/>
      <c r="J106" s="231"/>
      <c r="K106" s="227"/>
      <c r="L106" s="227"/>
      <c r="M106" s="232"/>
      <c r="N106" s="233"/>
      <c r="O106" s="234"/>
      <c r="P106" s="234"/>
      <c r="Q106" s="234"/>
      <c r="R106" s="234"/>
      <c r="S106" s="234"/>
      <c r="T106" s="234"/>
      <c r="U106" s="234"/>
      <c r="V106" s="234"/>
      <c r="W106" s="234"/>
      <c r="X106" s="235"/>
      <c r="Y106" s="11"/>
      <c r="Z106" s="11"/>
      <c r="AA106" s="11"/>
      <c r="AB106" s="11"/>
      <c r="AC106" s="11"/>
      <c r="AD106" s="11"/>
      <c r="AE106" s="11"/>
      <c r="AT106" s="236" t="s">
        <v>185</v>
      </c>
      <c r="AU106" s="236" t="s">
        <v>75</v>
      </c>
      <c r="AV106" s="11" t="s">
        <v>154</v>
      </c>
      <c r="AW106" s="11" t="s">
        <v>5</v>
      </c>
      <c r="AX106" s="11" t="s">
        <v>82</v>
      </c>
      <c r="AY106" s="236" t="s">
        <v>155</v>
      </c>
    </row>
    <row r="107" s="2" customFormat="1" ht="24.15" customHeight="1">
      <c r="A107" s="35"/>
      <c r="B107" s="36"/>
      <c r="C107" s="185" t="s">
        <v>205</v>
      </c>
      <c r="D107" s="185" t="s">
        <v>149</v>
      </c>
      <c r="E107" s="186" t="s">
        <v>200</v>
      </c>
      <c r="F107" s="187" t="s">
        <v>201</v>
      </c>
      <c r="G107" s="188" t="s">
        <v>196</v>
      </c>
      <c r="H107" s="189">
        <v>0.44900000000000001</v>
      </c>
      <c r="I107" s="190"/>
      <c r="J107" s="190"/>
      <c r="K107" s="191">
        <f>ROUND(P107*H107,2)</f>
        <v>0</v>
      </c>
      <c r="L107" s="187" t="s">
        <v>161</v>
      </c>
      <c r="M107" s="41"/>
      <c r="N107" s="192" t="s">
        <v>20</v>
      </c>
      <c r="O107" s="193" t="s">
        <v>44</v>
      </c>
      <c r="P107" s="194">
        <f>I107+J107</f>
        <v>0</v>
      </c>
      <c r="Q107" s="194">
        <f>ROUND(I107*H107,2)</f>
        <v>0</v>
      </c>
      <c r="R107" s="194">
        <f>ROUND(J107*H107,2)</f>
        <v>0</v>
      </c>
      <c r="S107" s="81"/>
      <c r="T107" s="195">
        <f>S107*H107</f>
        <v>0</v>
      </c>
      <c r="U107" s="195">
        <v>0</v>
      </c>
      <c r="V107" s="195">
        <f>U107*H107</f>
        <v>0</v>
      </c>
      <c r="W107" s="195">
        <v>0</v>
      </c>
      <c r="X107" s="196">
        <f>W107*H107</f>
        <v>0</v>
      </c>
      <c r="Y107" s="35"/>
      <c r="Z107" s="35"/>
      <c r="AA107" s="35"/>
      <c r="AB107" s="35"/>
      <c r="AC107" s="35"/>
      <c r="AD107" s="35"/>
      <c r="AE107" s="35"/>
      <c r="AR107" s="197" t="s">
        <v>154</v>
      </c>
      <c r="AT107" s="197" t="s">
        <v>149</v>
      </c>
      <c r="AU107" s="197" t="s">
        <v>75</v>
      </c>
      <c r="AY107" s="14" t="s">
        <v>155</v>
      </c>
      <c r="BE107" s="198">
        <f>IF(O107="základní",K107,0)</f>
        <v>0</v>
      </c>
      <c r="BF107" s="198">
        <f>IF(O107="snížená",K107,0)</f>
        <v>0</v>
      </c>
      <c r="BG107" s="198">
        <f>IF(O107="zákl. přenesená",K107,0)</f>
        <v>0</v>
      </c>
      <c r="BH107" s="198">
        <f>IF(O107="sníž. přenesená",K107,0)</f>
        <v>0</v>
      </c>
      <c r="BI107" s="198">
        <f>IF(O107="nulová",K107,0)</f>
        <v>0</v>
      </c>
      <c r="BJ107" s="14" t="s">
        <v>82</v>
      </c>
      <c r="BK107" s="198">
        <f>ROUND(P107*H107,2)</f>
        <v>0</v>
      </c>
      <c r="BL107" s="14" t="s">
        <v>154</v>
      </c>
      <c r="BM107" s="197" t="s">
        <v>850</v>
      </c>
    </row>
    <row r="108" s="2" customFormat="1">
      <c r="A108" s="35"/>
      <c r="B108" s="36"/>
      <c r="C108" s="37"/>
      <c r="D108" s="199" t="s">
        <v>157</v>
      </c>
      <c r="E108" s="37"/>
      <c r="F108" s="200" t="s">
        <v>203</v>
      </c>
      <c r="G108" s="37"/>
      <c r="H108" s="37"/>
      <c r="I108" s="201"/>
      <c r="J108" s="201"/>
      <c r="K108" s="37"/>
      <c r="L108" s="37"/>
      <c r="M108" s="41"/>
      <c r="N108" s="202"/>
      <c r="O108" s="203"/>
      <c r="P108" s="81"/>
      <c r="Q108" s="81"/>
      <c r="R108" s="81"/>
      <c r="S108" s="81"/>
      <c r="T108" s="81"/>
      <c r="U108" s="81"/>
      <c r="V108" s="81"/>
      <c r="W108" s="81"/>
      <c r="X108" s="82"/>
      <c r="Y108" s="35"/>
      <c r="Z108" s="35"/>
      <c r="AA108" s="35"/>
      <c r="AB108" s="35"/>
      <c r="AC108" s="35"/>
      <c r="AD108" s="35"/>
      <c r="AE108" s="35"/>
      <c r="AT108" s="14" t="s">
        <v>157</v>
      </c>
      <c r="AU108" s="14" t="s">
        <v>75</v>
      </c>
    </row>
    <row r="109" s="10" customFormat="1">
      <c r="A109" s="10"/>
      <c r="B109" s="214"/>
      <c r="C109" s="215"/>
      <c r="D109" s="216" t="s">
        <v>185</v>
      </c>
      <c r="E109" s="217" t="s">
        <v>20</v>
      </c>
      <c r="F109" s="218" t="s">
        <v>851</v>
      </c>
      <c r="G109" s="215"/>
      <c r="H109" s="219">
        <v>0.44900000000000001</v>
      </c>
      <c r="I109" s="220"/>
      <c r="J109" s="220"/>
      <c r="K109" s="215"/>
      <c r="L109" s="215"/>
      <c r="M109" s="221"/>
      <c r="N109" s="222"/>
      <c r="O109" s="223"/>
      <c r="P109" s="223"/>
      <c r="Q109" s="223"/>
      <c r="R109" s="223"/>
      <c r="S109" s="223"/>
      <c r="T109" s="223"/>
      <c r="U109" s="223"/>
      <c r="V109" s="223"/>
      <c r="W109" s="223"/>
      <c r="X109" s="224"/>
      <c r="Y109" s="10"/>
      <c r="Z109" s="10"/>
      <c r="AA109" s="10"/>
      <c r="AB109" s="10"/>
      <c r="AC109" s="10"/>
      <c r="AD109" s="10"/>
      <c r="AE109" s="10"/>
      <c r="AT109" s="225" t="s">
        <v>185</v>
      </c>
      <c r="AU109" s="225" t="s">
        <v>75</v>
      </c>
      <c r="AV109" s="10" t="s">
        <v>84</v>
      </c>
      <c r="AW109" s="10" t="s">
        <v>5</v>
      </c>
      <c r="AX109" s="10" t="s">
        <v>82</v>
      </c>
      <c r="AY109" s="225" t="s">
        <v>155</v>
      </c>
    </row>
    <row r="110" s="2" customFormat="1" ht="16.5" customHeight="1">
      <c r="A110" s="35"/>
      <c r="B110" s="36"/>
      <c r="C110" s="204" t="s">
        <v>210</v>
      </c>
      <c r="D110" s="204" t="s">
        <v>179</v>
      </c>
      <c r="E110" s="205" t="s">
        <v>206</v>
      </c>
      <c r="F110" s="206" t="s">
        <v>207</v>
      </c>
      <c r="G110" s="207" t="s">
        <v>182</v>
      </c>
      <c r="H110" s="208">
        <v>449.39999999999998</v>
      </c>
      <c r="I110" s="209"/>
      <c r="J110" s="210"/>
      <c r="K110" s="211">
        <f>ROUND(P110*H110,2)</f>
        <v>0</v>
      </c>
      <c r="L110" s="206" t="s">
        <v>20</v>
      </c>
      <c r="M110" s="212"/>
      <c r="N110" s="213" t="s">
        <v>20</v>
      </c>
      <c r="O110" s="193" t="s">
        <v>44</v>
      </c>
      <c r="P110" s="194">
        <f>I110+J110</f>
        <v>0</v>
      </c>
      <c r="Q110" s="194">
        <f>ROUND(I110*H110,2)</f>
        <v>0</v>
      </c>
      <c r="R110" s="194">
        <f>ROUND(J110*H110,2)</f>
        <v>0</v>
      </c>
      <c r="S110" s="81"/>
      <c r="T110" s="195">
        <f>S110*H110</f>
        <v>0</v>
      </c>
      <c r="U110" s="195">
        <v>0.001</v>
      </c>
      <c r="V110" s="195">
        <f>U110*H110</f>
        <v>0.44939999999999997</v>
      </c>
      <c r="W110" s="195">
        <v>0</v>
      </c>
      <c r="X110" s="196">
        <f>W110*H110</f>
        <v>0</v>
      </c>
      <c r="Y110" s="35"/>
      <c r="Z110" s="35"/>
      <c r="AA110" s="35"/>
      <c r="AB110" s="35"/>
      <c r="AC110" s="35"/>
      <c r="AD110" s="35"/>
      <c r="AE110" s="35"/>
      <c r="AR110" s="197" t="s">
        <v>183</v>
      </c>
      <c r="AT110" s="197" t="s">
        <v>179</v>
      </c>
      <c r="AU110" s="197" t="s">
        <v>75</v>
      </c>
      <c r="AY110" s="14" t="s">
        <v>155</v>
      </c>
      <c r="BE110" s="198">
        <f>IF(O110="základní",K110,0)</f>
        <v>0</v>
      </c>
      <c r="BF110" s="198">
        <f>IF(O110="snížená",K110,0)</f>
        <v>0</v>
      </c>
      <c r="BG110" s="198">
        <f>IF(O110="zákl. přenesená",K110,0)</f>
        <v>0</v>
      </c>
      <c r="BH110" s="198">
        <f>IF(O110="sníž. přenesená",K110,0)</f>
        <v>0</v>
      </c>
      <c r="BI110" s="198">
        <f>IF(O110="nulová",K110,0)</f>
        <v>0</v>
      </c>
      <c r="BJ110" s="14" t="s">
        <v>82</v>
      </c>
      <c r="BK110" s="198">
        <f>ROUND(P110*H110,2)</f>
        <v>0</v>
      </c>
      <c r="BL110" s="14" t="s">
        <v>154</v>
      </c>
      <c r="BM110" s="197" t="s">
        <v>852</v>
      </c>
    </row>
    <row r="111" s="10" customFormat="1">
      <c r="A111" s="10"/>
      <c r="B111" s="214"/>
      <c r="C111" s="215"/>
      <c r="D111" s="216" t="s">
        <v>185</v>
      </c>
      <c r="E111" s="217" t="s">
        <v>20</v>
      </c>
      <c r="F111" s="218" t="s">
        <v>853</v>
      </c>
      <c r="G111" s="215"/>
      <c r="H111" s="219">
        <v>449.39999999999998</v>
      </c>
      <c r="I111" s="220"/>
      <c r="J111" s="220"/>
      <c r="K111" s="215"/>
      <c r="L111" s="215"/>
      <c r="M111" s="221"/>
      <c r="N111" s="222"/>
      <c r="O111" s="223"/>
      <c r="P111" s="223"/>
      <c r="Q111" s="223"/>
      <c r="R111" s="223"/>
      <c r="S111" s="223"/>
      <c r="T111" s="223"/>
      <c r="U111" s="223"/>
      <c r="V111" s="223"/>
      <c r="W111" s="223"/>
      <c r="X111" s="224"/>
      <c r="Y111" s="10"/>
      <c r="Z111" s="10"/>
      <c r="AA111" s="10"/>
      <c r="AB111" s="10"/>
      <c r="AC111" s="10"/>
      <c r="AD111" s="10"/>
      <c r="AE111" s="10"/>
      <c r="AT111" s="225" t="s">
        <v>185</v>
      </c>
      <c r="AU111" s="225" t="s">
        <v>75</v>
      </c>
      <c r="AV111" s="10" t="s">
        <v>84</v>
      </c>
      <c r="AW111" s="10" t="s">
        <v>5</v>
      </c>
      <c r="AX111" s="10" t="s">
        <v>82</v>
      </c>
      <c r="AY111" s="225" t="s">
        <v>155</v>
      </c>
    </row>
    <row r="112" s="2" customFormat="1" ht="37.8" customHeight="1">
      <c r="A112" s="35"/>
      <c r="B112" s="36"/>
      <c r="C112" s="185" t="s">
        <v>216</v>
      </c>
      <c r="D112" s="185" t="s">
        <v>149</v>
      </c>
      <c r="E112" s="186" t="s">
        <v>211</v>
      </c>
      <c r="F112" s="187" t="s">
        <v>212</v>
      </c>
      <c r="G112" s="188" t="s">
        <v>196</v>
      </c>
      <c r="H112" s="189">
        <v>0.36299999999999999</v>
      </c>
      <c r="I112" s="190"/>
      <c r="J112" s="190"/>
      <c r="K112" s="191">
        <f>ROUND(P112*H112,2)</f>
        <v>0</v>
      </c>
      <c r="L112" s="187" t="s">
        <v>161</v>
      </c>
      <c r="M112" s="41"/>
      <c r="N112" s="192" t="s">
        <v>20</v>
      </c>
      <c r="O112" s="193" t="s">
        <v>44</v>
      </c>
      <c r="P112" s="194">
        <f>I112+J112</f>
        <v>0</v>
      </c>
      <c r="Q112" s="194">
        <f>ROUND(I112*H112,2)</f>
        <v>0</v>
      </c>
      <c r="R112" s="194">
        <f>ROUND(J112*H112,2)</f>
        <v>0</v>
      </c>
      <c r="S112" s="81"/>
      <c r="T112" s="195">
        <f>S112*H112</f>
        <v>0</v>
      </c>
      <c r="U112" s="195">
        <v>0</v>
      </c>
      <c r="V112" s="195">
        <f>U112*H112</f>
        <v>0</v>
      </c>
      <c r="W112" s="195">
        <v>0</v>
      </c>
      <c r="X112" s="196">
        <f>W112*H112</f>
        <v>0</v>
      </c>
      <c r="Y112" s="35"/>
      <c r="Z112" s="35"/>
      <c r="AA112" s="35"/>
      <c r="AB112" s="35"/>
      <c r="AC112" s="35"/>
      <c r="AD112" s="35"/>
      <c r="AE112" s="35"/>
      <c r="AR112" s="197" t="s">
        <v>154</v>
      </c>
      <c r="AT112" s="197" t="s">
        <v>149</v>
      </c>
      <c r="AU112" s="197" t="s">
        <v>75</v>
      </c>
      <c r="AY112" s="14" t="s">
        <v>155</v>
      </c>
      <c r="BE112" s="198">
        <f>IF(O112="základní",K112,0)</f>
        <v>0</v>
      </c>
      <c r="BF112" s="198">
        <f>IF(O112="snížená",K112,0)</f>
        <v>0</v>
      </c>
      <c r="BG112" s="198">
        <f>IF(O112="zákl. přenesená",K112,0)</f>
        <v>0</v>
      </c>
      <c r="BH112" s="198">
        <f>IF(O112="sníž. přenesená",K112,0)</f>
        <v>0</v>
      </c>
      <c r="BI112" s="198">
        <f>IF(O112="nulová",K112,0)</f>
        <v>0</v>
      </c>
      <c r="BJ112" s="14" t="s">
        <v>82</v>
      </c>
      <c r="BK112" s="198">
        <f>ROUND(P112*H112,2)</f>
        <v>0</v>
      </c>
      <c r="BL112" s="14" t="s">
        <v>154</v>
      </c>
      <c r="BM112" s="197" t="s">
        <v>854</v>
      </c>
    </row>
    <row r="113" s="2" customFormat="1">
      <c r="A113" s="35"/>
      <c r="B113" s="36"/>
      <c r="C113" s="37"/>
      <c r="D113" s="199" t="s">
        <v>157</v>
      </c>
      <c r="E113" s="37"/>
      <c r="F113" s="200" t="s">
        <v>214</v>
      </c>
      <c r="G113" s="37"/>
      <c r="H113" s="37"/>
      <c r="I113" s="201"/>
      <c r="J113" s="201"/>
      <c r="K113" s="37"/>
      <c r="L113" s="37"/>
      <c r="M113" s="41"/>
      <c r="N113" s="202"/>
      <c r="O113" s="203"/>
      <c r="P113" s="81"/>
      <c r="Q113" s="81"/>
      <c r="R113" s="81"/>
      <c r="S113" s="81"/>
      <c r="T113" s="81"/>
      <c r="U113" s="81"/>
      <c r="V113" s="81"/>
      <c r="W113" s="81"/>
      <c r="X113" s="82"/>
      <c r="Y113" s="35"/>
      <c r="Z113" s="35"/>
      <c r="AA113" s="35"/>
      <c r="AB113" s="35"/>
      <c r="AC113" s="35"/>
      <c r="AD113" s="35"/>
      <c r="AE113" s="35"/>
      <c r="AT113" s="14" t="s">
        <v>157</v>
      </c>
      <c r="AU113" s="14" t="s">
        <v>75</v>
      </c>
    </row>
    <row r="114" s="10" customFormat="1">
      <c r="A114" s="10"/>
      <c r="B114" s="214"/>
      <c r="C114" s="215"/>
      <c r="D114" s="216" t="s">
        <v>185</v>
      </c>
      <c r="E114" s="217" t="s">
        <v>20</v>
      </c>
      <c r="F114" s="218" t="s">
        <v>855</v>
      </c>
      <c r="G114" s="215"/>
      <c r="H114" s="219">
        <v>0.36299999999999999</v>
      </c>
      <c r="I114" s="220"/>
      <c r="J114" s="220"/>
      <c r="K114" s="215"/>
      <c r="L114" s="215"/>
      <c r="M114" s="221"/>
      <c r="N114" s="222"/>
      <c r="O114" s="223"/>
      <c r="P114" s="223"/>
      <c r="Q114" s="223"/>
      <c r="R114" s="223"/>
      <c r="S114" s="223"/>
      <c r="T114" s="223"/>
      <c r="U114" s="223"/>
      <c r="V114" s="223"/>
      <c r="W114" s="223"/>
      <c r="X114" s="224"/>
      <c r="Y114" s="10"/>
      <c r="Z114" s="10"/>
      <c r="AA114" s="10"/>
      <c r="AB114" s="10"/>
      <c r="AC114" s="10"/>
      <c r="AD114" s="10"/>
      <c r="AE114" s="10"/>
      <c r="AT114" s="225" t="s">
        <v>185</v>
      </c>
      <c r="AU114" s="225" t="s">
        <v>75</v>
      </c>
      <c r="AV114" s="10" t="s">
        <v>84</v>
      </c>
      <c r="AW114" s="10" t="s">
        <v>5</v>
      </c>
      <c r="AX114" s="10" t="s">
        <v>82</v>
      </c>
      <c r="AY114" s="225" t="s">
        <v>155</v>
      </c>
    </row>
    <row r="115" s="2" customFormat="1" ht="24.15" customHeight="1">
      <c r="A115" s="35"/>
      <c r="B115" s="36"/>
      <c r="C115" s="204" t="s">
        <v>221</v>
      </c>
      <c r="D115" s="204" t="s">
        <v>179</v>
      </c>
      <c r="E115" s="205" t="s">
        <v>217</v>
      </c>
      <c r="F115" s="206" t="s">
        <v>218</v>
      </c>
      <c r="G115" s="207" t="s">
        <v>182</v>
      </c>
      <c r="H115" s="208">
        <v>362.94999999999999</v>
      </c>
      <c r="I115" s="209"/>
      <c r="J115" s="210"/>
      <c r="K115" s="211">
        <f>ROUND(P115*H115,2)</f>
        <v>0</v>
      </c>
      <c r="L115" s="206" t="s">
        <v>161</v>
      </c>
      <c r="M115" s="212"/>
      <c r="N115" s="213" t="s">
        <v>20</v>
      </c>
      <c r="O115" s="193" t="s">
        <v>44</v>
      </c>
      <c r="P115" s="194">
        <f>I115+J115</f>
        <v>0</v>
      </c>
      <c r="Q115" s="194">
        <f>ROUND(I115*H115,2)</f>
        <v>0</v>
      </c>
      <c r="R115" s="194">
        <f>ROUND(J115*H115,2)</f>
        <v>0</v>
      </c>
      <c r="S115" s="81"/>
      <c r="T115" s="195">
        <f>S115*H115</f>
        <v>0</v>
      </c>
      <c r="U115" s="195">
        <v>0.001</v>
      </c>
      <c r="V115" s="195">
        <f>U115*H115</f>
        <v>0.36294999999999999</v>
      </c>
      <c r="W115" s="195">
        <v>0</v>
      </c>
      <c r="X115" s="196">
        <f>W115*H115</f>
        <v>0</v>
      </c>
      <c r="Y115" s="35"/>
      <c r="Z115" s="35"/>
      <c r="AA115" s="35"/>
      <c r="AB115" s="35"/>
      <c r="AC115" s="35"/>
      <c r="AD115" s="35"/>
      <c r="AE115" s="35"/>
      <c r="AR115" s="197" t="s">
        <v>183</v>
      </c>
      <c r="AT115" s="197" t="s">
        <v>179</v>
      </c>
      <c r="AU115" s="197" t="s">
        <v>75</v>
      </c>
      <c r="AY115" s="14" t="s">
        <v>155</v>
      </c>
      <c r="BE115" s="198">
        <f>IF(O115="základní",K115,0)</f>
        <v>0</v>
      </c>
      <c r="BF115" s="198">
        <f>IF(O115="snížená",K115,0)</f>
        <v>0</v>
      </c>
      <c r="BG115" s="198">
        <f>IF(O115="zákl. přenesená",K115,0)</f>
        <v>0</v>
      </c>
      <c r="BH115" s="198">
        <f>IF(O115="sníž. přenesená",K115,0)</f>
        <v>0</v>
      </c>
      <c r="BI115" s="198">
        <f>IF(O115="nulová",K115,0)</f>
        <v>0</v>
      </c>
      <c r="BJ115" s="14" t="s">
        <v>82</v>
      </c>
      <c r="BK115" s="198">
        <f>ROUND(P115*H115,2)</f>
        <v>0</v>
      </c>
      <c r="BL115" s="14" t="s">
        <v>154</v>
      </c>
      <c r="BM115" s="197" t="s">
        <v>856</v>
      </c>
    </row>
    <row r="116" s="10" customFormat="1">
      <c r="A116" s="10"/>
      <c r="B116" s="214"/>
      <c r="C116" s="215"/>
      <c r="D116" s="216" t="s">
        <v>185</v>
      </c>
      <c r="E116" s="217" t="s">
        <v>20</v>
      </c>
      <c r="F116" s="218" t="s">
        <v>857</v>
      </c>
      <c r="G116" s="215"/>
      <c r="H116" s="219">
        <v>362.94999999999999</v>
      </c>
      <c r="I116" s="220"/>
      <c r="J116" s="220"/>
      <c r="K116" s="215"/>
      <c r="L116" s="215"/>
      <c r="M116" s="221"/>
      <c r="N116" s="222"/>
      <c r="O116" s="223"/>
      <c r="P116" s="223"/>
      <c r="Q116" s="223"/>
      <c r="R116" s="223"/>
      <c r="S116" s="223"/>
      <c r="T116" s="223"/>
      <c r="U116" s="223"/>
      <c r="V116" s="223"/>
      <c r="W116" s="223"/>
      <c r="X116" s="224"/>
      <c r="Y116" s="10"/>
      <c r="Z116" s="10"/>
      <c r="AA116" s="10"/>
      <c r="AB116" s="10"/>
      <c r="AC116" s="10"/>
      <c r="AD116" s="10"/>
      <c r="AE116" s="10"/>
      <c r="AT116" s="225" t="s">
        <v>185</v>
      </c>
      <c r="AU116" s="225" t="s">
        <v>75</v>
      </c>
      <c r="AV116" s="10" t="s">
        <v>84</v>
      </c>
      <c r="AW116" s="10" t="s">
        <v>5</v>
      </c>
      <c r="AX116" s="10" t="s">
        <v>82</v>
      </c>
      <c r="AY116" s="225" t="s">
        <v>155</v>
      </c>
    </row>
    <row r="117" s="2" customFormat="1" ht="44.25" customHeight="1">
      <c r="A117" s="35"/>
      <c r="B117" s="36"/>
      <c r="C117" s="185" t="s">
        <v>228</v>
      </c>
      <c r="D117" s="185" t="s">
        <v>149</v>
      </c>
      <c r="E117" s="186" t="s">
        <v>627</v>
      </c>
      <c r="F117" s="187" t="s">
        <v>628</v>
      </c>
      <c r="G117" s="188" t="s">
        <v>224</v>
      </c>
      <c r="H117" s="189">
        <v>69</v>
      </c>
      <c r="I117" s="190"/>
      <c r="J117" s="190"/>
      <c r="K117" s="191">
        <f>ROUND(P117*H117,2)</f>
        <v>0</v>
      </c>
      <c r="L117" s="187" t="s">
        <v>161</v>
      </c>
      <c r="M117" s="41"/>
      <c r="N117" s="192" t="s">
        <v>20</v>
      </c>
      <c r="O117" s="193" t="s">
        <v>44</v>
      </c>
      <c r="P117" s="194">
        <f>I117+J117</f>
        <v>0</v>
      </c>
      <c r="Q117" s="194">
        <f>ROUND(I117*H117,2)</f>
        <v>0</v>
      </c>
      <c r="R117" s="194">
        <f>ROUND(J117*H117,2)</f>
        <v>0</v>
      </c>
      <c r="S117" s="81"/>
      <c r="T117" s="195">
        <f>S117*H117</f>
        <v>0</v>
      </c>
      <c r="U117" s="195">
        <v>0</v>
      </c>
      <c r="V117" s="195">
        <f>U117*H117</f>
        <v>0</v>
      </c>
      <c r="W117" s="195">
        <v>0</v>
      </c>
      <c r="X117" s="196">
        <f>W117*H117</f>
        <v>0</v>
      </c>
      <c r="Y117" s="35"/>
      <c r="Z117" s="35"/>
      <c r="AA117" s="35"/>
      <c r="AB117" s="35"/>
      <c r="AC117" s="35"/>
      <c r="AD117" s="35"/>
      <c r="AE117" s="35"/>
      <c r="AR117" s="197" t="s">
        <v>154</v>
      </c>
      <c r="AT117" s="197" t="s">
        <v>149</v>
      </c>
      <c r="AU117" s="197" t="s">
        <v>75</v>
      </c>
      <c r="AY117" s="14" t="s">
        <v>155</v>
      </c>
      <c r="BE117" s="198">
        <f>IF(O117="základní",K117,0)</f>
        <v>0</v>
      </c>
      <c r="BF117" s="198">
        <f>IF(O117="snížená",K117,0)</f>
        <v>0</v>
      </c>
      <c r="BG117" s="198">
        <f>IF(O117="zákl. přenesená",K117,0)</f>
        <v>0</v>
      </c>
      <c r="BH117" s="198">
        <f>IF(O117="sníž. přenesená",K117,0)</f>
        <v>0</v>
      </c>
      <c r="BI117" s="198">
        <f>IF(O117="nulová",K117,0)</f>
        <v>0</v>
      </c>
      <c r="BJ117" s="14" t="s">
        <v>82</v>
      </c>
      <c r="BK117" s="198">
        <f>ROUND(P117*H117,2)</f>
        <v>0</v>
      </c>
      <c r="BL117" s="14" t="s">
        <v>154</v>
      </c>
      <c r="BM117" s="197" t="s">
        <v>858</v>
      </c>
    </row>
    <row r="118" s="2" customFormat="1">
      <c r="A118" s="35"/>
      <c r="B118" s="36"/>
      <c r="C118" s="37"/>
      <c r="D118" s="199" t="s">
        <v>157</v>
      </c>
      <c r="E118" s="37"/>
      <c r="F118" s="200" t="s">
        <v>630</v>
      </c>
      <c r="G118" s="37"/>
      <c r="H118" s="37"/>
      <c r="I118" s="201"/>
      <c r="J118" s="201"/>
      <c r="K118" s="37"/>
      <c r="L118" s="37"/>
      <c r="M118" s="41"/>
      <c r="N118" s="202"/>
      <c r="O118" s="203"/>
      <c r="P118" s="81"/>
      <c r="Q118" s="81"/>
      <c r="R118" s="81"/>
      <c r="S118" s="81"/>
      <c r="T118" s="81"/>
      <c r="U118" s="81"/>
      <c r="V118" s="81"/>
      <c r="W118" s="81"/>
      <c r="X118" s="82"/>
      <c r="Y118" s="35"/>
      <c r="Z118" s="35"/>
      <c r="AA118" s="35"/>
      <c r="AB118" s="35"/>
      <c r="AC118" s="35"/>
      <c r="AD118" s="35"/>
      <c r="AE118" s="35"/>
      <c r="AT118" s="14" t="s">
        <v>157</v>
      </c>
      <c r="AU118" s="14" t="s">
        <v>75</v>
      </c>
    </row>
    <row r="119" s="10" customFormat="1">
      <c r="A119" s="10"/>
      <c r="B119" s="214"/>
      <c r="C119" s="215"/>
      <c r="D119" s="216" t="s">
        <v>185</v>
      </c>
      <c r="E119" s="217" t="s">
        <v>20</v>
      </c>
      <c r="F119" s="218" t="s">
        <v>859</v>
      </c>
      <c r="G119" s="215"/>
      <c r="H119" s="219">
        <v>69</v>
      </c>
      <c r="I119" s="220"/>
      <c r="J119" s="220"/>
      <c r="K119" s="215"/>
      <c r="L119" s="215"/>
      <c r="M119" s="221"/>
      <c r="N119" s="222"/>
      <c r="O119" s="223"/>
      <c r="P119" s="223"/>
      <c r="Q119" s="223"/>
      <c r="R119" s="223"/>
      <c r="S119" s="223"/>
      <c r="T119" s="223"/>
      <c r="U119" s="223"/>
      <c r="V119" s="223"/>
      <c r="W119" s="223"/>
      <c r="X119" s="224"/>
      <c r="Y119" s="10"/>
      <c r="Z119" s="10"/>
      <c r="AA119" s="10"/>
      <c r="AB119" s="10"/>
      <c r="AC119" s="10"/>
      <c r="AD119" s="10"/>
      <c r="AE119" s="10"/>
      <c r="AT119" s="225" t="s">
        <v>185</v>
      </c>
      <c r="AU119" s="225" t="s">
        <v>75</v>
      </c>
      <c r="AV119" s="10" t="s">
        <v>84</v>
      </c>
      <c r="AW119" s="10" t="s">
        <v>5</v>
      </c>
      <c r="AX119" s="10" t="s">
        <v>82</v>
      </c>
      <c r="AY119" s="225" t="s">
        <v>155</v>
      </c>
    </row>
    <row r="120" s="2" customFormat="1" ht="37.8" customHeight="1">
      <c r="A120" s="35"/>
      <c r="B120" s="36"/>
      <c r="C120" s="185" t="s">
        <v>9</v>
      </c>
      <c r="D120" s="185" t="s">
        <v>149</v>
      </c>
      <c r="E120" s="186" t="s">
        <v>633</v>
      </c>
      <c r="F120" s="187" t="s">
        <v>634</v>
      </c>
      <c r="G120" s="188" t="s">
        <v>224</v>
      </c>
      <c r="H120" s="189">
        <v>69</v>
      </c>
      <c r="I120" s="190"/>
      <c r="J120" s="190"/>
      <c r="K120" s="191">
        <f>ROUND(P120*H120,2)</f>
        <v>0</v>
      </c>
      <c r="L120" s="187" t="s">
        <v>161</v>
      </c>
      <c r="M120" s="41"/>
      <c r="N120" s="192" t="s">
        <v>20</v>
      </c>
      <c r="O120" s="193" t="s">
        <v>44</v>
      </c>
      <c r="P120" s="194">
        <f>I120+J120</f>
        <v>0</v>
      </c>
      <c r="Q120" s="194">
        <f>ROUND(I120*H120,2)</f>
        <v>0</v>
      </c>
      <c r="R120" s="194">
        <f>ROUND(J120*H120,2)</f>
        <v>0</v>
      </c>
      <c r="S120" s="81"/>
      <c r="T120" s="195">
        <f>S120*H120</f>
        <v>0</v>
      </c>
      <c r="U120" s="195">
        <v>0</v>
      </c>
      <c r="V120" s="195">
        <f>U120*H120</f>
        <v>0</v>
      </c>
      <c r="W120" s="195">
        <v>0</v>
      </c>
      <c r="X120" s="196">
        <f>W120*H120</f>
        <v>0</v>
      </c>
      <c r="Y120" s="35"/>
      <c r="Z120" s="35"/>
      <c r="AA120" s="35"/>
      <c r="AB120" s="35"/>
      <c r="AC120" s="35"/>
      <c r="AD120" s="35"/>
      <c r="AE120" s="35"/>
      <c r="AR120" s="197" t="s">
        <v>154</v>
      </c>
      <c r="AT120" s="197" t="s">
        <v>149</v>
      </c>
      <c r="AU120" s="197" t="s">
        <v>75</v>
      </c>
      <c r="AY120" s="14" t="s">
        <v>155</v>
      </c>
      <c r="BE120" s="198">
        <f>IF(O120="základní",K120,0)</f>
        <v>0</v>
      </c>
      <c r="BF120" s="198">
        <f>IF(O120="snížená",K120,0)</f>
        <v>0</v>
      </c>
      <c r="BG120" s="198">
        <f>IF(O120="zákl. přenesená",K120,0)</f>
        <v>0</v>
      </c>
      <c r="BH120" s="198">
        <f>IF(O120="sníž. přenesená",K120,0)</f>
        <v>0</v>
      </c>
      <c r="BI120" s="198">
        <f>IF(O120="nulová",K120,0)</f>
        <v>0</v>
      </c>
      <c r="BJ120" s="14" t="s">
        <v>82</v>
      </c>
      <c r="BK120" s="198">
        <f>ROUND(P120*H120,2)</f>
        <v>0</v>
      </c>
      <c r="BL120" s="14" t="s">
        <v>154</v>
      </c>
      <c r="BM120" s="197" t="s">
        <v>860</v>
      </c>
    </row>
    <row r="121" s="2" customFormat="1">
      <c r="A121" s="35"/>
      <c r="B121" s="36"/>
      <c r="C121" s="37"/>
      <c r="D121" s="199" t="s">
        <v>157</v>
      </c>
      <c r="E121" s="37"/>
      <c r="F121" s="200" t="s">
        <v>636</v>
      </c>
      <c r="G121" s="37"/>
      <c r="H121" s="37"/>
      <c r="I121" s="201"/>
      <c r="J121" s="201"/>
      <c r="K121" s="37"/>
      <c r="L121" s="37"/>
      <c r="M121" s="41"/>
      <c r="N121" s="202"/>
      <c r="O121" s="203"/>
      <c r="P121" s="81"/>
      <c r="Q121" s="81"/>
      <c r="R121" s="81"/>
      <c r="S121" s="81"/>
      <c r="T121" s="81"/>
      <c r="U121" s="81"/>
      <c r="V121" s="81"/>
      <c r="W121" s="81"/>
      <c r="X121" s="82"/>
      <c r="Y121" s="35"/>
      <c r="Z121" s="35"/>
      <c r="AA121" s="35"/>
      <c r="AB121" s="35"/>
      <c r="AC121" s="35"/>
      <c r="AD121" s="35"/>
      <c r="AE121" s="35"/>
      <c r="AT121" s="14" t="s">
        <v>157</v>
      </c>
      <c r="AU121" s="14" t="s">
        <v>75</v>
      </c>
    </row>
    <row r="122" s="10" customFormat="1">
      <c r="A122" s="10"/>
      <c r="B122" s="214"/>
      <c r="C122" s="215"/>
      <c r="D122" s="216" t="s">
        <v>185</v>
      </c>
      <c r="E122" s="217" t="s">
        <v>20</v>
      </c>
      <c r="F122" s="218" t="s">
        <v>861</v>
      </c>
      <c r="G122" s="215"/>
      <c r="H122" s="219">
        <v>69</v>
      </c>
      <c r="I122" s="220"/>
      <c r="J122" s="220"/>
      <c r="K122" s="215"/>
      <c r="L122" s="215"/>
      <c r="M122" s="221"/>
      <c r="N122" s="222"/>
      <c r="O122" s="223"/>
      <c r="P122" s="223"/>
      <c r="Q122" s="223"/>
      <c r="R122" s="223"/>
      <c r="S122" s="223"/>
      <c r="T122" s="223"/>
      <c r="U122" s="223"/>
      <c r="V122" s="223"/>
      <c r="W122" s="223"/>
      <c r="X122" s="224"/>
      <c r="Y122" s="10"/>
      <c r="Z122" s="10"/>
      <c r="AA122" s="10"/>
      <c r="AB122" s="10"/>
      <c r="AC122" s="10"/>
      <c r="AD122" s="10"/>
      <c r="AE122" s="10"/>
      <c r="AT122" s="225" t="s">
        <v>185</v>
      </c>
      <c r="AU122" s="225" t="s">
        <v>75</v>
      </c>
      <c r="AV122" s="10" t="s">
        <v>84</v>
      </c>
      <c r="AW122" s="10" t="s">
        <v>5</v>
      </c>
      <c r="AX122" s="10" t="s">
        <v>82</v>
      </c>
      <c r="AY122" s="225" t="s">
        <v>155</v>
      </c>
    </row>
    <row r="123" s="2" customFormat="1" ht="16.5" customHeight="1">
      <c r="A123" s="35"/>
      <c r="B123" s="36"/>
      <c r="C123" s="204" t="s">
        <v>239</v>
      </c>
      <c r="D123" s="204" t="s">
        <v>179</v>
      </c>
      <c r="E123" s="205" t="s">
        <v>639</v>
      </c>
      <c r="F123" s="206" t="s">
        <v>640</v>
      </c>
      <c r="G123" s="207" t="s">
        <v>224</v>
      </c>
      <c r="H123" s="208">
        <v>15</v>
      </c>
      <c r="I123" s="209"/>
      <c r="J123" s="210"/>
      <c r="K123" s="211">
        <f>ROUND(P123*H123,2)</f>
        <v>0</v>
      </c>
      <c r="L123" s="206" t="s">
        <v>20</v>
      </c>
      <c r="M123" s="212"/>
      <c r="N123" s="213" t="s">
        <v>20</v>
      </c>
      <c r="O123" s="193" t="s">
        <v>44</v>
      </c>
      <c r="P123" s="194">
        <f>I123+J123</f>
        <v>0</v>
      </c>
      <c r="Q123" s="194">
        <f>ROUND(I123*H123,2)</f>
        <v>0</v>
      </c>
      <c r="R123" s="194">
        <f>ROUND(J123*H123,2)</f>
        <v>0</v>
      </c>
      <c r="S123" s="81"/>
      <c r="T123" s="195">
        <f>S123*H123</f>
        <v>0</v>
      </c>
      <c r="U123" s="195">
        <v>0.0035999999999999999</v>
      </c>
      <c r="V123" s="195">
        <f>U123*H123</f>
        <v>0.053999999999999999</v>
      </c>
      <c r="W123" s="195">
        <v>0</v>
      </c>
      <c r="X123" s="196">
        <f>W123*H123</f>
        <v>0</v>
      </c>
      <c r="Y123" s="35"/>
      <c r="Z123" s="35"/>
      <c r="AA123" s="35"/>
      <c r="AB123" s="35"/>
      <c r="AC123" s="35"/>
      <c r="AD123" s="35"/>
      <c r="AE123" s="35"/>
      <c r="AR123" s="197" t="s">
        <v>183</v>
      </c>
      <c r="AT123" s="197" t="s">
        <v>179</v>
      </c>
      <c r="AU123" s="197" t="s">
        <v>75</v>
      </c>
      <c r="AY123" s="14" t="s">
        <v>155</v>
      </c>
      <c r="BE123" s="198">
        <f>IF(O123="základní",K123,0)</f>
        <v>0</v>
      </c>
      <c r="BF123" s="198">
        <f>IF(O123="snížená",K123,0)</f>
        <v>0</v>
      </c>
      <c r="BG123" s="198">
        <f>IF(O123="zákl. přenesená",K123,0)</f>
        <v>0</v>
      </c>
      <c r="BH123" s="198">
        <f>IF(O123="sníž. přenesená",K123,0)</f>
        <v>0</v>
      </c>
      <c r="BI123" s="198">
        <f>IF(O123="nulová",K123,0)</f>
        <v>0</v>
      </c>
      <c r="BJ123" s="14" t="s">
        <v>82</v>
      </c>
      <c r="BK123" s="198">
        <f>ROUND(P123*H123,2)</f>
        <v>0</v>
      </c>
      <c r="BL123" s="14" t="s">
        <v>154</v>
      </c>
      <c r="BM123" s="197" t="s">
        <v>862</v>
      </c>
    </row>
    <row r="124" s="2" customFormat="1" ht="21.75" customHeight="1">
      <c r="A124" s="35"/>
      <c r="B124" s="36"/>
      <c r="C124" s="204" t="s">
        <v>243</v>
      </c>
      <c r="D124" s="204" t="s">
        <v>179</v>
      </c>
      <c r="E124" s="205" t="s">
        <v>643</v>
      </c>
      <c r="F124" s="206" t="s">
        <v>644</v>
      </c>
      <c r="G124" s="207" t="s">
        <v>224</v>
      </c>
      <c r="H124" s="208">
        <v>15</v>
      </c>
      <c r="I124" s="209"/>
      <c r="J124" s="210"/>
      <c r="K124" s="211">
        <f>ROUND(P124*H124,2)</f>
        <v>0</v>
      </c>
      <c r="L124" s="206" t="s">
        <v>20</v>
      </c>
      <c r="M124" s="212"/>
      <c r="N124" s="213" t="s">
        <v>20</v>
      </c>
      <c r="O124" s="193" t="s">
        <v>44</v>
      </c>
      <c r="P124" s="194">
        <f>I124+J124</f>
        <v>0</v>
      </c>
      <c r="Q124" s="194">
        <f>ROUND(I124*H124,2)</f>
        <v>0</v>
      </c>
      <c r="R124" s="194">
        <f>ROUND(J124*H124,2)</f>
        <v>0</v>
      </c>
      <c r="S124" s="81"/>
      <c r="T124" s="195">
        <f>S124*H124</f>
        <v>0</v>
      </c>
      <c r="U124" s="195">
        <v>0.0035999999999999999</v>
      </c>
      <c r="V124" s="195">
        <f>U124*H124</f>
        <v>0.053999999999999999</v>
      </c>
      <c r="W124" s="195">
        <v>0</v>
      </c>
      <c r="X124" s="196">
        <f>W124*H124</f>
        <v>0</v>
      </c>
      <c r="Y124" s="35"/>
      <c r="Z124" s="35"/>
      <c r="AA124" s="35"/>
      <c r="AB124" s="35"/>
      <c r="AC124" s="35"/>
      <c r="AD124" s="35"/>
      <c r="AE124" s="35"/>
      <c r="AR124" s="197" t="s">
        <v>183</v>
      </c>
      <c r="AT124" s="197" t="s">
        <v>179</v>
      </c>
      <c r="AU124" s="197" t="s">
        <v>75</v>
      </c>
      <c r="AY124" s="14" t="s">
        <v>155</v>
      </c>
      <c r="BE124" s="198">
        <f>IF(O124="základní",K124,0)</f>
        <v>0</v>
      </c>
      <c r="BF124" s="198">
        <f>IF(O124="snížená",K124,0)</f>
        <v>0</v>
      </c>
      <c r="BG124" s="198">
        <f>IF(O124="zákl. přenesená",K124,0)</f>
        <v>0</v>
      </c>
      <c r="BH124" s="198">
        <f>IF(O124="sníž. přenesená",K124,0)</f>
        <v>0</v>
      </c>
      <c r="BI124" s="198">
        <f>IF(O124="nulová",K124,0)</f>
        <v>0</v>
      </c>
      <c r="BJ124" s="14" t="s">
        <v>82</v>
      </c>
      <c r="BK124" s="198">
        <f>ROUND(P124*H124,2)</f>
        <v>0</v>
      </c>
      <c r="BL124" s="14" t="s">
        <v>154</v>
      </c>
      <c r="BM124" s="197" t="s">
        <v>863</v>
      </c>
    </row>
    <row r="125" s="2" customFormat="1" ht="16.5" customHeight="1">
      <c r="A125" s="35"/>
      <c r="B125" s="36"/>
      <c r="C125" s="204" t="s">
        <v>247</v>
      </c>
      <c r="D125" s="204" t="s">
        <v>179</v>
      </c>
      <c r="E125" s="205" t="s">
        <v>864</v>
      </c>
      <c r="F125" s="206" t="s">
        <v>865</v>
      </c>
      <c r="G125" s="207" t="s">
        <v>224</v>
      </c>
      <c r="H125" s="208">
        <v>9</v>
      </c>
      <c r="I125" s="209"/>
      <c r="J125" s="210"/>
      <c r="K125" s="211">
        <f>ROUND(P125*H125,2)</f>
        <v>0</v>
      </c>
      <c r="L125" s="206" t="s">
        <v>20</v>
      </c>
      <c r="M125" s="212"/>
      <c r="N125" s="213" t="s">
        <v>20</v>
      </c>
      <c r="O125" s="193" t="s">
        <v>44</v>
      </c>
      <c r="P125" s="194">
        <f>I125+J125</f>
        <v>0</v>
      </c>
      <c r="Q125" s="194">
        <f>ROUND(I125*H125,2)</f>
        <v>0</v>
      </c>
      <c r="R125" s="194">
        <f>ROUND(J125*H125,2)</f>
        <v>0</v>
      </c>
      <c r="S125" s="81"/>
      <c r="T125" s="195">
        <f>S125*H125</f>
        <v>0</v>
      </c>
      <c r="U125" s="195">
        <v>0.0035999999999999999</v>
      </c>
      <c r="V125" s="195">
        <f>U125*H125</f>
        <v>0.032399999999999998</v>
      </c>
      <c r="W125" s="195">
        <v>0</v>
      </c>
      <c r="X125" s="196">
        <f>W125*H125</f>
        <v>0</v>
      </c>
      <c r="Y125" s="35"/>
      <c r="Z125" s="35"/>
      <c r="AA125" s="35"/>
      <c r="AB125" s="35"/>
      <c r="AC125" s="35"/>
      <c r="AD125" s="35"/>
      <c r="AE125" s="35"/>
      <c r="AR125" s="197" t="s">
        <v>183</v>
      </c>
      <c r="AT125" s="197" t="s">
        <v>179</v>
      </c>
      <c r="AU125" s="197" t="s">
        <v>75</v>
      </c>
      <c r="AY125" s="14" t="s">
        <v>155</v>
      </c>
      <c r="BE125" s="198">
        <f>IF(O125="základní",K125,0)</f>
        <v>0</v>
      </c>
      <c r="BF125" s="198">
        <f>IF(O125="snížená",K125,0)</f>
        <v>0</v>
      </c>
      <c r="BG125" s="198">
        <f>IF(O125="zákl. přenesená",K125,0)</f>
        <v>0</v>
      </c>
      <c r="BH125" s="198">
        <f>IF(O125="sníž. přenesená",K125,0)</f>
        <v>0</v>
      </c>
      <c r="BI125" s="198">
        <f>IF(O125="nulová",K125,0)</f>
        <v>0</v>
      </c>
      <c r="BJ125" s="14" t="s">
        <v>82</v>
      </c>
      <c r="BK125" s="198">
        <f>ROUND(P125*H125,2)</f>
        <v>0</v>
      </c>
      <c r="BL125" s="14" t="s">
        <v>154</v>
      </c>
      <c r="BM125" s="197" t="s">
        <v>866</v>
      </c>
    </row>
    <row r="126" s="2" customFormat="1" ht="16.5" customHeight="1">
      <c r="A126" s="35"/>
      <c r="B126" s="36"/>
      <c r="C126" s="204" t="s">
        <v>251</v>
      </c>
      <c r="D126" s="204" t="s">
        <v>179</v>
      </c>
      <c r="E126" s="205" t="s">
        <v>659</v>
      </c>
      <c r="F126" s="206" t="s">
        <v>660</v>
      </c>
      <c r="G126" s="207" t="s">
        <v>224</v>
      </c>
      <c r="H126" s="208">
        <v>21</v>
      </c>
      <c r="I126" s="209"/>
      <c r="J126" s="210"/>
      <c r="K126" s="211">
        <f>ROUND(P126*H126,2)</f>
        <v>0</v>
      </c>
      <c r="L126" s="206" t="s">
        <v>20</v>
      </c>
      <c r="M126" s="212"/>
      <c r="N126" s="213" t="s">
        <v>20</v>
      </c>
      <c r="O126" s="193" t="s">
        <v>44</v>
      </c>
      <c r="P126" s="194">
        <f>I126+J126</f>
        <v>0</v>
      </c>
      <c r="Q126" s="194">
        <f>ROUND(I126*H126,2)</f>
        <v>0</v>
      </c>
      <c r="R126" s="194">
        <f>ROUND(J126*H126,2)</f>
        <v>0</v>
      </c>
      <c r="S126" s="81"/>
      <c r="T126" s="195">
        <f>S126*H126</f>
        <v>0</v>
      </c>
      <c r="U126" s="195">
        <v>0.02</v>
      </c>
      <c r="V126" s="195">
        <f>U126*H126</f>
        <v>0.41999999999999998</v>
      </c>
      <c r="W126" s="195">
        <v>0</v>
      </c>
      <c r="X126" s="196">
        <f>W126*H126</f>
        <v>0</v>
      </c>
      <c r="Y126" s="35"/>
      <c r="Z126" s="35"/>
      <c r="AA126" s="35"/>
      <c r="AB126" s="35"/>
      <c r="AC126" s="35"/>
      <c r="AD126" s="35"/>
      <c r="AE126" s="35"/>
      <c r="AR126" s="197" t="s">
        <v>183</v>
      </c>
      <c r="AT126" s="197" t="s">
        <v>179</v>
      </c>
      <c r="AU126" s="197" t="s">
        <v>75</v>
      </c>
      <c r="AY126" s="14" t="s">
        <v>155</v>
      </c>
      <c r="BE126" s="198">
        <f>IF(O126="základní",K126,0)</f>
        <v>0</v>
      </c>
      <c r="BF126" s="198">
        <f>IF(O126="snížená",K126,0)</f>
        <v>0</v>
      </c>
      <c r="BG126" s="198">
        <f>IF(O126="zákl. přenesená",K126,0)</f>
        <v>0</v>
      </c>
      <c r="BH126" s="198">
        <f>IF(O126="sníž. přenesená",K126,0)</f>
        <v>0</v>
      </c>
      <c r="BI126" s="198">
        <f>IF(O126="nulová",K126,0)</f>
        <v>0</v>
      </c>
      <c r="BJ126" s="14" t="s">
        <v>82</v>
      </c>
      <c r="BK126" s="198">
        <f>ROUND(P126*H126,2)</f>
        <v>0</v>
      </c>
      <c r="BL126" s="14" t="s">
        <v>154</v>
      </c>
      <c r="BM126" s="197" t="s">
        <v>867</v>
      </c>
    </row>
    <row r="127" s="2" customFormat="1" ht="24.15" customHeight="1">
      <c r="A127" s="35"/>
      <c r="B127" s="36"/>
      <c r="C127" s="204" t="s">
        <v>255</v>
      </c>
      <c r="D127" s="204" t="s">
        <v>179</v>
      </c>
      <c r="E127" s="205" t="s">
        <v>663</v>
      </c>
      <c r="F127" s="206" t="s">
        <v>664</v>
      </c>
      <c r="G127" s="207" t="s">
        <v>224</v>
      </c>
      <c r="H127" s="208">
        <v>9</v>
      </c>
      <c r="I127" s="209"/>
      <c r="J127" s="210"/>
      <c r="K127" s="211">
        <f>ROUND(P127*H127,2)</f>
        <v>0</v>
      </c>
      <c r="L127" s="206" t="s">
        <v>20</v>
      </c>
      <c r="M127" s="212"/>
      <c r="N127" s="213" t="s">
        <v>20</v>
      </c>
      <c r="O127" s="193" t="s">
        <v>44</v>
      </c>
      <c r="P127" s="194">
        <f>I127+J127</f>
        <v>0</v>
      </c>
      <c r="Q127" s="194">
        <f>ROUND(I127*H127,2)</f>
        <v>0</v>
      </c>
      <c r="R127" s="194">
        <f>ROUND(J127*H127,2)</f>
        <v>0</v>
      </c>
      <c r="S127" s="81"/>
      <c r="T127" s="195">
        <f>S127*H127</f>
        <v>0</v>
      </c>
      <c r="U127" s="195">
        <v>0.0035999999999999999</v>
      </c>
      <c r="V127" s="195">
        <f>U127*H127</f>
        <v>0.032399999999999998</v>
      </c>
      <c r="W127" s="195">
        <v>0</v>
      </c>
      <c r="X127" s="196">
        <f>W127*H127</f>
        <v>0</v>
      </c>
      <c r="Y127" s="35"/>
      <c r="Z127" s="35"/>
      <c r="AA127" s="35"/>
      <c r="AB127" s="35"/>
      <c r="AC127" s="35"/>
      <c r="AD127" s="35"/>
      <c r="AE127" s="35"/>
      <c r="AR127" s="197" t="s">
        <v>183</v>
      </c>
      <c r="AT127" s="197" t="s">
        <v>179</v>
      </c>
      <c r="AU127" s="197" t="s">
        <v>75</v>
      </c>
      <c r="AY127" s="14" t="s">
        <v>155</v>
      </c>
      <c r="BE127" s="198">
        <f>IF(O127="základní",K127,0)</f>
        <v>0</v>
      </c>
      <c r="BF127" s="198">
        <f>IF(O127="snížená",K127,0)</f>
        <v>0</v>
      </c>
      <c r="BG127" s="198">
        <f>IF(O127="zákl. přenesená",K127,0)</f>
        <v>0</v>
      </c>
      <c r="BH127" s="198">
        <f>IF(O127="sníž. přenesená",K127,0)</f>
        <v>0</v>
      </c>
      <c r="BI127" s="198">
        <f>IF(O127="nulová",K127,0)</f>
        <v>0</v>
      </c>
      <c r="BJ127" s="14" t="s">
        <v>82</v>
      </c>
      <c r="BK127" s="198">
        <f>ROUND(P127*H127,2)</f>
        <v>0</v>
      </c>
      <c r="BL127" s="14" t="s">
        <v>154</v>
      </c>
      <c r="BM127" s="197" t="s">
        <v>868</v>
      </c>
    </row>
    <row r="128" s="2" customFormat="1" ht="24.15" customHeight="1">
      <c r="A128" s="35"/>
      <c r="B128" s="36"/>
      <c r="C128" s="185" t="s">
        <v>8</v>
      </c>
      <c r="D128" s="185" t="s">
        <v>149</v>
      </c>
      <c r="E128" s="186" t="s">
        <v>667</v>
      </c>
      <c r="F128" s="187" t="s">
        <v>668</v>
      </c>
      <c r="G128" s="188" t="s">
        <v>224</v>
      </c>
      <c r="H128" s="189">
        <v>69</v>
      </c>
      <c r="I128" s="190"/>
      <c r="J128" s="190"/>
      <c r="K128" s="191">
        <f>ROUND(P128*H128,2)</f>
        <v>0</v>
      </c>
      <c r="L128" s="187" t="s">
        <v>161</v>
      </c>
      <c r="M128" s="41"/>
      <c r="N128" s="192" t="s">
        <v>20</v>
      </c>
      <c r="O128" s="193" t="s">
        <v>44</v>
      </c>
      <c r="P128" s="194">
        <f>I128+J128</f>
        <v>0</v>
      </c>
      <c r="Q128" s="194">
        <f>ROUND(I128*H128,2)</f>
        <v>0</v>
      </c>
      <c r="R128" s="194">
        <f>ROUND(J128*H128,2)</f>
        <v>0</v>
      </c>
      <c r="S128" s="81"/>
      <c r="T128" s="195">
        <f>S128*H128</f>
        <v>0</v>
      </c>
      <c r="U128" s="195">
        <v>6.0000000000000002E-05</v>
      </c>
      <c r="V128" s="195">
        <f>U128*H128</f>
        <v>0.0041400000000000005</v>
      </c>
      <c r="W128" s="195">
        <v>0</v>
      </c>
      <c r="X128" s="196">
        <f>W128*H128</f>
        <v>0</v>
      </c>
      <c r="Y128" s="35"/>
      <c r="Z128" s="35"/>
      <c r="AA128" s="35"/>
      <c r="AB128" s="35"/>
      <c r="AC128" s="35"/>
      <c r="AD128" s="35"/>
      <c r="AE128" s="35"/>
      <c r="AR128" s="197" t="s">
        <v>154</v>
      </c>
      <c r="AT128" s="197" t="s">
        <v>149</v>
      </c>
      <c r="AU128" s="197" t="s">
        <v>75</v>
      </c>
      <c r="AY128" s="14" t="s">
        <v>155</v>
      </c>
      <c r="BE128" s="198">
        <f>IF(O128="základní",K128,0)</f>
        <v>0</v>
      </c>
      <c r="BF128" s="198">
        <f>IF(O128="snížená",K128,0)</f>
        <v>0</v>
      </c>
      <c r="BG128" s="198">
        <f>IF(O128="zákl. přenesená",K128,0)</f>
        <v>0</v>
      </c>
      <c r="BH128" s="198">
        <f>IF(O128="sníž. přenesená",K128,0)</f>
        <v>0</v>
      </c>
      <c r="BI128" s="198">
        <f>IF(O128="nulová",K128,0)</f>
        <v>0</v>
      </c>
      <c r="BJ128" s="14" t="s">
        <v>82</v>
      </c>
      <c r="BK128" s="198">
        <f>ROUND(P128*H128,2)</f>
        <v>0</v>
      </c>
      <c r="BL128" s="14" t="s">
        <v>154</v>
      </c>
      <c r="BM128" s="197" t="s">
        <v>869</v>
      </c>
    </row>
    <row r="129" s="2" customFormat="1">
      <c r="A129" s="35"/>
      <c r="B129" s="36"/>
      <c r="C129" s="37"/>
      <c r="D129" s="199" t="s">
        <v>157</v>
      </c>
      <c r="E129" s="37"/>
      <c r="F129" s="200" t="s">
        <v>670</v>
      </c>
      <c r="G129" s="37"/>
      <c r="H129" s="37"/>
      <c r="I129" s="201"/>
      <c r="J129" s="201"/>
      <c r="K129" s="37"/>
      <c r="L129" s="37"/>
      <c r="M129" s="41"/>
      <c r="N129" s="202"/>
      <c r="O129" s="203"/>
      <c r="P129" s="81"/>
      <c r="Q129" s="81"/>
      <c r="R129" s="81"/>
      <c r="S129" s="81"/>
      <c r="T129" s="81"/>
      <c r="U129" s="81"/>
      <c r="V129" s="81"/>
      <c r="W129" s="81"/>
      <c r="X129" s="82"/>
      <c r="Y129" s="35"/>
      <c r="Z129" s="35"/>
      <c r="AA129" s="35"/>
      <c r="AB129" s="35"/>
      <c r="AC129" s="35"/>
      <c r="AD129" s="35"/>
      <c r="AE129" s="35"/>
      <c r="AT129" s="14" t="s">
        <v>157</v>
      </c>
      <c r="AU129" s="14" t="s">
        <v>75</v>
      </c>
    </row>
    <row r="130" s="2" customFormat="1">
      <c r="A130" s="35"/>
      <c r="B130" s="36"/>
      <c r="C130" s="204" t="s">
        <v>262</v>
      </c>
      <c r="D130" s="204" t="s">
        <v>179</v>
      </c>
      <c r="E130" s="205" t="s">
        <v>673</v>
      </c>
      <c r="F130" s="206" t="s">
        <v>674</v>
      </c>
      <c r="G130" s="207" t="s">
        <v>224</v>
      </c>
      <c r="H130" s="208">
        <v>207</v>
      </c>
      <c r="I130" s="209"/>
      <c r="J130" s="210"/>
      <c r="K130" s="211">
        <f>ROUND(P130*H130,2)</f>
        <v>0</v>
      </c>
      <c r="L130" s="206" t="s">
        <v>161</v>
      </c>
      <c r="M130" s="212"/>
      <c r="N130" s="213" t="s">
        <v>20</v>
      </c>
      <c r="O130" s="193" t="s">
        <v>44</v>
      </c>
      <c r="P130" s="194">
        <f>I130+J130</f>
        <v>0</v>
      </c>
      <c r="Q130" s="194">
        <f>ROUND(I130*H130,2)</f>
        <v>0</v>
      </c>
      <c r="R130" s="194">
        <f>ROUND(J130*H130,2)</f>
        <v>0</v>
      </c>
      <c r="S130" s="81"/>
      <c r="T130" s="195">
        <f>S130*H130</f>
        <v>0</v>
      </c>
      <c r="U130" s="195">
        <v>0.0070899999999999999</v>
      </c>
      <c r="V130" s="195">
        <f>U130*H130</f>
        <v>1.46763</v>
      </c>
      <c r="W130" s="195">
        <v>0</v>
      </c>
      <c r="X130" s="196">
        <f>W130*H130</f>
        <v>0</v>
      </c>
      <c r="Y130" s="35"/>
      <c r="Z130" s="35"/>
      <c r="AA130" s="35"/>
      <c r="AB130" s="35"/>
      <c r="AC130" s="35"/>
      <c r="AD130" s="35"/>
      <c r="AE130" s="35"/>
      <c r="AR130" s="197" t="s">
        <v>183</v>
      </c>
      <c r="AT130" s="197" t="s">
        <v>179</v>
      </c>
      <c r="AU130" s="197" t="s">
        <v>75</v>
      </c>
      <c r="AY130" s="14" t="s">
        <v>155</v>
      </c>
      <c r="BE130" s="198">
        <f>IF(O130="základní",K130,0)</f>
        <v>0</v>
      </c>
      <c r="BF130" s="198">
        <f>IF(O130="snížená",K130,0)</f>
        <v>0</v>
      </c>
      <c r="BG130" s="198">
        <f>IF(O130="zákl. přenesená",K130,0)</f>
        <v>0</v>
      </c>
      <c r="BH130" s="198">
        <f>IF(O130="sníž. přenesená",K130,0)</f>
        <v>0</v>
      </c>
      <c r="BI130" s="198">
        <f>IF(O130="nulová",K130,0)</f>
        <v>0</v>
      </c>
      <c r="BJ130" s="14" t="s">
        <v>82</v>
      </c>
      <c r="BK130" s="198">
        <f>ROUND(P130*H130,2)</f>
        <v>0</v>
      </c>
      <c r="BL130" s="14" t="s">
        <v>154</v>
      </c>
      <c r="BM130" s="197" t="s">
        <v>870</v>
      </c>
    </row>
    <row r="131" s="10" customFormat="1">
      <c r="A131" s="10"/>
      <c r="B131" s="214"/>
      <c r="C131" s="215"/>
      <c r="D131" s="216" t="s">
        <v>185</v>
      </c>
      <c r="E131" s="217" t="s">
        <v>20</v>
      </c>
      <c r="F131" s="218" t="s">
        <v>871</v>
      </c>
      <c r="G131" s="215"/>
      <c r="H131" s="219">
        <v>207</v>
      </c>
      <c r="I131" s="220"/>
      <c r="J131" s="220"/>
      <c r="K131" s="215"/>
      <c r="L131" s="215"/>
      <c r="M131" s="221"/>
      <c r="N131" s="222"/>
      <c r="O131" s="223"/>
      <c r="P131" s="223"/>
      <c r="Q131" s="223"/>
      <c r="R131" s="223"/>
      <c r="S131" s="223"/>
      <c r="T131" s="223"/>
      <c r="U131" s="223"/>
      <c r="V131" s="223"/>
      <c r="W131" s="223"/>
      <c r="X131" s="224"/>
      <c r="Y131" s="10"/>
      <c r="Z131" s="10"/>
      <c r="AA131" s="10"/>
      <c r="AB131" s="10"/>
      <c r="AC131" s="10"/>
      <c r="AD131" s="10"/>
      <c r="AE131" s="10"/>
      <c r="AT131" s="225" t="s">
        <v>185</v>
      </c>
      <c r="AU131" s="225" t="s">
        <v>75</v>
      </c>
      <c r="AV131" s="10" t="s">
        <v>84</v>
      </c>
      <c r="AW131" s="10" t="s">
        <v>5</v>
      </c>
      <c r="AX131" s="10" t="s">
        <v>82</v>
      </c>
      <c r="AY131" s="225" t="s">
        <v>155</v>
      </c>
    </row>
    <row r="132" s="2" customFormat="1" ht="33" customHeight="1">
      <c r="A132" s="35"/>
      <c r="B132" s="36"/>
      <c r="C132" s="185" t="s">
        <v>266</v>
      </c>
      <c r="D132" s="185" t="s">
        <v>149</v>
      </c>
      <c r="E132" s="186" t="s">
        <v>678</v>
      </c>
      <c r="F132" s="187" t="s">
        <v>679</v>
      </c>
      <c r="G132" s="188" t="s">
        <v>224</v>
      </c>
      <c r="H132" s="189">
        <v>69</v>
      </c>
      <c r="I132" s="190"/>
      <c r="J132" s="190"/>
      <c r="K132" s="191">
        <f>ROUND(P132*H132,2)</f>
        <v>0</v>
      </c>
      <c r="L132" s="187" t="s">
        <v>680</v>
      </c>
      <c r="M132" s="41"/>
      <c r="N132" s="192" t="s">
        <v>20</v>
      </c>
      <c r="O132" s="193" t="s">
        <v>44</v>
      </c>
      <c r="P132" s="194">
        <f>I132+J132</f>
        <v>0</v>
      </c>
      <c r="Q132" s="194">
        <f>ROUND(I132*H132,2)</f>
        <v>0</v>
      </c>
      <c r="R132" s="194">
        <f>ROUND(J132*H132,2)</f>
        <v>0</v>
      </c>
      <c r="S132" s="81"/>
      <c r="T132" s="195">
        <f>S132*H132</f>
        <v>0</v>
      </c>
      <c r="U132" s="195">
        <v>0.0020823999999999999</v>
      </c>
      <c r="V132" s="195">
        <f>U132*H132</f>
        <v>0.1436856</v>
      </c>
      <c r="W132" s="195">
        <v>0</v>
      </c>
      <c r="X132" s="196">
        <f>W132*H132</f>
        <v>0</v>
      </c>
      <c r="Y132" s="35"/>
      <c r="Z132" s="35"/>
      <c r="AA132" s="35"/>
      <c r="AB132" s="35"/>
      <c r="AC132" s="35"/>
      <c r="AD132" s="35"/>
      <c r="AE132" s="35"/>
      <c r="AR132" s="197" t="s">
        <v>154</v>
      </c>
      <c r="AT132" s="197" t="s">
        <v>149</v>
      </c>
      <c r="AU132" s="197" t="s">
        <v>75</v>
      </c>
      <c r="AY132" s="14" t="s">
        <v>155</v>
      </c>
      <c r="BE132" s="198">
        <f>IF(O132="základní",K132,0)</f>
        <v>0</v>
      </c>
      <c r="BF132" s="198">
        <f>IF(O132="snížená",K132,0)</f>
        <v>0</v>
      </c>
      <c r="BG132" s="198">
        <f>IF(O132="zákl. přenesená",K132,0)</f>
        <v>0</v>
      </c>
      <c r="BH132" s="198">
        <f>IF(O132="sníž. přenesená",K132,0)</f>
        <v>0</v>
      </c>
      <c r="BI132" s="198">
        <f>IF(O132="nulová",K132,0)</f>
        <v>0</v>
      </c>
      <c r="BJ132" s="14" t="s">
        <v>82</v>
      </c>
      <c r="BK132" s="198">
        <f>ROUND(P132*H132,2)</f>
        <v>0</v>
      </c>
      <c r="BL132" s="14" t="s">
        <v>154</v>
      </c>
      <c r="BM132" s="197" t="s">
        <v>872</v>
      </c>
    </row>
    <row r="133" s="2" customFormat="1">
      <c r="A133" s="35"/>
      <c r="B133" s="36"/>
      <c r="C133" s="37"/>
      <c r="D133" s="199" t="s">
        <v>157</v>
      </c>
      <c r="E133" s="37"/>
      <c r="F133" s="200" t="s">
        <v>682</v>
      </c>
      <c r="G133" s="37"/>
      <c r="H133" s="37"/>
      <c r="I133" s="201"/>
      <c r="J133" s="201"/>
      <c r="K133" s="37"/>
      <c r="L133" s="37"/>
      <c r="M133" s="41"/>
      <c r="N133" s="202"/>
      <c r="O133" s="203"/>
      <c r="P133" s="81"/>
      <c r="Q133" s="81"/>
      <c r="R133" s="81"/>
      <c r="S133" s="81"/>
      <c r="T133" s="81"/>
      <c r="U133" s="81"/>
      <c r="V133" s="81"/>
      <c r="W133" s="81"/>
      <c r="X133" s="82"/>
      <c r="Y133" s="35"/>
      <c r="Z133" s="35"/>
      <c r="AA133" s="35"/>
      <c r="AB133" s="35"/>
      <c r="AC133" s="35"/>
      <c r="AD133" s="35"/>
      <c r="AE133" s="35"/>
      <c r="AT133" s="14" t="s">
        <v>157</v>
      </c>
      <c r="AU133" s="14" t="s">
        <v>75</v>
      </c>
    </row>
    <row r="134" s="10" customFormat="1">
      <c r="A134" s="10"/>
      <c r="B134" s="214"/>
      <c r="C134" s="215"/>
      <c r="D134" s="216" t="s">
        <v>185</v>
      </c>
      <c r="E134" s="217" t="s">
        <v>20</v>
      </c>
      <c r="F134" s="218" t="s">
        <v>873</v>
      </c>
      <c r="G134" s="215"/>
      <c r="H134" s="219">
        <v>69</v>
      </c>
      <c r="I134" s="220"/>
      <c r="J134" s="220"/>
      <c r="K134" s="215"/>
      <c r="L134" s="215"/>
      <c r="M134" s="221"/>
      <c r="N134" s="222"/>
      <c r="O134" s="223"/>
      <c r="P134" s="223"/>
      <c r="Q134" s="223"/>
      <c r="R134" s="223"/>
      <c r="S134" s="223"/>
      <c r="T134" s="223"/>
      <c r="U134" s="223"/>
      <c r="V134" s="223"/>
      <c r="W134" s="223"/>
      <c r="X134" s="224"/>
      <c r="Y134" s="10"/>
      <c r="Z134" s="10"/>
      <c r="AA134" s="10"/>
      <c r="AB134" s="10"/>
      <c r="AC134" s="10"/>
      <c r="AD134" s="10"/>
      <c r="AE134" s="10"/>
      <c r="AT134" s="225" t="s">
        <v>185</v>
      </c>
      <c r="AU134" s="225" t="s">
        <v>75</v>
      </c>
      <c r="AV134" s="10" t="s">
        <v>84</v>
      </c>
      <c r="AW134" s="10" t="s">
        <v>5</v>
      </c>
      <c r="AX134" s="10" t="s">
        <v>82</v>
      </c>
      <c r="AY134" s="225" t="s">
        <v>155</v>
      </c>
    </row>
    <row r="135" s="2" customFormat="1" ht="44.25" customHeight="1">
      <c r="A135" s="35"/>
      <c r="B135" s="36"/>
      <c r="C135" s="185" t="s">
        <v>270</v>
      </c>
      <c r="D135" s="185" t="s">
        <v>149</v>
      </c>
      <c r="E135" s="186" t="s">
        <v>222</v>
      </c>
      <c r="F135" s="187" t="s">
        <v>223</v>
      </c>
      <c r="G135" s="188" t="s">
        <v>224</v>
      </c>
      <c r="H135" s="189">
        <v>7190</v>
      </c>
      <c r="I135" s="190"/>
      <c r="J135" s="190"/>
      <c r="K135" s="191">
        <f>ROUND(P135*H135,2)</f>
        <v>0</v>
      </c>
      <c r="L135" s="187" t="s">
        <v>161</v>
      </c>
      <c r="M135" s="41"/>
      <c r="N135" s="192" t="s">
        <v>20</v>
      </c>
      <c r="O135" s="193" t="s">
        <v>44</v>
      </c>
      <c r="P135" s="194">
        <f>I135+J135</f>
        <v>0</v>
      </c>
      <c r="Q135" s="194">
        <f>ROUND(I135*H135,2)</f>
        <v>0</v>
      </c>
      <c r="R135" s="194">
        <f>ROUND(J135*H135,2)</f>
        <v>0</v>
      </c>
      <c r="S135" s="81"/>
      <c r="T135" s="195">
        <f>S135*H135</f>
        <v>0</v>
      </c>
      <c r="U135" s="195">
        <v>0</v>
      </c>
      <c r="V135" s="195">
        <f>U135*H135</f>
        <v>0</v>
      </c>
      <c r="W135" s="195">
        <v>0</v>
      </c>
      <c r="X135" s="196">
        <f>W135*H135</f>
        <v>0</v>
      </c>
      <c r="Y135" s="35"/>
      <c r="Z135" s="35"/>
      <c r="AA135" s="35"/>
      <c r="AB135" s="35"/>
      <c r="AC135" s="35"/>
      <c r="AD135" s="35"/>
      <c r="AE135" s="35"/>
      <c r="AR135" s="197" t="s">
        <v>154</v>
      </c>
      <c r="AT135" s="197" t="s">
        <v>149</v>
      </c>
      <c r="AU135" s="197" t="s">
        <v>75</v>
      </c>
      <c r="AY135" s="14" t="s">
        <v>155</v>
      </c>
      <c r="BE135" s="198">
        <f>IF(O135="základní",K135,0)</f>
        <v>0</v>
      </c>
      <c r="BF135" s="198">
        <f>IF(O135="snížená",K135,0)</f>
        <v>0</v>
      </c>
      <c r="BG135" s="198">
        <f>IF(O135="zákl. přenesená",K135,0)</f>
        <v>0</v>
      </c>
      <c r="BH135" s="198">
        <f>IF(O135="sníž. přenesená",K135,0)</f>
        <v>0</v>
      </c>
      <c r="BI135" s="198">
        <f>IF(O135="nulová",K135,0)</f>
        <v>0</v>
      </c>
      <c r="BJ135" s="14" t="s">
        <v>82</v>
      </c>
      <c r="BK135" s="198">
        <f>ROUND(P135*H135,2)</f>
        <v>0</v>
      </c>
      <c r="BL135" s="14" t="s">
        <v>154</v>
      </c>
      <c r="BM135" s="197" t="s">
        <v>874</v>
      </c>
    </row>
    <row r="136" s="2" customFormat="1">
      <c r="A136" s="35"/>
      <c r="B136" s="36"/>
      <c r="C136" s="37"/>
      <c r="D136" s="199" t="s">
        <v>157</v>
      </c>
      <c r="E136" s="37"/>
      <c r="F136" s="200" t="s">
        <v>226</v>
      </c>
      <c r="G136" s="37"/>
      <c r="H136" s="37"/>
      <c r="I136" s="201"/>
      <c r="J136" s="201"/>
      <c r="K136" s="37"/>
      <c r="L136" s="37"/>
      <c r="M136" s="41"/>
      <c r="N136" s="202"/>
      <c r="O136" s="203"/>
      <c r="P136" s="81"/>
      <c r="Q136" s="81"/>
      <c r="R136" s="81"/>
      <c r="S136" s="81"/>
      <c r="T136" s="81"/>
      <c r="U136" s="81"/>
      <c r="V136" s="81"/>
      <c r="W136" s="81"/>
      <c r="X136" s="82"/>
      <c r="Y136" s="35"/>
      <c r="Z136" s="35"/>
      <c r="AA136" s="35"/>
      <c r="AB136" s="35"/>
      <c r="AC136" s="35"/>
      <c r="AD136" s="35"/>
      <c r="AE136" s="35"/>
      <c r="AT136" s="14" t="s">
        <v>157</v>
      </c>
      <c r="AU136" s="14" t="s">
        <v>75</v>
      </c>
    </row>
    <row r="137" s="10" customFormat="1">
      <c r="A137" s="10"/>
      <c r="B137" s="214"/>
      <c r="C137" s="215"/>
      <c r="D137" s="216" t="s">
        <v>185</v>
      </c>
      <c r="E137" s="217" t="s">
        <v>20</v>
      </c>
      <c r="F137" s="218" t="s">
        <v>875</v>
      </c>
      <c r="G137" s="215"/>
      <c r="H137" s="219">
        <v>7190</v>
      </c>
      <c r="I137" s="220"/>
      <c r="J137" s="220"/>
      <c r="K137" s="215"/>
      <c r="L137" s="215"/>
      <c r="M137" s="221"/>
      <c r="N137" s="222"/>
      <c r="O137" s="223"/>
      <c r="P137" s="223"/>
      <c r="Q137" s="223"/>
      <c r="R137" s="223"/>
      <c r="S137" s="223"/>
      <c r="T137" s="223"/>
      <c r="U137" s="223"/>
      <c r="V137" s="223"/>
      <c r="W137" s="223"/>
      <c r="X137" s="224"/>
      <c r="Y137" s="10"/>
      <c r="Z137" s="10"/>
      <c r="AA137" s="10"/>
      <c r="AB137" s="10"/>
      <c r="AC137" s="10"/>
      <c r="AD137" s="10"/>
      <c r="AE137" s="10"/>
      <c r="AT137" s="225" t="s">
        <v>185</v>
      </c>
      <c r="AU137" s="225" t="s">
        <v>75</v>
      </c>
      <c r="AV137" s="10" t="s">
        <v>84</v>
      </c>
      <c r="AW137" s="10" t="s">
        <v>5</v>
      </c>
      <c r="AX137" s="10" t="s">
        <v>82</v>
      </c>
      <c r="AY137" s="225" t="s">
        <v>155</v>
      </c>
    </row>
    <row r="138" s="2" customFormat="1" ht="37.8" customHeight="1">
      <c r="A138" s="35"/>
      <c r="B138" s="36"/>
      <c r="C138" s="185" t="s">
        <v>274</v>
      </c>
      <c r="D138" s="185" t="s">
        <v>149</v>
      </c>
      <c r="E138" s="186" t="s">
        <v>229</v>
      </c>
      <c r="F138" s="187" t="s">
        <v>230</v>
      </c>
      <c r="G138" s="188" t="s">
        <v>224</v>
      </c>
      <c r="H138" s="189">
        <v>5880</v>
      </c>
      <c r="I138" s="190"/>
      <c r="J138" s="190"/>
      <c r="K138" s="191">
        <f>ROUND(P138*H138,2)</f>
        <v>0</v>
      </c>
      <c r="L138" s="187" t="s">
        <v>161</v>
      </c>
      <c r="M138" s="41"/>
      <c r="N138" s="192" t="s">
        <v>20</v>
      </c>
      <c r="O138" s="193" t="s">
        <v>44</v>
      </c>
      <c r="P138" s="194">
        <f>I138+J138</f>
        <v>0</v>
      </c>
      <c r="Q138" s="194">
        <f>ROUND(I138*H138,2)</f>
        <v>0</v>
      </c>
      <c r="R138" s="194">
        <f>ROUND(J138*H138,2)</f>
        <v>0</v>
      </c>
      <c r="S138" s="81"/>
      <c r="T138" s="195">
        <f>S138*H138</f>
        <v>0</v>
      </c>
      <c r="U138" s="195">
        <v>0</v>
      </c>
      <c r="V138" s="195">
        <f>U138*H138</f>
        <v>0</v>
      </c>
      <c r="W138" s="195">
        <v>0</v>
      </c>
      <c r="X138" s="196">
        <f>W138*H138</f>
        <v>0</v>
      </c>
      <c r="Y138" s="35"/>
      <c r="Z138" s="35"/>
      <c r="AA138" s="35"/>
      <c r="AB138" s="35"/>
      <c r="AC138" s="35"/>
      <c r="AD138" s="35"/>
      <c r="AE138" s="35"/>
      <c r="AR138" s="197" t="s">
        <v>154</v>
      </c>
      <c r="AT138" s="197" t="s">
        <v>149</v>
      </c>
      <c r="AU138" s="197" t="s">
        <v>75</v>
      </c>
      <c r="AY138" s="14" t="s">
        <v>155</v>
      </c>
      <c r="BE138" s="198">
        <f>IF(O138="základní",K138,0)</f>
        <v>0</v>
      </c>
      <c r="BF138" s="198">
        <f>IF(O138="snížená",K138,0)</f>
        <v>0</v>
      </c>
      <c r="BG138" s="198">
        <f>IF(O138="zákl. přenesená",K138,0)</f>
        <v>0</v>
      </c>
      <c r="BH138" s="198">
        <f>IF(O138="sníž. přenesená",K138,0)</f>
        <v>0</v>
      </c>
      <c r="BI138" s="198">
        <f>IF(O138="nulová",K138,0)</f>
        <v>0</v>
      </c>
      <c r="BJ138" s="14" t="s">
        <v>82</v>
      </c>
      <c r="BK138" s="198">
        <f>ROUND(P138*H138,2)</f>
        <v>0</v>
      </c>
      <c r="BL138" s="14" t="s">
        <v>154</v>
      </c>
      <c r="BM138" s="197" t="s">
        <v>876</v>
      </c>
    </row>
    <row r="139" s="2" customFormat="1">
      <c r="A139" s="35"/>
      <c r="B139" s="36"/>
      <c r="C139" s="37"/>
      <c r="D139" s="199" t="s">
        <v>157</v>
      </c>
      <c r="E139" s="37"/>
      <c r="F139" s="200" t="s">
        <v>232</v>
      </c>
      <c r="G139" s="37"/>
      <c r="H139" s="37"/>
      <c r="I139" s="201"/>
      <c r="J139" s="201"/>
      <c r="K139" s="37"/>
      <c r="L139" s="37"/>
      <c r="M139" s="41"/>
      <c r="N139" s="202"/>
      <c r="O139" s="203"/>
      <c r="P139" s="81"/>
      <c r="Q139" s="81"/>
      <c r="R139" s="81"/>
      <c r="S139" s="81"/>
      <c r="T139" s="81"/>
      <c r="U139" s="81"/>
      <c r="V139" s="81"/>
      <c r="W139" s="81"/>
      <c r="X139" s="82"/>
      <c r="Y139" s="35"/>
      <c r="Z139" s="35"/>
      <c r="AA139" s="35"/>
      <c r="AB139" s="35"/>
      <c r="AC139" s="35"/>
      <c r="AD139" s="35"/>
      <c r="AE139" s="35"/>
      <c r="AT139" s="14" t="s">
        <v>157</v>
      </c>
      <c r="AU139" s="14" t="s">
        <v>75</v>
      </c>
    </row>
    <row r="140" s="10" customFormat="1">
      <c r="A140" s="10"/>
      <c r="B140" s="214"/>
      <c r="C140" s="215"/>
      <c r="D140" s="216" t="s">
        <v>185</v>
      </c>
      <c r="E140" s="217" t="s">
        <v>20</v>
      </c>
      <c r="F140" s="218" t="s">
        <v>877</v>
      </c>
      <c r="G140" s="215"/>
      <c r="H140" s="219">
        <v>5880</v>
      </c>
      <c r="I140" s="220"/>
      <c r="J140" s="220"/>
      <c r="K140" s="215"/>
      <c r="L140" s="215"/>
      <c r="M140" s="221"/>
      <c r="N140" s="222"/>
      <c r="O140" s="223"/>
      <c r="P140" s="223"/>
      <c r="Q140" s="223"/>
      <c r="R140" s="223"/>
      <c r="S140" s="223"/>
      <c r="T140" s="223"/>
      <c r="U140" s="223"/>
      <c r="V140" s="223"/>
      <c r="W140" s="223"/>
      <c r="X140" s="224"/>
      <c r="Y140" s="10"/>
      <c r="Z140" s="10"/>
      <c r="AA140" s="10"/>
      <c r="AB140" s="10"/>
      <c r="AC140" s="10"/>
      <c r="AD140" s="10"/>
      <c r="AE140" s="10"/>
      <c r="AT140" s="225" t="s">
        <v>185</v>
      </c>
      <c r="AU140" s="225" t="s">
        <v>75</v>
      </c>
      <c r="AV140" s="10" t="s">
        <v>84</v>
      </c>
      <c r="AW140" s="10" t="s">
        <v>5</v>
      </c>
      <c r="AX140" s="10" t="s">
        <v>82</v>
      </c>
      <c r="AY140" s="225" t="s">
        <v>155</v>
      </c>
    </row>
    <row r="141" s="2" customFormat="1" ht="37.8" customHeight="1">
      <c r="A141" s="35"/>
      <c r="B141" s="36"/>
      <c r="C141" s="185" t="s">
        <v>278</v>
      </c>
      <c r="D141" s="185" t="s">
        <v>149</v>
      </c>
      <c r="E141" s="186" t="s">
        <v>234</v>
      </c>
      <c r="F141" s="187" t="s">
        <v>235</v>
      </c>
      <c r="G141" s="188" t="s">
        <v>224</v>
      </c>
      <c r="H141" s="189">
        <v>1310</v>
      </c>
      <c r="I141" s="190"/>
      <c r="J141" s="190"/>
      <c r="K141" s="191">
        <f>ROUND(P141*H141,2)</f>
        <v>0</v>
      </c>
      <c r="L141" s="187" t="s">
        <v>161</v>
      </c>
      <c r="M141" s="41"/>
      <c r="N141" s="192" t="s">
        <v>20</v>
      </c>
      <c r="O141" s="193" t="s">
        <v>44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81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5"/>
      <c r="Z141" s="35"/>
      <c r="AA141" s="35"/>
      <c r="AB141" s="35"/>
      <c r="AC141" s="35"/>
      <c r="AD141" s="35"/>
      <c r="AE141" s="35"/>
      <c r="AR141" s="197" t="s">
        <v>154</v>
      </c>
      <c r="AT141" s="197" t="s">
        <v>149</v>
      </c>
      <c r="AU141" s="197" t="s">
        <v>75</v>
      </c>
      <c r="AY141" s="14" t="s">
        <v>155</v>
      </c>
      <c r="BE141" s="198">
        <f>IF(O141="základní",K141,0)</f>
        <v>0</v>
      </c>
      <c r="BF141" s="198">
        <f>IF(O141="snížená",K141,0)</f>
        <v>0</v>
      </c>
      <c r="BG141" s="198">
        <f>IF(O141="zákl. přenesená",K141,0)</f>
        <v>0</v>
      </c>
      <c r="BH141" s="198">
        <f>IF(O141="sníž. přenesená",K141,0)</f>
        <v>0</v>
      </c>
      <c r="BI141" s="198">
        <f>IF(O141="nulová",K141,0)</f>
        <v>0</v>
      </c>
      <c r="BJ141" s="14" t="s">
        <v>82</v>
      </c>
      <c r="BK141" s="198">
        <f>ROUND(P141*H141,2)</f>
        <v>0</v>
      </c>
      <c r="BL141" s="14" t="s">
        <v>154</v>
      </c>
      <c r="BM141" s="197" t="s">
        <v>878</v>
      </c>
    </row>
    <row r="142" s="2" customFormat="1">
      <c r="A142" s="35"/>
      <c r="B142" s="36"/>
      <c r="C142" s="37"/>
      <c r="D142" s="199" t="s">
        <v>157</v>
      </c>
      <c r="E142" s="37"/>
      <c r="F142" s="200" t="s">
        <v>237</v>
      </c>
      <c r="G142" s="37"/>
      <c r="H142" s="37"/>
      <c r="I142" s="201"/>
      <c r="J142" s="201"/>
      <c r="K142" s="37"/>
      <c r="L142" s="37"/>
      <c r="M142" s="41"/>
      <c r="N142" s="202"/>
      <c r="O142" s="203"/>
      <c r="P142" s="81"/>
      <c r="Q142" s="81"/>
      <c r="R142" s="81"/>
      <c r="S142" s="81"/>
      <c r="T142" s="81"/>
      <c r="U142" s="81"/>
      <c r="V142" s="81"/>
      <c r="W142" s="81"/>
      <c r="X142" s="82"/>
      <c r="Y142" s="35"/>
      <c r="Z142" s="35"/>
      <c r="AA142" s="35"/>
      <c r="AB142" s="35"/>
      <c r="AC142" s="35"/>
      <c r="AD142" s="35"/>
      <c r="AE142" s="35"/>
      <c r="AT142" s="14" t="s">
        <v>157</v>
      </c>
      <c r="AU142" s="14" t="s">
        <v>75</v>
      </c>
    </row>
    <row r="143" s="10" customFormat="1">
      <c r="A143" s="10"/>
      <c r="B143" s="214"/>
      <c r="C143" s="215"/>
      <c r="D143" s="216" t="s">
        <v>185</v>
      </c>
      <c r="E143" s="217" t="s">
        <v>20</v>
      </c>
      <c r="F143" s="218" t="s">
        <v>879</v>
      </c>
      <c r="G143" s="215"/>
      <c r="H143" s="219">
        <v>1310</v>
      </c>
      <c r="I143" s="220"/>
      <c r="J143" s="220"/>
      <c r="K143" s="215"/>
      <c r="L143" s="215"/>
      <c r="M143" s="221"/>
      <c r="N143" s="222"/>
      <c r="O143" s="223"/>
      <c r="P143" s="223"/>
      <c r="Q143" s="223"/>
      <c r="R143" s="223"/>
      <c r="S143" s="223"/>
      <c r="T143" s="223"/>
      <c r="U143" s="223"/>
      <c r="V143" s="223"/>
      <c r="W143" s="223"/>
      <c r="X143" s="224"/>
      <c r="Y143" s="10"/>
      <c r="Z143" s="10"/>
      <c r="AA143" s="10"/>
      <c r="AB143" s="10"/>
      <c r="AC143" s="10"/>
      <c r="AD143" s="10"/>
      <c r="AE143" s="10"/>
      <c r="AT143" s="225" t="s">
        <v>185</v>
      </c>
      <c r="AU143" s="225" t="s">
        <v>75</v>
      </c>
      <c r="AV143" s="10" t="s">
        <v>84</v>
      </c>
      <c r="AW143" s="10" t="s">
        <v>5</v>
      </c>
      <c r="AX143" s="10" t="s">
        <v>82</v>
      </c>
      <c r="AY143" s="225" t="s">
        <v>155</v>
      </c>
    </row>
    <row r="144" s="2" customFormat="1" ht="16.5" customHeight="1">
      <c r="A144" s="35"/>
      <c r="B144" s="36"/>
      <c r="C144" s="204" t="s">
        <v>284</v>
      </c>
      <c r="D144" s="204" t="s">
        <v>179</v>
      </c>
      <c r="E144" s="205" t="s">
        <v>694</v>
      </c>
      <c r="F144" s="206" t="s">
        <v>695</v>
      </c>
      <c r="G144" s="207" t="s">
        <v>224</v>
      </c>
      <c r="H144" s="208">
        <v>120</v>
      </c>
      <c r="I144" s="209"/>
      <c r="J144" s="210"/>
      <c r="K144" s="211">
        <f>ROUND(P144*H144,2)</f>
        <v>0</v>
      </c>
      <c r="L144" s="206" t="s">
        <v>20</v>
      </c>
      <c r="M144" s="212"/>
      <c r="N144" s="213" t="s">
        <v>20</v>
      </c>
      <c r="O144" s="193" t="s">
        <v>44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81"/>
      <c r="T144" s="195">
        <f>S144*H144</f>
        <v>0</v>
      </c>
      <c r="U144" s="195">
        <v>0.0015</v>
      </c>
      <c r="V144" s="195">
        <f>U144*H144</f>
        <v>0.17999999999999999</v>
      </c>
      <c r="W144" s="195">
        <v>0</v>
      </c>
      <c r="X144" s="196">
        <f>W144*H144</f>
        <v>0</v>
      </c>
      <c r="Y144" s="35"/>
      <c r="Z144" s="35"/>
      <c r="AA144" s="35"/>
      <c r="AB144" s="35"/>
      <c r="AC144" s="35"/>
      <c r="AD144" s="35"/>
      <c r="AE144" s="35"/>
      <c r="AR144" s="197" t="s">
        <v>183</v>
      </c>
      <c r="AT144" s="197" t="s">
        <v>179</v>
      </c>
      <c r="AU144" s="197" t="s">
        <v>75</v>
      </c>
      <c r="AY144" s="14" t="s">
        <v>155</v>
      </c>
      <c r="BE144" s="198">
        <f>IF(O144="základní",K144,0)</f>
        <v>0</v>
      </c>
      <c r="BF144" s="198">
        <f>IF(O144="snížená",K144,0)</f>
        <v>0</v>
      </c>
      <c r="BG144" s="198">
        <f>IF(O144="zákl. přenesená",K144,0)</f>
        <v>0</v>
      </c>
      <c r="BH144" s="198">
        <f>IF(O144="sníž. přenesená",K144,0)</f>
        <v>0</v>
      </c>
      <c r="BI144" s="198">
        <f>IF(O144="nulová",K144,0)</f>
        <v>0</v>
      </c>
      <c r="BJ144" s="14" t="s">
        <v>82</v>
      </c>
      <c r="BK144" s="198">
        <f>ROUND(P144*H144,2)</f>
        <v>0</v>
      </c>
      <c r="BL144" s="14" t="s">
        <v>154</v>
      </c>
      <c r="BM144" s="197" t="s">
        <v>880</v>
      </c>
    </row>
    <row r="145" s="2" customFormat="1" ht="21.75" customHeight="1">
      <c r="A145" s="35"/>
      <c r="B145" s="36"/>
      <c r="C145" s="204" t="s">
        <v>289</v>
      </c>
      <c r="D145" s="204" t="s">
        <v>179</v>
      </c>
      <c r="E145" s="205" t="s">
        <v>244</v>
      </c>
      <c r="F145" s="206" t="s">
        <v>245</v>
      </c>
      <c r="G145" s="207" t="s">
        <v>224</v>
      </c>
      <c r="H145" s="208">
        <v>120</v>
      </c>
      <c r="I145" s="209"/>
      <c r="J145" s="210"/>
      <c r="K145" s="211">
        <f>ROUND(P145*H145,2)</f>
        <v>0</v>
      </c>
      <c r="L145" s="206" t="s">
        <v>20</v>
      </c>
      <c r="M145" s="212"/>
      <c r="N145" s="213" t="s">
        <v>20</v>
      </c>
      <c r="O145" s="193" t="s">
        <v>44</v>
      </c>
      <c r="P145" s="194">
        <f>I145+J145</f>
        <v>0</v>
      </c>
      <c r="Q145" s="194">
        <f>ROUND(I145*H145,2)</f>
        <v>0</v>
      </c>
      <c r="R145" s="194">
        <f>ROUND(J145*H145,2)</f>
        <v>0</v>
      </c>
      <c r="S145" s="81"/>
      <c r="T145" s="195">
        <f>S145*H145</f>
        <v>0</v>
      </c>
      <c r="U145" s="195">
        <v>0.0015</v>
      </c>
      <c r="V145" s="195">
        <f>U145*H145</f>
        <v>0.17999999999999999</v>
      </c>
      <c r="W145" s="195">
        <v>0</v>
      </c>
      <c r="X145" s="196">
        <f>W145*H145</f>
        <v>0</v>
      </c>
      <c r="Y145" s="35"/>
      <c r="Z145" s="35"/>
      <c r="AA145" s="35"/>
      <c r="AB145" s="35"/>
      <c r="AC145" s="35"/>
      <c r="AD145" s="35"/>
      <c r="AE145" s="35"/>
      <c r="AR145" s="197" t="s">
        <v>183</v>
      </c>
      <c r="AT145" s="197" t="s">
        <v>179</v>
      </c>
      <c r="AU145" s="197" t="s">
        <v>75</v>
      </c>
      <c r="AY145" s="14" t="s">
        <v>155</v>
      </c>
      <c r="BE145" s="198">
        <f>IF(O145="základní",K145,0)</f>
        <v>0</v>
      </c>
      <c r="BF145" s="198">
        <f>IF(O145="snížená",K145,0)</f>
        <v>0</v>
      </c>
      <c r="BG145" s="198">
        <f>IF(O145="zákl. přenesená",K145,0)</f>
        <v>0</v>
      </c>
      <c r="BH145" s="198">
        <f>IF(O145="sníž. přenesená",K145,0)</f>
        <v>0</v>
      </c>
      <c r="BI145" s="198">
        <f>IF(O145="nulová",K145,0)</f>
        <v>0</v>
      </c>
      <c r="BJ145" s="14" t="s">
        <v>82</v>
      </c>
      <c r="BK145" s="198">
        <f>ROUND(P145*H145,2)</f>
        <v>0</v>
      </c>
      <c r="BL145" s="14" t="s">
        <v>154</v>
      </c>
      <c r="BM145" s="197" t="s">
        <v>881</v>
      </c>
    </row>
    <row r="146" s="2" customFormat="1" ht="16.5" customHeight="1">
      <c r="A146" s="35"/>
      <c r="B146" s="36"/>
      <c r="C146" s="204" t="s">
        <v>294</v>
      </c>
      <c r="D146" s="204" t="s">
        <v>179</v>
      </c>
      <c r="E146" s="205" t="s">
        <v>700</v>
      </c>
      <c r="F146" s="206" t="s">
        <v>701</v>
      </c>
      <c r="G146" s="207" t="s">
        <v>224</v>
      </c>
      <c r="H146" s="208">
        <v>70</v>
      </c>
      <c r="I146" s="209"/>
      <c r="J146" s="210"/>
      <c r="K146" s="211">
        <f>ROUND(P146*H146,2)</f>
        <v>0</v>
      </c>
      <c r="L146" s="206" t="s">
        <v>20</v>
      </c>
      <c r="M146" s="212"/>
      <c r="N146" s="213" t="s">
        <v>20</v>
      </c>
      <c r="O146" s="193" t="s">
        <v>44</v>
      </c>
      <c r="P146" s="194">
        <f>I146+J146</f>
        <v>0</v>
      </c>
      <c r="Q146" s="194">
        <f>ROUND(I146*H146,2)</f>
        <v>0</v>
      </c>
      <c r="R146" s="194">
        <f>ROUND(J146*H146,2)</f>
        <v>0</v>
      </c>
      <c r="S146" s="81"/>
      <c r="T146" s="195">
        <f>S146*H146</f>
        <v>0</v>
      </c>
      <c r="U146" s="195">
        <v>0.0015</v>
      </c>
      <c r="V146" s="195">
        <f>U146*H146</f>
        <v>0.105</v>
      </c>
      <c r="W146" s="195">
        <v>0</v>
      </c>
      <c r="X146" s="196">
        <f>W146*H146</f>
        <v>0</v>
      </c>
      <c r="Y146" s="35"/>
      <c r="Z146" s="35"/>
      <c r="AA146" s="35"/>
      <c r="AB146" s="35"/>
      <c r="AC146" s="35"/>
      <c r="AD146" s="35"/>
      <c r="AE146" s="35"/>
      <c r="AR146" s="197" t="s">
        <v>183</v>
      </c>
      <c r="AT146" s="197" t="s">
        <v>179</v>
      </c>
      <c r="AU146" s="197" t="s">
        <v>75</v>
      </c>
      <c r="AY146" s="14" t="s">
        <v>155</v>
      </c>
      <c r="BE146" s="198">
        <f>IF(O146="základní",K146,0)</f>
        <v>0</v>
      </c>
      <c r="BF146" s="198">
        <f>IF(O146="snížená",K146,0)</f>
        <v>0</v>
      </c>
      <c r="BG146" s="198">
        <f>IF(O146="zákl. přenesená",K146,0)</f>
        <v>0</v>
      </c>
      <c r="BH146" s="198">
        <f>IF(O146="sníž. přenesená",K146,0)</f>
        <v>0</v>
      </c>
      <c r="BI146" s="198">
        <f>IF(O146="nulová",K146,0)</f>
        <v>0</v>
      </c>
      <c r="BJ146" s="14" t="s">
        <v>82</v>
      </c>
      <c r="BK146" s="198">
        <f>ROUND(P146*H146,2)</f>
        <v>0</v>
      </c>
      <c r="BL146" s="14" t="s">
        <v>154</v>
      </c>
      <c r="BM146" s="197" t="s">
        <v>882</v>
      </c>
    </row>
    <row r="147" s="2" customFormat="1" ht="16.5" customHeight="1">
      <c r="A147" s="35"/>
      <c r="B147" s="36"/>
      <c r="C147" s="204" t="s">
        <v>301</v>
      </c>
      <c r="D147" s="204" t="s">
        <v>179</v>
      </c>
      <c r="E147" s="205" t="s">
        <v>248</v>
      </c>
      <c r="F147" s="206" t="s">
        <v>249</v>
      </c>
      <c r="G147" s="207" t="s">
        <v>224</v>
      </c>
      <c r="H147" s="208">
        <v>230</v>
      </c>
      <c r="I147" s="209"/>
      <c r="J147" s="210"/>
      <c r="K147" s="211">
        <f>ROUND(P147*H147,2)</f>
        <v>0</v>
      </c>
      <c r="L147" s="206" t="s">
        <v>20</v>
      </c>
      <c r="M147" s="212"/>
      <c r="N147" s="213" t="s">
        <v>20</v>
      </c>
      <c r="O147" s="193" t="s">
        <v>44</v>
      </c>
      <c r="P147" s="194">
        <f>I147+J147</f>
        <v>0</v>
      </c>
      <c r="Q147" s="194">
        <f>ROUND(I147*H147,2)</f>
        <v>0</v>
      </c>
      <c r="R147" s="194">
        <f>ROUND(J147*H147,2)</f>
        <v>0</v>
      </c>
      <c r="S147" s="81"/>
      <c r="T147" s="195">
        <f>S147*H147</f>
        <v>0</v>
      </c>
      <c r="U147" s="195">
        <v>0.0015</v>
      </c>
      <c r="V147" s="195">
        <f>U147*H147</f>
        <v>0.34500000000000003</v>
      </c>
      <c r="W147" s="195">
        <v>0</v>
      </c>
      <c r="X147" s="196">
        <f>W147*H147</f>
        <v>0</v>
      </c>
      <c r="Y147" s="35"/>
      <c r="Z147" s="35"/>
      <c r="AA147" s="35"/>
      <c r="AB147" s="35"/>
      <c r="AC147" s="35"/>
      <c r="AD147" s="35"/>
      <c r="AE147" s="35"/>
      <c r="AR147" s="197" t="s">
        <v>183</v>
      </c>
      <c r="AT147" s="197" t="s">
        <v>179</v>
      </c>
      <c r="AU147" s="197" t="s">
        <v>75</v>
      </c>
      <c r="AY147" s="14" t="s">
        <v>155</v>
      </c>
      <c r="BE147" s="198">
        <f>IF(O147="základní",K147,0)</f>
        <v>0</v>
      </c>
      <c r="BF147" s="198">
        <f>IF(O147="snížená",K147,0)</f>
        <v>0</v>
      </c>
      <c r="BG147" s="198">
        <f>IF(O147="zákl. přenesená",K147,0)</f>
        <v>0</v>
      </c>
      <c r="BH147" s="198">
        <f>IF(O147="sníž. přenesená",K147,0)</f>
        <v>0</v>
      </c>
      <c r="BI147" s="198">
        <f>IF(O147="nulová",K147,0)</f>
        <v>0</v>
      </c>
      <c r="BJ147" s="14" t="s">
        <v>82</v>
      </c>
      <c r="BK147" s="198">
        <f>ROUND(P147*H147,2)</f>
        <v>0</v>
      </c>
      <c r="BL147" s="14" t="s">
        <v>154</v>
      </c>
      <c r="BM147" s="197" t="s">
        <v>883</v>
      </c>
    </row>
    <row r="148" s="2" customFormat="1" ht="16.5" customHeight="1">
      <c r="A148" s="35"/>
      <c r="B148" s="36"/>
      <c r="C148" s="204" t="s">
        <v>307</v>
      </c>
      <c r="D148" s="204" t="s">
        <v>179</v>
      </c>
      <c r="E148" s="205" t="s">
        <v>252</v>
      </c>
      <c r="F148" s="206" t="s">
        <v>253</v>
      </c>
      <c r="G148" s="207" t="s">
        <v>224</v>
      </c>
      <c r="H148" s="208">
        <v>110</v>
      </c>
      <c r="I148" s="209"/>
      <c r="J148" s="210"/>
      <c r="K148" s="211">
        <f>ROUND(P148*H148,2)</f>
        <v>0</v>
      </c>
      <c r="L148" s="206" t="s">
        <v>20</v>
      </c>
      <c r="M148" s="212"/>
      <c r="N148" s="213" t="s">
        <v>20</v>
      </c>
      <c r="O148" s="193" t="s">
        <v>44</v>
      </c>
      <c r="P148" s="194">
        <f>I148+J148</f>
        <v>0</v>
      </c>
      <c r="Q148" s="194">
        <f>ROUND(I148*H148,2)</f>
        <v>0</v>
      </c>
      <c r="R148" s="194">
        <f>ROUND(J148*H148,2)</f>
        <v>0</v>
      </c>
      <c r="S148" s="81"/>
      <c r="T148" s="195">
        <f>S148*H148</f>
        <v>0</v>
      </c>
      <c r="U148" s="195">
        <v>0.0015</v>
      </c>
      <c r="V148" s="195">
        <f>U148*H148</f>
        <v>0.16500000000000001</v>
      </c>
      <c r="W148" s="195">
        <v>0</v>
      </c>
      <c r="X148" s="196">
        <f>W148*H148</f>
        <v>0</v>
      </c>
      <c r="Y148" s="35"/>
      <c r="Z148" s="35"/>
      <c r="AA148" s="35"/>
      <c r="AB148" s="35"/>
      <c r="AC148" s="35"/>
      <c r="AD148" s="35"/>
      <c r="AE148" s="35"/>
      <c r="AR148" s="197" t="s">
        <v>183</v>
      </c>
      <c r="AT148" s="197" t="s">
        <v>179</v>
      </c>
      <c r="AU148" s="197" t="s">
        <v>75</v>
      </c>
      <c r="AY148" s="14" t="s">
        <v>155</v>
      </c>
      <c r="BE148" s="198">
        <f>IF(O148="základní",K148,0)</f>
        <v>0</v>
      </c>
      <c r="BF148" s="198">
        <f>IF(O148="snížená",K148,0)</f>
        <v>0</v>
      </c>
      <c r="BG148" s="198">
        <f>IF(O148="zákl. přenesená",K148,0)</f>
        <v>0</v>
      </c>
      <c r="BH148" s="198">
        <f>IF(O148="sníž. přenesená",K148,0)</f>
        <v>0</v>
      </c>
      <c r="BI148" s="198">
        <f>IF(O148="nulová",K148,0)</f>
        <v>0</v>
      </c>
      <c r="BJ148" s="14" t="s">
        <v>82</v>
      </c>
      <c r="BK148" s="198">
        <f>ROUND(P148*H148,2)</f>
        <v>0</v>
      </c>
      <c r="BL148" s="14" t="s">
        <v>154</v>
      </c>
      <c r="BM148" s="197" t="s">
        <v>884</v>
      </c>
    </row>
    <row r="149" s="2" customFormat="1" ht="16.5" customHeight="1">
      <c r="A149" s="35"/>
      <c r="B149" s="36"/>
      <c r="C149" s="204" t="s">
        <v>312</v>
      </c>
      <c r="D149" s="204" t="s">
        <v>179</v>
      </c>
      <c r="E149" s="205" t="s">
        <v>256</v>
      </c>
      <c r="F149" s="206" t="s">
        <v>257</v>
      </c>
      <c r="G149" s="207" t="s">
        <v>224</v>
      </c>
      <c r="H149" s="208">
        <v>180</v>
      </c>
      <c r="I149" s="209"/>
      <c r="J149" s="210"/>
      <c r="K149" s="211">
        <f>ROUND(P149*H149,2)</f>
        <v>0</v>
      </c>
      <c r="L149" s="206" t="s">
        <v>20</v>
      </c>
      <c r="M149" s="212"/>
      <c r="N149" s="213" t="s">
        <v>20</v>
      </c>
      <c r="O149" s="193" t="s">
        <v>44</v>
      </c>
      <c r="P149" s="194">
        <f>I149+J149</f>
        <v>0</v>
      </c>
      <c r="Q149" s="194">
        <f>ROUND(I149*H149,2)</f>
        <v>0</v>
      </c>
      <c r="R149" s="194">
        <f>ROUND(J149*H149,2)</f>
        <v>0</v>
      </c>
      <c r="S149" s="81"/>
      <c r="T149" s="195">
        <f>S149*H149</f>
        <v>0</v>
      </c>
      <c r="U149" s="195">
        <v>0.0015</v>
      </c>
      <c r="V149" s="195">
        <f>U149*H149</f>
        <v>0.27000000000000002</v>
      </c>
      <c r="W149" s="195">
        <v>0</v>
      </c>
      <c r="X149" s="196">
        <f>W149*H149</f>
        <v>0</v>
      </c>
      <c r="Y149" s="35"/>
      <c r="Z149" s="35"/>
      <c r="AA149" s="35"/>
      <c r="AB149" s="35"/>
      <c r="AC149" s="35"/>
      <c r="AD149" s="35"/>
      <c r="AE149" s="35"/>
      <c r="AR149" s="197" t="s">
        <v>183</v>
      </c>
      <c r="AT149" s="197" t="s">
        <v>179</v>
      </c>
      <c r="AU149" s="197" t="s">
        <v>75</v>
      </c>
      <c r="AY149" s="14" t="s">
        <v>155</v>
      </c>
      <c r="BE149" s="198">
        <f>IF(O149="základní",K149,0)</f>
        <v>0</v>
      </c>
      <c r="BF149" s="198">
        <f>IF(O149="snížená",K149,0)</f>
        <v>0</v>
      </c>
      <c r="BG149" s="198">
        <f>IF(O149="zákl. přenesená",K149,0)</f>
        <v>0</v>
      </c>
      <c r="BH149" s="198">
        <f>IF(O149="sníž. přenesená",K149,0)</f>
        <v>0</v>
      </c>
      <c r="BI149" s="198">
        <f>IF(O149="nulová",K149,0)</f>
        <v>0</v>
      </c>
      <c r="BJ149" s="14" t="s">
        <v>82</v>
      </c>
      <c r="BK149" s="198">
        <f>ROUND(P149*H149,2)</f>
        <v>0</v>
      </c>
      <c r="BL149" s="14" t="s">
        <v>154</v>
      </c>
      <c r="BM149" s="197" t="s">
        <v>885</v>
      </c>
    </row>
    <row r="150" s="2" customFormat="1" ht="16.5" customHeight="1">
      <c r="A150" s="35"/>
      <c r="B150" s="36"/>
      <c r="C150" s="204" t="s">
        <v>318</v>
      </c>
      <c r="D150" s="204" t="s">
        <v>179</v>
      </c>
      <c r="E150" s="205" t="s">
        <v>240</v>
      </c>
      <c r="F150" s="206" t="s">
        <v>241</v>
      </c>
      <c r="G150" s="207" t="s">
        <v>224</v>
      </c>
      <c r="H150" s="208">
        <v>180</v>
      </c>
      <c r="I150" s="209"/>
      <c r="J150" s="210"/>
      <c r="K150" s="211">
        <f>ROUND(P150*H150,2)</f>
        <v>0</v>
      </c>
      <c r="L150" s="206" t="s">
        <v>20</v>
      </c>
      <c r="M150" s="212"/>
      <c r="N150" s="213" t="s">
        <v>20</v>
      </c>
      <c r="O150" s="193" t="s">
        <v>44</v>
      </c>
      <c r="P150" s="194">
        <f>I150+J150</f>
        <v>0</v>
      </c>
      <c r="Q150" s="194">
        <f>ROUND(I150*H150,2)</f>
        <v>0</v>
      </c>
      <c r="R150" s="194">
        <f>ROUND(J150*H150,2)</f>
        <v>0</v>
      </c>
      <c r="S150" s="81"/>
      <c r="T150" s="195">
        <f>S150*H150</f>
        <v>0</v>
      </c>
      <c r="U150" s="195">
        <v>0.0015</v>
      </c>
      <c r="V150" s="195">
        <f>U150*H150</f>
        <v>0.27000000000000002</v>
      </c>
      <c r="W150" s="195">
        <v>0</v>
      </c>
      <c r="X150" s="196">
        <f>W150*H150</f>
        <v>0</v>
      </c>
      <c r="Y150" s="35"/>
      <c r="Z150" s="35"/>
      <c r="AA150" s="35"/>
      <c r="AB150" s="35"/>
      <c r="AC150" s="35"/>
      <c r="AD150" s="35"/>
      <c r="AE150" s="35"/>
      <c r="AR150" s="197" t="s">
        <v>183</v>
      </c>
      <c r="AT150" s="197" t="s">
        <v>179</v>
      </c>
      <c r="AU150" s="197" t="s">
        <v>75</v>
      </c>
      <c r="AY150" s="14" t="s">
        <v>155</v>
      </c>
      <c r="BE150" s="198">
        <f>IF(O150="základní",K150,0)</f>
        <v>0</v>
      </c>
      <c r="BF150" s="198">
        <f>IF(O150="snížená",K150,0)</f>
        <v>0</v>
      </c>
      <c r="BG150" s="198">
        <f>IF(O150="zákl. přenesená",K150,0)</f>
        <v>0</v>
      </c>
      <c r="BH150" s="198">
        <f>IF(O150="sníž. přenesená",K150,0)</f>
        <v>0</v>
      </c>
      <c r="BI150" s="198">
        <f>IF(O150="nulová",K150,0)</f>
        <v>0</v>
      </c>
      <c r="BJ150" s="14" t="s">
        <v>82</v>
      </c>
      <c r="BK150" s="198">
        <f>ROUND(P150*H150,2)</f>
        <v>0</v>
      </c>
      <c r="BL150" s="14" t="s">
        <v>154</v>
      </c>
      <c r="BM150" s="197" t="s">
        <v>886</v>
      </c>
    </row>
    <row r="151" s="2" customFormat="1" ht="24.15" customHeight="1">
      <c r="A151" s="35"/>
      <c r="B151" s="36"/>
      <c r="C151" s="204" t="s">
        <v>324</v>
      </c>
      <c r="D151" s="204" t="s">
        <v>179</v>
      </c>
      <c r="E151" s="205" t="s">
        <v>712</v>
      </c>
      <c r="F151" s="206" t="s">
        <v>713</v>
      </c>
      <c r="G151" s="207" t="s">
        <v>224</v>
      </c>
      <c r="H151" s="208">
        <v>170</v>
      </c>
      <c r="I151" s="209"/>
      <c r="J151" s="210"/>
      <c r="K151" s="211">
        <f>ROUND(P151*H151,2)</f>
        <v>0</v>
      </c>
      <c r="L151" s="206" t="s">
        <v>20</v>
      </c>
      <c r="M151" s="212"/>
      <c r="N151" s="213" t="s">
        <v>20</v>
      </c>
      <c r="O151" s="193" t="s">
        <v>44</v>
      </c>
      <c r="P151" s="194">
        <f>I151+J151</f>
        <v>0</v>
      </c>
      <c r="Q151" s="194">
        <f>ROUND(I151*H151,2)</f>
        <v>0</v>
      </c>
      <c r="R151" s="194">
        <f>ROUND(J151*H151,2)</f>
        <v>0</v>
      </c>
      <c r="S151" s="81"/>
      <c r="T151" s="195">
        <f>S151*H151</f>
        <v>0</v>
      </c>
      <c r="U151" s="195">
        <v>0.0015</v>
      </c>
      <c r="V151" s="195">
        <f>U151*H151</f>
        <v>0.255</v>
      </c>
      <c r="W151" s="195">
        <v>0</v>
      </c>
      <c r="X151" s="196">
        <f>W151*H151</f>
        <v>0</v>
      </c>
      <c r="Y151" s="35"/>
      <c r="Z151" s="35"/>
      <c r="AA151" s="35"/>
      <c r="AB151" s="35"/>
      <c r="AC151" s="35"/>
      <c r="AD151" s="35"/>
      <c r="AE151" s="35"/>
      <c r="AR151" s="197" t="s">
        <v>183</v>
      </c>
      <c r="AT151" s="197" t="s">
        <v>179</v>
      </c>
      <c r="AU151" s="197" t="s">
        <v>75</v>
      </c>
      <c r="AY151" s="14" t="s">
        <v>155</v>
      </c>
      <c r="BE151" s="198">
        <f>IF(O151="základní",K151,0)</f>
        <v>0</v>
      </c>
      <c r="BF151" s="198">
        <f>IF(O151="snížená",K151,0)</f>
        <v>0</v>
      </c>
      <c r="BG151" s="198">
        <f>IF(O151="zákl. přenesená",K151,0)</f>
        <v>0</v>
      </c>
      <c r="BH151" s="198">
        <f>IF(O151="sníž. přenesená",K151,0)</f>
        <v>0</v>
      </c>
      <c r="BI151" s="198">
        <f>IF(O151="nulová",K151,0)</f>
        <v>0</v>
      </c>
      <c r="BJ151" s="14" t="s">
        <v>82</v>
      </c>
      <c r="BK151" s="198">
        <f>ROUND(P151*H151,2)</f>
        <v>0</v>
      </c>
      <c r="BL151" s="14" t="s">
        <v>154</v>
      </c>
      <c r="BM151" s="197" t="s">
        <v>887</v>
      </c>
    </row>
    <row r="152" s="2" customFormat="1" ht="24.15" customHeight="1">
      <c r="A152" s="35"/>
      <c r="B152" s="36"/>
      <c r="C152" s="204" t="s">
        <v>329</v>
      </c>
      <c r="D152" s="204" t="s">
        <v>179</v>
      </c>
      <c r="E152" s="205" t="s">
        <v>716</v>
      </c>
      <c r="F152" s="206" t="s">
        <v>717</v>
      </c>
      <c r="G152" s="207" t="s">
        <v>224</v>
      </c>
      <c r="H152" s="208">
        <v>130</v>
      </c>
      <c r="I152" s="209"/>
      <c r="J152" s="210"/>
      <c r="K152" s="211">
        <f>ROUND(P152*H152,2)</f>
        <v>0</v>
      </c>
      <c r="L152" s="206" t="s">
        <v>20</v>
      </c>
      <c r="M152" s="212"/>
      <c r="N152" s="213" t="s">
        <v>20</v>
      </c>
      <c r="O152" s="193" t="s">
        <v>44</v>
      </c>
      <c r="P152" s="194">
        <f>I152+J152</f>
        <v>0</v>
      </c>
      <c r="Q152" s="194">
        <f>ROUND(I152*H152,2)</f>
        <v>0</v>
      </c>
      <c r="R152" s="194">
        <f>ROUND(J152*H152,2)</f>
        <v>0</v>
      </c>
      <c r="S152" s="81"/>
      <c r="T152" s="195">
        <f>S152*H152</f>
        <v>0</v>
      </c>
      <c r="U152" s="195">
        <v>0.0015</v>
      </c>
      <c r="V152" s="195">
        <f>U152*H152</f>
        <v>0.19500000000000001</v>
      </c>
      <c r="W152" s="195">
        <v>0</v>
      </c>
      <c r="X152" s="196">
        <f>W152*H152</f>
        <v>0</v>
      </c>
      <c r="Y152" s="35"/>
      <c r="Z152" s="35"/>
      <c r="AA152" s="35"/>
      <c r="AB152" s="35"/>
      <c r="AC152" s="35"/>
      <c r="AD152" s="35"/>
      <c r="AE152" s="35"/>
      <c r="AR152" s="197" t="s">
        <v>183</v>
      </c>
      <c r="AT152" s="197" t="s">
        <v>179</v>
      </c>
      <c r="AU152" s="197" t="s">
        <v>75</v>
      </c>
      <c r="AY152" s="14" t="s">
        <v>155</v>
      </c>
      <c r="BE152" s="198">
        <f>IF(O152="základní",K152,0)</f>
        <v>0</v>
      </c>
      <c r="BF152" s="198">
        <f>IF(O152="snížená",K152,0)</f>
        <v>0</v>
      </c>
      <c r="BG152" s="198">
        <f>IF(O152="zákl. přenesená",K152,0)</f>
        <v>0</v>
      </c>
      <c r="BH152" s="198">
        <f>IF(O152="sníž. přenesená",K152,0)</f>
        <v>0</v>
      </c>
      <c r="BI152" s="198">
        <f>IF(O152="nulová",K152,0)</f>
        <v>0</v>
      </c>
      <c r="BJ152" s="14" t="s">
        <v>82</v>
      </c>
      <c r="BK152" s="198">
        <f>ROUND(P152*H152,2)</f>
        <v>0</v>
      </c>
      <c r="BL152" s="14" t="s">
        <v>154</v>
      </c>
      <c r="BM152" s="197" t="s">
        <v>888</v>
      </c>
    </row>
    <row r="153" s="2" customFormat="1" ht="21.75" customHeight="1">
      <c r="A153" s="35"/>
      <c r="B153" s="36"/>
      <c r="C153" s="204" t="s">
        <v>335</v>
      </c>
      <c r="D153" s="204" t="s">
        <v>179</v>
      </c>
      <c r="E153" s="205" t="s">
        <v>259</v>
      </c>
      <c r="F153" s="206" t="s">
        <v>260</v>
      </c>
      <c r="G153" s="207" t="s">
        <v>224</v>
      </c>
      <c r="H153" s="208">
        <v>1240</v>
      </c>
      <c r="I153" s="209"/>
      <c r="J153" s="210"/>
      <c r="K153" s="211">
        <f>ROUND(P153*H153,2)</f>
        <v>0</v>
      </c>
      <c r="L153" s="206" t="s">
        <v>20</v>
      </c>
      <c r="M153" s="212"/>
      <c r="N153" s="213" t="s">
        <v>20</v>
      </c>
      <c r="O153" s="193" t="s">
        <v>44</v>
      </c>
      <c r="P153" s="194">
        <f>I153+J153</f>
        <v>0</v>
      </c>
      <c r="Q153" s="194">
        <f>ROUND(I153*H153,2)</f>
        <v>0</v>
      </c>
      <c r="R153" s="194">
        <f>ROUND(J153*H153,2)</f>
        <v>0</v>
      </c>
      <c r="S153" s="81"/>
      <c r="T153" s="195">
        <f>S153*H153</f>
        <v>0</v>
      </c>
      <c r="U153" s="195">
        <v>0.0011999999999999999</v>
      </c>
      <c r="V153" s="195">
        <f>U153*H153</f>
        <v>1.4879999999999998</v>
      </c>
      <c r="W153" s="195">
        <v>0</v>
      </c>
      <c r="X153" s="196">
        <f>W153*H153</f>
        <v>0</v>
      </c>
      <c r="Y153" s="35"/>
      <c r="Z153" s="35"/>
      <c r="AA153" s="35"/>
      <c r="AB153" s="35"/>
      <c r="AC153" s="35"/>
      <c r="AD153" s="35"/>
      <c r="AE153" s="35"/>
      <c r="AR153" s="197" t="s">
        <v>183</v>
      </c>
      <c r="AT153" s="197" t="s">
        <v>179</v>
      </c>
      <c r="AU153" s="197" t="s">
        <v>75</v>
      </c>
      <c r="AY153" s="14" t="s">
        <v>155</v>
      </c>
      <c r="BE153" s="198">
        <f>IF(O153="základní",K153,0)</f>
        <v>0</v>
      </c>
      <c r="BF153" s="198">
        <f>IF(O153="snížená",K153,0)</f>
        <v>0</v>
      </c>
      <c r="BG153" s="198">
        <f>IF(O153="zákl. přenesená",K153,0)</f>
        <v>0</v>
      </c>
      <c r="BH153" s="198">
        <f>IF(O153="sníž. přenesená",K153,0)</f>
        <v>0</v>
      </c>
      <c r="BI153" s="198">
        <f>IF(O153="nulová",K153,0)</f>
        <v>0</v>
      </c>
      <c r="BJ153" s="14" t="s">
        <v>82</v>
      </c>
      <c r="BK153" s="198">
        <f>ROUND(P153*H153,2)</f>
        <v>0</v>
      </c>
      <c r="BL153" s="14" t="s">
        <v>154</v>
      </c>
      <c r="BM153" s="197" t="s">
        <v>889</v>
      </c>
    </row>
    <row r="154" s="2" customFormat="1" ht="21.75" customHeight="1">
      <c r="A154" s="35"/>
      <c r="B154" s="36"/>
      <c r="C154" s="204" t="s">
        <v>340</v>
      </c>
      <c r="D154" s="204" t="s">
        <v>179</v>
      </c>
      <c r="E154" s="205" t="s">
        <v>267</v>
      </c>
      <c r="F154" s="206" t="s">
        <v>268</v>
      </c>
      <c r="G154" s="207" t="s">
        <v>224</v>
      </c>
      <c r="H154" s="208">
        <v>1160</v>
      </c>
      <c r="I154" s="209"/>
      <c r="J154" s="210"/>
      <c r="K154" s="211">
        <f>ROUND(P154*H154,2)</f>
        <v>0</v>
      </c>
      <c r="L154" s="206" t="s">
        <v>20</v>
      </c>
      <c r="M154" s="212"/>
      <c r="N154" s="213" t="s">
        <v>20</v>
      </c>
      <c r="O154" s="193" t="s">
        <v>44</v>
      </c>
      <c r="P154" s="194">
        <f>I154+J154</f>
        <v>0</v>
      </c>
      <c r="Q154" s="194">
        <f>ROUND(I154*H154,2)</f>
        <v>0</v>
      </c>
      <c r="R154" s="194">
        <f>ROUND(J154*H154,2)</f>
        <v>0</v>
      </c>
      <c r="S154" s="81"/>
      <c r="T154" s="195">
        <f>S154*H154</f>
        <v>0</v>
      </c>
      <c r="U154" s="195">
        <v>0.0011999999999999999</v>
      </c>
      <c r="V154" s="195">
        <f>U154*H154</f>
        <v>1.3919999999999999</v>
      </c>
      <c r="W154" s="195">
        <v>0</v>
      </c>
      <c r="X154" s="196">
        <f>W154*H154</f>
        <v>0</v>
      </c>
      <c r="Y154" s="35"/>
      <c r="Z154" s="35"/>
      <c r="AA154" s="35"/>
      <c r="AB154" s="35"/>
      <c r="AC154" s="35"/>
      <c r="AD154" s="35"/>
      <c r="AE154" s="35"/>
      <c r="AR154" s="197" t="s">
        <v>183</v>
      </c>
      <c r="AT154" s="197" t="s">
        <v>179</v>
      </c>
      <c r="AU154" s="197" t="s">
        <v>75</v>
      </c>
      <c r="AY154" s="14" t="s">
        <v>155</v>
      </c>
      <c r="BE154" s="198">
        <f>IF(O154="základní",K154,0)</f>
        <v>0</v>
      </c>
      <c r="BF154" s="198">
        <f>IF(O154="snížená",K154,0)</f>
        <v>0</v>
      </c>
      <c r="BG154" s="198">
        <f>IF(O154="zákl. přenesená",K154,0)</f>
        <v>0</v>
      </c>
      <c r="BH154" s="198">
        <f>IF(O154="sníž. přenesená",K154,0)</f>
        <v>0</v>
      </c>
      <c r="BI154" s="198">
        <f>IF(O154="nulová",K154,0)</f>
        <v>0</v>
      </c>
      <c r="BJ154" s="14" t="s">
        <v>82</v>
      </c>
      <c r="BK154" s="198">
        <f>ROUND(P154*H154,2)</f>
        <v>0</v>
      </c>
      <c r="BL154" s="14" t="s">
        <v>154</v>
      </c>
      <c r="BM154" s="197" t="s">
        <v>890</v>
      </c>
    </row>
    <row r="155" s="2" customFormat="1" ht="16.5" customHeight="1">
      <c r="A155" s="35"/>
      <c r="B155" s="36"/>
      <c r="C155" s="204" t="s">
        <v>346</v>
      </c>
      <c r="D155" s="204" t="s">
        <v>179</v>
      </c>
      <c r="E155" s="205" t="s">
        <v>275</v>
      </c>
      <c r="F155" s="206" t="s">
        <v>276</v>
      </c>
      <c r="G155" s="207" t="s">
        <v>224</v>
      </c>
      <c r="H155" s="208">
        <v>1160</v>
      </c>
      <c r="I155" s="209"/>
      <c r="J155" s="210"/>
      <c r="K155" s="211">
        <f>ROUND(P155*H155,2)</f>
        <v>0</v>
      </c>
      <c r="L155" s="206" t="s">
        <v>20</v>
      </c>
      <c r="M155" s="212"/>
      <c r="N155" s="213" t="s">
        <v>20</v>
      </c>
      <c r="O155" s="193" t="s">
        <v>44</v>
      </c>
      <c r="P155" s="194">
        <f>I155+J155</f>
        <v>0</v>
      </c>
      <c r="Q155" s="194">
        <f>ROUND(I155*H155,2)</f>
        <v>0</v>
      </c>
      <c r="R155" s="194">
        <f>ROUND(J155*H155,2)</f>
        <v>0</v>
      </c>
      <c r="S155" s="81"/>
      <c r="T155" s="195">
        <f>S155*H155</f>
        <v>0</v>
      </c>
      <c r="U155" s="195">
        <v>0.0011999999999999999</v>
      </c>
      <c r="V155" s="195">
        <f>U155*H155</f>
        <v>1.3919999999999999</v>
      </c>
      <c r="W155" s="195">
        <v>0</v>
      </c>
      <c r="X155" s="196">
        <f>W155*H155</f>
        <v>0</v>
      </c>
      <c r="Y155" s="35"/>
      <c r="Z155" s="35"/>
      <c r="AA155" s="35"/>
      <c r="AB155" s="35"/>
      <c r="AC155" s="35"/>
      <c r="AD155" s="35"/>
      <c r="AE155" s="35"/>
      <c r="AR155" s="197" t="s">
        <v>183</v>
      </c>
      <c r="AT155" s="197" t="s">
        <v>179</v>
      </c>
      <c r="AU155" s="197" t="s">
        <v>75</v>
      </c>
      <c r="AY155" s="14" t="s">
        <v>155</v>
      </c>
      <c r="BE155" s="198">
        <f>IF(O155="základní",K155,0)</f>
        <v>0</v>
      </c>
      <c r="BF155" s="198">
        <f>IF(O155="snížená",K155,0)</f>
        <v>0</v>
      </c>
      <c r="BG155" s="198">
        <f>IF(O155="zákl. přenesená",K155,0)</f>
        <v>0</v>
      </c>
      <c r="BH155" s="198">
        <f>IF(O155="sníž. přenesená",K155,0)</f>
        <v>0</v>
      </c>
      <c r="BI155" s="198">
        <f>IF(O155="nulová",K155,0)</f>
        <v>0</v>
      </c>
      <c r="BJ155" s="14" t="s">
        <v>82</v>
      </c>
      <c r="BK155" s="198">
        <f>ROUND(P155*H155,2)</f>
        <v>0</v>
      </c>
      <c r="BL155" s="14" t="s">
        <v>154</v>
      </c>
      <c r="BM155" s="197" t="s">
        <v>891</v>
      </c>
    </row>
    <row r="156" s="2" customFormat="1" ht="16.5" customHeight="1">
      <c r="A156" s="35"/>
      <c r="B156" s="36"/>
      <c r="C156" s="204" t="s">
        <v>351</v>
      </c>
      <c r="D156" s="204" t="s">
        <v>179</v>
      </c>
      <c r="E156" s="205" t="s">
        <v>726</v>
      </c>
      <c r="F156" s="206" t="s">
        <v>727</v>
      </c>
      <c r="G156" s="207" t="s">
        <v>224</v>
      </c>
      <c r="H156" s="208">
        <v>720</v>
      </c>
      <c r="I156" s="209"/>
      <c r="J156" s="210"/>
      <c r="K156" s="211">
        <f>ROUND(P156*H156,2)</f>
        <v>0</v>
      </c>
      <c r="L156" s="206" t="s">
        <v>20</v>
      </c>
      <c r="M156" s="212"/>
      <c r="N156" s="213" t="s">
        <v>20</v>
      </c>
      <c r="O156" s="193" t="s">
        <v>44</v>
      </c>
      <c r="P156" s="194">
        <f>I156+J156</f>
        <v>0</v>
      </c>
      <c r="Q156" s="194">
        <f>ROUND(I156*H156,2)</f>
        <v>0</v>
      </c>
      <c r="R156" s="194">
        <f>ROUND(J156*H156,2)</f>
        <v>0</v>
      </c>
      <c r="S156" s="81"/>
      <c r="T156" s="195">
        <f>S156*H156</f>
        <v>0</v>
      </c>
      <c r="U156" s="195">
        <v>0.0011999999999999999</v>
      </c>
      <c r="V156" s="195">
        <f>U156*H156</f>
        <v>0.86399999999999988</v>
      </c>
      <c r="W156" s="195">
        <v>0</v>
      </c>
      <c r="X156" s="196">
        <f>W156*H156</f>
        <v>0</v>
      </c>
      <c r="Y156" s="35"/>
      <c r="Z156" s="35"/>
      <c r="AA156" s="35"/>
      <c r="AB156" s="35"/>
      <c r="AC156" s="35"/>
      <c r="AD156" s="35"/>
      <c r="AE156" s="35"/>
      <c r="AR156" s="197" t="s">
        <v>183</v>
      </c>
      <c r="AT156" s="197" t="s">
        <v>179</v>
      </c>
      <c r="AU156" s="197" t="s">
        <v>75</v>
      </c>
      <c r="AY156" s="14" t="s">
        <v>155</v>
      </c>
      <c r="BE156" s="198">
        <f>IF(O156="základní",K156,0)</f>
        <v>0</v>
      </c>
      <c r="BF156" s="198">
        <f>IF(O156="snížená",K156,0)</f>
        <v>0</v>
      </c>
      <c r="BG156" s="198">
        <f>IF(O156="zákl. přenesená",K156,0)</f>
        <v>0</v>
      </c>
      <c r="BH156" s="198">
        <f>IF(O156="sníž. přenesená",K156,0)</f>
        <v>0</v>
      </c>
      <c r="BI156" s="198">
        <f>IF(O156="nulová",K156,0)</f>
        <v>0</v>
      </c>
      <c r="BJ156" s="14" t="s">
        <v>82</v>
      </c>
      <c r="BK156" s="198">
        <f>ROUND(P156*H156,2)</f>
        <v>0</v>
      </c>
      <c r="BL156" s="14" t="s">
        <v>154</v>
      </c>
      <c r="BM156" s="197" t="s">
        <v>892</v>
      </c>
    </row>
    <row r="157" s="2" customFormat="1" ht="16.5" customHeight="1">
      <c r="A157" s="35"/>
      <c r="B157" s="36"/>
      <c r="C157" s="204" t="s">
        <v>604</v>
      </c>
      <c r="D157" s="204" t="s">
        <v>179</v>
      </c>
      <c r="E157" s="205" t="s">
        <v>730</v>
      </c>
      <c r="F157" s="206" t="s">
        <v>731</v>
      </c>
      <c r="G157" s="207" t="s">
        <v>224</v>
      </c>
      <c r="H157" s="208">
        <v>920</v>
      </c>
      <c r="I157" s="209"/>
      <c r="J157" s="210"/>
      <c r="K157" s="211">
        <f>ROUND(P157*H157,2)</f>
        <v>0</v>
      </c>
      <c r="L157" s="206" t="s">
        <v>20</v>
      </c>
      <c r="M157" s="212"/>
      <c r="N157" s="213" t="s">
        <v>20</v>
      </c>
      <c r="O157" s="193" t="s">
        <v>44</v>
      </c>
      <c r="P157" s="194">
        <f>I157+J157</f>
        <v>0</v>
      </c>
      <c r="Q157" s="194">
        <f>ROUND(I157*H157,2)</f>
        <v>0</v>
      </c>
      <c r="R157" s="194">
        <f>ROUND(J157*H157,2)</f>
        <v>0</v>
      </c>
      <c r="S157" s="81"/>
      <c r="T157" s="195">
        <f>S157*H157</f>
        <v>0</v>
      </c>
      <c r="U157" s="195">
        <v>0.0011999999999999999</v>
      </c>
      <c r="V157" s="195">
        <f>U157*H157</f>
        <v>1.1039999999999999</v>
      </c>
      <c r="W157" s="195">
        <v>0</v>
      </c>
      <c r="X157" s="196">
        <f>W157*H157</f>
        <v>0</v>
      </c>
      <c r="Y157" s="35"/>
      <c r="Z157" s="35"/>
      <c r="AA157" s="35"/>
      <c r="AB157" s="35"/>
      <c r="AC157" s="35"/>
      <c r="AD157" s="35"/>
      <c r="AE157" s="35"/>
      <c r="AR157" s="197" t="s">
        <v>183</v>
      </c>
      <c r="AT157" s="197" t="s">
        <v>179</v>
      </c>
      <c r="AU157" s="197" t="s">
        <v>75</v>
      </c>
      <c r="AY157" s="14" t="s">
        <v>155</v>
      </c>
      <c r="BE157" s="198">
        <f>IF(O157="základní",K157,0)</f>
        <v>0</v>
      </c>
      <c r="BF157" s="198">
        <f>IF(O157="snížená",K157,0)</f>
        <v>0</v>
      </c>
      <c r="BG157" s="198">
        <f>IF(O157="zákl. přenesená",K157,0)</f>
        <v>0</v>
      </c>
      <c r="BH157" s="198">
        <f>IF(O157="sníž. přenesená",K157,0)</f>
        <v>0</v>
      </c>
      <c r="BI157" s="198">
        <f>IF(O157="nulová",K157,0)</f>
        <v>0</v>
      </c>
      <c r="BJ157" s="14" t="s">
        <v>82</v>
      </c>
      <c r="BK157" s="198">
        <f>ROUND(P157*H157,2)</f>
        <v>0</v>
      </c>
      <c r="BL157" s="14" t="s">
        <v>154</v>
      </c>
      <c r="BM157" s="197" t="s">
        <v>893</v>
      </c>
    </row>
    <row r="158" s="2" customFormat="1" ht="16.5" customHeight="1">
      <c r="A158" s="35"/>
      <c r="B158" s="36"/>
      <c r="C158" s="204" t="s">
        <v>607</v>
      </c>
      <c r="D158" s="204" t="s">
        <v>179</v>
      </c>
      <c r="E158" s="205" t="s">
        <v>734</v>
      </c>
      <c r="F158" s="206" t="s">
        <v>735</v>
      </c>
      <c r="G158" s="207" t="s">
        <v>224</v>
      </c>
      <c r="H158" s="208">
        <v>230</v>
      </c>
      <c r="I158" s="209"/>
      <c r="J158" s="210"/>
      <c r="K158" s="211">
        <f>ROUND(P158*H158,2)</f>
        <v>0</v>
      </c>
      <c r="L158" s="206" t="s">
        <v>20</v>
      </c>
      <c r="M158" s="212"/>
      <c r="N158" s="213" t="s">
        <v>20</v>
      </c>
      <c r="O158" s="193" t="s">
        <v>44</v>
      </c>
      <c r="P158" s="194">
        <f>I158+J158</f>
        <v>0</v>
      </c>
      <c r="Q158" s="194">
        <f>ROUND(I158*H158,2)</f>
        <v>0</v>
      </c>
      <c r="R158" s="194">
        <f>ROUND(J158*H158,2)</f>
        <v>0</v>
      </c>
      <c r="S158" s="81"/>
      <c r="T158" s="195">
        <f>S158*H158</f>
        <v>0</v>
      </c>
      <c r="U158" s="195">
        <v>0.0011999999999999999</v>
      </c>
      <c r="V158" s="195">
        <f>U158*H158</f>
        <v>0.27599999999999997</v>
      </c>
      <c r="W158" s="195">
        <v>0</v>
      </c>
      <c r="X158" s="196">
        <f>W158*H158</f>
        <v>0</v>
      </c>
      <c r="Y158" s="35"/>
      <c r="Z158" s="35"/>
      <c r="AA158" s="35"/>
      <c r="AB158" s="35"/>
      <c r="AC158" s="35"/>
      <c r="AD158" s="35"/>
      <c r="AE158" s="35"/>
      <c r="AR158" s="197" t="s">
        <v>183</v>
      </c>
      <c r="AT158" s="197" t="s">
        <v>179</v>
      </c>
      <c r="AU158" s="197" t="s">
        <v>75</v>
      </c>
      <c r="AY158" s="14" t="s">
        <v>155</v>
      </c>
      <c r="BE158" s="198">
        <f>IF(O158="základní",K158,0)</f>
        <v>0</v>
      </c>
      <c r="BF158" s="198">
        <f>IF(O158="snížená",K158,0)</f>
        <v>0</v>
      </c>
      <c r="BG158" s="198">
        <f>IF(O158="zákl. přenesená",K158,0)</f>
        <v>0</v>
      </c>
      <c r="BH158" s="198">
        <f>IF(O158="sníž. přenesená",K158,0)</f>
        <v>0</v>
      </c>
      <c r="BI158" s="198">
        <f>IF(O158="nulová",K158,0)</f>
        <v>0</v>
      </c>
      <c r="BJ158" s="14" t="s">
        <v>82</v>
      </c>
      <c r="BK158" s="198">
        <f>ROUND(P158*H158,2)</f>
        <v>0</v>
      </c>
      <c r="BL158" s="14" t="s">
        <v>154</v>
      </c>
      <c r="BM158" s="197" t="s">
        <v>894</v>
      </c>
    </row>
    <row r="159" s="2" customFormat="1" ht="21.75" customHeight="1">
      <c r="A159" s="35"/>
      <c r="B159" s="36"/>
      <c r="C159" s="204" t="s">
        <v>610</v>
      </c>
      <c r="D159" s="204" t="s">
        <v>179</v>
      </c>
      <c r="E159" s="205" t="s">
        <v>263</v>
      </c>
      <c r="F159" s="206" t="s">
        <v>264</v>
      </c>
      <c r="G159" s="207" t="s">
        <v>224</v>
      </c>
      <c r="H159" s="208">
        <v>230</v>
      </c>
      <c r="I159" s="209"/>
      <c r="J159" s="210"/>
      <c r="K159" s="211">
        <f>ROUND(P159*H159,2)</f>
        <v>0</v>
      </c>
      <c r="L159" s="206" t="s">
        <v>20</v>
      </c>
      <c r="M159" s="212"/>
      <c r="N159" s="213" t="s">
        <v>20</v>
      </c>
      <c r="O159" s="193" t="s">
        <v>44</v>
      </c>
      <c r="P159" s="194">
        <f>I159+J159</f>
        <v>0</v>
      </c>
      <c r="Q159" s="194">
        <f>ROUND(I159*H159,2)</f>
        <v>0</v>
      </c>
      <c r="R159" s="194">
        <f>ROUND(J159*H159,2)</f>
        <v>0</v>
      </c>
      <c r="S159" s="81"/>
      <c r="T159" s="195">
        <f>S159*H159</f>
        <v>0</v>
      </c>
      <c r="U159" s="195">
        <v>0.0011999999999999999</v>
      </c>
      <c r="V159" s="195">
        <f>U159*H159</f>
        <v>0.27599999999999997</v>
      </c>
      <c r="W159" s="195">
        <v>0</v>
      </c>
      <c r="X159" s="196">
        <f>W159*H159</f>
        <v>0</v>
      </c>
      <c r="Y159" s="35"/>
      <c r="Z159" s="35"/>
      <c r="AA159" s="35"/>
      <c r="AB159" s="35"/>
      <c r="AC159" s="35"/>
      <c r="AD159" s="35"/>
      <c r="AE159" s="35"/>
      <c r="AR159" s="197" t="s">
        <v>183</v>
      </c>
      <c r="AT159" s="197" t="s">
        <v>179</v>
      </c>
      <c r="AU159" s="197" t="s">
        <v>75</v>
      </c>
      <c r="AY159" s="14" t="s">
        <v>155</v>
      </c>
      <c r="BE159" s="198">
        <f>IF(O159="základní",K159,0)</f>
        <v>0</v>
      </c>
      <c r="BF159" s="198">
        <f>IF(O159="snížená",K159,0)</f>
        <v>0</v>
      </c>
      <c r="BG159" s="198">
        <f>IF(O159="zákl. přenesená",K159,0)</f>
        <v>0</v>
      </c>
      <c r="BH159" s="198">
        <f>IF(O159="sníž. přenesená",K159,0)</f>
        <v>0</v>
      </c>
      <c r="BI159" s="198">
        <f>IF(O159="nulová",K159,0)</f>
        <v>0</v>
      </c>
      <c r="BJ159" s="14" t="s">
        <v>82</v>
      </c>
      <c r="BK159" s="198">
        <f>ROUND(P159*H159,2)</f>
        <v>0</v>
      </c>
      <c r="BL159" s="14" t="s">
        <v>154</v>
      </c>
      <c r="BM159" s="197" t="s">
        <v>895</v>
      </c>
    </row>
    <row r="160" s="2" customFormat="1" ht="16.5" customHeight="1">
      <c r="A160" s="35"/>
      <c r="B160" s="36"/>
      <c r="C160" s="204" t="s">
        <v>614</v>
      </c>
      <c r="D160" s="204" t="s">
        <v>179</v>
      </c>
      <c r="E160" s="205" t="s">
        <v>271</v>
      </c>
      <c r="F160" s="206" t="s">
        <v>272</v>
      </c>
      <c r="G160" s="207" t="s">
        <v>224</v>
      </c>
      <c r="H160" s="208">
        <v>220</v>
      </c>
      <c r="I160" s="209"/>
      <c r="J160" s="210"/>
      <c r="K160" s="211">
        <f>ROUND(P160*H160,2)</f>
        <v>0</v>
      </c>
      <c r="L160" s="206" t="s">
        <v>20</v>
      </c>
      <c r="M160" s="212"/>
      <c r="N160" s="213" t="s">
        <v>20</v>
      </c>
      <c r="O160" s="193" t="s">
        <v>44</v>
      </c>
      <c r="P160" s="194">
        <f>I160+J160</f>
        <v>0</v>
      </c>
      <c r="Q160" s="194">
        <f>ROUND(I160*H160,2)</f>
        <v>0</v>
      </c>
      <c r="R160" s="194">
        <f>ROUND(J160*H160,2)</f>
        <v>0</v>
      </c>
      <c r="S160" s="81"/>
      <c r="T160" s="195">
        <f>S160*H160</f>
        <v>0</v>
      </c>
      <c r="U160" s="195">
        <v>0.0011999999999999999</v>
      </c>
      <c r="V160" s="195">
        <f>U160*H160</f>
        <v>0.26399999999999996</v>
      </c>
      <c r="W160" s="195">
        <v>0</v>
      </c>
      <c r="X160" s="196">
        <f>W160*H160</f>
        <v>0</v>
      </c>
      <c r="Y160" s="35"/>
      <c r="Z160" s="35"/>
      <c r="AA160" s="35"/>
      <c r="AB160" s="35"/>
      <c r="AC160" s="35"/>
      <c r="AD160" s="35"/>
      <c r="AE160" s="35"/>
      <c r="AR160" s="197" t="s">
        <v>183</v>
      </c>
      <c r="AT160" s="197" t="s">
        <v>179</v>
      </c>
      <c r="AU160" s="197" t="s">
        <v>75</v>
      </c>
      <c r="AY160" s="14" t="s">
        <v>155</v>
      </c>
      <c r="BE160" s="198">
        <f>IF(O160="základní",K160,0)</f>
        <v>0</v>
      </c>
      <c r="BF160" s="198">
        <f>IF(O160="snížená",K160,0)</f>
        <v>0</v>
      </c>
      <c r="BG160" s="198">
        <f>IF(O160="zákl. přenesená",K160,0)</f>
        <v>0</v>
      </c>
      <c r="BH160" s="198">
        <f>IF(O160="sníž. přenesená",K160,0)</f>
        <v>0</v>
      </c>
      <c r="BI160" s="198">
        <f>IF(O160="nulová",K160,0)</f>
        <v>0</v>
      </c>
      <c r="BJ160" s="14" t="s">
        <v>82</v>
      </c>
      <c r="BK160" s="198">
        <f>ROUND(P160*H160,2)</f>
        <v>0</v>
      </c>
      <c r="BL160" s="14" t="s">
        <v>154</v>
      </c>
      <c r="BM160" s="197" t="s">
        <v>896</v>
      </c>
    </row>
    <row r="161" s="2" customFormat="1" ht="24.15" customHeight="1">
      <c r="A161" s="35"/>
      <c r="B161" s="36"/>
      <c r="C161" s="185" t="s">
        <v>617</v>
      </c>
      <c r="D161" s="185" t="s">
        <v>149</v>
      </c>
      <c r="E161" s="186" t="s">
        <v>279</v>
      </c>
      <c r="F161" s="187" t="s">
        <v>280</v>
      </c>
      <c r="G161" s="188" t="s">
        <v>224</v>
      </c>
      <c r="H161" s="189">
        <v>1310</v>
      </c>
      <c r="I161" s="190"/>
      <c r="J161" s="190"/>
      <c r="K161" s="191">
        <f>ROUND(P161*H161,2)</f>
        <v>0</v>
      </c>
      <c r="L161" s="187" t="s">
        <v>161</v>
      </c>
      <c r="M161" s="41"/>
      <c r="N161" s="192" t="s">
        <v>20</v>
      </c>
      <c r="O161" s="193" t="s">
        <v>44</v>
      </c>
      <c r="P161" s="194">
        <f>I161+J161</f>
        <v>0</v>
      </c>
      <c r="Q161" s="194">
        <f>ROUND(I161*H161,2)</f>
        <v>0</v>
      </c>
      <c r="R161" s="194">
        <f>ROUND(J161*H161,2)</f>
        <v>0</v>
      </c>
      <c r="S161" s="81"/>
      <c r="T161" s="195">
        <f>S161*H161</f>
        <v>0</v>
      </c>
      <c r="U161" s="195">
        <v>5.0000000000000002E-05</v>
      </c>
      <c r="V161" s="195">
        <f>U161*H161</f>
        <v>0.065500000000000003</v>
      </c>
      <c r="W161" s="195">
        <v>0</v>
      </c>
      <c r="X161" s="196">
        <f>W161*H161</f>
        <v>0</v>
      </c>
      <c r="Y161" s="35"/>
      <c r="Z161" s="35"/>
      <c r="AA161" s="35"/>
      <c r="AB161" s="35"/>
      <c r="AC161" s="35"/>
      <c r="AD161" s="35"/>
      <c r="AE161" s="35"/>
      <c r="AR161" s="197" t="s">
        <v>154</v>
      </c>
      <c r="AT161" s="197" t="s">
        <v>149</v>
      </c>
      <c r="AU161" s="197" t="s">
        <v>75</v>
      </c>
      <c r="AY161" s="14" t="s">
        <v>155</v>
      </c>
      <c r="BE161" s="198">
        <f>IF(O161="základní",K161,0)</f>
        <v>0</v>
      </c>
      <c r="BF161" s="198">
        <f>IF(O161="snížená",K161,0)</f>
        <v>0</v>
      </c>
      <c r="BG161" s="198">
        <f>IF(O161="zákl. přenesená",K161,0)</f>
        <v>0</v>
      </c>
      <c r="BH161" s="198">
        <f>IF(O161="sníž. přenesená",K161,0)</f>
        <v>0</v>
      </c>
      <c r="BI161" s="198">
        <f>IF(O161="nulová",K161,0)</f>
        <v>0</v>
      </c>
      <c r="BJ161" s="14" t="s">
        <v>82</v>
      </c>
      <c r="BK161" s="198">
        <f>ROUND(P161*H161,2)</f>
        <v>0</v>
      </c>
      <c r="BL161" s="14" t="s">
        <v>154</v>
      </c>
      <c r="BM161" s="197" t="s">
        <v>897</v>
      </c>
    </row>
    <row r="162" s="2" customFormat="1">
      <c r="A162" s="35"/>
      <c r="B162" s="36"/>
      <c r="C162" s="37"/>
      <c r="D162" s="199" t="s">
        <v>157</v>
      </c>
      <c r="E162" s="37"/>
      <c r="F162" s="200" t="s">
        <v>282</v>
      </c>
      <c r="G162" s="37"/>
      <c r="H162" s="37"/>
      <c r="I162" s="201"/>
      <c r="J162" s="201"/>
      <c r="K162" s="37"/>
      <c r="L162" s="37"/>
      <c r="M162" s="41"/>
      <c r="N162" s="202"/>
      <c r="O162" s="203"/>
      <c r="P162" s="81"/>
      <c r="Q162" s="81"/>
      <c r="R162" s="81"/>
      <c r="S162" s="81"/>
      <c r="T162" s="81"/>
      <c r="U162" s="81"/>
      <c r="V162" s="81"/>
      <c r="W162" s="81"/>
      <c r="X162" s="82"/>
      <c r="Y162" s="35"/>
      <c r="Z162" s="35"/>
      <c r="AA162" s="35"/>
      <c r="AB162" s="35"/>
      <c r="AC162" s="35"/>
      <c r="AD162" s="35"/>
      <c r="AE162" s="35"/>
      <c r="AT162" s="14" t="s">
        <v>157</v>
      </c>
      <c r="AU162" s="14" t="s">
        <v>75</v>
      </c>
    </row>
    <row r="163" s="10" customFormat="1">
      <c r="A163" s="10"/>
      <c r="B163" s="214"/>
      <c r="C163" s="215"/>
      <c r="D163" s="216" t="s">
        <v>185</v>
      </c>
      <c r="E163" s="217" t="s">
        <v>20</v>
      </c>
      <c r="F163" s="218" t="s">
        <v>898</v>
      </c>
      <c r="G163" s="215"/>
      <c r="H163" s="219">
        <v>1310</v>
      </c>
      <c r="I163" s="220"/>
      <c r="J163" s="220"/>
      <c r="K163" s="215"/>
      <c r="L163" s="215"/>
      <c r="M163" s="221"/>
      <c r="N163" s="222"/>
      <c r="O163" s="223"/>
      <c r="P163" s="223"/>
      <c r="Q163" s="223"/>
      <c r="R163" s="223"/>
      <c r="S163" s="223"/>
      <c r="T163" s="223"/>
      <c r="U163" s="223"/>
      <c r="V163" s="223"/>
      <c r="W163" s="223"/>
      <c r="X163" s="224"/>
      <c r="Y163" s="10"/>
      <c r="Z163" s="10"/>
      <c r="AA163" s="10"/>
      <c r="AB163" s="10"/>
      <c r="AC163" s="10"/>
      <c r="AD163" s="10"/>
      <c r="AE163" s="10"/>
      <c r="AT163" s="225" t="s">
        <v>185</v>
      </c>
      <c r="AU163" s="225" t="s">
        <v>75</v>
      </c>
      <c r="AV163" s="10" t="s">
        <v>84</v>
      </c>
      <c r="AW163" s="10" t="s">
        <v>5</v>
      </c>
      <c r="AX163" s="10" t="s">
        <v>82</v>
      </c>
      <c r="AY163" s="225" t="s">
        <v>155</v>
      </c>
    </row>
    <row r="164" s="2" customFormat="1">
      <c r="A164" s="35"/>
      <c r="B164" s="36"/>
      <c r="C164" s="204" t="s">
        <v>620</v>
      </c>
      <c r="D164" s="204" t="s">
        <v>179</v>
      </c>
      <c r="E164" s="205" t="s">
        <v>285</v>
      </c>
      <c r="F164" s="206" t="s">
        <v>286</v>
      </c>
      <c r="G164" s="207" t="s">
        <v>224</v>
      </c>
      <c r="H164" s="208">
        <v>1310</v>
      </c>
      <c r="I164" s="209"/>
      <c r="J164" s="210"/>
      <c r="K164" s="211">
        <f>ROUND(P164*H164,2)</f>
        <v>0</v>
      </c>
      <c r="L164" s="206" t="s">
        <v>161</v>
      </c>
      <c r="M164" s="212"/>
      <c r="N164" s="213" t="s">
        <v>20</v>
      </c>
      <c r="O164" s="193" t="s">
        <v>44</v>
      </c>
      <c r="P164" s="194">
        <f>I164+J164</f>
        <v>0</v>
      </c>
      <c r="Q164" s="194">
        <f>ROUND(I164*H164,2)</f>
        <v>0</v>
      </c>
      <c r="R164" s="194">
        <f>ROUND(J164*H164,2)</f>
        <v>0</v>
      </c>
      <c r="S164" s="81"/>
      <c r="T164" s="195">
        <f>S164*H164</f>
        <v>0</v>
      </c>
      <c r="U164" s="195">
        <v>0.0035400000000000002</v>
      </c>
      <c r="V164" s="195">
        <f>U164*H164</f>
        <v>4.6374000000000004</v>
      </c>
      <c r="W164" s="195">
        <v>0</v>
      </c>
      <c r="X164" s="196">
        <f>W164*H164</f>
        <v>0</v>
      </c>
      <c r="Y164" s="35"/>
      <c r="Z164" s="35"/>
      <c r="AA164" s="35"/>
      <c r="AB164" s="35"/>
      <c r="AC164" s="35"/>
      <c r="AD164" s="35"/>
      <c r="AE164" s="35"/>
      <c r="AR164" s="197" t="s">
        <v>183</v>
      </c>
      <c r="AT164" s="197" t="s">
        <v>179</v>
      </c>
      <c r="AU164" s="197" t="s">
        <v>75</v>
      </c>
      <c r="AY164" s="14" t="s">
        <v>155</v>
      </c>
      <c r="BE164" s="198">
        <f>IF(O164="základní",K164,0)</f>
        <v>0</v>
      </c>
      <c r="BF164" s="198">
        <f>IF(O164="snížená",K164,0)</f>
        <v>0</v>
      </c>
      <c r="BG164" s="198">
        <f>IF(O164="zákl. přenesená",K164,0)</f>
        <v>0</v>
      </c>
      <c r="BH164" s="198">
        <f>IF(O164="sníž. přenesená",K164,0)</f>
        <v>0</v>
      </c>
      <c r="BI164" s="198">
        <f>IF(O164="nulová",K164,0)</f>
        <v>0</v>
      </c>
      <c r="BJ164" s="14" t="s">
        <v>82</v>
      </c>
      <c r="BK164" s="198">
        <f>ROUND(P164*H164,2)</f>
        <v>0</v>
      </c>
      <c r="BL164" s="14" t="s">
        <v>154</v>
      </c>
      <c r="BM164" s="197" t="s">
        <v>899</v>
      </c>
    </row>
    <row r="165" s="12" customFormat="1">
      <c r="A165" s="12"/>
      <c r="B165" s="250"/>
      <c r="C165" s="251"/>
      <c r="D165" s="216" t="s">
        <v>185</v>
      </c>
      <c r="E165" s="252" t="s">
        <v>20</v>
      </c>
      <c r="F165" s="253" t="s">
        <v>746</v>
      </c>
      <c r="G165" s="251"/>
      <c r="H165" s="252" t="s">
        <v>20</v>
      </c>
      <c r="I165" s="254"/>
      <c r="J165" s="254"/>
      <c r="K165" s="251"/>
      <c r="L165" s="251"/>
      <c r="M165" s="255"/>
      <c r="N165" s="256"/>
      <c r="O165" s="257"/>
      <c r="P165" s="257"/>
      <c r="Q165" s="257"/>
      <c r="R165" s="257"/>
      <c r="S165" s="257"/>
      <c r="T165" s="257"/>
      <c r="U165" s="257"/>
      <c r="V165" s="257"/>
      <c r="W165" s="257"/>
      <c r="X165" s="258"/>
      <c r="Y165" s="12"/>
      <c r="Z165" s="12"/>
      <c r="AA165" s="12"/>
      <c r="AB165" s="12"/>
      <c r="AC165" s="12"/>
      <c r="AD165" s="12"/>
      <c r="AE165" s="12"/>
      <c r="AT165" s="259" t="s">
        <v>185</v>
      </c>
      <c r="AU165" s="259" t="s">
        <v>75</v>
      </c>
      <c r="AV165" s="12" t="s">
        <v>82</v>
      </c>
      <c r="AW165" s="12" t="s">
        <v>5</v>
      </c>
      <c r="AX165" s="12" t="s">
        <v>75</v>
      </c>
      <c r="AY165" s="259" t="s">
        <v>155</v>
      </c>
    </row>
    <row r="166" s="10" customFormat="1">
      <c r="A166" s="10"/>
      <c r="B166" s="214"/>
      <c r="C166" s="215"/>
      <c r="D166" s="216" t="s">
        <v>185</v>
      </c>
      <c r="E166" s="217" t="s">
        <v>20</v>
      </c>
      <c r="F166" s="218" t="s">
        <v>898</v>
      </c>
      <c r="G166" s="215"/>
      <c r="H166" s="219">
        <v>1310</v>
      </c>
      <c r="I166" s="220"/>
      <c r="J166" s="220"/>
      <c r="K166" s="215"/>
      <c r="L166" s="215"/>
      <c r="M166" s="221"/>
      <c r="N166" s="222"/>
      <c r="O166" s="223"/>
      <c r="P166" s="223"/>
      <c r="Q166" s="223"/>
      <c r="R166" s="223"/>
      <c r="S166" s="223"/>
      <c r="T166" s="223"/>
      <c r="U166" s="223"/>
      <c r="V166" s="223"/>
      <c r="W166" s="223"/>
      <c r="X166" s="224"/>
      <c r="Y166" s="10"/>
      <c r="Z166" s="10"/>
      <c r="AA166" s="10"/>
      <c r="AB166" s="10"/>
      <c r="AC166" s="10"/>
      <c r="AD166" s="10"/>
      <c r="AE166" s="10"/>
      <c r="AT166" s="225" t="s">
        <v>185</v>
      </c>
      <c r="AU166" s="225" t="s">
        <v>75</v>
      </c>
      <c r="AV166" s="10" t="s">
        <v>84</v>
      </c>
      <c r="AW166" s="10" t="s">
        <v>5</v>
      </c>
      <c r="AX166" s="10" t="s">
        <v>75</v>
      </c>
      <c r="AY166" s="225" t="s">
        <v>155</v>
      </c>
    </row>
    <row r="167" s="11" customFormat="1">
      <c r="A167" s="11"/>
      <c r="B167" s="226"/>
      <c r="C167" s="227"/>
      <c r="D167" s="216" t="s">
        <v>185</v>
      </c>
      <c r="E167" s="228" t="s">
        <v>20</v>
      </c>
      <c r="F167" s="229" t="s">
        <v>193</v>
      </c>
      <c r="G167" s="227"/>
      <c r="H167" s="230">
        <v>1310</v>
      </c>
      <c r="I167" s="231"/>
      <c r="J167" s="231"/>
      <c r="K167" s="227"/>
      <c r="L167" s="227"/>
      <c r="M167" s="232"/>
      <c r="N167" s="233"/>
      <c r="O167" s="234"/>
      <c r="P167" s="234"/>
      <c r="Q167" s="234"/>
      <c r="R167" s="234"/>
      <c r="S167" s="234"/>
      <c r="T167" s="234"/>
      <c r="U167" s="234"/>
      <c r="V167" s="234"/>
      <c r="W167" s="234"/>
      <c r="X167" s="235"/>
      <c r="Y167" s="11"/>
      <c r="Z167" s="11"/>
      <c r="AA167" s="11"/>
      <c r="AB167" s="11"/>
      <c r="AC167" s="11"/>
      <c r="AD167" s="11"/>
      <c r="AE167" s="11"/>
      <c r="AT167" s="236" t="s">
        <v>185</v>
      </c>
      <c r="AU167" s="236" t="s">
        <v>75</v>
      </c>
      <c r="AV167" s="11" t="s">
        <v>154</v>
      </c>
      <c r="AW167" s="11" t="s">
        <v>5</v>
      </c>
      <c r="AX167" s="11" t="s">
        <v>82</v>
      </c>
      <c r="AY167" s="236" t="s">
        <v>155</v>
      </c>
    </row>
    <row r="168" s="2" customFormat="1" ht="33" customHeight="1">
      <c r="A168" s="35"/>
      <c r="B168" s="36"/>
      <c r="C168" s="185" t="s">
        <v>623</v>
      </c>
      <c r="D168" s="185" t="s">
        <v>149</v>
      </c>
      <c r="E168" s="186" t="s">
        <v>290</v>
      </c>
      <c r="F168" s="187" t="s">
        <v>291</v>
      </c>
      <c r="G168" s="188" t="s">
        <v>224</v>
      </c>
      <c r="H168" s="189">
        <v>830</v>
      </c>
      <c r="I168" s="190"/>
      <c r="J168" s="190"/>
      <c r="K168" s="191">
        <f>ROUND(P168*H168,2)</f>
        <v>0</v>
      </c>
      <c r="L168" s="187" t="s">
        <v>161</v>
      </c>
      <c r="M168" s="41"/>
      <c r="N168" s="192" t="s">
        <v>20</v>
      </c>
      <c r="O168" s="193" t="s">
        <v>44</v>
      </c>
      <c r="P168" s="194">
        <f>I168+J168</f>
        <v>0</v>
      </c>
      <c r="Q168" s="194">
        <f>ROUND(I168*H168,2)</f>
        <v>0</v>
      </c>
      <c r="R168" s="194">
        <f>ROUND(J168*H168,2)</f>
        <v>0</v>
      </c>
      <c r="S168" s="81"/>
      <c r="T168" s="195">
        <f>S168*H168</f>
        <v>0</v>
      </c>
      <c r="U168" s="195">
        <v>0.0020799999999999998</v>
      </c>
      <c r="V168" s="195">
        <f>U168*H168</f>
        <v>1.7263999999999999</v>
      </c>
      <c r="W168" s="195">
        <v>0</v>
      </c>
      <c r="X168" s="196">
        <f>W168*H168</f>
        <v>0</v>
      </c>
      <c r="Y168" s="35"/>
      <c r="Z168" s="35"/>
      <c r="AA168" s="35"/>
      <c r="AB168" s="35"/>
      <c r="AC168" s="35"/>
      <c r="AD168" s="35"/>
      <c r="AE168" s="35"/>
      <c r="AR168" s="197" t="s">
        <v>154</v>
      </c>
      <c r="AT168" s="197" t="s">
        <v>149</v>
      </c>
      <c r="AU168" s="197" t="s">
        <v>75</v>
      </c>
      <c r="AY168" s="14" t="s">
        <v>155</v>
      </c>
      <c r="BE168" s="198">
        <f>IF(O168="základní",K168,0)</f>
        <v>0</v>
      </c>
      <c r="BF168" s="198">
        <f>IF(O168="snížená",K168,0)</f>
        <v>0</v>
      </c>
      <c r="BG168" s="198">
        <f>IF(O168="zákl. přenesená",K168,0)</f>
        <v>0</v>
      </c>
      <c r="BH168" s="198">
        <f>IF(O168="sníž. přenesená",K168,0)</f>
        <v>0</v>
      </c>
      <c r="BI168" s="198">
        <f>IF(O168="nulová",K168,0)</f>
        <v>0</v>
      </c>
      <c r="BJ168" s="14" t="s">
        <v>82</v>
      </c>
      <c r="BK168" s="198">
        <f>ROUND(P168*H168,2)</f>
        <v>0</v>
      </c>
      <c r="BL168" s="14" t="s">
        <v>154</v>
      </c>
      <c r="BM168" s="197" t="s">
        <v>900</v>
      </c>
    </row>
    <row r="169" s="2" customFormat="1">
      <c r="A169" s="35"/>
      <c r="B169" s="36"/>
      <c r="C169" s="37"/>
      <c r="D169" s="199" t="s">
        <v>157</v>
      </c>
      <c r="E169" s="37"/>
      <c r="F169" s="200" t="s">
        <v>293</v>
      </c>
      <c r="G169" s="37"/>
      <c r="H169" s="37"/>
      <c r="I169" s="201"/>
      <c r="J169" s="201"/>
      <c r="K169" s="37"/>
      <c r="L169" s="37"/>
      <c r="M169" s="41"/>
      <c r="N169" s="202"/>
      <c r="O169" s="203"/>
      <c r="P169" s="81"/>
      <c r="Q169" s="81"/>
      <c r="R169" s="81"/>
      <c r="S169" s="81"/>
      <c r="T169" s="81"/>
      <c r="U169" s="81"/>
      <c r="V169" s="81"/>
      <c r="W169" s="81"/>
      <c r="X169" s="82"/>
      <c r="Y169" s="35"/>
      <c r="Z169" s="35"/>
      <c r="AA169" s="35"/>
      <c r="AB169" s="35"/>
      <c r="AC169" s="35"/>
      <c r="AD169" s="35"/>
      <c r="AE169" s="35"/>
      <c r="AT169" s="14" t="s">
        <v>157</v>
      </c>
      <c r="AU169" s="14" t="s">
        <v>75</v>
      </c>
    </row>
    <row r="170" s="2" customFormat="1" ht="33" customHeight="1">
      <c r="A170" s="35"/>
      <c r="B170" s="36"/>
      <c r="C170" s="185" t="s">
        <v>626</v>
      </c>
      <c r="D170" s="185" t="s">
        <v>149</v>
      </c>
      <c r="E170" s="186" t="s">
        <v>295</v>
      </c>
      <c r="F170" s="187" t="s">
        <v>296</v>
      </c>
      <c r="G170" s="188" t="s">
        <v>297</v>
      </c>
      <c r="H170" s="189">
        <v>58.799999999999997</v>
      </c>
      <c r="I170" s="190"/>
      <c r="J170" s="190"/>
      <c r="K170" s="191">
        <f>ROUND(P170*H170,2)</f>
        <v>0</v>
      </c>
      <c r="L170" s="187" t="s">
        <v>161</v>
      </c>
      <c r="M170" s="41"/>
      <c r="N170" s="192" t="s">
        <v>20</v>
      </c>
      <c r="O170" s="193" t="s">
        <v>44</v>
      </c>
      <c r="P170" s="194">
        <f>I170+J170</f>
        <v>0</v>
      </c>
      <c r="Q170" s="194">
        <f>ROUND(I170*H170,2)</f>
        <v>0</v>
      </c>
      <c r="R170" s="194">
        <f>ROUND(J170*H170,2)</f>
        <v>0</v>
      </c>
      <c r="S170" s="81"/>
      <c r="T170" s="195">
        <f>S170*H170</f>
        <v>0</v>
      </c>
      <c r="U170" s="195">
        <v>0</v>
      </c>
      <c r="V170" s="195">
        <f>U170*H170</f>
        <v>0</v>
      </c>
      <c r="W170" s="195">
        <v>0</v>
      </c>
      <c r="X170" s="196">
        <f>W170*H170</f>
        <v>0</v>
      </c>
      <c r="Y170" s="35"/>
      <c r="Z170" s="35"/>
      <c r="AA170" s="35"/>
      <c r="AB170" s="35"/>
      <c r="AC170" s="35"/>
      <c r="AD170" s="35"/>
      <c r="AE170" s="35"/>
      <c r="AR170" s="197" t="s">
        <v>154</v>
      </c>
      <c r="AT170" s="197" t="s">
        <v>149</v>
      </c>
      <c r="AU170" s="197" t="s">
        <v>75</v>
      </c>
      <c r="AY170" s="14" t="s">
        <v>155</v>
      </c>
      <c r="BE170" s="198">
        <f>IF(O170="základní",K170,0)</f>
        <v>0</v>
      </c>
      <c r="BF170" s="198">
        <f>IF(O170="snížená",K170,0)</f>
        <v>0</v>
      </c>
      <c r="BG170" s="198">
        <f>IF(O170="zákl. přenesená",K170,0)</f>
        <v>0</v>
      </c>
      <c r="BH170" s="198">
        <f>IF(O170="sníž. přenesená",K170,0)</f>
        <v>0</v>
      </c>
      <c r="BI170" s="198">
        <f>IF(O170="nulová",K170,0)</f>
        <v>0</v>
      </c>
      <c r="BJ170" s="14" t="s">
        <v>82</v>
      </c>
      <c r="BK170" s="198">
        <f>ROUND(P170*H170,2)</f>
        <v>0</v>
      </c>
      <c r="BL170" s="14" t="s">
        <v>154</v>
      </c>
      <c r="BM170" s="197" t="s">
        <v>901</v>
      </c>
    </row>
    <row r="171" s="2" customFormat="1">
      <c r="A171" s="35"/>
      <c r="B171" s="36"/>
      <c r="C171" s="37"/>
      <c r="D171" s="199" t="s">
        <v>157</v>
      </c>
      <c r="E171" s="37"/>
      <c r="F171" s="200" t="s">
        <v>299</v>
      </c>
      <c r="G171" s="37"/>
      <c r="H171" s="37"/>
      <c r="I171" s="201"/>
      <c r="J171" s="201"/>
      <c r="K171" s="37"/>
      <c r="L171" s="37"/>
      <c r="M171" s="41"/>
      <c r="N171" s="202"/>
      <c r="O171" s="203"/>
      <c r="P171" s="81"/>
      <c r="Q171" s="81"/>
      <c r="R171" s="81"/>
      <c r="S171" s="81"/>
      <c r="T171" s="81"/>
      <c r="U171" s="81"/>
      <c r="V171" s="81"/>
      <c r="W171" s="81"/>
      <c r="X171" s="82"/>
      <c r="Y171" s="35"/>
      <c r="Z171" s="35"/>
      <c r="AA171" s="35"/>
      <c r="AB171" s="35"/>
      <c r="AC171" s="35"/>
      <c r="AD171" s="35"/>
      <c r="AE171" s="35"/>
      <c r="AT171" s="14" t="s">
        <v>157</v>
      </c>
      <c r="AU171" s="14" t="s">
        <v>75</v>
      </c>
    </row>
    <row r="172" s="10" customFormat="1">
      <c r="A172" s="10"/>
      <c r="B172" s="214"/>
      <c r="C172" s="215"/>
      <c r="D172" s="216" t="s">
        <v>185</v>
      </c>
      <c r="E172" s="217" t="s">
        <v>20</v>
      </c>
      <c r="F172" s="218" t="s">
        <v>902</v>
      </c>
      <c r="G172" s="215"/>
      <c r="H172" s="219">
        <v>58.799999999999997</v>
      </c>
      <c r="I172" s="220"/>
      <c r="J172" s="220"/>
      <c r="K172" s="215"/>
      <c r="L172" s="215"/>
      <c r="M172" s="221"/>
      <c r="N172" s="222"/>
      <c r="O172" s="223"/>
      <c r="P172" s="223"/>
      <c r="Q172" s="223"/>
      <c r="R172" s="223"/>
      <c r="S172" s="223"/>
      <c r="T172" s="223"/>
      <c r="U172" s="223"/>
      <c r="V172" s="223"/>
      <c r="W172" s="223"/>
      <c r="X172" s="224"/>
      <c r="Y172" s="10"/>
      <c r="Z172" s="10"/>
      <c r="AA172" s="10"/>
      <c r="AB172" s="10"/>
      <c r="AC172" s="10"/>
      <c r="AD172" s="10"/>
      <c r="AE172" s="10"/>
      <c r="AT172" s="225" t="s">
        <v>185</v>
      </c>
      <c r="AU172" s="225" t="s">
        <v>75</v>
      </c>
      <c r="AV172" s="10" t="s">
        <v>84</v>
      </c>
      <c r="AW172" s="10" t="s">
        <v>5</v>
      </c>
      <c r="AX172" s="10" t="s">
        <v>82</v>
      </c>
      <c r="AY172" s="225" t="s">
        <v>155</v>
      </c>
    </row>
    <row r="173" s="2" customFormat="1" ht="37.8" customHeight="1">
      <c r="A173" s="35"/>
      <c r="B173" s="36"/>
      <c r="C173" s="185" t="s">
        <v>632</v>
      </c>
      <c r="D173" s="185" t="s">
        <v>149</v>
      </c>
      <c r="E173" s="186" t="s">
        <v>302</v>
      </c>
      <c r="F173" s="187" t="s">
        <v>303</v>
      </c>
      <c r="G173" s="188" t="s">
        <v>297</v>
      </c>
      <c r="H173" s="189">
        <v>13.1</v>
      </c>
      <c r="I173" s="190"/>
      <c r="J173" s="190"/>
      <c r="K173" s="191">
        <f>ROUND(P173*H173,2)</f>
        <v>0</v>
      </c>
      <c r="L173" s="187" t="s">
        <v>161</v>
      </c>
      <c r="M173" s="41"/>
      <c r="N173" s="192" t="s">
        <v>20</v>
      </c>
      <c r="O173" s="193" t="s">
        <v>44</v>
      </c>
      <c r="P173" s="194">
        <f>I173+J173</f>
        <v>0</v>
      </c>
      <c r="Q173" s="194">
        <f>ROUND(I173*H173,2)</f>
        <v>0</v>
      </c>
      <c r="R173" s="194">
        <f>ROUND(J173*H173,2)</f>
        <v>0</v>
      </c>
      <c r="S173" s="81"/>
      <c r="T173" s="195">
        <f>S173*H173</f>
        <v>0</v>
      </c>
      <c r="U173" s="195">
        <v>0</v>
      </c>
      <c r="V173" s="195">
        <f>U173*H173</f>
        <v>0</v>
      </c>
      <c r="W173" s="195">
        <v>0</v>
      </c>
      <c r="X173" s="196">
        <f>W173*H173</f>
        <v>0</v>
      </c>
      <c r="Y173" s="35"/>
      <c r="Z173" s="35"/>
      <c r="AA173" s="35"/>
      <c r="AB173" s="35"/>
      <c r="AC173" s="35"/>
      <c r="AD173" s="35"/>
      <c r="AE173" s="35"/>
      <c r="AR173" s="197" t="s">
        <v>154</v>
      </c>
      <c r="AT173" s="197" t="s">
        <v>149</v>
      </c>
      <c r="AU173" s="197" t="s">
        <v>75</v>
      </c>
      <c r="AY173" s="14" t="s">
        <v>155</v>
      </c>
      <c r="BE173" s="198">
        <f>IF(O173="základní",K173,0)</f>
        <v>0</v>
      </c>
      <c r="BF173" s="198">
        <f>IF(O173="snížená",K173,0)</f>
        <v>0</v>
      </c>
      <c r="BG173" s="198">
        <f>IF(O173="zákl. přenesená",K173,0)</f>
        <v>0</v>
      </c>
      <c r="BH173" s="198">
        <f>IF(O173="sníž. přenesená",K173,0)</f>
        <v>0</v>
      </c>
      <c r="BI173" s="198">
        <f>IF(O173="nulová",K173,0)</f>
        <v>0</v>
      </c>
      <c r="BJ173" s="14" t="s">
        <v>82</v>
      </c>
      <c r="BK173" s="198">
        <f>ROUND(P173*H173,2)</f>
        <v>0</v>
      </c>
      <c r="BL173" s="14" t="s">
        <v>154</v>
      </c>
      <c r="BM173" s="197" t="s">
        <v>903</v>
      </c>
    </row>
    <row r="174" s="2" customFormat="1">
      <c r="A174" s="35"/>
      <c r="B174" s="36"/>
      <c r="C174" s="37"/>
      <c r="D174" s="199" t="s">
        <v>157</v>
      </c>
      <c r="E174" s="37"/>
      <c r="F174" s="200" t="s">
        <v>305</v>
      </c>
      <c r="G174" s="37"/>
      <c r="H174" s="37"/>
      <c r="I174" s="201"/>
      <c r="J174" s="201"/>
      <c r="K174" s="37"/>
      <c r="L174" s="37"/>
      <c r="M174" s="41"/>
      <c r="N174" s="202"/>
      <c r="O174" s="203"/>
      <c r="P174" s="81"/>
      <c r="Q174" s="81"/>
      <c r="R174" s="81"/>
      <c r="S174" s="81"/>
      <c r="T174" s="81"/>
      <c r="U174" s="81"/>
      <c r="V174" s="81"/>
      <c r="W174" s="81"/>
      <c r="X174" s="82"/>
      <c r="Y174" s="35"/>
      <c r="Z174" s="35"/>
      <c r="AA174" s="35"/>
      <c r="AB174" s="35"/>
      <c r="AC174" s="35"/>
      <c r="AD174" s="35"/>
      <c r="AE174" s="35"/>
      <c r="AT174" s="14" t="s">
        <v>157</v>
      </c>
      <c r="AU174" s="14" t="s">
        <v>75</v>
      </c>
    </row>
    <row r="175" s="10" customFormat="1">
      <c r="A175" s="10"/>
      <c r="B175" s="214"/>
      <c r="C175" s="215"/>
      <c r="D175" s="216" t="s">
        <v>185</v>
      </c>
      <c r="E175" s="217" t="s">
        <v>20</v>
      </c>
      <c r="F175" s="218" t="s">
        <v>904</v>
      </c>
      <c r="G175" s="215"/>
      <c r="H175" s="219">
        <v>13.1</v>
      </c>
      <c r="I175" s="220"/>
      <c r="J175" s="220"/>
      <c r="K175" s="215"/>
      <c r="L175" s="215"/>
      <c r="M175" s="221"/>
      <c r="N175" s="222"/>
      <c r="O175" s="223"/>
      <c r="P175" s="223"/>
      <c r="Q175" s="223"/>
      <c r="R175" s="223"/>
      <c r="S175" s="223"/>
      <c r="T175" s="223"/>
      <c r="U175" s="223"/>
      <c r="V175" s="223"/>
      <c r="W175" s="223"/>
      <c r="X175" s="224"/>
      <c r="Y175" s="10"/>
      <c r="Z175" s="10"/>
      <c r="AA175" s="10"/>
      <c r="AB175" s="10"/>
      <c r="AC175" s="10"/>
      <c r="AD175" s="10"/>
      <c r="AE175" s="10"/>
      <c r="AT175" s="225" t="s">
        <v>185</v>
      </c>
      <c r="AU175" s="225" t="s">
        <v>75</v>
      </c>
      <c r="AV175" s="10" t="s">
        <v>84</v>
      </c>
      <c r="AW175" s="10" t="s">
        <v>5</v>
      </c>
      <c r="AX175" s="10" t="s">
        <v>82</v>
      </c>
      <c r="AY175" s="225" t="s">
        <v>155</v>
      </c>
    </row>
    <row r="176" s="2" customFormat="1" ht="24.15" customHeight="1">
      <c r="A176" s="35"/>
      <c r="B176" s="36"/>
      <c r="C176" s="185" t="s">
        <v>638</v>
      </c>
      <c r="D176" s="185" t="s">
        <v>149</v>
      </c>
      <c r="E176" s="186" t="s">
        <v>308</v>
      </c>
      <c r="F176" s="187" t="s">
        <v>309</v>
      </c>
      <c r="G176" s="188" t="s">
        <v>152</v>
      </c>
      <c r="H176" s="189">
        <v>4494</v>
      </c>
      <c r="I176" s="190"/>
      <c r="J176" s="190"/>
      <c r="K176" s="191">
        <f>ROUND(P176*H176,2)</f>
        <v>0</v>
      </c>
      <c r="L176" s="187" t="s">
        <v>161</v>
      </c>
      <c r="M176" s="41"/>
      <c r="N176" s="192" t="s">
        <v>20</v>
      </c>
      <c r="O176" s="193" t="s">
        <v>44</v>
      </c>
      <c r="P176" s="194">
        <f>I176+J176</f>
        <v>0</v>
      </c>
      <c r="Q176" s="194">
        <f>ROUND(I176*H176,2)</f>
        <v>0</v>
      </c>
      <c r="R176" s="194">
        <f>ROUND(J176*H176,2)</f>
        <v>0</v>
      </c>
      <c r="S176" s="81"/>
      <c r="T176" s="195">
        <f>S176*H176</f>
        <v>0</v>
      </c>
      <c r="U176" s="195">
        <v>0</v>
      </c>
      <c r="V176" s="195">
        <f>U176*H176</f>
        <v>0</v>
      </c>
      <c r="W176" s="195">
        <v>0</v>
      </c>
      <c r="X176" s="196">
        <f>W176*H176</f>
        <v>0</v>
      </c>
      <c r="Y176" s="35"/>
      <c r="Z176" s="35"/>
      <c r="AA176" s="35"/>
      <c r="AB176" s="35"/>
      <c r="AC176" s="35"/>
      <c r="AD176" s="35"/>
      <c r="AE176" s="35"/>
      <c r="AR176" s="197" t="s">
        <v>154</v>
      </c>
      <c r="AT176" s="197" t="s">
        <v>149</v>
      </c>
      <c r="AU176" s="197" t="s">
        <v>75</v>
      </c>
      <c r="AY176" s="14" t="s">
        <v>155</v>
      </c>
      <c r="BE176" s="198">
        <f>IF(O176="základní",K176,0)</f>
        <v>0</v>
      </c>
      <c r="BF176" s="198">
        <f>IF(O176="snížená",K176,0)</f>
        <v>0</v>
      </c>
      <c r="BG176" s="198">
        <f>IF(O176="zákl. přenesená",K176,0)</f>
        <v>0</v>
      </c>
      <c r="BH176" s="198">
        <f>IF(O176="sníž. přenesená",K176,0)</f>
        <v>0</v>
      </c>
      <c r="BI176" s="198">
        <f>IF(O176="nulová",K176,0)</f>
        <v>0</v>
      </c>
      <c r="BJ176" s="14" t="s">
        <v>82</v>
      </c>
      <c r="BK176" s="198">
        <f>ROUND(P176*H176,2)</f>
        <v>0</v>
      </c>
      <c r="BL176" s="14" t="s">
        <v>154</v>
      </c>
      <c r="BM176" s="197" t="s">
        <v>905</v>
      </c>
    </row>
    <row r="177" s="2" customFormat="1">
      <c r="A177" s="35"/>
      <c r="B177" s="36"/>
      <c r="C177" s="37"/>
      <c r="D177" s="199" t="s">
        <v>157</v>
      </c>
      <c r="E177" s="37"/>
      <c r="F177" s="200" t="s">
        <v>311</v>
      </c>
      <c r="G177" s="37"/>
      <c r="H177" s="37"/>
      <c r="I177" s="201"/>
      <c r="J177" s="201"/>
      <c r="K177" s="37"/>
      <c r="L177" s="37"/>
      <c r="M177" s="41"/>
      <c r="N177" s="202"/>
      <c r="O177" s="203"/>
      <c r="P177" s="81"/>
      <c r="Q177" s="81"/>
      <c r="R177" s="81"/>
      <c r="S177" s="81"/>
      <c r="T177" s="81"/>
      <c r="U177" s="81"/>
      <c r="V177" s="81"/>
      <c r="W177" s="81"/>
      <c r="X177" s="82"/>
      <c r="Y177" s="35"/>
      <c r="Z177" s="35"/>
      <c r="AA177" s="35"/>
      <c r="AB177" s="35"/>
      <c r="AC177" s="35"/>
      <c r="AD177" s="35"/>
      <c r="AE177" s="35"/>
      <c r="AT177" s="14" t="s">
        <v>157</v>
      </c>
      <c r="AU177" s="14" t="s">
        <v>75</v>
      </c>
    </row>
    <row r="178" s="2" customFormat="1" ht="16.5" customHeight="1">
      <c r="A178" s="35"/>
      <c r="B178" s="36"/>
      <c r="C178" s="204" t="s">
        <v>642</v>
      </c>
      <c r="D178" s="204" t="s">
        <v>179</v>
      </c>
      <c r="E178" s="205" t="s">
        <v>313</v>
      </c>
      <c r="F178" s="206" t="s">
        <v>314</v>
      </c>
      <c r="G178" s="207" t="s">
        <v>315</v>
      </c>
      <c r="H178" s="208">
        <v>449.39999999999998</v>
      </c>
      <c r="I178" s="209"/>
      <c r="J178" s="210"/>
      <c r="K178" s="211">
        <f>ROUND(P178*H178,2)</f>
        <v>0</v>
      </c>
      <c r="L178" s="206" t="s">
        <v>20</v>
      </c>
      <c r="M178" s="212"/>
      <c r="N178" s="213" t="s">
        <v>20</v>
      </c>
      <c r="O178" s="193" t="s">
        <v>44</v>
      </c>
      <c r="P178" s="194">
        <f>I178+J178</f>
        <v>0</v>
      </c>
      <c r="Q178" s="194">
        <f>ROUND(I178*H178,2)</f>
        <v>0</v>
      </c>
      <c r="R178" s="194">
        <f>ROUND(J178*H178,2)</f>
        <v>0</v>
      </c>
      <c r="S178" s="81"/>
      <c r="T178" s="195">
        <f>S178*H178</f>
        <v>0</v>
      </c>
      <c r="U178" s="195">
        <v>0.20000000000000001</v>
      </c>
      <c r="V178" s="195">
        <f>U178*H178</f>
        <v>89.879999999999995</v>
      </c>
      <c r="W178" s="195">
        <v>0</v>
      </c>
      <c r="X178" s="196">
        <f>W178*H178</f>
        <v>0</v>
      </c>
      <c r="Y178" s="35"/>
      <c r="Z178" s="35"/>
      <c r="AA178" s="35"/>
      <c r="AB178" s="35"/>
      <c r="AC178" s="35"/>
      <c r="AD178" s="35"/>
      <c r="AE178" s="35"/>
      <c r="AR178" s="197" t="s">
        <v>183</v>
      </c>
      <c r="AT178" s="197" t="s">
        <v>179</v>
      </c>
      <c r="AU178" s="197" t="s">
        <v>75</v>
      </c>
      <c r="AY178" s="14" t="s">
        <v>155</v>
      </c>
      <c r="BE178" s="198">
        <f>IF(O178="základní",K178,0)</f>
        <v>0</v>
      </c>
      <c r="BF178" s="198">
        <f>IF(O178="snížená",K178,0)</f>
        <v>0</v>
      </c>
      <c r="BG178" s="198">
        <f>IF(O178="zákl. přenesená",K178,0)</f>
        <v>0</v>
      </c>
      <c r="BH178" s="198">
        <f>IF(O178="sníž. přenesená",K178,0)</f>
        <v>0</v>
      </c>
      <c r="BI178" s="198">
        <f>IF(O178="nulová",K178,0)</f>
        <v>0</v>
      </c>
      <c r="BJ178" s="14" t="s">
        <v>82</v>
      </c>
      <c r="BK178" s="198">
        <f>ROUND(P178*H178,2)</f>
        <v>0</v>
      </c>
      <c r="BL178" s="14" t="s">
        <v>154</v>
      </c>
      <c r="BM178" s="197" t="s">
        <v>906</v>
      </c>
    </row>
    <row r="179" s="10" customFormat="1">
      <c r="A179" s="10"/>
      <c r="B179" s="214"/>
      <c r="C179" s="215"/>
      <c r="D179" s="216" t="s">
        <v>185</v>
      </c>
      <c r="E179" s="217" t="s">
        <v>20</v>
      </c>
      <c r="F179" s="218" t="s">
        <v>907</v>
      </c>
      <c r="G179" s="215"/>
      <c r="H179" s="219">
        <v>449.39999999999998</v>
      </c>
      <c r="I179" s="220"/>
      <c r="J179" s="220"/>
      <c r="K179" s="215"/>
      <c r="L179" s="215"/>
      <c r="M179" s="221"/>
      <c r="N179" s="222"/>
      <c r="O179" s="223"/>
      <c r="P179" s="223"/>
      <c r="Q179" s="223"/>
      <c r="R179" s="223"/>
      <c r="S179" s="223"/>
      <c r="T179" s="223"/>
      <c r="U179" s="223"/>
      <c r="V179" s="223"/>
      <c r="W179" s="223"/>
      <c r="X179" s="224"/>
      <c r="Y179" s="10"/>
      <c r="Z179" s="10"/>
      <c r="AA179" s="10"/>
      <c r="AB179" s="10"/>
      <c r="AC179" s="10"/>
      <c r="AD179" s="10"/>
      <c r="AE179" s="10"/>
      <c r="AT179" s="225" t="s">
        <v>185</v>
      </c>
      <c r="AU179" s="225" t="s">
        <v>75</v>
      </c>
      <c r="AV179" s="10" t="s">
        <v>84</v>
      </c>
      <c r="AW179" s="10" t="s">
        <v>5</v>
      </c>
      <c r="AX179" s="10" t="s">
        <v>82</v>
      </c>
      <c r="AY179" s="225" t="s">
        <v>155</v>
      </c>
    </row>
    <row r="180" s="2" customFormat="1">
      <c r="A180" s="35"/>
      <c r="B180" s="36"/>
      <c r="C180" s="185" t="s">
        <v>646</v>
      </c>
      <c r="D180" s="185" t="s">
        <v>149</v>
      </c>
      <c r="E180" s="186" t="s">
        <v>319</v>
      </c>
      <c r="F180" s="187" t="s">
        <v>320</v>
      </c>
      <c r="G180" s="188" t="s">
        <v>315</v>
      </c>
      <c r="H180" s="189">
        <v>102.24</v>
      </c>
      <c r="I180" s="190"/>
      <c r="J180" s="190"/>
      <c r="K180" s="191">
        <f>ROUND(P180*H180,2)</f>
        <v>0</v>
      </c>
      <c r="L180" s="187" t="s">
        <v>161</v>
      </c>
      <c r="M180" s="41"/>
      <c r="N180" s="192" t="s">
        <v>20</v>
      </c>
      <c r="O180" s="193" t="s">
        <v>44</v>
      </c>
      <c r="P180" s="194">
        <f>I180+J180</f>
        <v>0</v>
      </c>
      <c r="Q180" s="194">
        <f>ROUND(I180*H180,2)</f>
        <v>0</v>
      </c>
      <c r="R180" s="194">
        <f>ROUND(J180*H180,2)</f>
        <v>0</v>
      </c>
      <c r="S180" s="81"/>
      <c r="T180" s="195">
        <f>S180*H180</f>
        <v>0</v>
      </c>
      <c r="U180" s="195">
        <v>0</v>
      </c>
      <c r="V180" s="195">
        <f>U180*H180</f>
        <v>0</v>
      </c>
      <c r="W180" s="195">
        <v>0</v>
      </c>
      <c r="X180" s="196">
        <f>W180*H180</f>
        <v>0</v>
      </c>
      <c r="Y180" s="35"/>
      <c r="Z180" s="35"/>
      <c r="AA180" s="35"/>
      <c r="AB180" s="35"/>
      <c r="AC180" s="35"/>
      <c r="AD180" s="35"/>
      <c r="AE180" s="35"/>
      <c r="AR180" s="197" t="s">
        <v>154</v>
      </c>
      <c r="AT180" s="197" t="s">
        <v>149</v>
      </c>
      <c r="AU180" s="197" t="s">
        <v>75</v>
      </c>
      <c r="AY180" s="14" t="s">
        <v>155</v>
      </c>
      <c r="BE180" s="198">
        <f>IF(O180="základní",K180,0)</f>
        <v>0</v>
      </c>
      <c r="BF180" s="198">
        <f>IF(O180="snížená",K180,0)</f>
        <v>0</v>
      </c>
      <c r="BG180" s="198">
        <f>IF(O180="zákl. přenesená",K180,0)</f>
        <v>0</v>
      </c>
      <c r="BH180" s="198">
        <f>IF(O180="sníž. přenesená",K180,0)</f>
        <v>0</v>
      </c>
      <c r="BI180" s="198">
        <f>IF(O180="nulová",K180,0)</f>
        <v>0</v>
      </c>
      <c r="BJ180" s="14" t="s">
        <v>82</v>
      </c>
      <c r="BK180" s="198">
        <f>ROUND(P180*H180,2)</f>
        <v>0</v>
      </c>
      <c r="BL180" s="14" t="s">
        <v>154</v>
      </c>
      <c r="BM180" s="197" t="s">
        <v>908</v>
      </c>
    </row>
    <row r="181" s="2" customFormat="1">
      <c r="A181" s="35"/>
      <c r="B181" s="36"/>
      <c r="C181" s="37"/>
      <c r="D181" s="199" t="s">
        <v>157</v>
      </c>
      <c r="E181" s="37"/>
      <c r="F181" s="200" t="s">
        <v>322</v>
      </c>
      <c r="G181" s="37"/>
      <c r="H181" s="37"/>
      <c r="I181" s="201"/>
      <c r="J181" s="201"/>
      <c r="K181" s="37"/>
      <c r="L181" s="37"/>
      <c r="M181" s="41"/>
      <c r="N181" s="202"/>
      <c r="O181" s="203"/>
      <c r="P181" s="81"/>
      <c r="Q181" s="81"/>
      <c r="R181" s="81"/>
      <c r="S181" s="81"/>
      <c r="T181" s="81"/>
      <c r="U181" s="81"/>
      <c r="V181" s="81"/>
      <c r="W181" s="81"/>
      <c r="X181" s="82"/>
      <c r="Y181" s="35"/>
      <c r="Z181" s="35"/>
      <c r="AA181" s="35"/>
      <c r="AB181" s="35"/>
      <c r="AC181" s="35"/>
      <c r="AD181" s="35"/>
      <c r="AE181" s="35"/>
      <c r="AT181" s="14" t="s">
        <v>157</v>
      </c>
      <c r="AU181" s="14" t="s">
        <v>75</v>
      </c>
    </row>
    <row r="182" s="10" customFormat="1">
      <c r="A182" s="10"/>
      <c r="B182" s="214"/>
      <c r="C182" s="215"/>
      <c r="D182" s="216" t="s">
        <v>185</v>
      </c>
      <c r="E182" s="217" t="s">
        <v>20</v>
      </c>
      <c r="F182" s="218" t="s">
        <v>909</v>
      </c>
      <c r="G182" s="215"/>
      <c r="H182" s="219">
        <v>102.24</v>
      </c>
      <c r="I182" s="220"/>
      <c r="J182" s="220"/>
      <c r="K182" s="215"/>
      <c r="L182" s="215"/>
      <c r="M182" s="221"/>
      <c r="N182" s="222"/>
      <c r="O182" s="223"/>
      <c r="P182" s="223"/>
      <c r="Q182" s="223"/>
      <c r="R182" s="223"/>
      <c r="S182" s="223"/>
      <c r="T182" s="223"/>
      <c r="U182" s="223"/>
      <c r="V182" s="223"/>
      <c r="W182" s="223"/>
      <c r="X182" s="224"/>
      <c r="Y182" s="10"/>
      <c r="Z182" s="10"/>
      <c r="AA182" s="10"/>
      <c r="AB182" s="10"/>
      <c r="AC182" s="10"/>
      <c r="AD182" s="10"/>
      <c r="AE182" s="10"/>
      <c r="AT182" s="225" t="s">
        <v>185</v>
      </c>
      <c r="AU182" s="225" t="s">
        <v>75</v>
      </c>
      <c r="AV182" s="10" t="s">
        <v>84</v>
      </c>
      <c r="AW182" s="10" t="s">
        <v>5</v>
      </c>
      <c r="AX182" s="10" t="s">
        <v>82</v>
      </c>
      <c r="AY182" s="225" t="s">
        <v>155</v>
      </c>
    </row>
    <row r="183" s="2" customFormat="1">
      <c r="A183" s="35"/>
      <c r="B183" s="36"/>
      <c r="C183" s="185" t="s">
        <v>650</v>
      </c>
      <c r="D183" s="185" t="s">
        <v>149</v>
      </c>
      <c r="E183" s="186" t="s">
        <v>325</v>
      </c>
      <c r="F183" s="187" t="s">
        <v>326</v>
      </c>
      <c r="G183" s="188" t="s">
        <v>315</v>
      </c>
      <c r="H183" s="189">
        <v>102.24</v>
      </c>
      <c r="I183" s="190"/>
      <c r="J183" s="190"/>
      <c r="K183" s="191">
        <f>ROUND(P183*H183,2)</f>
        <v>0</v>
      </c>
      <c r="L183" s="187" t="s">
        <v>161</v>
      </c>
      <c r="M183" s="41"/>
      <c r="N183" s="192" t="s">
        <v>20</v>
      </c>
      <c r="O183" s="193" t="s">
        <v>44</v>
      </c>
      <c r="P183" s="194">
        <f>I183+J183</f>
        <v>0</v>
      </c>
      <c r="Q183" s="194">
        <f>ROUND(I183*H183,2)</f>
        <v>0</v>
      </c>
      <c r="R183" s="194">
        <f>ROUND(J183*H183,2)</f>
        <v>0</v>
      </c>
      <c r="S183" s="81"/>
      <c r="T183" s="195">
        <f>S183*H183</f>
        <v>0</v>
      </c>
      <c r="U183" s="195">
        <v>0</v>
      </c>
      <c r="V183" s="195">
        <f>U183*H183</f>
        <v>0</v>
      </c>
      <c r="W183" s="195">
        <v>0</v>
      </c>
      <c r="X183" s="196">
        <f>W183*H183</f>
        <v>0</v>
      </c>
      <c r="Y183" s="35"/>
      <c r="Z183" s="35"/>
      <c r="AA183" s="35"/>
      <c r="AB183" s="35"/>
      <c r="AC183" s="35"/>
      <c r="AD183" s="35"/>
      <c r="AE183" s="35"/>
      <c r="AR183" s="197" t="s">
        <v>154</v>
      </c>
      <c r="AT183" s="197" t="s">
        <v>149</v>
      </c>
      <c r="AU183" s="197" t="s">
        <v>75</v>
      </c>
      <c r="AY183" s="14" t="s">
        <v>155</v>
      </c>
      <c r="BE183" s="198">
        <f>IF(O183="základní",K183,0)</f>
        <v>0</v>
      </c>
      <c r="BF183" s="198">
        <f>IF(O183="snížená",K183,0)</f>
        <v>0</v>
      </c>
      <c r="BG183" s="198">
        <f>IF(O183="zákl. přenesená",K183,0)</f>
        <v>0</v>
      </c>
      <c r="BH183" s="198">
        <f>IF(O183="sníž. přenesená",K183,0)</f>
        <v>0</v>
      </c>
      <c r="BI183" s="198">
        <f>IF(O183="nulová",K183,0)</f>
        <v>0</v>
      </c>
      <c r="BJ183" s="14" t="s">
        <v>82</v>
      </c>
      <c r="BK183" s="198">
        <f>ROUND(P183*H183,2)</f>
        <v>0</v>
      </c>
      <c r="BL183" s="14" t="s">
        <v>154</v>
      </c>
      <c r="BM183" s="197" t="s">
        <v>910</v>
      </c>
    </row>
    <row r="184" s="2" customFormat="1">
      <c r="A184" s="35"/>
      <c r="B184" s="36"/>
      <c r="C184" s="37"/>
      <c r="D184" s="199" t="s">
        <v>157</v>
      </c>
      <c r="E184" s="37"/>
      <c r="F184" s="200" t="s">
        <v>328</v>
      </c>
      <c r="G184" s="37"/>
      <c r="H184" s="37"/>
      <c r="I184" s="201"/>
      <c r="J184" s="201"/>
      <c r="K184" s="37"/>
      <c r="L184" s="37"/>
      <c r="M184" s="41"/>
      <c r="N184" s="202"/>
      <c r="O184" s="203"/>
      <c r="P184" s="81"/>
      <c r="Q184" s="81"/>
      <c r="R184" s="81"/>
      <c r="S184" s="81"/>
      <c r="T184" s="81"/>
      <c r="U184" s="81"/>
      <c r="V184" s="81"/>
      <c r="W184" s="81"/>
      <c r="X184" s="82"/>
      <c r="Y184" s="35"/>
      <c r="Z184" s="35"/>
      <c r="AA184" s="35"/>
      <c r="AB184" s="35"/>
      <c r="AC184" s="35"/>
      <c r="AD184" s="35"/>
      <c r="AE184" s="35"/>
      <c r="AT184" s="14" t="s">
        <v>157</v>
      </c>
      <c r="AU184" s="14" t="s">
        <v>75</v>
      </c>
    </row>
    <row r="185" s="2" customFormat="1" ht="24.15" customHeight="1">
      <c r="A185" s="35"/>
      <c r="B185" s="36"/>
      <c r="C185" s="185" t="s">
        <v>654</v>
      </c>
      <c r="D185" s="185" t="s">
        <v>149</v>
      </c>
      <c r="E185" s="186" t="s">
        <v>330</v>
      </c>
      <c r="F185" s="187" t="s">
        <v>331</v>
      </c>
      <c r="G185" s="188" t="s">
        <v>315</v>
      </c>
      <c r="H185" s="189">
        <v>408.95999999999998</v>
      </c>
      <c r="I185" s="190"/>
      <c r="J185" s="190"/>
      <c r="K185" s="191">
        <f>ROUND(P185*H185,2)</f>
        <v>0</v>
      </c>
      <c r="L185" s="187" t="s">
        <v>161</v>
      </c>
      <c r="M185" s="41"/>
      <c r="N185" s="192" t="s">
        <v>20</v>
      </c>
      <c r="O185" s="193" t="s">
        <v>44</v>
      </c>
      <c r="P185" s="194">
        <f>I185+J185</f>
        <v>0</v>
      </c>
      <c r="Q185" s="194">
        <f>ROUND(I185*H185,2)</f>
        <v>0</v>
      </c>
      <c r="R185" s="194">
        <f>ROUND(J185*H185,2)</f>
        <v>0</v>
      </c>
      <c r="S185" s="81"/>
      <c r="T185" s="195">
        <f>S185*H185</f>
        <v>0</v>
      </c>
      <c r="U185" s="195">
        <v>0</v>
      </c>
      <c r="V185" s="195">
        <f>U185*H185</f>
        <v>0</v>
      </c>
      <c r="W185" s="195">
        <v>0</v>
      </c>
      <c r="X185" s="196">
        <f>W185*H185</f>
        <v>0</v>
      </c>
      <c r="Y185" s="35"/>
      <c r="Z185" s="35"/>
      <c r="AA185" s="35"/>
      <c r="AB185" s="35"/>
      <c r="AC185" s="35"/>
      <c r="AD185" s="35"/>
      <c r="AE185" s="35"/>
      <c r="AR185" s="197" t="s">
        <v>154</v>
      </c>
      <c r="AT185" s="197" t="s">
        <v>149</v>
      </c>
      <c r="AU185" s="197" t="s">
        <v>75</v>
      </c>
      <c r="AY185" s="14" t="s">
        <v>155</v>
      </c>
      <c r="BE185" s="198">
        <f>IF(O185="základní",K185,0)</f>
        <v>0</v>
      </c>
      <c r="BF185" s="198">
        <f>IF(O185="snížená",K185,0)</f>
        <v>0</v>
      </c>
      <c r="BG185" s="198">
        <f>IF(O185="zákl. přenesená",K185,0)</f>
        <v>0</v>
      </c>
      <c r="BH185" s="198">
        <f>IF(O185="sníž. přenesená",K185,0)</f>
        <v>0</v>
      </c>
      <c r="BI185" s="198">
        <f>IF(O185="nulová",K185,0)</f>
        <v>0</v>
      </c>
      <c r="BJ185" s="14" t="s">
        <v>82</v>
      </c>
      <c r="BK185" s="198">
        <f>ROUND(P185*H185,2)</f>
        <v>0</v>
      </c>
      <c r="BL185" s="14" t="s">
        <v>154</v>
      </c>
      <c r="BM185" s="197" t="s">
        <v>911</v>
      </c>
    </row>
    <row r="186" s="2" customFormat="1">
      <c r="A186" s="35"/>
      <c r="B186" s="36"/>
      <c r="C186" s="37"/>
      <c r="D186" s="199" t="s">
        <v>157</v>
      </c>
      <c r="E186" s="37"/>
      <c r="F186" s="200" t="s">
        <v>333</v>
      </c>
      <c r="G186" s="37"/>
      <c r="H186" s="37"/>
      <c r="I186" s="201"/>
      <c r="J186" s="201"/>
      <c r="K186" s="37"/>
      <c r="L186" s="37"/>
      <c r="M186" s="41"/>
      <c r="N186" s="202"/>
      <c r="O186" s="203"/>
      <c r="P186" s="81"/>
      <c r="Q186" s="81"/>
      <c r="R186" s="81"/>
      <c r="S186" s="81"/>
      <c r="T186" s="81"/>
      <c r="U186" s="81"/>
      <c r="V186" s="81"/>
      <c r="W186" s="81"/>
      <c r="X186" s="82"/>
      <c r="Y186" s="35"/>
      <c r="Z186" s="35"/>
      <c r="AA186" s="35"/>
      <c r="AB186" s="35"/>
      <c r="AC186" s="35"/>
      <c r="AD186" s="35"/>
      <c r="AE186" s="35"/>
      <c r="AT186" s="14" t="s">
        <v>157</v>
      </c>
      <c r="AU186" s="14" t="s">
        <v>75</v>
      </c>
    </row>
    <row r="187" s="10" customFormat="1">
      <c r="A187" s="10"/>
      <c r="B187" s="214"/>
      <c r="C187" s="215"/>
      <c r="D187" s="216" t="s">
        <v>185</v>
      </c>
      <c r="E187" s="217" t="s">
        <v>20</v>
      </c>
      <c r="F187" s="218" t="s">
        <v>912</v>
      </c>
      <c r="G187" s="215"/>
      <c r="H187" s="219">
        <v>408.95999999999998</v>
      </c>
      <c r="I187" s="220"/>
      <c r="J187" s="220"/>
      <c r="K187" s="215"/>
      <c r="L187" s="215"/>
      <c r="M187" s="221"/>
      <c r="N187" s="222"/>
      <c r="O187" s="223"/>
      <c r="P187" s="223"/>
      <c r="Q187" s="223"/>
      <c r="R187" s="223"/>
      <c r="S187" s="223"/>
      <c r="T187" s="223"/>
      <c r="U187" s="223"/>
      <c r="V187" s="223"/>
      <c r="W187" s="223"/>
      <c r="X187" s="224"/>
      <c r="Y187" s="10"/>
      <c r="Z187" s="10"/>
      <c r="AA187" s="10"/>
      <c r="AB187" s="10"/>
      <c r="AC187" s="10"/>
      <c r="AD187" s="10"/>
      <c r="AE187" s="10"/>
      <c r="AT187" s="225" t="s">
        <v>185</v>
      </c>
      <c r="AU187" s="225" t="s">
        <v>75</v>
      </c>
      <c r="AV187" s="10" t="s">
        <v>84</v>
      </c>
      <c r="AW187" s="10" t="s">
        <v>5</v>
      </c>
      <c r="AX187" s="10" t="s">
        <v>82</v>
      </c>
      <c r="AY187" s="225" t="s">
        <v>155</v>
      </c>
    </row>
    <row r="188" s="2" customFormat="1" ht="49.05" customHeight="1">
      <c r="A188" s="35"/>
      <c r="B188" s="36"/>
      <c r="C188" s="185" t="s">
        <v>658</v>
      </c>
      <c r="D188" s="185" t="s">
        <v>149</v>
      </c>
      <c r="E188" s="186" t="s">
        <v>336</v>
      </c>
      <c r="F188" s="187" t="s">
        <v>337</v>
      </c>
      <c r="G188" s="188" t="s">
        <v>338</v>
      </c>
      <c r="H188" s="189">
        <v>721</v>
      </c>
      <c r="I188" s="190"/>
      <c r="J188" s="190"/>
      <c r="K188" s="191">
        <f>ROUND(P188*H188,2)</f>
        <v>0</v>
      </c>
      <c r="L188" s="187" t="s">
        <v>20</v>
      </c>
      <c r="M188" s="41"/>
      <c r="N188" s="192" t="s">
        <v>20</v>
      </c>
      <c r="O188" s="193" t="s">
        <v>44</v>
      </c>
      <c r="P188" s="194">
        <f>I188+J188</f>
        <v>0</v>
      </c>
      <c r="Q188" s="194">
        <f>ROUND(I188*H188,2)</f>
        <v>0</v>
      </c>
      <c r="R188" s="194">
        <f>ROUND(J188*H188,2)</f>
        <v>0</v>
      </c>
      <c r="S188" s="81"/>
      <c r="T188" s="195">
        <f>S188*H188</f>
        <v>0</v>
      </c>
      <c r="U188" s="195">
        <v>0.0068199999999999997</v>
      </c>
      <c r="V188" s="195">
        <f>U188*H188</f>
        <v>4.9172199999999995</v>
      </c>
      <c r="W188" s="195">
        <v>0</v>
      </c>
      <c r="X188" s="196">
        <f>W188*H188</f>
        <v>0</v>
      </c>
      <c r="Y188" s="35"/>
      <c r="Z188" s="35"/>
      <c r="AA188" s="35"/>
      <c r="AB188" s="35"/>
      <c r="AC188" s="35"/>
      <c r="AD188" s="35"/>
      <c r="AE188" s="35"/>
      <c r="AR188" s="197" t="s">
        <v>154</v>
      </c>
      <c r="AT188" s="197" t="s">
        <v>149</v>
      </c>
      <c r="AU188" s="197" t="s">
        <v>75</v>
      </c>
      <c r="AY188" s="14" t="s">
        <v>155</v>
      </c>
      <c r="BE188" s="198">
        <f>IF(O188="základní",K188,0)</f>
        <v>0</v>
      </c>
      <c r="BF188" s="198">
        <f>IF(O188="snížená",K188,0)</f>
        <v>0</v>
      </c>
      <c r="BG188" s="198">
        <f>IF(O188="zákl. přenesená",K188,0)</f>
        <v>0</v>
      </c>
      <c r="BH188" s="198">
        <f>IF(O188="sníž. přenesená",K188,0)</f>
        <v>0</v>
      </c>
      <c r="BI188" s="198">
        <f>IF(O188="nulová",K188,0)</f>
        <v>0</v>
      </c>
      <c r="BJ188" s="14" t="s">
        <v>82</v>
      </c>
      <c r="BK188" s="198">
        <f>ROUND(P188*H188,2)</f>
        <v>0</v>
      </c>
      <c r="BL188" s="14" t="s">
        <v>154</v>
      </c>
      <c r="BM188" s="197" t="s">
        <v>913</v>
      </c>
    </row>
    <row r="189" s="2" customFormat="1" ht="24.15" customHeight="1">
      <c r="A189" s="35"/>
      <c r="B189" s="36"/>
      <c r="C189" s="185" t="s">
        <v>662</v>
      </c>
      <c r="D189" s="185" t="s">
        <v>149</v>
      </c>
      <c r="E189" s="186" t="s">
        <v>341</v>
      </c>
      <c r="F189" s="187" t="s">
        <v>342</v>
      </c>
      <c r="G189" s="188" t="s">
        <v>338</v>
      </c>
      <c r="H189" s="189">
        <v>12</v>
      </c>
      <c r="I189" s="190"/>
      <c r="J189" s="190"/>
      <c r="K189" s="191">
        <f>ROUND(P189*H189,2)</f>
        <v>0</v>
      </c>
      <c r="L189" s="187" t="s">
        <v>161</v>
      </c>
      <c r="M189" s="41"/>
      <c r="N189" s="192" t="s">
        <v>20</v>
      </c>
      <c r="O189" s="193" t="s">
        <v>44</v>
      </c>
      <c r="P189" s="194">
        <f>I189+J189</f>
        <v>0</v>
      </c>
      <c r="Q189" s="194">
        <f>ROUND(I189*H189,2)</f>
        <v>0</v>
      </c>
      <c r="R189" s="194">
        <f>ROUND(J189*H189,2)</f>
        <v>0</v>
      </c>
      <c r="S189" s="81"/>
      <c r="T189" s="195">
        <f>S189*H189</f>
        <v>0</v>
      </c>
      <c r="U189" s="195">
        <v>0.0038800000000000002</v>
      </c>
      <c r="V189" s="195">
        <f>U189*H189</f>
        <v>0.046560000000000004</v>
      </c>
      <c r="W189" s="195">
        <v>0</v>
      </c>
      <c r="X189" s="196">
        <f>W189*H189</f>
        <v>0</v>
      </c>
      <c r="Y189" s="35"/>
      <c r="Z189" s="35"/>
      <c r="AA189" s="35"/>
      <c r="AB189" s="35"/>
      <c r="AC189" s="35"/>
      <c r="AD189" s="35"/>
      <c r="AE189" s="35"/>
      <c r="AR189" s="197" t="s">
        <v>154</v>
      </c>
      <c r="AT189" s="197" t="s">
        <v>149</v>
      </c>
      <c r="AU189" s="197" t="s">
        <v>75</v>
      </c>
      <c r="AY189" s="14" t="s">
        <v>155</v>
      </c>
      <c r="BE189" s="198">
        <f>IF(O189="základní",K189,0)</f>
        <v>0</v>
      </c>
      <c r="BF189" s="198">
        <f>IF(O189="snížená",K189,0)</f>
        <v>0</v>
      </c>
      <c r="BG189" s="198">
        <f>IF(O189="zákl. přenesená",K189,0)</f>
        <v>0</v>
      </c>
      <c r="BH189" s="198">
        <f>IF(O189="sníž. přenesená",K189,0)</f>
        <v>0</v>
      </c>
      <c r="BI189" s="198">
        <f>IF(O189="nulová",K189,0)</f>
        <v>0</v>
      </c>
      <c r="BJ189" s="14" t="s">
        <v>82</v>
      </c>
      <c r="BK189" s="198">
        <f>ROUND(P189*H189,2)</f>
        <v>0</v>
      </c>
      <c r="BL189" s="14" t="s">
        <v>154</v>
      </c>
      <c r="BM189" s="197" t="s">
        <v>914</v>
      </c>
    </row>
    <row r="190" s="2" customFormat="1">
      <c r="A190" s="35"/>
      <c r="B190" s="36"/>
      <c r="C190" s="37"/>
      <c r="D190" s="199" t="s">
        <v>157</v>
      </c>
      <c r="E190" s="37"/>
      <c r="F190" s="200" t="s">
        <v>344</v>
      </c>
      <c r="G190" s="37"/>
      <c r="H190" s="37"/>
      <c r="I190" s="201"/>
      <c r="J190" s="201"/>
      <c r="K190" s="37"/>
      <c r="L190" s="37"/>
      <c r="M190" s="41"/>
      <c r="N190" s="202"/>
      <c r="O190" s="203"/>
      <c r="P190" s="81"/>
      <c r="Q190" s="81"/>
      <c r="R190" s="81"/>
      <c r="S190" s="81"/>
      <c r="T190" s="81"/>
      <c r="U190" s="81"/>
      <c r="V190" s="81"/>
      <c r="W190" s="81"/>
      <c r="X190" s="82"/>
      <c r="Y190" s="35"/>
      <c r="Z190" s="35"/>
      <c r="AA190" s="35"/>
      <c r="AB190" s="35"/>
      <c r="AC190" s="35"/>
      <c r="AD190" s="35"/>
      <c r="AE190" s="35"/>
      <c r="AT190" s="14" t="s">
        <v>157</v>
      </c>
      <c r="AU190" s="14" t="s">
        <v>75</v>
      </c>
    </row>
    <row r="191" s="10" customFormat="1">
      <c r="A191" s="10"/>
      <c r="B191" s="214"/>
      <c r="C191" s="215"/>
      <c r="D191" s="216" t="s">
        <v>185</v>
      </c>
      <c r="E191" s="217" t="s">
        <v>20</v>
      </c>
      <c r="F191" s="218" t="s">
        <v>915</v>
      </c>
      <c r="G191" s="215"/>
      <c r="H191" s="219">
        <v>12</v>
      </c>
      <c r="I191" s="220"/>
      <c r="J191" s="220"/>
      <c r="K191" s="215"/>
      <c r="L191" s="215"/>
      <c r="M191" s="221"/>
      <c r="N191" s="222"/>
      <c r="O191" s="223"/>
      <c r="P191" s="223"/>
      <c r="Q191" s="223"/>
      <c r="R191" s="223"/>
      <c r="S191" s="223"/>
      <c r="T191" s="223"/>
      <c r="U191" s="223"/>
      <c r="V191" s="223"/>
      <c r="W191" s="223"/>
      <c r="X191" s="224"/>
      <c r="Y191" s="10"/>
      <c r="Z191" s="10"/>
      <c r="AA191" s="10"/>
      <c r="AB191" s="10"/>
      <c r="AC191" s="10"/>
      <c r="AD191" s="10"/>
      <c r="AE191" s="10"/>
      <c r="AT191" s="225" t="s">
        <v>185</v>
      </c>
      <c r="AU191" s="225" t="s">
        <v>75</v>
      </c>
      <c r="AV191" s="10" t="s">
        <v>84</v>
      </c>
      <c r="AW191" s="10" t="s">
        <v>5</v>
      </c>
      <c r="AX191" s="10" t="s">
        <v>82</v>
      </c>
      <c r="AY191" s="225" t="s">
        <v>155</v>
      </c>
    </row>
    <row r="192" s="2" customFormat="1" ht="33" customHeight="1">
      <c r="A192" s="35"/>
      <c r="B192" s="36"/>
      <c r="C192" s="185" t="s">
        <v>666</v>
      </c>
      <c r="D192" s="185" t="s">
        <v>149</v>
      </c>
      <c r="E192" s="186" t="s">
        <v>347</v>
      </c>
      <c r="F192" s="187" t="s">
        <v>348</v>
      </c>
      <c r="G192" s="188" t="s">
        <v>349</v>
      </c>
      <c r="H192" s="189">
        <v>3</v>
      </c>
      <c r="I192" s="190"/>
      <c r="J192" s="190"/>
      <c r="K192" s="191">
        <f>ROUND(P192*H192,2)</f>
        <v>0</v>
      </c>
      <c r="L192" s="187" t="s">
        <v>20</v>
      </c>
      <c r="M192" s="41"/>
      <c r="N192" s="192" t="s">
        <v>20</v>
      </c>
      <c r="O192" s="193" t="s">
        <v>44</v>
      </c>
      <c r="P192" s="194">
        <f>I192+J192</f>
        <v>0</v>
      </c>
      <c r="Q192" s="194">
        <f>ROUND(I192*H192,2)</f>
        <v>0</v>
      </c>
      <c r="R192" s="194">
        <f>ROUND(J192*H192,2)</f>
        <v>0</v>
      </c>
      <c r="S192" s="81"/>
      <c r="T192" s="195">
        <f>S192*H192</f>
        <v>0</v>
      </c>
      <c r="U192" s="195">
        <v>0.07417</v>
      </c>
      <c r="V192" s="195">
        <f>U192*H192</f>
        <v>0.22250999999999999</v>
      </c>
      <c r="W192" s="195">
        <v>0</v>
      </c>
      <c r="X192" s="196">
        <f>W192*H192</f>
        <v>0</v>
      </c>
      <c r="Y192" s="35"/>
      <c r="Z192" s="35"/>
      <c r="AA192" s="35"/>
      <c r="AB192" s="35"/>
      <c r="AC192" s="35"/>
      <c r="AD192" s="35"/>
      <c r="AE192" s="35"/>
      <c r="AR192" s="197" t="s">
        <v>154</v>
      </c>
      <c r="AT192" s="197" t="s">
        <v>149</v>
      </c>
      <c r="AU192" s="197" t="s">
        <v>75</v>
      </c>
      <c r="AY192" s="14" t="s">
        <v>155</v>
      </c>
      <c r="BE192" s="198">
        <f>IF(O192="základní",K192,0)</f>
        <v>0</v>
      </c>
      <c r="BF192" s="198">
        <f>IF(O192="snížená",K192,0)</f>
        <v>0</v>
      </c>
      <c r="BG192" s="198">
        <f>IF(O192="zákl. přenesená",K192,0)</f>
        <v>0</v>
      </c>
      <c r="BH192" s="198">
        <f>IF(O192="sníž. přenesená",K192,0)</f>
        <v>0</v>
      </c>
      <c r="BI192" s="198">
        <f>IF(O192="nulová",K192,0)</f>
        <v>0</v>
      </c>
      <c r="BJ192" s="14" t="s">
        <v>82</v>
      </c>
      <c r="BK192" s="198">
        <f>ROUND(P192*H192,2)</f>
        <v>0</v>
      </c>
      <c r="BL192" s="14" t="s">
        <v>154</v>
      </c>
      <c r="BM192" s="197" t="s">
        <v>916</v>
      </c>
    </row>
    <row r="193" s="2" customFormat="1" ht="24.15" customHeight="1">
      <c r="A193" s="35"/>
      <c r="B193" s="36"/>
      <c r="C193" s="185" t="s">
        <v>672</v>
      </c>
      <c r="D193" s="185" t="s">
        <v>149</v>
      </c>
      <c r="E193" s="186" t="s">
        <v>352</v>
      </c>
      <c r="F193" s="187" t="s">
        <v>353</v>
      </c>
      <c r="G193" s="188" t="s">
        <v>196</v>
      </c>
      <c r="H193" s="189">
        <v>114.12600000000001</v>
      </c>
      <c r="I193" s="190"/>
      <c r="J193" s="190"/>
      <c r="K193" s="191">
        <f>ROUND(P193*H193,2)</f>
        <v>0</v>
      </c>
      <c r="L193" s="187" t="s">
        <v>161</v>
      </c>
      <c r="M193" s="41"/>
      <c r="N193" s="192" t="s">
        <v>20</v>
      </c>
      <c r="O193" s="193" t="s">
        <v>44</v>
      </c>
      <c r="P193" s="194">
        <f>I193+J193</f>
        <v>0</v>
      </c>
      <c r="Q193" s="194">
        <f>ROUND(I193*H193,2)</f>
        <v>0</v>
      </c>
      <c r="R193" s="194">
        <f>ROUND(J193*H193,2)</f>
        <v>0</v>
      </c>
      <c r="S193" s="81"/>
      <c r="T193" s="195">
        <f>S193*H193</f>
        <v>0</v>
      </c>
      <c r="U193" s="195">
        <v>0</v>
      </c>
      <c r="V193" s="195">
        <f>U193*H193</f>
        <v>0</v>
      </c>
      <c r="W193" s="195">
        <v>0</v>
      </c>
      <c r="X193" s="196">
        <f>W193*H193</f>
        <v>0</v>
      </c>
      <c r="Y193" s="35"/>
      <c r="Z193" s="35"/>
      <c r="AA193" s="35"/>
      <c r="AB193" s="35"/>
      <c r="AC193" s="35"/>
      <c r="AD193" s="35"/>
      <c r="AE193" s="35"/>
      <c r="AR193" s="197" t="s">
        <v>154</v>
      </c>
      <c r="AT193" s="197" t="s">
        <v>149</v>
      </c>
      <c r="AU193" s="197" t="s">
        <v>75</v>
      </c>
      <c r="AY193" s="14" t="s">
        <v>155</v>
      </c>
      <c r="BE193" s="198">
        <f>IF(O193="základní",K193,0)</f>
        <v>0</v>
      </c>
      <c r="BF193" s="198">
        <f>IF(O193="snížená",K193,0)</f>
        <v>0</v>
      </c>
      <c r="BG193" s="198">
        <f>IF(O193="zákl. přenesená",K193,0)</f>
        <v>0</v>
      </c>
      <c r="BH193" s="198">
        <f>IF(O193="sníž. přenesená",K193,0)</f>
        <v>0</v>
      </c>
      <c r="BI193" s="198">
        <f>IF(O193="nulová",K193,0)</f>
        <v>0</v>
      </c>
      <c r="BJ193" s="14" t="s">
        <v>82</v>
      </c>
      <c r="BK193" s="198">
        <f>ROUND(P193*H193,2)</f>
        <v>0</v>
      </c>
      <c r="BL193" s="14" t="s">
        <v>154</v>
      </c>
      <c r="BM193" s="197" t="s">
        <v>917</v>
      </c>
    </row>
    <row r="194" s="2" customFormat="1">
      <c r="A194" s="35"/>
      <c r="B194" s="36"/>
      <c r="C194" s="37"/>
      <c r="D194" s="199" t="s">
        <v>157</v>
      </c>
      <c r="E194" s="37"/>
      <c r="F194" s="200" t="s">
        <v>355</v>
      </c>
      <c r="G194" s="37"/>
      <c r="H194" s="37"/>
      <c r="I194" s="201"/>
      <c r="J194" s="201"/>
      <c r="K194" s="37"/>
      <c r="L194" s="37"/>
      <c r="M194" s="41"/>
      <c r="N194" s="237"/>
      <c r="O194" s="238"/>
      <c r="P194" s="239"/>
      <c r="Q194" s="239"/>
      <c r="R194" s="239"/>
      <c r="S194" s="239"/>
      <c r="T194" s="239"/>
      <c r="U194" s="239"/>
      <c r="V194" s="239"/>
      <c r="W194" s="239"/>
      <c r="X194" s="240"/>
      <c r="Y194" s="35"/>
      <c r="Z194" s="35"/>
      <c r="AA194" s="35"/>
      <c r="AB194" s="35"/>
      <c r="AC194" s="35"/>
      <c r="AD194" s="35"/>
      <c r="AE194" s="35"/>
      <c r="AT194" s="14" t="s">
        <v>157</v>
      </c>
      <c r="AU194" s="14" t="s">
        <v>75</v>
      </c>
    </row>
    <row r="195" s="2" customFormat="1" ht="6.96" customHeight="1">
      <c r="A195" s="35"/>
      <c r="B195" s="56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41"/>
      <c r="N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</row>
  </sheetData>
  <sheetProtection sheet="1" autoFilter="0" formatColumns="0" formatRows="0" objects="1" scenarios="1" spinCount="100000" saltValue="fs/lKwqsTEPJ66xYummxXSRLWn6QLf4/gCCzojp3baLLLGlU/6vRpKeTVvYpDBQQVn4BHaNCavJNtu1CQ1G6CA==" hashValue="1H06Ldj/FIv1gA9kMvuiwUXCQKP++5Rd3ubY0zCMCmD6fIXJnS7yKY+GCSekmw+4xPF8CzC+xs0p0NFb2yBWsw==" algorithmName="SHA-512" password="CC35"/>
  <autoFilter ref="C80:L194"/>
  <mergeCells count="9">
    <mergeCell ref="E7:H7"/>
    <mergeCell ref="E9:H9"/>
    <mergeCell ref="E18:H18"/>
    <mergeCell ref="E27:H27"/>
    <mergeCell ref="E50:H50"/>
    <mergeCell ref="E52:H52"/>
    <mergeCell ref="E71:H71"/>
    <mergeCell ref="E73:H73"/>
    <mergeCell ref="M2:Z2"/>
  </mergeCells>
  <hyperlinks>
    <hyperlink ref="F83" r:id="rId1" display="https://podminky.urs.cz/item/CS_URS_2021_02/184802111"/>
    <hyperlink ref="F85" r:id="rId2" display="https://podminky.urs.cz/item/CS_URS_2025_01/183403112"/>
    <hyperlink ref="F87" r:id="rId3" display="https://podminky.urs.cz/item/CS_URS_2025_01/183403151"/>
    <hyperlink ref="F89" r:id="rId4" display="https://podminky.urs.cz/item/CS_URS_2025_01/183403152"/>
    <hyperlink ref="F91" r:id="rId5" display="https://podminky.urs.cz/item/CS_URS_2025_01/181451121"/>
    <hyperlink ref="F100" r:id="rId6" display="https://podminky.urs.cz/item/CS_URS_2025_01/111151231"/>
    <hyperlink ref="F108" r:id="rId7" display="https://podminky.urs.cz/item/CS_URS_2025_01/185802113"/>
    <hyperlink ref="F113" r:id="rId8" display="https://podminky.urs.cz/item/CS_URS_2025_01/185802114"/>
    <hyperlink ref="F118" r:id="rId9" display="https://podminky.urs.cz/item/CS_URS_2025_01/183101114"/>
    <hyperlink ref="F121" r:id="rId10" display="https://podminky.urs.cz/item/CS_URS_2025_01/184102113"/>
    <hyperlink ref="F129" r:id="rId11" display="https://podminky.urs.cz/item/CS_URS_2025_01/184215133"/>
    <hyperlink ref="F133" r:id="rId12" display="https://podminky.urs.cz/item/CS_URS_2021_01/184813121_R"/>
    <hyperlink ref="F136" r:id="rId13" display="https://podminky.urs.cz/item/CS_URS_2025_01/183101113"/>
    <hyperlink ref="F139" r:id="rId14" display="https://podminky.urs.cz/item/CS_URS_2025_01/184102110"/>
    <hyperlink ref="F142" r:id="rId15" display="https://podminky.urs.cz/item/CS_URS_2025_01/184102111"/>
    <hyperlink ref="F162" r:id="rId16" display="https://podminky.urs.cz/item/CS_URS_2025_01/184215112"/>
    <hyperlink ref="F169" r:id="rId17" display="https://podminky.urs.cz/item/CS_URS_2025_01/184813121"/>
    <hyperlink ref="F171" r:id="rId18" display="https://podminky.urs.cz/item/CS_URS_2025_01/184813133"/>
    <hyperlink ref="F174" r:id="rId19" display="https://podminky.urs.cz/item/CS_URS_2025_01/184813134"/>
    <hyperlink ref="F177" r:id="rId20" display="https://podminky.urs.cz/item/CS_URS_2025_01/184911421"/>
    <hyperlink ref="F181" r:id="rId21" display="https://podminky.urs.cz/item/CS_URS_2025_01/185804312"/>
    <hyperlink ref="F184" r:id="rId22" display="https://podminky.urs.cz/item/CS_URS_2025_01/185851121"/>
    <hyperlink ref="F186" r:id="rId23" display="https://podminky.urs.cz/item/CS_URS_2025_01/185851129"/>
    <hyperlink ref="F190" r:id="rId24" display="https://podminky.urs.cz/item/CS_URS_2025_01/348952262"/>
    <hyperlink ref="F194" r:id="rId25" display="https://podminky.urs.cz/item/CS_URS_2025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6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114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7"/>
      <c r="AT3" s="14" t="s">
        <v>84</v>
      </c>
    </row>
    <row r="4" s="1" customFormat="1" ht="24.96" customHeight="1">
      <c r="B4" s="17"/>
      <c r="D4" s="139" t="s">
        <v>121</v>
      </c>
      <c r="M4" s="17"/>
      <c r="N4" s="140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41" t="s">
        <v>17</v>
      </c>
      <c r="M6" s="17"/>
    </row>
    <row r="7" s="1" customFormat="1" ht="16.5" customHeight="1">
      <c r="B7" s="17"/>
      <c r="E7" s="142" t="str">
        <f>'Rekapitulace stavby'!K6</f>
        <v xml:space="preserve">Výsadba LBC Žerotín, LBK10 a IP24 v  k.ú. Měnín</v>
      </c>
      <c r="F7" s="141"/>
      <c r="G7" s="141"/>
      <c r="H7" s="141"/>
      <c r="M7" s="17"/>
    </row>
    <row r="8" s="1" customFormat="1" ht="12" customHeight="1">
      <c r="B8" s="17"/>
      <c r="D8" s="141" t="s">
        <v>122</v>
      </c>
      <c r="M8" s="17"/>
    </row>
    <row r="9" s="2" customFormat="1" ht="16.5" customHeight="1">
      <c r="A9" s="35"/>
      <c r="B9" s="41"/>
      <c r="C9" s="35"/>
      <c r="D9" s="35"/>
      <c r="E9" s="142" t="s">
        <v>833</v>
      </c>
      <c r="F9" s="35"/>
      <c r="G9" s="35"/>
      <c r="H9" s="35"/>
      <c r="I9" s="35"/>
      <c r="J9" s="35"/>
      <c r="K9" s="35"/>
      <c r="L9" s="35"/>
      <c r="M9" s="14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1" t="s">
        <v>356</v>
      </c>
      <c r="E10" s="35"/>
      <c r="F10" s="35"/>
      <c r="G10" s="35"/>
      <c r="H10" s="35"/>
      <c r="I10" s="35"/>
      <c r="J10" s="35"/>
      <c r="K10" s="35"/>
      <c r="L10" s="35"/>
      <c r="M10" s="14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4" t="s">
        <v>918</v>
      </c>
      <c r="F11" s="35"/>
      <c r="G11" s="35"/>
      <c r="H11" s="35"/>
      <c r="I11" s="35"/>
      <c r="J11" s="35"/>
      <c r="K11" s="35"/>
      <c r="L11" s="35"/>
      <c r="M11" s="14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14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1" t="s">
        <v>19</v>
      </c>
      <c r="E13" s="35"/>
      <c r="F13" s="132" t="s">
        <v>20</v>
      </c>
      <c r="G13" s="35"/>
      <c r="H13" s="35"/>
      <c r="I13" s="141" t="s">
        <v>21</v>
      </c>
      <c r="J13" s="132" t="s">
        <v>20</v>
      </c>
      <c r="K13" s="35"/>
      <c r="L13" s="35"/>
      <c r="M13" s="14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1" t="s">
        <v>22</v>
      </c>
      <c r="E14" s="35"/>
      <c r="F14" s="132" t="s">
        <v>23</v>
      </c>
      <c r="G14" s="35"/>
      <c r="H14" s="35"/>
      <c r="I14" s="141" t="s">
        <v>24</v>
      </c>
      <c r="J14" s="145" t="str">
        <f>'Rekapitulace stavby'!AN8</f>
        <v>8. 7. 2025</v>
      </c>
      <c r="K14" s="35"/>
      <c r="L14" s="35"/>
      <c r="M14" s="14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14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1" t="s">
        <v>26</v>
      </c>
      <c r="E16" s="35"/>
      <c r="F16" s="35"/>
      <c r="G16" s="35"/>
      <c r="H16" s="35"/>
      <c r="I16" s="141" t="s">
        <v>27</v>
      </c>
      <c r="J16" s="132" t="s">
        <v>28</v>
      </c>
      <c r="K16" s="35"/>
      <c r="L16" s="35"/>
      <c r="M16" s="14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2" t="s">
        <v>29</v>
      </c>
      <c r="F17" s="35"/>
      <c r="G17" s="35"/>
      <c r="H17" s="35"/>
      <c r="I17" s="141" t="s">
        <v>30</v>
      </c>
      <c r="J17" s="132" t="s">
        <v>20</v>
      </c>
      <c r="K17" s="35"/>
      <c r="L17" s="35"/>
      <c r="M17" s="14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14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1" t="s">
        <v>31</v>
      </c>
      <c r="E19" s="35"/>
      <c r="F19" s="35"/>
      <c r="G19" s="35"/>
      <c r="H19" s="35"/>
      <c r="I19" s="141" t="s">
        <v>27</v>
      </c>
      <c r="J19" s="30" t="str">
        <f>'Rekapitulace stavby'!AN13</f>
        <v>Vyplň údaj</v>
      </c>
      <c r="K19" s="35"/>
      <c r="L19" s="35"/>
      <c r="M19" s="14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2"/>
      <c r="G20" s="132"/>
      <c r="H20" s="132"/>
      <c r="I20" s="141" t="s">
        <v>30</v>
      </c>
      <c r="J20" s="30" t="str">
        <f>'Rekapitulace stavby'!AN14</f>
        <v>Vyplň údaj</v>
      </c>
      <c r="K20" s="35"/>
      <c r="L20" s="35"/>
      <c r="M20" s="14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14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1" t="s">
        <v>33</v>
      </c>
      <c r="E22" s="35"/>
      <c r="F22" s="35"/>
      <c r="G22" s="35"/>
      <c r="H22" s="35"/>
      <c r="I22" s="141" t="s">
        <v>27</v>
      </c>
      <c r="J22" s="132" t="s">
        <v>34</v>
      </c>
      <c r="K22" s="35"/>
      <c r="L22" s="35"/>
      <c r="M22" s="14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2" t="s">
        <v>35</v>
      </c>
      <c r="F23" s="35"/>
      <c r="G23" s="35"/>
      <c r="H23" s="35"/>
      <c r="I23" s="141" t="s">
        <v>30</v>
      </c>
      <c r="J23" s="132" t="s">
        <v>20</v>
      </c>
      <c r="K23" s="35"/>
      <c r="L23" s="35"/>
      <c r="M23" s="14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14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1" t="s">
        <v>36</v>
      </c>
      <c r="E25" s="35"/>
      <c r="F25" s="35"/>
      <c r="G25" s="35"/>
      <c r="H25" s="35"/>
      <c r="I25" s="141" t="s">
        <v>27</v>
      </c>
      <c r="J25" s="132" t="s">
        <v>34</v>
      </c>
      <c r="K25" s="35"/>
      <c r="L25" s="35"/>
      <c r="M25" s="14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2" t="s">
        <v>35</v>
      </c>
      <c r="F26" s="35"/>
      <c r="G26" s="35"/>
      <c r="H26" s="35"/>
      <c r="I26" s="141" t="s">
        <v>30</v>
      </c>
      <c r="J26" s="132" t="s">
        <v>20</v>
      </c>
      <c r="K26" s="35"/>
      <c r="L26" s="35"/>
      <c r="M26" s="14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14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1" t="s">
        <v>37</v>
      </c>
      <c r="E28" s="35"/>
      <c r="F28" s="35"/>
      <c r="G28" s="35"/>
      <c r="H28" s="35"/>
      <c r="I28" s="35"/>
      <c r="J28" s="35"/>
      <c r="K28" s="35"/>
      <c r="L28" s="35"/>
      <c r="M28" s="14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6"/>
      <c r="B29" s="147"/>
      <c r="C29" s="146"/>
      <c r="D29" s="146"/>
      <c r="E29" s="148" t="s">
        <v>20</v>
      </c>
      <c r="F29" s="148"/>
      <c r="G29" s="148"/>
      <c r="H29" s="148"/>
      <c r="I29" s="146"/>
      <c r="J29" s="146"/>
      <c r="K29" s="146"/>
      <c r="L29" s="146"/>
      <c r="M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14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0"/>
      <c r="E31" s="150"/>
      <c r="F31" s="150"/>
      <c r="G31" s="150"/>
      <c r="H31" s="150"/>
      <c r="I31" s="150"/>
      <c r="J31" s="150"/>
      <c r="K31" s="150"/>
      <c r="L31" s="150"/>
      <c r="M31" s="14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>
      <c r="A32" s="35"/>
      <c r="B32" s="41"/>
      <c r="C32" s="35"/>
      <c r="D32" s="35"/>
      <c r="E32" s="141" t="s">
        <v>124</v>
      </c>
      <c r="F32" s="35"/>
      <c r="G32" s="35"/>
      <c r="H32" s="35"/>
      <c r="I32" s="35"/>
      <c r="J32" s="35"/>
      <c r="K32" s="151">
        <f>I65</f>
        <v>0</v>
      </c>
      <c r="L32" s="35"/>
      <c r="M32" s="14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>
      <c r="A33" s="35"/>
      <c r="B33" s="41"/>
      <c r="C33" s="35"/>
      <c r="D33" s="35"/>
      <c r="E33" s="141" t="s">
        <v>125</v>
      </c>
      <c r="F33" s="35"/>
      <c r="G33" s="35"/>
      <c r="H33" s="35"/>
      <c r="I33" s="35"/>
      <c r="J33" s="35"/>
      <c r="K33" s="151">
        <f>J65</f>
        <v>0</v>
      </c>
      <c r="L33" s="35"/>
      <c r="M33" s="14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2" t="s">
        <v>39</v>
      </c>
      <c r="E34" s="35"/>
      <c r="F34" s="35"/>
      <c r="G34" s="35"/>
      <c r="H34" s="35"/>
      <c r="I34" s="35"/>
      <c r="J34" s="35"/>
      <c r="K34" s="153">
        <f>ROUND(K87, 2)</f>
        <v>0</v>
      </c>
      <c r="L34" s="35"/>
      <c r="M34" s="14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0"/>
      <c r="E35" s="150"/>
      <c r="F35" s="150"/>
      <c r="G35" s="150"/>
      <c r="H35" s="150"/>
      <c r="I35" s="150"/>
      <c r="J35" s="150"/>
      <c r="K35" s="150"/>
      <c r="L35" s="150"/>
      <c r="M35" s="14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54" t="s">
        <v>41</v>
      </c>
      <c r="G36" s="35"/>
      <c r="H36" s="35"/>
      <c r="I36" s="154" t="s">
        <v>40</v>
      </c>
      <c r="J36" s="35"/>
      <c r="K36" s="154" t="s">
        <v>42</v>
      </c>
      <c r="L36" s="35"/>
      <c r="M36" s="14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5" t="s">
        <v>43</v>
      </c>
      <c r="E37" s="141" t="s">
        <v>44</v>
      </c>
      <c r="F37" s="151">
        <f>ROUND((SUM(BE87:BE112)),  2)</f>
        <v>0</v>
      </c>
      <c r="G37" s="35"/>
      <c r="H37" s="35"/>
      <c r="I37" s="156">
        <v>0.20999999999999999</v>
      </c>
      <c r="J37" s="35"/>
      <c r="K37" s="151">
        <f>ROUND(((SUM(BE87:BE112))*I37),  2)</f>
        <v>0</v>
      </c>
      <c r="L37" s="35"/>
      <c r="M37" s="14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1" t="s">
        <v>45</v>
      </c>
      <c r="F38" s="151">
        <f>ROUND((SUM(BF87:BF112)),  2)</f>
        <v>0</v>
      </c>
      <c r="G38" s="35"/>
      <c r="H38" s="35"/>
      <c r="I38" s="156">
        <v>0.14999999999999999</v>
      </c>
      <c r="J38" s="35"/>
      <c r="K38" s="151">
        <f>ROUND(((SUM(BF87:BF112))*I38),  2)</f>
        <v>0</v>
      </c>
      <c r="L38" s="35"/>
      <c r="M38" s="14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1" t="s">
        <v>46</v>
      </c>
      <c r="F39" s="151">
        <f>ROUND((SUM(BG87:BG112)),  2)</f>
        <v>0</v>
      </c>
      <c r="G39" s="35"/>
      <c r="H39" s="35"/>
      <c r="I39" s="156">
        <v>0.20999999999999999</v>
      </c>
      <c r="J39" s="35"/>
      <c r="K39" s="151">
        <f>0</f>
        <v>0</v>
      </c>
      <c r="L39" s="35"/>
      <c r="M39" s="14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1" t="s">
        <v>47</v>
      </c>
      <c r="F40" s="151">
        <f>ROUND((SUM(BH87:BH112)),  2)</f>
        <v>0</v>
      </c>
      <c r="G40" s="35"/>
      <c r="H40" s="35"/>
      <c r="I40" s="156">
        <v>0.14999999999999999</v>
      </c>
      <c r="J40" s="35"/>
      <c r="K40" s="151">
        <f>0</f>
        <v>0</v>
      </c>
      <c r="L40" s="35"/>
      <c r="M40" s="14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1" t="s">
        <v>48</v>
      </c>
      <c r="F41" s="151">
        <f>ROUND((SUM(BI87:BI112)),  2)</f>
        <v>0</v>
      </c>
      <c r="G41" s="35"/>
      <c r="H41" s="35"/>
      <c r="I41" s="156">
        <v>0</v>
      </c>
      <c r="J41" s="35"/>
      <c r="K41" s="151">
        <f>0</f>
        <v>0</v>
      </c>
      <c r="L41" s="35"/>
      <c r="M41" s="14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14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59"/>
      <c r="J43" s="159"/>
      <c r="K43" s="162">
        <f>SUM(K34:K41)</f>
        <v>0</v>
      </c>
      <c r="L43" s="163"/>
      <c r="M43" s="143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4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hidden="1" s="2" customFormat="1" ht="6.96" customHeight="1">
      <c r="A48" s="35"/>
      <c r="B48" s="166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4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24.96" customHeight="1">
      <c r="A49" s="35"/>
      <c r="B49" s="36"/>
      <c r="C49" s="20" t="s">
        <v>126</v>
      </c>
      <c r="D49" s="37"/>
      <c r="E49" s="37"/>
      <c r="F49" s="37"/>
      <c r="G49" s="37"/>
      <c r="H49" s="37"/>
      <c r="I49" s="37"/>
      <c r="J49" s="37"/>
      <c r="K49" s="37"/>
      <c r="L49" s="37"/>
      <c r="M49" s="14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6.96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14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12" customHeight="1">
      <c r="A51" s="35"/>
      <c r="B51" s="36"/>
      <c r="C51" s="29" t="s">
        <v>17</v>
      </c>
      <c r="D51" s="37"/>
      <c r="E51" s="37"/>
      <c r="F51" s="37"/>
      <c r="G51" s="37"/>
      <c r="H51" s="37"/>
      <c r="I51" s="37"/>
      <c r="J51" s="37"/>
      <c r="K51" s="37"/>
      <c r="L51" s="37"/>
      <c r="M51" s="14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6.5" customHeight="1">
      <c r="A52" s="35"/>
      <c r="B52" s="36"/>
      <c r="C52" s="37"/>
      <c r="D52" s="37"/>
      <c r="E52" s="168" t="str">
        <f>E7</f>
        <v xml:space="preserve">Výsadba LBC Žerotín, LBK10 a IP24 v  k.ú. Měnín</v>
      </c>
      <c r="F52" s="29"/>
      <c r="G52" s="29"/>
      <c r="H52" s="29"/>
      <c r="I52" s="37"/>
      <c r="J52" s="37"/>
      <c r="K52" s="37"/>
      <c r="L52" s="37"/>
      <c r="M52" s="14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1" customFormat="1" ht="12" customHeight="1">
      <c r="B53" s="18"/>
      <c r="C53" s="29" t="s">
        <v>122</v>
      </c>
      <c r="D53" s="19"/>
      <c r="E53" s="19"/>
      <c r="F53" s="19"/>
      <c r="G53" s="19"/>
      <c r="H53" s="19"/>
      <c r="I53" s="19"/>
      <c r="J53" s="19"/>
      <c r="K53" s="19"/>
      <c r="L53" s="19"/>
      <c r="M53" s="17"/>
    </row>
    <row r="54" hidden="1" s="2" customFormat="1" ht="16.5" customHeight="1">
      <c r="A54" s="35"/>
      <c r="B54" s="36"/>
      <c r="C54" s="37"/>
      <c r="D54" s="37"/>
      <c r="E54" s="168" t="s">
        <v>833</v>
      </c>
      <c r="F54" s="37"/>
      <c r="G54" s="37"/>
      <c r="H54" s="37"/>
      <c r="I54" s="37"/>
      <c r="J54" s="37"/>
      <c r="K54" s="37"/>
      <c r="L54" s="37"/>
      <c r="M54" s="14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2" customHeight="1">
      <c r="A55" s="35"/>
      <c r="B55" s="36"/>
      <c r="C55" s="29" t="s">
        <v>356</v>
      </c>
      <c r="D55" s="37"/>
      <c r="E55" s="37"/>
      <c r="F55" s="37"/>
      <c r="G55" s="37"/>
      <c r="H55" s="37"/>
      <c r="I55" s="37"/>
      <c r="J55" s="37"/>
      <c r="K55" s="37"/>
      <c r="L55" s="37"/>
      <c r="M55" s="14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6.5" customHeight="1">
      <c r="A56" s="35"/>
      <c r="B56" s="36"/>
      <c r="C56" s="37"/>
      <c r="D56" s="37"/>
      <c r="E56" s="66" t="str">
        <f>E11</f>
        <v>SO-041 - 1. rok pěstební péče</v>
      </c>
      <c r="F56" s="37"/>
      <c r="G56" s="37"/>
      <c r="H56" s="37"/>
      <c r="I56" s="37"/>
      <c r="J56" s="37"/>
      <c r="K56" s="37"/>
      <c r="L56" s="37"/>
      <c r="M56" s="14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14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2" customHeight="1">
      <c r="A58" s="35"/>
      <c r="B58" s="36"/>
      <c r="C58" s="29" t="s">
        <v>22</v>
      </c>
      <c r="D58" s="37"/>
      <c r="E58" s="37"/>
      <c r="F58" s="24" t="str">
        <f>F14</f>
        <v>k.ú. Měnín</v>
      </c>
      <c r="G58" s="37"/>
      <c r="H58" s="37"/>
      <c r="I58" s="29" t="s">
        <v>24</v>
      </c>
      <c r="J58" s="69" t="str">
        <f>IF(J14="","",J14)</f>
        <v>8. 7. 2025</v>
      </c>
      <c r="K58" s="37"/>
      <c r="L58" s="37"/>
      <c r="M58" s="14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6.96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14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25.65" customHeight="1">
      <c r="A60" s="35"/>
      <c r="B60" s="36"/>
      <c r="C60" s="29" t="s">
        <v>26</v>
      </c>
      <c r="D60" s="37"/>
      <c r="E60" s="37"/>
      <c r="F60" s="24" t="str">
        <f>E17</f>
        <v>ČR-Státní pozemkový úřad</v>
      </c>
      <c r="G60" s="37"/>
      <c r="H60" s="37"/>
      <c r="I60" s="29" t="s">
        <v>33</v>
      </c>
      <c r="J60" s="33" t="str">
        <f>E23</f>
        <v>Agroprojekt PSO s.r.o.</v>
      </c>
      <c r="K60" s="37"/>
      <c r="L60" s="37"/>
      <c r="M60" s="143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5.65" customHeight="1">
      <c r="A61" s="35"/>
      <c r="B61" s="36"/>
      <c r="C61" s="29" t="s">
        <v>31</v>
      </c>
      <c r="D61" s="37"/>
      <c r="E61" s="37"/>
      <c r="F61" s="24" t="str">
        <f>IF(E20="","",E20)</f>
        <v>Vyplň údaj</v>
      </c>
      <c r="G61" s="37"/>
      <c r="H61" s="37"/>
      <c r="I61" s="29" t="s">
        <v>36</v>
      </c>
      <c r="J61" s="33" t="str">
        <f>E26</f>
        <v>Agroprojekt PSO s.r.o.</v>
      </c>
      <c r="K61" s="37"/>
      <c r="L61" s="37"/>
      <c r="M61" s="14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14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9.28" customHeight="1">
      <c r="A63" s="35"/>
      <c r="B63" s="36"/>
      <c r="C63" s="169" t="s">
        <v>127</v>
      </c>
      <c r="D63" s="170"/>
      <c r="E63" s="170"/>
      <c r="F63" s="170"/>
      <c r="G63" s="170"/>
      <c r="H63" s="170"/>
      <c r="I63" s="171" t="s">
        <v>128</v>
      </c>
      <c r="J63" s="171" t="s">
        <v>129</v>
      </c>
      <c r="K63" s="171" t="s">
        <v>130</v>
      </c>
      <c r="L63" s="170"/>
      <c r="M63" s="143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 s="2" customFormat="1" ht="10.32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143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 s="2" customFormat="1" ht="22.8" customHeight="1">
      <c r="A65" s="35"/>
      <c r="B65" s="36"/>
      <c r="C65" s="172" t="s">
        <v>73</v>
      </c>
      <c r="D65" s="37"/>
      <c r="E65" s="37"/>
      <c r="F65" s="37"/>
      <c r="G65" s="37"/>
      <c r="H65" s="37"/>
      <c r="I65" s="99">
        <f>Q87</f>
        <v>0</v>
      </c>
      <c r="J65" s="99">
        <f>R87</f>
        <v>0</v>
      </c>
      <c r="K65" s="99">
        <f>K87</f>
        <v>0</v>
      </c>
      <c r="L65" s="37"/>
      <c r="M65" s="14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U65" s="14" t="s">
        <v>131</v>
      </c>
    </row>
    <row r="66" hidden="1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143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143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/>
    <row r="69" hidden="1"/>
    <row r="70" hidden="1"/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143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132</v>
      </c>
      <c r="D72" s="37"/>
      <c r="E72" s="37"/>
      <c r="F72" s="37"/>
      <c r="G72" s="37"/>
      <c r="H72" s="37"/>
      <c r="I72" s="37"/>
      <c r="J72" s="37"/>
      <c r="K72" s="37"/>
      <c r="L72" s="37"/>
      <c r="M72" s="143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14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17</v>
      </c>
      <c r="D74" s="37"/>
      <c r="E74" s="37"/>
      <c r="F74" s="37"/>
      <c r="G74" s="37"/>
      <c r="H74" s="37"/>
      <c r="I74" s="37"/>
      <c r="J74" s="37"/>
      <c r="K74" s="37"/>
      <c r="L74" s="37"/>
      <c r="M74" s="14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168" t="str">
        <f>E7</f>
        <v xml:space="preserve">Výsadba LBC Žerotín, LBK10 a IP24 v  k.ú. Měnín</v>
      </c>
      <c r="F75" s="29"/>
      <c r="G75" s="29"/>
      <c r="H75" s="29"/>
      <c r="I75" s="37"/>
      <c r="J75" s="37"/>
      <c r="K75" s="37"/>
      <c r="L75" s="37"/>
      <c r="M75" s="14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1" customFormat="1" ht="12" customHeight="1">
      <c r="B76" s="18"/>
      <c r="C76" s="29" t="s">
        <v>122</v>
      </c>
      <c r="D76" s="19"/>
      <c r="E76" s="19"/>
      <c r="F76" s="19"/>
      <c r="G76" s="19"/>
      <c r="H76" s="19"/>
      <c r="I76" s="19"/>
      <c r="J76" s="19"/>
      <c r="K76" s="19"/>
      <c r="L76" s="19"/>
      <c r="M76" s="17"/>
    </row>
    <row r="77" s="2" customFormat="1" ht="16.5" customHeight="1">
      <c r="A77" s="35"/>
      <c r="B77" s="36"/>
      <c r="C77" s="37"/>
      <c r="D77" s="37"/>
      <c r="E77" s="168" t="s">
        <v>833</v>
      </c>
      <c r="F77" s="37"/>
      <c r="G77" s="37"/>
      <c r="H77" s="37"/>
      <c r="I77" s="37"/>
      <c r="J77" s="37"/>
      <c r="K77" s="37"/>
      <c r="L77" s="37"/>
      <c r="M77" s="14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356</v>
      </c>
      <c r="D78" s="37"/>
      <c r="E78" s="37"/>
      <c r="F78" s="37"/>
      <c r="G78" s="37"/>
      <c r="H78" s="37"/>
      <c r="I78" s="37"/>
      <c r="J78" s="37"/>
      <c r="K78" s="37"/>
      <c r="L78" s="37"/>
      <c r="M78" s="14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6.5" customHeight="1">
      <c r="A79" s="35"/>
      <c r="B79" s="36"/>
      <c r="C79" s="37"/>
      <c r="D79" s="37"/>
      <c r="E79" s="66" t="str">
        <f>E11</f>
        <v>SO-041 - 1. rok pěstební péče</v>
      </c>
      <c r="F79" s="37"/>
      <c r="G79" s="37"/>
      <c r="H79" s="37"/>
      <c r="I79" s="37"/>
      <c r="J79" s="37"/>
      <c r="K79" s="37"/>
      <c r="L79" s="37"/>
      <c r="M79" s="14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143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2" customHeight="1">
      <c r="A81" s="35"/>
      <c r="B81" s="36"/>
      <c r="C81" s="29" t="s">
        <v>22</v>
      </c>
      <c r="D81" s="37"/>
      <c r="E81" s="37"/>
      <c r="F81" s="24" t="str">
        <f>F14</f>
        <v>k.ú. Měnín</v>
      </c>
      <c r="G81" s="37"/>
      <c r="H81" s="37"/>
      <c r="I81" s="29" t="s">
        <v>24</v>
      </c>
      <c r="J81" s="69" t="str">
        <f>IF(J14="","",J14)</f>
        <v>8. 7. 2025</v>
      </c>
      <c r="K81" s="37"/>
      <c r="L81" s="37"/>
      <c r="M81" s="14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6.96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14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25.65" customHeight="1">
      <c r="A83" s="35"/>
      <c r="B83" s="36"/>
      <c r="C83" s="29" t="s">
        <v>26</v>
      </c>
      <c r="D83" s="37"/>
      <c r="E83" s="37"/>
      <c r="F83" s="24" t="str">
        <f>E17</f>
        <v>ČR-Státní pozemkový úřad</v>
      </c>
      <c r="G83" s="37"/>
      <c r="H83" s="37"/>
      <c r="I83" s="29" t="s">
        <v>33</v>
      </c>
      <c r="J83" s="33" t="str">
        <f>E23</f>
        <v>Agroprojekt PSO s.r.o.</v>
      </c>
      <c r="K83" s="37"/>
      <c r="L83" s="37"/>
      <c r="M83" s="14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25.65" customHeight="1">
      <c r="A84" s="35"/>
      <c r="B84" s="36"/>
      <c r="C84" s="29" t="s">
        <v>31</v>
      </c>
      <c r="D84" s="37"/>
      <c r="E84" s="37"/>
      <c r="F84" s="24" t="str">
        <f>IF(E20="","",E20)</f>
        <v>Vyplň údaj</v>
      </c>
      <c r="G84" s="37"/>
      <c r="H84" s="37"/>
      <c r="I84" s="29" t="s">
        <v>36</v>
      </c>
      <c r="J84" s="33" t="str">
        <f>E26</f>
        <v>Agroprojekt PSO s.r.o.</v>
      </c>
      <c r="K84" s="37"/>
      <c r="L84" s="37"/>
      <c r="M84" s="14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0.32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14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9" customFormat="1" ht="29.28" customHeight="1">
      <c r="A86" s="173"/>
      <c r="B86" s="174"/>
      <c r="C86" s="175" t="s">
        <v>133</v>
      </c>
      <c r="D86" s="176" t="s">
        <v>58</v>
      </c>
      <c r="E86" s="176" t="s">
        <v>54</v>
      </c>
      <c r="F86" s="176" t="s">
        <v>55</v>
      </c>
      <c r="G86" s="176" t="s">
        <v>134</v>
      </c>
      <c r="H86" s="176" t="s">
        <v>135</v>
      </c>
      <c r="I86" s="176" t="s">
        <v>136</v>
      </c>
      <c r="J86" s="176" t="s">
        <v>137</v>
      </c>
      <c r="K86" s="176" t="s">
        <v>130</v>
      </c>
      <c r="L86" s="177" t="s">
        <v>138</v>
      </c>
      <c r="M86" s="178"/>
      <c r="N86" s="89" t="s">
        <v>20</v>
      </c>
      <c r="O86" s="90" t="s">
        <v>43</v>
      </c>
      <c r="P86" s="90" t="s">
        <v>139</v>
      </c>
      <c r="Q86" s="90" t="s">
        <v>140</v>
      </c>
      <c r="R86" s="90" t="s">
        <v>141</v>
      </c>
      <c r="S86" s="90" t="s">
        <v>142</v>
      </c>
      <c r="T86" s="90" t="s">
        <v>143</v>
      </c>
      <c r="U86" s="90" t="s">
        <v>144</v>
      </c>
      <c r="V86" s="90" t="s">
        <v>145</v>
      </c>
      <c r="W86" s="90" t="s">
        <v>146</v>
      </c>
      <c r="X86" s="91" t="s">
        <v>147</v>
      </c>
      <c r="Y86" s="173"/>
      <c r="Z86" s="173"/>
      <c r="AA86" s="173"/>
      <c r="AB86" s="173"/>
      <c r="AC86" s="173"/>
      <c r="AD86" s="173"/>
      <c r="AE86" s="173"/>
    </row>
    <row r="87" s="2" customFormat="1" ht="22.8" customHeight="1">
      <c r="A87" s="35"/>
      <c r="B87" s="36"/>
      <c r="C87" s="96" t="s">
        <v>148</v>
      </c>
      <c r="D87" s="37"/>
      <c r="E87" s="37"/>
      <c r="F87" s="37"/>
      <c r="G87" s="37"/>
      <c r="H87" s="37"/>
      <c r="I87" s="37"/>
      <c r="J87" s="37"/>
      <c r="K87" s="179">
        <f>BK87</f>
        <v>0</v>
      </c>
      <c r="L87" s="37"/>
      <c r="M87" s="41"/>
      <c r="N87" s="92"/>
      <c r="O87" s="180"/>
      <c r="P87" s="93"/>
      <c r="Q87" s="181">
        <f>SUM(Q88:Q112)</f>
        <v>0</v>
      </c>
      <c r="R87" s="181">
        <f>SUM(R88:R112)</f>
        <v>0</v>
      </c>
      <c r="S87" s="93"/>
      <c r="T87" s="182">
        <f>SUM(T88:T112)</f>
        <v>0</v>
      </c>
      <c r="U87" s="93"/>
      <c r="V87" s="182">
        <f>SUM(V88:V112)</f>
        <v>0.017980000000000003</v>
      </c>
      <c r="W87" s="93"/>
      <c r="X87" s="183">
        <f>SUM(X88:X112)</f>
        <v>0</v>
      </c>
      <c r="Y87" s="35"/>
      <c r="Z87" s="35"/>
      <c r="AA87" s="35"/>
      <c r="AB87" s="35"/>
      <c r="AC87" s="35"/>
      <c r="AD87" s="35"/>
      <c r="AE87" s="35"/>
      <c r="AT87" s="14" t="s">
        <v>74</v>
      </c>
      <c r="AU87" s="14" t="s">
        <v>131</v>
      </c>
      <c r="BK87" s="184">
        <f>SUM(BK88:BK112)</f>
        <v>0</v>
      </c>
    </row>
    <row r="88" s="2" customFormat="1" ht="24.15" customHeight="1">
      <c r="A88" s="35"/>
      <c r="B88" s="36"/>
      <c r="C88" s="185" t="s">
        <v>82</v>
      </c>
      <c r="D88" s="185" t="s">
        <v>149</v>
      </c>
      <c r="E88" s="186" t="s">
        <v>358</v>
      </c>
      <c r="F88" s="187" t="s">
        <v>359</v>
      </c>
      <c r="G88" s="188" t="s">
        <v>360</v>
      </c>
      <c r="H88" s="189">
        <v>5.9290000000000003</v>
      </c>
      <c r="I88" s="190"/>
      <c r="J88" s="190"/>
      <c r="K88" s="191">
        <f>ROUND(P88*H88,2)</f>
        <v>0</v>
      </c>
      <c r="L88" s="187" t="s">
        <v>161</v>
      </c>
      <c r="M88" s="41"/>
      <c r="N88" s="192" t="s">
        <v>20</v>
      </c>
      <c r="O88" s="193" t="s">
        <v>44</v>
      </c>
      <c r="P88" s="194">
        <f>I88+J88</f>
        <v>0</v>
      </c>
      <c r="Q88" s="194">
        <f>ROUND(I88*H88,2)</f>
        <v>0</v>
      </c>
      <c r="R88" s="194">
        <f>ROUND(J88*H88,2)</f>
        <v>0</v>
      </c>
      <c r="S88" s="81"/>
      <c r="T88" s="195">
        <f>S88*H88</f>
        <v>0</v>
      </c>
      <c r="U88" s="195">
        <v>0</v>
      </c>
      <c r="V88" s="195">
        <f>U88*H88</f>
        <v>0</v>
      </c>
      <c r="W88" s="195">
        <v>0</v>
      </c>
      <c r="X88" s="196">
        <f>W88*H88</f>
        <v>0</v>
      </c>
      <c r="Y88" s="35"/>
      <c r="Z88" s="35"/>
      <c r="AA88" s="35"/>
      <c r="AB88" s="35"/>
      <c r="AC88" s="35"/>
      <c r="AD88" s="35"/>
      <c r="AE88" s="35"/>
      <c r="AR88" s="197" t="s">
        <v>154</v>
      </c>
      <c r="AT88" s="197" t="s">
        <v>149</v>
      </c>
      <c r="AU88" s="197" t="s">
        <v>75</v>
      </c>
      <c r="AY88" s="14" t="s">
        <v>155</v>
      </c>
      <c r="BE88" s="198">
        <f>IF(O88="základní",K88,0)</f>
        <v>0</v>
      </c>
      <c r="BF88" s="198">
        <f>IF(O88="snížená",K88,0)</f>
        <v>0</v>
      </c>
      <c r="BG88" s="198">
        <f>IF(O88="zákl. přenesená",K88,0)</f>
        <v>0</v>
      </c>
      <c r="BH88" s="198">
        <f>IF(O88="sníž. přenesená",K88,0)</f>
        <v>0</v>
      </c>
      <c r="BI88" s="198">
        <f>IF(O88="nulová",K88,0)</f>
        <v>0</v>
      </c>
      <c r="BJ88" s="14" t="s">
        <v>82</v>
      </c>
      <c r="BK88" s="198">
        <f>ROUND(P88*H88,2)</f>
        <v>0</v>
      </c>
      <c r="BL88" s="14" t="s">
        <v>154</v>
      </c>
      <c r="BM88" s="197" t="s">
        <v>919</v>
      </c>
    </row>
    <row r="89" s="2" customFormat="1">
      <c r="A89" s="35"/>
      <c r="B89" s="36"/>
      <c r="C89" s="37"/>
      <c r="D89" s="199" t="s">
        <v>157</v>
      </c>
      <c r="E89" s="37"/>
      <c r="F89" s="200" t="s">
        <v>362</v>
      </c>
      <c r="G89" s="37"/>
      <c r="H89" s="37"/>
      <c r="I89" s="201"/>
      <c r="J89" s="201"/>
      <c r="K89" s="37"/>
      <c r="L89" s="37"/>
      <c r="M89" s="41"/>
      <c r="N89" s="202"/>
      <c r="O89" s="203"/>
      <c r="P89" s="81"/>
      <c r="Q89" s="81"/>
      <c r="R89" s="81"/>
      <c r="S89" s="81"/>
      <c r="T89" s="81"/>
      <c r="U89" s="81"/>
      <c r="V89" s="81"/>
      <c r="W89" s="81"/>
      <c r="X89" s="82"/>
      <c r="Y89" s="35"/>
      <c r="Z89" s="35"/>
      <c r="AA89" s="35"/>
      <c r="AB89" s="35"/>
      <c r="AC89" s="35"/>
      <c r="AD89" s="35"/>
      <c r="AE89" s="35"/>
      <c r="AT89" s="14" t="s">
        <v>157</v>
      </c>
      <c r="AU89" s="14" t="s">
        <v>75</v>
      </c>
    </row>
    <row r="90" s="10" customFormat="1">
      <c r="A90" s="10"/>
      <c r="B90" s="214"/>
      <c r="C90" s="215"/>
      <c r="D90" s="216" t="s">
        <v>185</v>
      </c>
      <c r="E90" s="217" t="s">
        <v>20</v>
      </c>
      <c r="F90" s="218" t="s">
        <v>920</v>
      </c>
      <c r="G90" s="215"/>
      <c r="H90" s="219">
        <v>5.9290000000000003</v>
      </c>
      <c r="I90" s="220"/>
      <c r="J90" s="220"/>
      <c r="K90" s="215"/>
      <c r="L90" s="215"/>
      <c r="M90" s="221"/>
      <c r="N90" s="222"/>
      <c r="O90" s="223"/>
      <c r="P90" s="223"/>
      <c r="Q90" s="223"/>
      <c r="R90" s="223"/>
      <c r="S90" s="223"/>
      <c r="T90" s="223"/>
      <c r="U90" s="223"/>
      <c r="V90" s="223"/>
      <c r="W90" s="223"/>
      <c r="X90" s="224"/>
      <c r="Y90" s="10"/>
      <c r="Z90" s="10"/>
      <c r="AA90" s="10"/>
      <c r="AB90" s="10"/>
      <c r="AC90" s="10"/>
      <c r="AD90" s="10"/>
      <c r="AE90" s="10"/>
      <c r="AT90" s="225" t="s">
        <v>185</v>
      </c>
      <c r="AU90" s="225" t="s">
        <v>75</v>
      </c>
      <c r="AV90" s="10" t="s">
        <v>84</v>
      </c>
      <c r="AW90" s="10" t="s">
        <v>5</v>
      </c>
      <c r="AX90" s="10" t="s">
        <v>82</v>
      </c>
      <c r="AY90" s="225" t="s">
        <v>155</v>
      </c>
    </row>
    <row r="91" s="2" customFormat="1" ht="33" customHeight="1">
      <c r="A91" s="35"/>
      <c r="B91" s="36"/>
      <c r="C91" s="185" t="s">
        <v>84</v>
      </c>
      <c r="D91" s="185" t="s">
        <v>149</v>
      </c>
      <c r="E91" s="186" t="s">
        <v>188</v>
      </c>
      <c r="F91" s="187" t="s">
        <v>189</v>
      </c>
      <c r="G91" s="188" t="s">
        <v>152</v>
      </c>
      <c r="H91" s="189">
        <v>30564</v>
      </c>
      <c r="I91" s="190"/>
      <c r="J91" s="190"/>
      <c r="K91" s="191">
        <f>ROUND(P91*H91,2)</f>
        <v>0</v>
      </c>
      <c r="L91" s="187" t="s">
        <v>161</v>
      </c>
      <c r="M91" s="41"/>
      <c r="N91" s="192" t="s">
        <v>20</v>
      </c>
      <c r="O91" s="193" t="s">
        <v>44</v>
      </c>
      <c r="P91" s="194">
        <f>I91+J91</f>
        <v>0</v>
      </c>
      <c r="Q91" s="194">
        <f>ROUND(I91*H91,2)</f>
        <v>0</v>
      </c>
      <c r="R91" s="194">
        <f>ROUND(J91*H91,2)</f>
        <v>0</v>
      </c>
      <c r="S91" s="81"/>
      <c r="T91" s="195">
        <f>S91*H91</f>
        <v>0</v>
      </c>
      <c r="U91" s="195">
        <v>0</v>
      </c>
      <c r="V91" s="195">
        <f>U91*H91</f>
        <v>0</v>
      </c>
      <c r="W91" s="195">
        <v>0</v>
      </c>
      <c r="X91" s="196">
        <f>W91*H91</f>
        <v>0</v>
      </c>
      <c r="Y91" s="35"/>
      <c r="Z91" s="35"/>
      <c r="AA91" s="35"/>
      <c r="AB91" s="35"/>
      <c r="AC91" s="35"/>
      <c r="AD91" s="35"/>
      <c r="AE91" s="35"/>
      <c r="AR91" s="197" t="s">
        <v>154</v>
      </c>
      <c r="AT91" s="197" t="s">
        <v>149</v>
      </c>
      <c r="AU91" s="197" t="s">
        <v>75</v>
      </c>
      <c r="AY91" s="14" t="s">
        <v>155</v>
      </c>
      <c r="BE91" s="198">
        <f>IF(O91="základní",K91,0)</f>
        <v>0</v>
      </c>
      <c r="BF91" s="198">
        <f>IF(O91="snížená",K91,0)</f>
        <v>0</v>
      </c>
      <c r="BG91" s="198">
        <f>IF(O91="zákl. přenesená",K91,0)</f>
        <v>0</v>
      </c>
      <c r="BH91" s="198">
        <f>IF(O91="sníž. přenesená",K91,0)</f>
        <v>0</v>
      </c>
      <c r="BI91" s="198">
        <f>IF(O91="nulová",K91,0)</f>
        <v>0</v>
      </c>
      <c r="BJ91" s="14" t="s">
        <v>82</v>
      </c>
      <c r="BK91" s="198">
        <f>ROUND(P91*H91,2)</f>
        <v>0</v>
      </c>
      <c r="BL91" s="14" t="s">
        <v>154</v>
      </c>
      <c r="BM91" s="197" t="s">
        <v>921</v>
      </c>
    </row>
    <row r="92" s="2" customFormat="1">
      <c r="A92" s="35"/>
      <c r="B92" s="36"/>
      <c r="C92" s="37"/>
      <c r="D92" s="199" t="s">
        <v>157</v>
      </c>
      <c r="E92" s="37"/>
      <c r="F92" s="200" t="s">
        <v>191</v>
      </c>
      <c r="G92" s="37"/>
      <c r="H92" s="37"/>
      <c r="I92" s="201"/>
      <c r="J92" s="201"/>
      <c r="K92" s="37"/>
      <c r="L92" s="37"/>
      <c r="M92" s="41"/>
      <c r="N92" s="202"/>
      <c r="O92" s="203"/>
      <c r="P92" s="81"/>
      <c r="Q92" s="81"/>
      <c r="R92" s="81"/>
      <c r="S92" s="81"/>
      <c r="T92" s="81"/>
      <c r="U92" s="81"/>
      <c r="V92" s="81"/>
      <c r="W92" s="81"/>
      <c r="X92" s="82"/>
      <c r="Y92" s="35"/>
      <c r="Z92" s="35"/>
      <c r="AA92" s="35"/>
      <c r="AB92" s="35"/>
      <c r="AC92" s="35"/>
      <c r="AD92" s="35"/>
      <c r="AE92" s="35"/>
      <c r="AT92" s="14" t="s">
        <v>157</v>
      </c>
      <c r="AU92" s="14" t="s">
        <v>75</v>
      </c>
    </row>
    <row r="93" s="10" customFormat="1">
      <c r="A93" s="10"/>
      <c r="B93" s="214"/>
      <c r="C93" s="215"/>
      <c r="D93" s="216" t="s">
        <v>185</v>
      </c>
      <c r="E93" s="217" t="s">
        <v>20</v>
      </c>
      <c r="F93" s="218" t="s">
        <v>922</v>
      </c>
      <c r="G93" s="215"/>
      <c r="H93" s="219">
        <v>30564</v>
      </c>
      <c r="I93" s="220"/>
      <c r="J93" s="220"/>
      <c r="K93" s="215"/>
      <c r="L93" s="215"/>
      <c r="M93" s="221"/>
      <c r="N93" s="222"/>
      <c r="O93" s="223"/>
      <c r="P93" s="223"/>
      <c r="Q93" s="223"/>
      <c r="R93" s="223"/>
      <c r="S93" s="223"/>
      <c r="T93" s="223"/>
      <c r="U93" s="223"/>
      <c r="V93" s="223"/>
      <c r="W93" s="223"/>
      <c r="X93" s="224"/>
      <c r="Y93" s="10"/>
      <c r="Z93" s="10"/>
      <c r="AA93" s="10"/>
      <c r="AB93" s="10"/>
      <c r="AC93" s="10"/>
      <c r="AD93" s="10"/>
      <c r="AE93" s="10"/>
      <c r="AT93" s="225" t="s">
        <v>185</v>
      </c>
      <c r="AU93" s="225" t="s">
        <v>75</v>
      </c>
      <c r="AV93" s="10" t="s">
        <v>84</v>
      </c>
      <c r="AW93" s="10" t="s">
        <v>5</v>
      </c>
      <c r="AX93" s="10" t="s">
        <v>82</v>
      </c>
      <c r="AY93" s="225" t="s">
        <v>155</v>
      </c>
    </row>
    <row r="94" s="2" customFormat="1" ht="16.5" customHeight="1">
      <c r="A94" s="35"/>
      <c r="B94" s="36"/>
      <c r="C94" s="185" t="s">
        <v>164</v>
      </c>
      <c r="D94" s="185" t="s">
        <v>149</v>
      </c>
      <c r="E94" s="186" t="s">
        <v>923</v>
      </c>
      <c r="F94" s="187" t="s">
        <v>195</v>
      </c>
      <c r="G94" s="188" t="s">
        <v>196</v>
      </c>
      <c r="H94" s="189">
        <v>45.845999999999997</v>
      </c>
      <c r="I94" s="190"/>
      <c r="J94" s="190"/>
      <c r="K94" s="191">
        <f>ROUND(P94*H94,2)</f>
        <v>0</v>
      </c>
      <c r="L94" s="187" t="s">
        <v>20</v>
      </c>
      <c r="M94" s="41"/>
      <c r="N94" s="192" t="s">
        <v>20</v>
      </c>
      <c r="O94" s="193" t="s">
        <v>44</v>
      </c>
      <c r="P94" s="194">
        <f>I94+J94</f>
        <v>0</v>
      </c>
      <c r="Q94" s="194">
        <f>ROUND(I94*H94,2)</f>
        <v>0</v>
      </c>
      <c r="R94" s="194">
        <f>ROUND(J94*H94,2)</f>
        <v>0</v>
      </c>
      <c r="S94" s="81"/>
      <c r="T94" s="195">
        <f>S94*H94</f>
        <v>0</v>
      </c>
      <c r="U94" s="195">
        <v>0</v>
      </c>
      <c r="V94" s="195">
        <f>U94*H94</f>
        <v>0</v>
      </c>
      <c r="W94" s="195">
        <v>0</v>
      </c>
      <c r="X94" s="196">
        <f>W94*H94</f>
        <v>0</v>
      </c>
      <c r="Y94" s="35"/>
      <c r="Z94" s="35"/>
      <c r="AA94" s="35"/>
      <c r="AB94" s="35"/>
      <c r="AC94" s="35"/>
      <c r="AD94" s="35"/>
      <c r="AE94" s="35"/>
      <c r="AR94" s="197" t="s">
        <v>154</v>
      </c>
      <c r="AT94" s="197" t="s">
        <v>149</v>
      </c>
      <c r="AU94" s="197" t="s">
        <v>75</v>
      </c>
      <c r="AY94" s="14" t="s">
        <v>155</v>
      </c>
      <c r="BE94" s="198">
        <f>IF(O94="základní",K94,0)</f>
        <v>0</v>
      </c>
      <c r="BF94" s="198">
        <f>IF(O94="snížená",K94,0)</f>
        <v>0</v>
      </c>
      <c r="BG94" s="198">
        <f>IF(O94="zákl. přenesená",K94,0)</f>
        <v>0</v>
      </c>
      <c r="BH94" s="198">
        <f>IF(O94="sníž. přenesená",K94,0)</f>
        <v>0</v>
      </c>
      <c r="BI94" s="198">
        <f>IF(O94="nulová",K94,0)</f>
        <v>0</v>
      </c>
      <c r="BJ94" s="14" t="s">
        <v>82</v>
      </c>
      <c r="BK94" s="198">
        <f>ROUND(P94*H94,2)</f>
        <v>0</v>
      </c>
      <c r="BL94" s="14" t="s">
        <v>154</v>
      </c>
      <c r="BM94" s="197" t="s">
        <v>924</v>
      </c>
    </row>
    <row r="95" s="10" customFormat="1">
      <c r="A95" s="10"/>
      <c r="B95" s="214"/>
      <c r="C95" s="215"/>
      <c r="D95" s="216" t="s">
        <v>185</v>
      </c>
      <c r="E95" s="217" t="s">
        <v>20</v>
      </c>
      <c r="F95" s="218" t="s">
        <v>925</v>
      </c>
      <c r="G95" s="215"/>
      <c r="H95" s="219">
        <v>45.845999999999997</v>
      </c>
      <c r="I95" s="220"/>
      <c r="J95" s="220"/>
      <c r="K95" s="215"/>
      <c r="L95" s="215"/>
      <c r="M95" s="221"/>
      <c r="N95" s="222"/>
      <c r="O95" s="223"/>
      <c r="P95" s="223"/>
      <c r="Q95" s="223"/>
      <c r="R95" s="223"/>
      <c r="S95" s="223"/>
      <c r="T95" s="223"/>
      <c r="U95" s="223"/>
      <c r="V95" s="223"/>
      <c r="W95" s="223"/>
      <c r="X95" s="224"/>
      <c r="Y95" s="10"/>
      <c r="Z95" s="10"/>
      <c r="AA95" s="10"/>
      <c r="AB95" s="10"/>
      <c r="AC95" s="10"/>
      <c r="AD95" s="10"/>
      <c r="AE95" s="10"/>
      <c r="AT95" s="225" t="s">
        <v>185</v>
      </c>
      <c r="AU95" s="225" t="s">
        <v>75</v>
      </c>
      <c r="AV95" s="10" t="s">
        <v>84</v>
      </c>
      <c r="AW95" s="10" t="s">
        <v>5</v>
      </c>
      <c r="AX95" s="10" t="s">
        <v>82</v>
      </c>
      <c r="AY95" s="225" t="s">
        <v>155</v>
      </c>
    </row>
    <row r="96" s="2" customFormat="1" ht="24.15" customHeight="1">
      <c r="A96" s="35"/>
      <c r="B96" s="36"/>
      <c r="C96" s="185" t="s">
        <v>154</v>
      </c>
      <c r="D96" s="185" t="s">
        <v>149</v>
      </c>
      <c r="E96" s="186" t="s">
        <v>364</v>
      </c>
      <c r="F96" s="187" t="s">
        <v>365</v>
      </c>
      <c r="G96" s="188" t="s">
        <v>224</v>
      </c>
      <c r="H96" s="189">
        <v>899</v>
      </c>
      <c r="I96" s="190"/>
      <c r="J96" s="190"/>
      <c r="K96" s="191">
        <f>ROUND(P96*H96,2)</f>
        <v>0</v>
      </c>
      <c r="L96" s="187" t="s">
        <v>161</v>
      </c>
      <c r="M96" s="41"/>
      <c r="N96" s="192" t="s">
        <v>20</v>
      </c>
      <c r="O96" s="193" t="s">
        <v>44</v>
      </c>
      <c r="P96" s="194">
        <f>I96+J96</f>
        <v>0</v>
      </c>
      <c r="Q96" s="194">
        <f>ROUND(I96*H96,2)</f>
        <v>0</v>
      </c>
      <c r="R96" s="194">
        <f>ROUND(J96*H96,2)</f>
        <v>0</v>
      </c>
      <c r="S96" s="81"/>
      <c r="T96" s="195">
        <f>S96*H96</f>
        <v>0</v>
      </c>
      <c r="U96" s="195">
        <v>2.0000000000000002E-05</v>
      </c>
      <c r="V96" s="195">
        <f>U96*H96</f>
        <v>0.017980000000000003</v>
      </c>
      <c r="W96" s="195">
        <v>0</v>
      </c>
      <c r="X96" s="196">
        <f>W96*H96</f>
        <v>0</v>
      </c>
      <c r="Y96" s="35"/>
      <c r="Z96" s="35"/>
      <c r="AA96" s="35"/>
      <c r="AB96" s="35"/>
      <c r="AC96" s="35"/>
      <c r="AD96" s="35"/>
      <c r="AE96" s="35"/>
      <c r="AR96" s="197" t="s">
        <v>154</v>
      </c>
      <c r="AT96" s="197" t="s">
        <v>149</v>
      </c>
      <c r="AU96" s="197" t="s">
        <v>75</v>
      </c>
      <c r="AY96" s="14" t="s">
        <v>155</v>
      </c>
      <c r="BE96" s="198">
        <f>IF(O96="základní",K96,0)</f>
        <v>0</v>
      </c>
      <c r="BF96" s="198">
        <f>IF(O96="snížená",K96,0)</f>
        <v>0</v>
      </c>
      <c r="BG96" s="198">
        <f>IF(O96="zákl. přenesená",K96,0)</f>
        <v>0</v>
      </c>
      <c r="BH96" s="198">
        <f>IF(O96="sníž. přenesená",K96,0)</f>
        <v>0</v>
      </c>
      <c r="BI96" s="198">
        <f>IF(O96="nulová",K96,0)</f>
        <v>0</v>
      </c>
      <c r="BJ96" s="14" t="s">
        <v>82</v>
      </c>
      <c r="BK96" s="198">
        <f>ROUND(P96*H96,2)</f>
        <v>0</v>
      </c>
      <c r="BL96" s="14" t="s">
        <v>154</v>
      </c>
      <c r="BM96" s="197" t="s">
        <v>926</v>
      </c>
    </row>
    <row r="97" s="2" customFormat="1">
      <c r="A97" s="35"/>
      <c r="B97" s="36"/>
      <c r="C97" s="37"/>
      <c r="D97" s="199" t="s">
        <v>157</v>
      </c>
      <c r="E97" s="37"/>
      <c r="F97" s="200" t="s">
        <v>367</v>
      </c>
      <c r="G97" s="37"/>
      <c r="H97" s="37"/>
      <c r="I97" s="201"/>
      <c r="J97" s="201"/>
      <c r="K97" s="37"/>
      <c r="L97" s="37"/>
      <c r="M97" s="41"/>
      <c r="N97" s="202"/>
      <c r="O97" s="203"/>
      <c r="P97" s="81"/>
      <c r="Q97" s="81"/>
      <c r="R97" s="81"/>
      <c r="S97" s="81"/>
      <c r="T97" s="81"/>
      <c r="U97" s="81"/>
      <c r="V97" s="81"/>
      <c r="W97" s="81"/>
      <c r="X97" s="82"/>
      <c r="Y97" s="35"/>
      <c r="Z97" s="35"/>
      <c r="AA97" s="35"/>
      <c r="AB97" s="35"/>
      <c r="AC97" s="35"/>
      <c r="AD97" s="35"/>
      <c r="AE97" s="35"/>
      <c r="AT97" s="14" t="s">
        <v>157</v>
      </c>
      <c r="AU97" s="14" t="s">
        <v>75</v>
      </c>
    </row>
    <row r="98" s="10" customFormat="1">
      <c r="A98" s="10"/>
      <c r="B98" s="214"/>
      <c r="C98" s="215"/>
      <c r="D98" s="216" t="s">
        <v>185</v>
      </c>
      <c r="E98" s="217" t="s">
        <v>20</v>
      </c>
      <c r="F98" s="218" t="s">
        <v>927</v>
      </c>
      <c r="G98" s="215"/>
      <c r="H98" s="219">
        <v>899</v>
      </c>
      <c r="I98" s="220"/>
      <c r="J98" s="220"/>
      <c r="K98" s="215"/>
      <c r="L98" s="215"/>
      <c r="M98" s="221"/>
      <c r="N98" s="222"/>
      <c r="O98" s="223"/>
      <c r="P98" s="223"/>
      <c r="Q98" s="223"/>
      <c r="R98" s="223"/>
      <c r="S98" s="223"/>
      <c r="T98" s="223"/>
      <c r="U98" s="223"/>
      <c r="V98" s="223"/>
      <c r="W98" s="223"/>
      <c r="X98" s="224"/>
      <c r="Y98" s="10"/>
      <c r="Z98" s="10"/>
      <c r="AA98" s="10"/>
      <c r="AB98" s="10"/>
      <c r="AC98" s="10"/>
      <c r="AD98" s="10"/>
      <c r="AE98" s="10"/>
      <c r="AT98" s="225" t="s">
        <v>185</v>
      </c>
      <c r="AU98" s="225" t="s">
        <v>75</v>
      </c>
      <c r="AV98" s="10" t="s">
        <v>84</v>
      </c>
      <c r="AW98" s="10" t="s">
        <v>5</v>
      </c>
      <c r="AX98" s="10" t="s">
        <v>82</v>
      </c>
      <c r="AY98" s="225" t="s">
        <v>155</v>
      </c>
    </row>
    <row r="99" s="2" customFormat="1" ht="24.15" customHeight="1">
      <c r="A99" s="35"/>
      <c r="B99" s="36"/>
      <c r="C99" s="185" t="s">
        <v>173</v>
      </c>
      <c r="D99" s="185" t="s">
        <v>149</v>
      </c>
      <c r="E99" s="186" t="s">
        <v>782</v>
      </c>
      <c r="F99" s="187" t="s">
        <v>783</v>
      </c>
      <c r="G99" s="188" t="s">
        <v>152</v>
      </c>
      <c r="H99" s="189">
        <v>4494</v>
      </c>
      <c r="I99" s="190"/>
      <c r="J99" s="190"/>
      <c r="K99" s="191">
        <f>ROUND(P99*H99,2)</f>
        <v>0</v>
      </c>
      <c r="L99" s="187" t="s">
        <v>161</v>
      </c>
      <c r="M99" s="41"/>
      <c r="N99" s="192" t="s">
        <v>20</v>
      </c>
      <c r="O99" s="193" t="s">
        <v>44</v>
      </c>
      <c r="P99" s="194">
        <f>I99+J99</f>
        <v>0</v>
      </c>
      <c r="Q99" s="194">
        <f>ROUND(I99*H99,2)</f>
        <v>0</v>
      </c>
      <c r="R99" s="194">
        <f>ROUND(J99*H99,2)</f>
        <v>0</v>
      </c>
      <c r="S99" s="81"/>
      <c r="T99" s="195">
        <f>S99*H99</f>
        <v>0</v>
      </c>
      <c r="U99" s="195">
        <v>0</v>
      </c>
      <c r="V99" s="195">
        <f>U99*H99</f>
        <v>0</v>
      </c>
      <c r="W99" s="195">
        <v>0</v>
      </c>
      <c r="X99" s="196">
        <f>W99*H99</f>
        <v>0</v>
      </c>
      <c r="Y99" s="35"/>
      <c r="Z99" s="35"/>
      <c r="AA99" s="35"/>
      <c r="AB99" s="35"/>
      <c r="AC99" s="35"/>
      <c r="AD99" s="35"/>
      <c r="AE99" s="35"/>
      <c r="AR99" s="197" t="s">
        <v>154</v>
      </c>
      <c r="AT99" s="197" t="s">
        <v>149</v>
      </c>
      <c r="AU99" s="197" t="s">
        <v>75</v>
      </c>
      <c r="AY99" s="14" t="s">
        <v>155</v>
      </c>
      <c r="BE99" s="198">
        <f>IF(O99="základní",K99,0)</f>
        <v>0</v>
      </c>
      <c r="BF99" s="198">
        <f>IF(O99="snížená",K99,0)</f>
        <v>0</v>
      </c>
      <c r="BG99" s="198">
        <f>IF(O99="zákl. přenesená",K99,0)</f>
        <v>0</v>
      </c>
      <c r="BH99" s="198">
        <f>IF(O99="sníž. přenesená",K99,0)</f>
        <v>0</v>
      </c>
      <c r="BI99" s="198">
        <f>IF(O99="nulová",K99,0)</f>
        <v>0</v>
      </c>
      <c r="BJ99" s="14" t="s">
        <v>82</v>
      </c>
      <c r="BK99" s="198">
        <f>ROUND(P99*H99,2)</f>
        <v>0</v>
      </c>
      <c r="BL99" s="14" t="s">
        <v>154</v>
      </c>
      <c r="BM99" s="197" t="s">
        <v>928</v>
      </c>
    </row>
    <row r="100" s="2" customFormat="1">
      <c r="A100" s="35"/>
      <c r="B100" s="36"/>
      <c r="C100" s="37"/>
      <c r="D100" s="199" t="s">
        <v>157</v>
      </c>
      <c r="E100" s="37"/>
      <c r="F100" s="200" t="s">
        <v>785</v>
      </c>
      <c r="G100" s="37"/>
      <c r="H100" s="37"/>
      <c r="I100" s="201"/>
      <c r="J100" s="201"/>
      <c r="K100" s="37"/>
      <c r="L100" s="37"/>
      <c r="M100" s="41"/>
      <c r="N100" s="202"/>
      <c r="O100" s="203"/>
      <c r="P100" s="81"/>
      <c r="Q100" s="81"/>
      <c r="R100" s="81"/>
      <c r="S100" s="81"/>
      <c r="T100" s="81"/>
      <c r="U100" s="81"/>
      <c r="V100" s="81"/>
      <c r="W100" s="81"/>
      <c r="X100" s="82"/>
      <c r="Y100" s="35"/>
      <c r="Z100" s="35"/>
      <c r="AA100" s="35"/>
      <c r="AB100" s="35"/>
      <c r="AC100" s="35"/>
      <c r="AD100" s="35"/>
      <c r="AE100" s="35"/>
      <c r="AT100" s="14" t="s">
        <v>157</v>
      </c>
      <c r="AU100" s="14" t="s">
        <v>75</v>
      </c>
    </row>
    <row r="101" s="10" customFormat="1">
      <c r="A101" s="10"/>
      <c r="B101" s="214"/>
      <c r="C101" s="215"/>
      <c r="D101" s="216" t="s">
        <v>185</v>
      </c>
      <c r="E101" s="217" t="s">
        <v>20</v>
      </c>
      <c r="F101" s="218" t="s">
        <v>929</v>
      </c>
      <c r="G101" s="215"/>
      <c r="H101" s="219">
        <v>4494</v>
      </c>
      <c r="I101" s="220"/>
      <c r="J101" s="220"/>
      <c r="K101" s="215"/>
      <c r="L101" s="215"/>
      <c r="M101" s="221"/>
      <c r="N101" s="222"/>
      <c r="O101" s="223"/>
      <c r="P101" s="223"/>
      <c r="Q101" s="223"/>
      <c r="R101" s="223"/>
      <c r="S101" s="223"/>
      <c r="T101" s="223"/>
      <c r="U101" s="223"/>
      <c r="V101" s="223"/>
      <c r="W101" s="223"/>
      <c r="X101" s="224"/>
      <c r="Y101" s="10"/>
      <c r="Z101" s="10"/>
      <c r="AA101" s="10"/>
      <c r="AB101" s="10"/>
      <c r="AC101" s="10"/>
      <c r="AD101" s="10"/>
      <c r="AE101" s="10"/>
      <c r="AT101" s="225" t="s">
        <v>185</v>
      </c>
      <c r="AU101" s="225" t="s">
        <v>75</v>
      </c>
      <c r="AV101" s="10" t="s">
        <v>84</v>
      </c>
      <c r="AW101" s="10" t="s">
        <v>5</v>
      </c>
      <c r="AX101" s="10" t="s">
        <v>82</v>
      </c>
      <c r="AY101" s="225" t="s">
        <v>155</v>
      </c>
    </row>
    <row r="102" s="2" customFormat="1" ht="24.15" customHeight="1">
      <c r="A102" s="35"/>
      <c r="B102" s="36"/>
      <c r="C102" s="185" t="s">
        <v>178</v>
      </c>
      <c r="D102" s="185" t="s">
        <v>149</v>
      </c>
      <c r="E102" s="186" t="s">
        <v>369</v>
      </c>
      <c r="F102" s="187" t="s">
        <v>370</v>
      </c>
      <c r="G102" s="188" t="s">
        <v>224</v>
      </c>
      <c r="H102" s="189">
        <v>7190</v>
      </c>
      <c r="I102" s="190"/>
      <c r="J102" s="190"/>
      <c r="K102" s="191">
        <f>ROUND(P102*H102,2)</f>
        <v>0</v>
      </c>
      <c r="L102" s="187" t="s">
        <v>161</v>
      </c>
      <c r="M102" s="41"/>
      <c r="N102" s="192" t="s">
        <v>20</v>
      </c>
      <c r="O102" s="193" t="s">
        <v>44</v>
      </c>
      <c r="P102" s="194">
        <f>I102+J102</f>
        <v>0</v>
      </c>
      <c r="Q102" s="194">
        <f>ROUND(I102*H102,2)</f>
        <v>0</v>
      </c>
      <c r="R102" s="194">
        <f>ROUND(J102*H102,2)</f>
        <v>0</v>
      </c>
      <c r="S102" s="81"/>
      <c r="T102" s="195">
        <f>S102*H102</f>
        <v>0</v>
      </c>
      <c r="U102" s="195">
        <v>0</v>
      </c>
      <c r="V102" s="195">
        <f>U102*H102</f>
        <v>0</v>
      </c>
      <c r="W102" s="195">
        <v>0</v>
      </c>
      <c r="X102" s="196">
        <f>W102*H102</f>
        <v>0</v>
      </c>
      <c r="Y102" s="35"/>
      <c r="Z102" s="35"/>
      <c r="AA102" s="35"/>
      <c r="AB102" s="35"/>
      <c r="AC102" s="35"/>
      <c r="AD102" s="35"/>
      <c r="AE102" s="35"/>
      <c r="AR102" s="197" t="s">
        <v>154</v>
      </c>
      <c r="AT102" s="197" t="s">
        <v>149</v>
      </c>
      <c r="AU102" s="197" t="s">
        <v>75</v>
      </c>
      <c r="AY102" s="14" t="s">
        <v>155</v>
      </c>
      <c r="BE102" s="198">
        <f>IF(O102="základní",K102,0)</f>
        <v>0</v>
      </c>
      <c r="BF102" s="198">
        <f>IF(O102="snížená",K102,0)</f>
        <v>0</v>
      </c>
      <c r="BG102" s="198">
        <f>IF(O102="zákl. přenesená",K102,0)</f>
        <v>0</v>
      </c>
      <c r="BH102" s="198">
        <f>IF(O102="sníž. přenesená",K102,0)</f>
        <v>0</v>
      </c>
      <c r="BI102" s="198">
        <f>IF(O102="nulová",K102,0)</f>
        <v>0</v>
      </c>
      <c r="BJ102" s="14" t="s">
        <v>82</v>
      </c>
      <c r="BK102" s="198">
        <f>ROUND(P102*H102,2)</f>
        <v>0</v>
      </c>
      <c r="BL102" s="14" t="s">
        <v>154</v>
      </c>
      <c r="BM102" s="197" t="s">
        <v>930</v>
      </c>
    </row>
    <row r="103" s="2" customFormat="1">
      <c r="A103" s="35"/>
      <c r="B103" s="36"/>
      <c r="C103" s="37"/>
      <c r="D103" s="199" t="s">
        <v>157</v>
      </c>
      <c r="E103" s="37"/>
      <c r="F103" s="200" t="s">
        <v>372</v>
      </c>
      <c r="G103" s="37"/>
      <c r="H103" s="37"/>
      <c r="I103" s="201"/>
      <c r="J103" s="201"/>
      <c r="K103" s="37"/>
      <c r="L103" s="37"/>
      <c r="M103" s="41"/>
      <c r="N103" s="202"/>
      <c r="O103" s="203"/>
      <c r="P103" s="81"/>
      <c r="Q103" s="81"/>
      <c r="R103" s="81"/>
      <c r="S103" s="81"/>
      <c r="T103" s="81"/>
      <c r="U103" s="81"/>
      <c r="V103" s="81"/>
      <c r="W103" s="81"/>
      <c r="X103" s="82"/>
      <c r="Y103" s="35"/>
      <c r="Z103" s="35"/>
      <c r="AA103" s="35"/>
      <c r="AB103" s="35"/>
      <c r="AC103" s="35"/>
      <c r="AD103" s="35"/>
      <c r="AE103" s="35"/>
      <c r="AT103" s="14" t="s">
        <v>157</v>
      </c>
      <c r="AU103" s="14" t="s">
        <v>75</v>
      </c>
    </row>
    <row r="104" s="10" customFormat="1">
      <c r="A104" s="10"/>
      <c r="B104" s="214"/>
      <c r="C104" s="215"/>
      <c r="D104" s="216" t="s">
        <v>185</v>
      </c>
      <c r="E104" s="217" t="s">
        <v>20</v>
      </c>
      <c r="F104" s="218" t="s">
        <v>931</v>
      </c>
      <c r="G104" s="215"/>
      <c r="H104" s="219">
        <v>7190</v>
      </c>
      <c r="I104" s="220"/>
      <c r="J104" s="220"/>
      <c r="K104" s="215"/>
      <c r="L104" s="215"/>
      <c r="M104" s="221"/>
      <c r="N104" s="222"/>
      <c r="O104" s="223"/>
      <c r="P104" s="223"/>
      <c r="Q104" s="223"/>
      <c r="R104" s="223"/>
      <c r="S104" s="223"/>
      <c r="T104" s="223"/>
      <c r="U104" s="223"/>
      <c r="V104" s="223"/>
      <c r="W104" s="223"/>
      <c r="X104" s="224"/>
      <c r="Y104" s="10"/>
      <c r="Z104" s="10"/>
      <c r="AA104" s="10"/>
      <c r="AB104" s="10"/>
      <c r="AC104" s="10"/>
      <c r="AD104" s="10"/>
      <c r="AE104" s="10"/>
      <c r="AT104" s="225" t="s">
        <v>185</v>
      </c>
      <c r="AU104" s="225" t="s">
        <v>75</v>
      </c>
      <c r="AV104" s="10" t="s">
        <v>84</v>
      </c>
      <c r="AW104" s="10" t="s">
        <v>5</v>
      </c>
      <c r="AX104" s="10" t="s">
        <v>82</v>
      </c>
      <c r="AY104" s="225" t="s">
        <v>155</v>
      </c>
    </row>
    <row r="105" s="2" customFormat="1">
      <c r="A105" s="35"/>
      <c r="B105" s="36"/>
      <c r="C105" s="185" t="s">
        <v>187</v>
      </c>
      <c r="D105" s="185" t="s">
        <v>149</v>
      </c>
      <c r="E105" s="186" t="s">
        <v>319</v>
      </c>
      <c r="F105" s="187" t="s">
        <v>320</v>
      </c>
      <c r="G105" s="188" t="s">
        <v>315</v>
      </c>
      <c r="H105" s="189">
        <v>511.19999999999999</v>
      </c>
      <c r="I105" s="190"/>
      <c r="J105" s="190"/>
      <c r="K105" s="191">
        <f>ROUND(P105*H105,2)</f>
        <v>0</v>
      </c>
      <c r="L105" s="187" t="s">
        <v>161</v>
      </c>
      <c r="M105" s="41"/>
      <c r="N105" s="192" t="s">
        <v>20</v>
      </c>
      <c r="O105" s="193" t="s">
        <v>44</v>
      </c>
      <c r="P105" s="194">
        <f>I105+J105</f>
        <v>0</v>
      </c>
      <c r="Q105" s="194">
        <f>ROUND(I105*H105,2)</f>
        <v>0</v>
      </c>
      <c r="R105" s="194">
        <f>ROUND(J105*H105,2)</f>
        <v>0</v>
      </c>
      <c r="S105" s="81"/>
      <c r="T105" s="195">
        <f>S105*H105</f>
        <v>0</v>
      </c>
      <c r="U105" s="195">
        <v>0</v>
      </c>
      <c r="V105" s="195">
        <f>U105*H105</f>
        <v>0</v>
      </c>
      <c r="W105" s="195">
        <v>0</v>
      </c>
      <c r="X105" s="196">
        <f>W105*H105</f>
        <v>0</v>
      </c>
      <c r="Y105" s="35"/>
      <c r="Z105" s="35"/>
      <c r="AA105" s="35"/>
      <c r="AB105" s="35"/>
      <c r="AC105" s="35"/>
      <c r="AD105" s="35"/>
      <c r="AE105" s="35"/>
      <c r="AR105" s="197" t="s">
        <v>154</v>
      </c>
      <c r="AT105" s="197" t="s">
        <v>149</v>
      </c>
      <c r="AU105" s="197" t="s">
        <v>75</v>
      </c>
      <c r="AY105" s="14" t="s">
        <v>155</v>
      </c>
      <c r="BE105" s="198">
        <f>IF(O105="základní",K105,0)</f>
        <v>0</v>
      </c>
      <c r="BF105" s="198">
        <f>IF(O105="snížená",K105,0)</f>
        <v>0</v>
      </c>
      <c r="BG105" s="198">
        <f>IF(O105="zákl. přenesená",K105,0)</f>
        <v>0</v>
      </c>
      <c r="BH105" s="198">
        <f>IF(O105="sníž. přenesená",K105,0)</f>
        <v>0</v>
      </c>
      <c r="BI105" s="198">
        <f>IF(O105="nulová",K105,0)</f>
        <v>0</v>
      </c>
      <c r="BJ105" s="14" t="s">
        <v>82</v>
      </c>
      <c r="BK105" s="198">
        <f>ROUND(P105*H105,2)</f>
        <v>0</v>
      </c>
      <c r="BL105" s="14" t="s">
        <v>154</v>
      </c>
      <c r="BM105" s="197" t="s">
        <v>932</v>
      </c>
    </row>
    <row r="106" s="2" customFormat="1">
      <c r="A106" s="35"/>
      <c r="B106" s="36"/>
      <c r="C106" s="37"/>
      <c r="D106" s="199" t="s">
        <v>157</v>
      </c>
      <c r="E106" s="37"/>
      <c r="F106" s="200" t="s">
        <v>322</v>
      </c>
      <c r="G106" s="37"/>
      <c r="H106" s="37"/>
      <c r="I106" s="201"/>
      <c r="J106" s="201"/>
      <c r="K106" s="37"/>
      <c r="L106" s="37"/>
      <c r="M106" s="41"/>
      <c r="N106" s="202"/>
      <c r="O106" s="203"/>
      <c r="P106" s="81"/>
      <c r="Q106" s="81"/>
      <c r="R106" s="81"/>
      <c r="S106" s="81"/>
      <c r="T106" s="81"/>
      <c r="U106" s="81"/>
      <c r="V106" s="81"/>
      <c r="W106" s="81"/>
      <c r="X106" s="82"/>
      <c r="Y106" s="35"/>
      <c r="Z106" s="35"/>
      <c r="AA106" s="35"/>
      <c r="AB106" s="35"/>
      <c r="AC106" s="35"/>
      <c r="AD106" s="35"/>
      <c r="AE106" s="35"/>
      <c r="AT106" s="14" t="s">
        <v>157</v>
      </c>
      <c r="AU106" s="14" t="s">
        <v>75</v>
      </c>
    </row>
    <row r="107" s="10" customFormat="1">
      <c r="A107" s="10"/>
      <c r="B107" s="214"/>
      <c r="C107" s="215"/>
      <c r="D107" s="216" t="s">
        <v>185</v>
      </c>
      <c r="E107" s="217" t="s">
        <v>20</v>
      </c>
      <c r="F107" s="218" t="s">
        <v>933</v>
      </c>
      <c r="G107" s="215"/>
      <c r="H107" s="219">
        <v>511.19999999999999</v>
      </c>
      <c r="I107" s="220"/>
      <c r="J107" s="220"/>
      <c r="K107" s="215"/>
      <c r="L107" s="215"/>
      <c r="M107" s="221"/>
      <c r="N107" s="222"/>
      <c r="O107" s="223"/>
      <c r="P107" s="223"/>
      <c r="Q107" s="223"/>
      <c r="R107" s="223"/>
      <c r="S107" s="223"/>
      <c r="T107" s="223"/>
      <c r="U107" s="223"/>
      <c r="V107" s="223"/>
      <c r="W107" s="223"/>
      <c r="X107" s="224"/>
      <c r="Y107" s="10"/>
      <c r="Z107" s="10"/>
      <c r="AA107" s="10"/>
      <c r="AB107" s="10"/>
      <c r="AC107" s="10"/>
      <c r="AD107" s="10"/>
      <c r="AE107" s="10"/>
      <c r="AT107" s="225" t="s">
        <v>185</v>
      </c>
      <c r="AU107" s="225" t="s">
        <v>75</v>
      </c>
      <c r="AV107" s="10" t="s">
        <v>84</v>
      </c>
      <c r="AW107" s="10" t="s">
        <v>5</v>
      </c>
      <c r="AX107" s="10" t="s">
        <v>82</v>
      </c>
      <c r="AY107" s="225" t="s">
        <v>155</v>
      </c>
    </row>
    <row r="108" s="2" customFormat="1">
      <c r="A108" s="35"/>
      <c r="B108" s="36"/>
      <c r="C108" s="185" t="s">
        <v>183</v>
      </c>
      <c r="D108" s="185" t="s">
        <v>149</v>
      </c>
      <c r="E108" s="186" t="s">
        <v>325</v>
      </c>
      <c r="F108" s="187" t="s">
        <v>326</v>
      </c>
      <c r="G108" s="188" t="s">
        <v>315</v>
      </c>
      <c r="H108" s="189">
        <v>511.19999999999999</v>
      </c>
      <c r="I108" s="190"/>
      <c r="J108" s="190"/>
      <c r="K108" s="191">
        <f>ROUND(P108*H108,2)</f>
        <v>0</v>
      </c>
      <c r="L108" s="187" t="s">
        <v>161</v>
      </c>
      <c r="M108" s="41"/>
      <c r="N108" s="192" t="s">
        <v>20</v>
      </c>
      <c r="O108" s="193" t="s">
        <v>44</v>
      </c>
      <c r="P108" s="194">
        <f>I108+J108</f>
        <v>0</v>
      </c>
      <c r="Q108" s="194">
        <f>ROUND(I108*H108,2)</f>
        <v>0</v>
      </c>
      <c r="R108" s="194">
        <f>ROUND(J108*H108,2)</f>
        <v>0</v>
      </c>
      <c r="S108" s="81"/>
      <c r="T108" s="195">
        <f>S108*H108</f>
        <v>0</v>
      </c>
      <c r="U108" s="195">
        <v>0</v>
      </c>
      <c r="V108" s="195">
        <f>U108*H108</f>
        <v>0</v>
      </c>
      <c r="W108" s="195">
        <v>0</v>
      </c>
      <c r="X108" s="196">
        <f>W108*H108</f>
        <v>0</v>
      </c>
      <c r="Y108" s="35"/>
      <c r="Z108" s="35"/>
      <c r="AA108" s="35"/>
      <c r="AB108" s="35"/>
      <c r="AC108" s="35"/>
      <c r="AD108" s="35"/>
      <c r="AE108" s="35"/>
      <c r="AR108" s="197" t="s">
        <v>154</v>
      </c>
      <c r="AT108" s="197" t="s">
        <v>149</v>
      </c>
      <c r="AU108" s="197" t="s">
        <v>75</v>
      </c>
      <c r="AY108" s="14" t="s">
        <v>155</v>
      </c>
      <c r="BE108" s="198">
        <f>IF(O108="základní",K108,0)</f>
        <v>0</v>
      </c>
      <c r="BF108" s="198">
        <f>IF(O108="snížená",K108,0)</f>
        <v>0</v>
      </c>
      <c r="BG108" s="198">
        <f>IF(O108="zákl. přenesená",K108,0)</f>
        <v>0</v>
      </c>
      <c r="BH108" s="198">
        <f>IF(O108="sníž. přenesená",K108,0)</f>
        <v>0</v>
      </c>
      <c r="BI108" s="198">
        <f>IF(O108="nulová",K108,0)</f>
        <v>0</v>
      </c>
      <c r="BJ108" s="14" t="s">
        <v>82</v>
      </c>
      <c r="BK108" s="198">
        <f>ROUND(P108*H108,2)</f>
        <v>0</v>
      </c>
      <c r="BL108" s="14" t="s">
        <v>154</v>
      </c>
      <c r="BM108" s="197" t="s">
        <v>934</v>
      </c>
    </row>
    <row r="109" s="2" customFormat="1">
      <c r="A109" s="35"/>
      <c r="B109" s="36"/>
      <c r="C109" s="37"/>
      <c r="D109" s="199" t="s">
        <v>157</v>
      </c>
      <c r="E109" s="37"/>
      <c r="F109" s="200" t="s">
        <v>328</v>
      </c>
      <c r="G109" s="37"/>
      <c r="H109" s="37"/>
      <c r="I109" s="201"/>
      <c r="J109" s="201"/>
      <c r="K109" s="37"/>
      <c r="L109" s="37"/>
      <c r="M109" s="41"/>
      <c r="N109" s="202"/>
      <c r="O109" s="203"/>
      <c r="P109" s="81"/>
      <c r="Q109" s="81"/>
      <c r="R109" s="81"/>
      <c r="S109" s="81"/>
      <c r="T109" s="81"/>
      <c r="U109" s="81"/>
      <c r="V109" s="81"/>
      <c r="W109" s="81"/>
      <c r="X109" s="82"/>
      <c r="Y109" s="35"/>
      <c r="Z109" s="35"/>
      <c r="AA109" s="35"/>
      <c r="AB109" s="35"/>
      <c r="AC109" s="35"/>
      <c r="AD109" s="35"/>
      <c r="AE109" s="35"/>
      <c r="AT109" s="14" t="s">
        <v>157</v>
      </c>
      <c r="AU109" s="14" t="s">
        <v>75</v>
      </c>
    </row>
    <row r="110" s="2" customFormat="1" ht="24.15" customHeight="1">
      <c r="A110" s="35"/>
      <c r="B110" s="36"/>
      <c r="C110" s="185" t="s">
        <v>199</v>
      </c>
      <c r="D110" s="185" t="s">
        <v>149</v>
      </c>
      <c r="E110" s="186" t="s">
        <v>330</v>
      </c>
      <c r="F110" s="187" t="s">
        <v>331</v>
      </c>
      <c r="G110" s="188" t="s">
        <v>315</v>
      </c>
      <c r="H110" s="189">
        <v>2044.8</v>
      </c>
      <c r="I110" s="190"/>
      <c r="J110" s="190"/>
      <c r="K110" s="191">
        <f>ROUND(P110*H110,2)</f>
        <v>0</v>
      </c>
      <c r="L110" s="187" t="s">
        <v>161</v>
      </c>
      <c r="M110" s="41"/>
      <c r="N110" s="192" t="s">
        <v>20</v>
      </c>
      <c r="O110" s="193" t="s">
        <v>44</v>
      </c>
      <c r="P110" s="194">
        <f>I110+J110</f>
        <v>0</v>
      </c>
      <c r="Q110" s="194">
        <f>ROUND(I110*H110,2)</f>
        <v>0</v>
      </c>
      <c r="R110" s="194">
        <f>ROUND(J110*H110,2)</f>
        <v>0</v>
      </c>
      <c r="S110" s="81"/>
      <c r="T110" s="195">
        <f>S110*H110</f>
        <v>0</v>
      </c>
      <c r="U110" s="195">
        <v>0</v>
      </c>
      <c r="V110" s="195">
        <f>U110*H110</f>
        <v>0</v>
      </c>
      <c r="W110" s="195">
        <v>0</v>
      </c>
      <c r="X110" s="196">
        <f>W110*H110</f>
        <v>0</v>
      </c>
      <c r="Y110" s="35"/>
      <c r="Z110" s="35"/>
      <c r="AA110" s="35"/>
      <c r="AB110" s="35"/>
      <c r="AC110" s="35"/>
      <c r="AD110" s="35"/>
      <c r="AE110" s="35"/>
      <c r="AR110" s="197" t="s">
        <v>154</v>
      </c>
      <c r="AT110" s="197" t="s">
        <v>149</v>
      </c>
      <c r="AU110" s="197" t="s">
        <v>75</v>
      </c>
      <c r="AY110" s="14" t="s">
        <v>155</v>
      </c>
      <c r="BE110" s="198">
        <f>IF(O110="základní",K110,0)</f>
        <v>0</v>
      </c>
      <c r="BF110" s="198">
        <f>IF(O110="snížená",K110,0)</f>
        <v>0</v>
      </c>
      <c r="BG110" s="198">
        <f>IF(O110="zákl. přenesená",K110,0)</f>
        <v>0</v>
      </c>
      <c r="BH110" s="198">
        <f>IF(O110="sníž. přenesená",K110,0)</f>
        <v>0</v>
      </c>
      <c r="BI110" s="198">
        <f>IF(O110="nulová",K110,0)</f>
        <v>0</v>
      </c>
      <c r="BJ110" s="14" t="s">
        <v>82</v>
      </c>
      <c r="BK110" s="198">
        <f>ROUND(P110*H110,2)</f>
        <v>0</v>
      </c>
      <c r="BL110" s="14" t="s">
        <v>154</v>
      </c>
      <c r="BM110" s="197" t="s">
        <v>935</v>
      </c>
    </row>
    <row r="111" s="2" customFormat="1">
      <c r="A111" s="35"/>
      <c r="B111" s="36"/>
      <c r="C111" s="37"/>
      <c r="D111" s="199" t="s">
        <v>157</v>
      </c>
      <c r="E111" s="37"/>
      <c r="F111" s="200" t="s">
        <v>333</v>
      </c>
      <c r="G111" s="37"/>
      <c r="H111" s="37"/>
      <c r="I111" s="201"/>
      <c r="J111" s="201"/>
      <c r="K111" s="37"/>
      <c r="L111" s="37"/>
      <c r="M111" s="41"/>
      <c r="N111" s="202"/>
      <c r="O111" s="203"/>
      <c r="P111" s="81"/>
      <c r="Q111" s="81"/>
      <c r="R111" s="81"/>
      <c r="S111" s="81"/>
      <c r="T111" s="81"/>
      <c r="U111" s="81"/>
      <c r="V111" s="81"/>
      <c r="W111" s="81"/>
      <c r="X111" s="82"/>
      <c r="Y111" s="35"/>
      <c r="Z111" s="35"/>
      <c r="AA111" s="35"/>
      <c r="AB111" s="35"/>
      <c r="AC111" s="35"/>
      <c r="AD111" s="35"/>
      <c r="AE111" s="35"/>
      <c r="AT111" s="14" t="s">
        <v>157</v>
      </c>
      <c r="AU111" s="14" t="s">
        <v>75</v>
      </c>
    </row>
    <row r="112" s="10" customFormat="1">
      <c r="A112" s="10"/>
      <c r="B112" s="214"/>
      <c r="C112" s="215"/>
      <c r="D112" s="216" t="s">
        <v>185</v>
      </c>
      <c r="E112" s="217" t="s">
        <v>20</v>
      </c>
      <c r="F112" s="218" t="s">
        <v>936</v>
      </c>
      <c r="G112" s="215"/>
      <c r="H112" s="219">
        <v>2044.8</v>
      </c>
      <c r="I112" s="220"/>
      <c r="J112" s="220"/>
      <c r="K112" s="215"/>
      <c r="L112" s="215"/>
      <c r="M112" s="221"/>
      <c r="N112" s="241"/>
      <c r="O112" s="242"/>
      <c r="P112" s="242"/>
      <c r="Q112" s="242"/>
      <c r="R112" s="242"/>
      <c r="S112" s="242"/>
      <c r="T112" s="242"/>
      <c r="U112" s="242"/>
      <c r="V112" s="242"/>
      <c r="W112" s="242"/>
      <c r="X112" s="243"/>
      <c r="Y112" s="10"/>
      <c r="Z112" s="10"/>
      <c r="AA112" s="10"/>
      <c r="AB112" s="10"/>
      <c r="AC112" s="10"/>
      <c r="AD112" s="10"/>
      <c r="AE112" s="10"/>
      <c r="AT112" s="225" t="s">
        <v>185</v>
      </c>
      <c r="AU112" s="225" t="s">
        <v>75</v>
      </c>
      <c r="AV112" s="10" t="s">
        <v>84</v>
      </c>
      <c r="AW112" s="10" t="s">
        <v>5</v>
      </c>
      <c r="AX112" s="10" t="s">
        <v>82</v>
      </c>
      <c r="AY112" s="225" t="s">
        <v>155</v>
      </c>
    </row>
    <row r="113" s="2" customFormat="1" ht="6.96" customHeight="1">
      <c r="A113" s="35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41"/>
      <c r="N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</sheetData>
  <sheetProtection sheet="1" autoFilter="0" formatColumns="0" formatRows="0" objects="1" scenarios="1" spinCount="100000" saltValue="UHXGurtp2Gbhr+RPGbUcDyjsX/6n1lnT7dIUhE6qdlZYA7ouVRjudLdSQe7shsA9WcePft87oXE57/qxvUkBrw==" hashValue="G71lUTPukAb/JA1Wns9FWRxEs4GQe2KnPKIgVNjfveOs9tKPDmjk04P8LuMi1kOwArCyLcxFRKt/uCFHn/vaxw==" algorithmName="SHA-512" password="CC35"/>
  <autoFilter ref="C86:L112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5:H75"/>
    <mergeCell ref="E77:H77"/>
    <mergeCell ref="E79:H79"/>
    <mergeCell ref="M2:Z2"/>
  </mergeCells>
  <hyperlinks>
    <hyperlink ref="F89" r:id="rId1" display="https://podminky.urs.cz/item/CS_URS_2025_01/184851256"/>
    <hyperlink ref="F92" r:id="rId2" display="https://podminky.urs.cz/item/CS_URS_2025_01/111151231"/>
    <hyperlink ref="F97" r:id="rId3" display="https://podminky.urs.cz/item/CS_URS_2025_01/184911111"/>
    <hyperlink ref="F100" r:id="rId4" display="https://podminky.urs.cz/item/CS_URS_2025_01/185804214"/>
    <hyperlink ref="F103" r:id="rId5" display="https://podminky.urs.cz/item/CS_URS_2025_01/184808211"/>
    <hyperlink ref="F106" r:id="rId6" display="https://podminky.urs.cz/item/CS_URS_2025_01/185804312"/>
    <hyperlink ref="F109" r:id="rId7" display="https://podminky.urs.cz/item/CS_URS_2025_01/185851121"/>
    <hyperlink ref="F111" r:id="rId8" display="https://podminky.urs.cz/item/CS_URS_2025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116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7"/>
      <c r="AT3" s="14" t="s">
        <v>84</v>
      </c>
    </row>
    <row r="4" s="1" customFormat="1" ht="24.96" customHeight="1">
      <c r="B4" s="17"/>
      <c r="D4" s="139" t="s">
        <v>121</v>
      </c>
      <c r="M4" s="17"/>
      <c r="N4" s="140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41" t="s">
        <v>17</v>
      </c>
      <c r="M6" s="17"/>
    </row>
    <row r="7" s="1" customFormat="1" ht="16.5" customHeight="1">
      <c r="B7" s="17"/>
      <c r="E7" s="142" t="str">
        <f>'Rekapitulace stavby'!K6</f>
        <v xml:space="preserve">Výsadba LBC Žerotín, LBK10 a IP24 v  k.ú. Měnín</v>
      </c>
      <c r="F7" s="141"/>
      <c r="G7" s="141"/>
      <c r="H7" s="141"/>
      <c r="M7" s="17"/>
    </row>
    <row r="8" s="1" customFormat="1" ht="12" customHeight="1">
      <c r="B8" s="17"/>
      <c r="D8" s="141" t="s">
        <v>122</v>
      </c>
      <c r="M8" s="17"/>
    </row>
    <row r="9" s="2" customFormat="1" ht="16.5" customHeight="1">
      <c r="A9" s="35"/>
      <c r="B9" s="41"/>
      <c r="C9" s="35"/>
      <c r="D9" s="35"/>
      <c r="E9" s="142" t="s">
        <v>833</v>
      </c>
      <c r="F9" s="35"/>
      <c r="G9" s="35"/>
      <c r="H9" s="35"/>
      <c r="I9" s="35"/>
      <c r="J9" s="35"/>
      <c r="K9" s="35"/>
      <c r="L9" s="35"/>
      <c r="M9" s="14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1" t="s">
        <v>356</v>
      </c>
      <c r="E10" s="35"/>
      <c r="F10" s="35"/>
      <c r="G10" s="35"/>
      <c r="H10" s="35"/>
      <c r="I10" s="35"/>
      <c r="J10" s="35"/>
      <c r="K10" s="35"/>
      <c r="L10" s="35"/>
      <c r="M10" s="14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4" t="s">
        <v>937</v>
      </c>
      <c r="F11" s="35"/>
      <c r="G11" s="35"/>
      <c r="H11" s="35"/>
      <c r="I11" s="35"/>
      <c r="J11" s="35"/>
      <c r="K11" s="35"/>
      <c r="L11" s="35"/>
      <c r="M11" s="14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14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1" t="s">
        <v>19</v>
      </c>
      <c r="E13" s="35"/>
      <c r="F13" s="132" t="s">
        <v>20</v>
      </c>
      <c r="G13" s="35"/>
      <c r="H13" s="35"/>
      <c r="I13" s="141" t="s">
        <v>21</v>
      </c>
      <c r="J13" s="132" t="s">
        <v>20</v>
      </c>
      <c r="K13" s="35"/>
      <c r="L13" s="35"/>
      <c r="M13" s="14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1" t="s">
        <v>22</v>
      </c>
      <c r="E14" s="35"/>
      <c r="F14" s="132" t="s">
        <v>23</v>
      </c>
      <c r="G14" s="35"/>
      <c r="H14" s="35"/>
      <c r="I14" s="141" t="s">
        <v>24</v>
      </c>
      <c r="J14" s="145" t="str">
        <f>'Rekapitulace stavby'!AN8</f>
        <v>8. 7. 2025</v>
      </c>
      <c r="K14" s="35"/>
      <c r="L14" s="35"/>
      <c r="M14" s="14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14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1" t="s">
        <v>26</v>
      </c>
      <c r="E16" s="35"/>
      <c r="F16" s="35"/>
      <c r="G16" s="35"/>
      <c r="H16" s="35"/>
      <c r="I16" s="141" t="s">
        <v>27</v>
      </c>
      <c r="J16" s="132" t="s">
        <v>28</v>
      </c>
      <c r="K16" s="35"/>
      <c r="L16" s="35"/>
      <c r="M16" s="14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2" t="s">
        <v>29</v>
      </c>
      <c r="F17" s="35"/>
      <c r="G17" s="35"/>
      <c r="H17" s="35"/>
      <c r="I17" s="141" t="s">
        <v>30</v>
      </c>
      <c r="J17" s="132" t="s">
        <v>20</v>
      </c>
      <c r="K17" s="35"/>
      <c r="L17" s="35"/>
      <c r="M17" s="14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14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1" t="s">
        <v>31</v>
      </c>
      <c r="E19" s="35"/>
      <c r="F19" s="35"/>
      <c r="G19" s="35"/>
      <c r="H19" s="35"/>
      <c r="I19" s="141" t="s">
        <v>27</v>
      </c>
      <c r="J19" s="30" t="str">
        <f>'Rekapitulace stavby'!AN13</f>
        <v>Vyplň údaj</v>
      </c>
      <c r="K19" s="35"/>
      <c r="L19" s="35"/>
      <c r="M19" s="14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2"/>
      <c r="G20" s="132"/>
      <c r="H20" s="132"/>
      <c r="I20" s="141" t="s">
        <v>30</v>
      </c>
      <c r="J20" s="30" t="str">
        <f>'Rekapitulace stavby'!AN14</f>
        <v>Vyplň údaj</v>
      </c>
      <c r="K20" s="35"/>
      <c r="L20" s="35"/>
      <c r="M20" s="14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14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1" t="s">
        <v>33</v>
      </c>
      <c r="E22" s="35"/>
      <c r="F22" s="35"/>
      <c r="G22" s="35"/>
      <c r="H22" s="35"/>
      <c r="I22" s="141" t="s">
        <v>27</v>
      </c>
      <c r="J22" s="132" t="s">
        <v>34</v>
      </c>
      <c r="K22" s="35"/>
      <c r="L22" s="35"/>
      <c r="M22" s="14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2" t="s">
        <v>35</v>
      </c>
      <c r="F23" s="35"/>
      <c r="G23" s="35"/>
      <c r="H23" s="35"/>
      <c r="I23" s="141" t="s">
        <v>30</v>
      </c>
      <c r="J23" s="132" t="s">
        <v>20</v>
      </c>
      <c r="K23" s="35"/>
      <c r="L23" s="35"/>
      <c r="M23" s="14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14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1" t="s">
        <v>36</v>
      </c>
      <c r="E25" s="35"/>
      <c r="F25" s="35"/>
      <c r="G25" s="35"/>
      <c r="H25" s="35"/>
      <c r="I25" s="141" t="s">
        <v>27</v>
      </c>
      <c r="J25" s="132" t="s">
        <v>34</v>
      </c>
      <c r="K25" s="35"/>
      <c r="L25" s="35"/>
      <c r="M25" s="14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2" t="s">
        <v>35</v>
      </c>
      <c r="F26" s="35"/>
      <c r="G26" s="35"/>
      <c r="H26" s="35"/>
      <c r="I26" s="141" t="s">
        <v>30</v>
      </c>
      <c r="J26" s="132" t="s">
        <v>20</v>
      </c>
      <c r="K26" s="35"/>
      <c r="L26" s="35"/>
      <c r="M26" s="14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14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1" t="s">
        <v>37</v>
      </c>
      <c r="E28" s="35"/>
      <c r="F28" s="35"/>
      <c r="G28" s="35"/>
      <c r="H28" s="35"/>
      <c r="I28" s="35"/>
      <c r="J28" s="35"/>
      <c r="K28" s="35"/>
      <c r="L28" s="35"/>
      <c r="M28" s="14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6"/>
      <c r="B29" s="147"/>
      <c r="C29" s="146"/>
      <c r="D29" s="146"/>
      <c r="E29" s="148" t="s">
        <v>20</v>
      </c>
      <c r="F29" s="148"/>
      <c r="G29" s="148"/>
      <c r="H29" s="148"/>
      <c r="I29" s="146"/>
      <c r="J29" s="146"/>
      <c r="K29" s="146"/>
      <c r="L29" s="146"/>
      <c r="M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14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0"/>
      <c r="E31" s="150"/>
      <c r="F31" s="150"/>
      <c r="G31" s="150"/>
      <c r="H31" s="150"/>
      <c r="I31" s="150"/>
      <c r="J31" s="150"/>
      <c r="K31" s="150"/>
      <c r="L31" s="150"/>
      <c r="M31" s="14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>
      <c r="A32" s="35"/>
      <c r="B32" s="41"/>
      <c r="C32" s="35"/>
      <c r="D32" s="35"/>
      <c r="E32" s="141" t="s">
        <v>124</v>
      </c>
      <c r="F32" s="35"/>
      <c r="G32" s="35"/>
      <c r="H32" s="35"/>
      <c r="I32" s="35"/>
      <c r="J32" s="35"/>
      <c r="K32" s="151">
        <f>I65</f>
        <v>0</v>
      </c>
      <c r="L32" s="35"/>
      <c r="M32" s="14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>
      <c r="A33" s="35"/>
      <c r="B33" s="41"/>
      <c r="C33" s="35"/>
      <c r="D33" s="35"/>
      <c r="E33" s="141" t="s">
        <v>125</v>
      </c>
      <c r="F33" s="35"/>
      <c r="G33" s="35"/>
      <c r="H33" s="35"/>
      <c r="I33" s="35"/>
      <c r="J33" s="35"/>
      <c r="K33" s="151">
        <f>J65</f>
        <v>0</v>
      </c>
      <c r="L33" s="35"/>
      <c r="M33" s="14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2" t="s">
        <v>39</v>
      </c>
      <c r="E34" s="35"/>
      <c r="F34" s="35"/>
      <c r="G34" s="35"/>
      <c r="H34" s="35"/>
      <c r="I34" s="35"/>
      <c r="J34" s="35"/>
      <c r="K34" s="153">
        <f>ROUND(K87, 2)</f>
        <v>0</v>
      </c>
      <c r="L34" s="35"/>
      <c r="M34" s="14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0"/>
      <c r="E35" s="150"/>
      <c r="F35" s="150"/>
      <c r="G35" s="150"/>
      <c r="H35" s="150"/>
      <c r="I35" s="150"/>
      <c r="J35" s="150"/>
      <c r="K35" s="150"/>
      <c r="L35" s="150"/>
      <c r="M35" s="14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54" t="s">
        <v>41</v>
      </c>
      <c r="G36" s="35"/>
      <c r="H36" s="35"/>
      <c r="I36" s="154" t="s">
        <v>40</v>
      </c>
      <c r="J36" s="35"/>
      <c r="K36" s="154" t="s">
        <v>42</v>
      </c>
      <c r="L36" s="35"/>
      <c r="M36" s="14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5" t="s">
        <v>43</v>
      </c>
      <c r="E37" s="141" t="s">
        <v>44</v>
      </c>
      <c r="F37" s="151">
        <f>ROUND((SUM(BE87:BE109)),  2)</f>
        <v>0</v>
      </c>
      <c r="G37" s="35"/>
      <c r="H37" s="35"/>
      <c r="I37" s="156">
        <v>0.20999999999999999</v>
      </c>
      <c r="J37" s="35"/>
      <c r="K37" s="151">
        <f>ROUND(((SUM(BE87:BE109))*I37),  2)</f>
        <v>0</v>
      </c>
      <c r="L37" s="35"/>
      <c r="M37" s="14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1" t="s">
        <v>45</v>
      </c>
      <c r="F38" s="151">
        <f>ROUND((SUM(BF87:BF109)),  2)</f>
        <v>0</v>
      </c>
      <c r="G38" s="35"/>
      <c r="H38" s="35"/>
      <c r="I38" s="156">
        <v>0.14999999999999999</v>
      </c>
      <c r="J38" s="35"/>
      <c r="K38" s="151">
        <f>ROUND(((SUM(BF87:BF109))*I38),  2)</f>
        <v>0</v>
      </c>
      <c r="L38" s="35"/>
      <c r="M38" s="14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1" t="s">
        <v>46</v>
      </c>
      <c r="F39" s="151">
        <f>ROUND((SUM(BG87:BG109)),  2)</f>
        <v>0</v>
      </c>
      <c r="G39" s="35"/>
      <c r="H39" s="35"/>
      <c r="I39" s="156">
        <v>0.20999999999999999</v>
      </c>
      <c r="J39" s="35"/>
      <c r="K39" s="151">
        <f>0</f>
        <v>0</v>
      </c>
      <c r="L39" s="35"/>
      <c r="M39" s="14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1" t="s">
        <v>47</v>
      </c>
      <c r="F40" s="151">
        <f>ROUND((SUM(BH87:BH109)),  2)</f>
        <v>0</v>
      </c>
      <c r="G40" s="35"/>
      <c r="H40" s="35"/>
      <c r="I40" s="156">
        <v>0.14999999999999999</v>
      </c>
      <c r="J40" s="35"/>
      <c r="K40" s="151">
        <f>0</f>
        <v>0</v>
      </c>
      <c r="L40" s="35"/>
      <c r="M40" s="14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1" t="s">
        <v>48</v>
      </c>
      <c r="F41" s="151">
        <f>ROUND((SUM(BI87:BI109)),  2)</f>
        <v>0</v>
      </c>
      <c r="G41" s="35"/>
      <c r="H41" s="35"/>
      <c r="I41" s="156">
        <v>0</v>
      </c>
      <c r="J41" s="35"/>
      <c r="K41" s="151">
        <f>0</f>
        <v>0</v>
      </c>
      <c r="L41" s="35"/>
      <c r="M41" s="14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14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59"/>
      <c r="J43" s="159"/>
      <c r="K43" s="162">
        <f>SUM(K34:K41)</f>
        <v>0</v>
      </c>
      <c r="L43" s="163"/>
      <c r="M43" s="143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4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hidden="1" s="2" customFormat="1" ht="6.96" customHeight="1">
      <c r="A48" s="35"/>
      <c r="B48" s="166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4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24.96" customHeight="1">
      <c r="A49" s="35"/>
      <c r="B49" s="36"/>
      <c r="C49" s="20" t="s">
        <v>126</v>
      </c>
      <c r="D49" s="37"/>
      <c r="E49" s="37"/>
      <c r="F49" s="37"/>
      <c r="G49" s="37"/>
      <c r="H49" s="37"/>
      <c r="I49" s="37"/>
      <c r="J49" s="37"/>
      <c r="K49" s="37"/>
      <c r="L49" s="37"/>
      <c r="M49" s="14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6.96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14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12" customHeight="1">
      <c r="A51" s="35"/>
      <c r="B51" s="36"/>
      <c r="C51" s="29" t="s">
        <v>17</v>
      </c>
      <c r="D51" s="37"/>
      <c r="E51" s="37"/>
      <c r="F51" s="37"/>
      <c r="G51" s="37"/>
      <c r="H51" s="37"/>
      <c r="I51" s="37"/>
      <c r="J51" s="37"/>
      <c r="K51" s="37"/>
      <c r="L51" s="37"/>
      <c r="M51" s="14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6.5" customHeight="1">
      <c r="A52" s="35"/>
      <c r="B52" s="36"/>
      <c r="C52" s="37"/>
      <c r="D52" s="37"/>
      <c r="E52" s="168" t="str">
        <f>E7</f>
        <v xml:space="preserve">Výsadba LBC Žerotín, LBK10 a IP24 v  k.ú. Měnín</v>
      </c>
      <c r="F52" s="29"/>
      <c r="G52" s="29"/>
      <c r="H52" s="29"/>
      <c r="I52" s="37"/>
      <c r="J52" s="37"/>
      <c r="K52" s="37"/>
      <c r="L52" s="37"/>
      <c r="M52" s="14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1" customFormat="1" ht="12" customHeight="1">
      <c r="B53" s="18"/>
      <c r="C53" s="29" t="s">
        <v>122</v>
      </c>
      <c r="D53" s="19"/>
      <c r="E53" s="19"/>
      <c r="F53" s="19"/>
      <c r="G53" s="19"/>
      <c r="H53" s="19"/>
      <c r="I53" s="19"/>
      <c r="J53" s="19"/>
      <c r="K53" s="19"/>
      <c r="L53" s="19"/>
      <c r="M53" s="17"/>
    </row>
    <row r="54" hidden="1" s="2" customFormat="1" ht="16.5" customHeight="1">
      <c r="A54" s="35"/>
      <c r="B54" s="36"/>
      <c r="C54" s="37"/>
      <c r="D54" s="37"/>
      <c r="E54" s="168" t="s">
        <v>833</v>
      </c>
      <c r="F54" s="37"/>
      <c r="G54" s="37"/>
      <c r="H54" s="37"/>
      <c r="I54" s="37"/>
      <c r="J54" s="37"/>
      <c r="K54" s="37"/>
      <c r="L54" s="37"/>
      <c r="M54" s="14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2" customHeight="1">
      <c r="A55" s="35"/>
      <c r="B55" s="36"/>
      <c r="C55" s="29" t="s">
        <v>356</v>
      </c>
      <c r="D55" s="37"/>
      <c r="E55" s="37"/>
      <c r="F55" s="37"/>
      <c r="G55" s="37"/>
      <c r="H55" s="37"/>
      <c r="I55" s="37"/>
      <c r="J55" s="37"/>
      <c r="K55" s="37"/>
      <c r="L55" s="37"/>
      <c r="M55" s="14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6.5" customHeight="1">
      <c r="A56" s="35"/>
      <c r="B56" s="36"/>
      <c r="C56" s="37"/>
      <c r="D56" s="37"/>
      <c r="E56" s="66" t="str">
        <f>E11</f>
        <v>SO-042 - 2. rok pěstební péče</v>
      </c>
      <c r="F56" s="37"/>
      <c r="G56" s="37"/>
      <c r="H56" s="37"/>
      <c r="I56" s="37"/>
      <c r="J56" s="37"/>
      <c r="K56" s="37"/>
      <c r="L56" s="37"/>
      <c r="M56" s="14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14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2" customHeight="1">
      <c r="A58" s="35"/>
      <c r="B58" s="36"/>
      <c r="C58" s="29" t="s">
        <v>22</v>
      </c>
      <c r="D58" s="37"/>
      <c r="E58" s="37"/>
      <c r="F58" s="24" t="str">
        <f>F14</f>
        <v>k.ú. Měnín</v>
      </c>
      <c r="G58" s="37"/>
      <c r="H58" s="37"/>
      <c r="I58" s="29" t="s">
        <v>24</v>
      </c>
      <c r="J58" s="69" t="str">
        <f>IF(J14="","",J14)</f>
        <v>8. 7. 2025</v>
      </c>
      <c r="K58" s="37"/>
      <c r="L58" s="37"/>
      <c r="M58" s="14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6.96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14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25.65" customHeight="1">
      <c r="A60" s="35"/>
      <c r="B60" s="36"/>
      <c r="C60" s="29" t="s">
        <v>26</v>
      </c>
      <c r="D60" s="37"/>
      <c r="E60" s="37"/>
      <c r="F60" s="24" t="str">
        <f>E17</f>
        <v>ČR-Státní pozemkový úřad</v>
      </c>
      <c r="G60" s="37"/>
      <c r="H60" s="37"/>
      <c r="I60" s="29" t="s">
        <v>33</v>
      </c>
      <c r="J60" s="33" t="str">
        <f>E23</f>
        <v>Agroprojekt PSO s.r.o.</v>
      </c>
      <c r="K60" s="37"/>
      <c r="L60" s="37"/>
      <c r="M60" s="143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5.65" customHeight="1">
      <c r="A61" s="35"/>
      <c r="B61" s="36"/>
      <c r="C61" s="29" t="s">
        <v>31</v>
      </c>
      <c r="D61" s="37"/>
      <c r="E61" s="37"/>
      <c r="F61" s="24" t="str">
        <f>IF(E20="","",E20)</f>
        <v>Vyplň údaj</v>
      </c>
      <c r="G61" s="37"/>
      <c r="H61" s="37"/>
      <c r="I61" s="29" t="s">
        <v>36</v>
      </c>
      <c r="J61" s="33" t="str">
        <f>E26</f>
        <v>Agroprojekt PSO s.r.o.</v>
      </c>
      <c r="K61" s="37"/>
      <c r="L61" s="37"/>
      <c r="M61" s="14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14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9.28" customHeight="1">
      <c r="A63" s="35"/>
      <c r="B63" s="36"/>
      <c r="C63" s="169" t="s">
        <v>127</v>
      </c>
      <c r="D63" s="170"/>
      <c r="E63" s="170"/>
      <c r="F63" s="170"/>
      <c r="G63" s="170"/>
      <c r="H63" s="170"/>
      <c r="I63" s="171" t="s">
        <v>128</v>
      </c>
      <c r="J63" s="171" t="s">
        <v>129</v>
      </c>
      <c r="K63" s="171" t="s">
        <v>130</v>
      </c>
      <c r="L63" s="170"/>
      <c r="M63" s="143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 s="2" customFormat="1" ht="10.32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143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 s="2" customFormat="1" ht="22.8" customHeight="1">
      <c r="A65" s="35"/>
      <c r="B65" s="36"/>
      <c r="C65" s="172" t="s">
        <v>73</v>
      </c>
      <c r="D65" s="37"/>
      <c r="E65" s="37"/>
      <c r="F65" s="37"/>
      <c r="G65" s="37"/>
      <c r="H65" s="37"/>
      <c r="I65" s="99">
        <f>Q87</f>
        <v>0</v>
      </c>
      <c r="J65" s="99">
        <f>R87</f>
        <v>0</v>
      </c>
      <c r="K65" s="99">
        <f>K87</f>
        <v>0</v>
      </c>
      <c r="L65" s="37"/>
      <c r="M65" s="14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U65" s="14" t="s">
        <v>131</v>
      </c>
    </row>
    <row r="66" hidden="1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143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143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/>
    <row r="69" hidden="1"/>
    <row r="70" hidden="1"/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143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132</v>
      </c>
      <c r="D72" s="37"/>
      <c r="E72" s="37"/>
      <c r="F72" s="37"/>
      <c r="G72" s="37"/>
      <c r="H72" s="37"/>
      <c r="I72" s="37"/>
      <c r="J72" s="37"/>
      <c r="K72" s="37"/>
      <c r="L72" s="37"/>
      <c r="M72" s="143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14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17</v>
      </c>
      <c r="D74" s="37"/>
      <c r="E74" s="37"/>
      <c r="F74" s="37"/>
      <c r="G74" s="37"/>
      <c r="H74" s="37"/>
      <c r="I74" s="37"/>
      <c r="J74" s="37"/>
      <c r="K74" s="37"/>
      <c r="L74" s="37"/>
      <c r="M74" s="14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168" t="str">
        <f>E7</f>
        <v xml:space="preserve">Výsadba LBC Žerotín, LBK10 a IP24 v  k.ú. Měnín</v>
      </c>
      <c r="F75" s="29"/>
      <c r="G75" s="29"/>
      <c r="H75" s="29"/>
      <c r="I75" s="37"/>
      <c r="J75" s="37"/>
      <c r="K75" s="37"/>
      <c r="L75" s="37"/>
      <c r="M75" s="14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1" customFormat="1" ht="12" customHeight="1">
      <c r="B76" s="18"/>
      <c r="C76" s="29" t="s">
        <v>122</v>
      </c>
      <c r="D76" s="19"/>
      <c r="E76" s="19"/>
      <c r="F76" s="19"/>
      <c r="G76" s="19"/>
      <c r="H76" s="19"/>
      <c r="I76" s="19"/>
      <c r="J76" s="19"/>
      <c r="K76" s="19"/>
      <c r="L76" s="19"/>
      <c r="M76" s="17"/>
    </row>
    <row r="77" s="2" customFormat="1" ht="16.5" customHeight="1">
      <c r="A77" s="35"/>
      <c r="B77" s="36"/>
      <c r="C77" s="37"/>
      <c r="D77" s="37"/>
      <c r="E77" s="168" t="s">
        <v>833</v>
      </c>
      <c r="F77" s="37"/>
      <c r="G77" s="37"/>
      <c r="H77" s="37"/>
      <c r="I77" s="37"/>
      <c r="J77" s="37"/>
      <c r="K77" s="37"/>
      <c r="L77" s="37"/>
      <c r="M77" s="14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356</v>
      </c>
      <c r="D78" s="37"/>
      <c r="E78" s="37"/>
      <c r="F78" s="37"/>
      <c r="G78" s="37"/>
      <c r="H78" s="37"/>
      <c r="I78" s="37"/>
      <c r="J78" s="37"/>
      <c r="K78" s="37"/>
      <c r="L78" s="37"/>
      <c r="M78" s="14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6.5" customHeight="1">
      <c r="A79" s="35"/>
      <c r="B79" s="36"/>
      <c r="C79" s="37"/>
      <c r="D79" s="37"/>
      <c r="E79" s="66" t="str">
        <f>E11</f>
        <v>SO-042 - 2. rok pěstební péče</v>
      </c>
      <c r="F79" s="37"/>
      <c r="G79" s="37"/>
      <c r="H79" s="37"/>
      <c r="I79" s="37"/>
      <c r="J79" s="37"/>
      <c r="K79" s="37"/>
      <c r="L79" s="37"/>
      <c r="M79" s="14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143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2" customHeight="1">
      <c r="A81" s="35"/>
      <c r="B81" s="36"/>
      <c r="C81" s="29" t="s">
        <v>22</v>
      </c>
      <c r="D81" s="37"/>
      <c r="E81" s="37"/>
      <c r="F81" s="24" t="str">
        <f>F14</f>
        <v>k.ú. Měnín</v>
      </c>
      <c r="G81" s="37"/>
      <c r="H81" s="37"/>
      <c r="I81" s="29" t="s">
        <v>24</v>
      </c>
      <c r="J81" s="69" t="str">
        <f>IF(J14="","",J14)</f>
        <v>8. 7. 2025</v>
      </c>
      <c r="K81" s="37"/>
      <c r="L81" s="37"/>
      <c r="M81" s="14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6.96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14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25.65" customHeight="1">
      <c r="A83" s="35"/>
      <c r="B83" s="36"/>
      <c r="C83" s="29" t="s">
        <v>26</v>
      </c>
      <c r="D83" s="37"/>
      <c r="E83" s="37"/>
      <c r="F83" s="24" t="str">
        <f>E17</f>
        <v>ČR-Státní pozemkový úřad</v>
      </c>
      <c r="G83" s="37"/>
      <c r="H83" s="37"/>
      <c r="I83" s="29" t="s">
        <v>33</v>
      </c>
      <c r="J83" s="33" t="str">
        <f>E23</f>
        <v>Agroprojekt PSO s.r.o.</v>
      </c>
      <c r="K83" s="37"/>
      <c r="L83" s="37"/>
      <c r="M83" s="14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25.65" customHeight="1">
      <c r="A84" s="35"/>
      <c r="B84" s="36"/>
      <c r="C84" s="29" t="s">
        <v>31</v>
      </c>
      <c r="D84" s="37"/>
      <c r="E84" s="37"/>
      <c r="F84" s="24" t="str">
        <f>IF(E20="","",E20)</f>
        <v>Vyplň údaj</v>
      </c>
      <c r="G84" s="37"/>
      <c r="H84" s="37"/>
      <c r="I84" s="29" t="s">
        <v>36</v>
      </c>
      <c r="J84" s="33" t="str">
        <f>E26</f>
        <v>Agroprojekt PSO s.r.o.</v>
      </c>
      <c r="K84" s="37"/>
      <c r="L84" s="37"/>
      <c r="M84" s="14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0.32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14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9" customFormat="1" ht="29.28" customHeight="1">
      <c r="A86" s="173"/>
      <c r="B86" s="174"/>
      <c r="C86" s="175" t="s">
        <v>133</v>
      </c>
      <c r="D86" s="176" t="s">
        <v>58</v>
      </c>
      <c r="E86" s="176" t="s">
        <v>54</v>
      </c>
      <c r="F86" s="176" t="s">
        <v>55</v>
      </c>
      <c r="G86" s="176" t="s">
        <v>134</v>
      </c>
      <c r="H86" s="176" t="s">
        <v>135</v>
      </c>
      <c r="I86" s="176" t="s">
        <v>136</v>
      </c>
      <c r="J86" s="176" t="s">
        <v>137</v>
      </c>
      <c r="K86" s="176" t="s">
        <v>130</v>
      </c>
      <c r="L86" s="177" t="s">
        <v>138</v>
      </c>
      <c r="M86" s="178"/>
      <c r="N86" s="89" t="s">
        <v>20</v>
      </c>
      <c r="O86" s="90" t="s">
        <v>43</v>
      </c>
      <c r="P86" s="90" t="s">
        <v>139</v>
      </c>
      <c r="Q86" s="90" t="s">
        <v>140</v>
      </c>
      <c r="R86" s="90" t="s">
        <v>141</v>
      </c>
      <c r="S86" s="90" t="s">
        <v>142</v>
      </c>
      <c r="T86" s="90" t="s">
        <v>143</v>
      </c>
      <c r="U86" s="90" t="s">
        <v>144</v>
      </c>
      <c r="V86" s="90" t="s">
        <v>145</v>
      </c>
      <c r="W86" s="90" t="s">
        <v>146</v>
      </c>
      <c r="X86" s="91" t="s">
        <v>147</v>
      </c>
      <c r="Y86" s="173"/>
      <c r="Z86" s="173"/>
      <c r="AA86" s="173"/>
      <c r="AB86" s="173"/>
      <c r="AC86" s="173"/>
      <c r="AD86" s="173"/>
      <c r="AE86" s="173"/>
    </row>
    <row r="87" s="2" customFormat="1" ht="22.8" customHeight="1">
      <c r="A87" s="35"/>
      <c r="B87" s="36"/>
      <c r="C87" s="96" t="s">
        <v>148</v>
      </c>
      <c r="D87" s="37"/>
      <c r="E87" s="37"/>
      <c r="F87" s="37"/>
      <c r="G87" s="37"/>
      <c r="H87" s="37"/>
      <c r="I87" s="37"/>
      <c r="J87" s="37"/>
      <c r="K87" s="179">
        <f>BK87</f>
        <v>0</v>
      </c>
      <c r="L87" s="37"/>
      <c r="M87" s="41"/>
      <c r="N87" s="92"/>
      <c r="O87" s="180"/>
      <c r="P87" s="93"/>
      <c r="Q87" s="181">
        <f>SUM(Q88:Q109)</f>
        <v>0</v>
      </c>
      <c r="R87" s="181">
        <f>SUM(R88:R109)</f>
        <v>0</v>
      </c>
      <c r="S87" s="93"/>
      <c r="T87" s="182">
        <f>SUM(T88:T109)</f>
        <v>0</v>
      </c>
      <c r="U87" s="93"/>
      <c r="V87" s="182">
        <f>SUM(V88:V109)</f>
        <v>0.017980000000000003</v>
      </c>
      <c r="W87" s="93"/>
      <c r="X87" s="183">
        <f>SUM(X88:X109)</f>
        <v>0</v>
      </c>
      <c r="Y87" s="35"/>
      <c r="Z87" s="35"/>
      <c r="AA87" s="35"/>
      <c r="AB87" s="35"/>
      <c r="AC87" s="35"/>
      <c r="AD87" s="35"/>
      <c r="AE87" s="35"/>
      <c r="AT87" s="14" t="s">
        <v>74</v>
      </c>
      <c r="AU87" s="14" t="s">
        <v>131</v>
      </c>
      <c r="BK87" s="184">
        <f>SUM(BK88:BK109)</f>
        <v>0</v>
      </c>
    </row>
    <row r="88" s="2" customFormat="1" ht="24.15" customHeight="1">
      <c r="A88" s="35"/>
      <c r="B88" s="36"/>
      <c r="C88" s="185" t="s">
        <v>82</v>
      </c>
      <c r="D88" s="185" t="s">
        <v>149</v>
      </c>
      <c r="E88" s="186" t="s">
        <v>358</v>
      </c>
      <c r="F88" s="187" t="s">
        <v>359</v>
      </c>
      <c r="G88" s="188" t="s">
        <v>360</v>
      </c>
      <c r="H88" s="189">
        <v>3.952</v>
      </c>
      <c r="I88" s="190"/>
      <c r="J88" s="190"/>
      <c r="K88" s="191">
        <f>ROUND(P88*H88,2)</f>
        <v>0</v>
      </c>
      <c r="L88" s="187" t="s">
        <v>161</v>
      </c>
      <c r="M88" s="41"/>
      <c r="N88" s="192" t="s">
        <v>20</v>
      </c>
      <c r="O88" s="193" t="s">
        <v>44</v>
      </c>
      <c r="P88" s="194">
        <f>I88+J88</f>
        <v>0</v>
      </c>
      <c r="Q88" s="194">
        <f>ROUND(I88*H88,2)</f>
        <v>0</v>
      </c>
      <c r="R88" s="194">
        <f>ROUND(J88*H88,2)</f>
        <v>0</v>
      </c>
      <c r="S88" s="81"/>
      <c r="T88" s="195">
        <f>S88*H88</f>
        <v>0</v>
      </c>
      <c r="U88" s="195">
        <v>0</v>
      </c>
      <c r="V88" s="195">
        <f>U88*H88</f>
        <v>0</v>
      </c>
      <c r="W88" s="195">
        <v>0</v>
      </c>
      <c r="X88" s="196">
        <f>W88*H88</f>
        <v>0</v>
      </c>
      <c r="Y88" s="35"/>
      <c r="Z88" s="35"/>
      <c r="AA88" s="35"/>
      <c r="AB88" s="35"/>
      <c r="AC88" s="35"/>
      <c r="AD88" s="35"/>
      <c r="AE88" s="35"/>
      <c r="AR88" s="197" t="s">
        <v>154</v>
      </c>
      <c r="AT88" s="197" t="s">
        <v>149</v>
      </c>
      <c r="AU88" s="197" t="s">
        <v>75</v>
      </c>
      <c r="AY88" s="14" t="s">
        <v>155</v>
      </c>
      <c r="BE88" s="198">
        <f>IF(O88="základní",K88,0)</f>
        <v>0</v>
      </c>
      <c r="BF88" s="198">
        <f>IF(O88="snížená",K88,0)</f>
        <v>0</v>
      </c>
      <c r="BG88" s="198">
        <f>IF(O88="zákl. přenesená",K88,0)</f>
        <v>0</v>
      </c>
      <c r="BH88" s="198">
        <f>IF(O88="sníž. přenesená",K88,0)</f>
        <v>0</v>
      </c>
      <c r="BI88" s="198">
        <f>IF(O88="nulová",K88,0)</f>
        <v>0</v>
      </c>
      <c r="BJ88" s="14" t="s">
        <v>82</v>
      </c>
      <c r="BK88" s="198">
        <f>ROUND(P88*H88,2)</f>
        <v>0</v>
      </c>
      <c r="BL88" s="14" t="s">
        <v>154</v>
      </c>
      <c r="BM88" s="197" t="s">
        <v>938</v>
      </c>
    </row>
    <row r="89" s="2" customFormat="1">
      <c r="A89" s="35"/>
      <c r="B89" s="36"/>
      <c r="C89" s="37"/>
      <c r="D89" s="199" t="s">
        <v>157</v>
      </c>
      <c r="E89" s="37"/>
      <c r="F89" s="200" t="s">
        <v>362</v>
      </c>
      <c r="G89" s="37"/>
      <c r="H89" s="37"/>
      <c r="I89" s="201"/>
      <c r="J89" s="201"/>
      <c r="K89" s="37"/>
      <c r="L89" s="37"/>
      <c r="M89" s="41"/>
      <c r="N89" s="202"/>
      <c r="O89" s="203"/>
      <c r="P89" s="81"/>
      <c r="Q89" s="81"/>
      <c r="R89" s="81"/>
      <c r="S89" s="81"/>
      <c r="T89" s="81"/>
      <c r="U89" s="81"/>
      <c r="V89" s="81"/>
      <c r="W89" s="81"/>
      <c r="X89" s="82"/>
      <c r="Y89" s="35"/>
      <c r="Z89" s="35"/>
      <c r="AA89" s="35"/>
      <c r="AB89" s="35"/>
      <c r="AC89" s="35"/>
      <c r="AD89" s="35"/>
      <c r="AE89" s="35"/>
      <c r="AT89" s="14" t="s">
        <v>157</v>
      </c>
      <c r="AU89" s="14" t="s">
        <v>75</v>
      </c>
    </row>
    <row r="90" s="10" customFormat="1">
      <c r="A90" s="10"/>
      <c r="B90" s="214"/>
      <c r="C90" s="215"/>
      <c r="D90" s="216" t="s">
        <v>185</v>
      </c>
      <c r="E90" s="217" t="s">
        <v>20</v>
      </c>
      <c r="F90" s="218" t="s">
        <v>939</v>
      </c>
      <c r="G90" s="215"/>
      <c r="H90" s="219">
        <v>3.952</v>
      </c>
      <c r="I90" s="220"/>
      <c r="J90" s="220"/>
      <c r="K90" s="215"/>
      <c r="L90" s="215"/>
      <c r="M90" s="221"/>
      <c r="N90" s="222"/>
      <c r="O90" s="223"/>
      <c r="P90" s="223"/>
      <c r="Q90" s="223"/>
      <c r="R90" s="223"/>
      <c r="S90" s="223"/>
      <c r="T90" s="223"/>
      <c r="U90" s="223"/>
      <c r="V90" s="223"/>
      <c r="W90" s="223"/>
      <c r="X90" s="224"/>
      <c r="Y90" s="10"/>
      <c r="Z90" s="10"/>
      <c r="AA90" s="10"/>
      <c r="AB90" s="10"/>
      <c r="AC90" s="10"/>
      <c r="AD90" s="10"/>
      <c r="AE90" s="10"/>
      <c r="AT90" s="225" t="s">
        <v>185</v>
      </c>
      <c r="AU90" s="225" t="s">
        <v>75</v>
      </c>
      <c r="AV90" s="10" t="s">
        <v>84</v>
      </c>
      <c r="AW90" s="10" t="s">
        <v>5</v>
      </c>
      <c r="AX90" s="10" t="s">
        <v>82</v>
      </c>
      <c r="AY90" s="225" t="s">
        <v>155</v>
      </c>
    </row>
    <row r="91" s="2" customFormat="1" ht="33" customHeight="1">
      <c r="A91" s="35"/>
      <c r="B91" s="36"/>
      <c r="C91" s="185" t="s">
        <v>84</v>
      </c>
      <c r="D91" s="185" t="s">
        <v>149</v>
      </c>
      <c r="E91" s="186" t="s">
        <v>188</v>
      </c>
      <c r="F91" s="187" t="s">
        <v>189</v>
      </c>
      <c r="G91" s="188" t="s">
        <v>152</v>
      </c>
      <c r="H91" s="189">
        <v>101882</v>
      </c>
      <c r="I91" s="190"/>
      <c r="J91" s="190"/>
      <c r="K91" s="191">
        <f>ROUND(P91*H91,2)</f>
        <v>0</v>
      </c>
      <c r="L91" s="187" t="s">
        <v>161</v>
      </c>
      <c r="M91" s="41"/>
      <c r="N91" s="192" t="s">
        <v>20</v>
      </c>
      <c r="O91" s="193" t="s">
        <v>44</v>
      </c>
      <c r="P91" s="194">
        <f>I91+J91</f>
        <v>0</v>
      </c>
      <c r="Q91" s="194">
        <f>ROUND(I91*H91,2)</f>
        <v>0</v>
      </c>
      <c r="R91" s="194">
        <f>ROUND(J91*H91,2)</f>
        <v>0</v>
      </c>
      <c r="S91" s="81"/>
      <c r="T91" s="195">
        <f>S91*H91</f>
        <v>0</v>
      </c>
      <c r="U91" s="195">
        <v>0</v>
      </c>
      <c r="V91" s="195">
        <f>U91*H91</f>
        <v>0</v>
      </c>
      <c r="W91" s="195">
        <v>0</v>
      </c>
      <c r="X91" s="196">
        <f>W91*H91</f>
        <v>0</v>
      </c>
      <c r="Y91" s="35"/>
      <c r="Z91" s="35"/>
      <c r="AA91" s="35"/>
      <c r="AB91" s="35"/>
      <c r="AC91" s="35"/>
      <c r="AD91" s="35"/>
      <c r="AE91" s="35"/>
      <c r="AR91" s="197" t="s">
        <v>154</v>
      </c>
      <c r="AT91" s="197" t="s">
        <v>149</v>
      </c>
      <c r="AU91" s="197" t="s">
        <v>75</v>
      </c>
      <c r="AY91" s="14" t="s">
        <v>155</v>
      </c>
      <c r="BE91" s="198">
        <f>IF(O91="základní",K91,0)</f>
        <v>0</v>
      </c>
      <c r="BF91" s="198">
        <f>IF(O91="snížená",K91,0)</f>
        <v>0</v>
      </c>
      <c r="BG91" s="198">
        <f>IF(O91="zákl. přenesená",K91,0)</f>
        <v>0</v>
      </c>
      <c r="BH91" s="198">
        <f>IF(O91="sníž. přenesená",K91,0)</f>
        <v>0</v>
      </c>
      <c r="BI91" s="198">
        <f>IF(O91="nulová",K91,0)</f>
        <v>0</v>
      </c>
      <c r="BJ91" s="14" t="s">
        <v>82</v>
      </c>
      <c r="BK91" s="198">
        <f>ROUND(P91*H91,2)</f>
        <v>0</v>
      </c>
      <c r="BL91" s="14" t="s">
        <v>154</v>
      </c>
      <c r="BM91" s="197" t="s">
        <v>940</v>
      </c>
    </row>
    <row r="92" s="2" customFormat="1">
      <c r="A92" s="35"/>
      <c r="B92" s="36"/>
      <c r="C92" s="37"/>
      <c r="D92" s="199" t="s">
        <v>157</v>
      </c>
      <c r="E92" s="37"/>
      <c r="F92" s="200" t="s">
        <v>191</v>
      </c>
      <c r="G92" s="37"/>
      <c r="H92" s="37"/>
      <c r="I92" s="201"/>
      <c r="J92" s="201"/>
      <c r="K92" s="37"/>
      <c r="L92" s="37"/>
      <c r="M92" s="41"/>
      <c r="N92" s="202"/>
      <c r="O92" s="203"/>
      <c r="P92" s="81"/>
      <c r="Q92" s="81"/>
      <c r="R92" s="81"/>
      <c r="S92" s="81"/>
      <c r="T92" s="81"/>
      <c r="U92" s="81"/>
      <c r="V92" s="81"/>
      <c r="W92" s="81"/>
      <c r="X92" s="82"/>
      <c r="Y92" s="35"/>
      <c r="Z92" s="35"/>
      <c r="AA92" s="35"/>
      <c r="AB92" s="35"/>
      <c r="AC92" s="35"/>
      <c r="AD92" s="35"/>
      <c r="AE92" s="35"/>
      <c r="AT92" s="14" t="s">
        <v>157</v>
      </c>
      <c r="AU92" s="14" t="s">
        <v>75</v>
      </c>
    </row>
    <row r="93" s="10" customFormat="1">
      <c r="A93" s="10"/>
      <c r="B93" s="214"/>
      <c r="C93" s="215"/>
      <c r="D93" s="216" t="s">
        <v>185</v>
      </c>
      <c r="E93" s="217" t="s">
        <v>20</v>
      </c>
      <c r="F93" s="218" t="s">
        <v>941</v>
      </c>
      <c r="G93" s="215"/>
      <c r="H93" s="219">
        <v>101882</v>
      </c>
      <c r="I93" s="220"/>
      <c r="J93" s="220"/>
      <c r="K93" s="215"/>
      <c r="L93" s="215"/>
      <c r="M93" s="221"/>
      <c r="N93" s="222"/>
      <c r="O93" s="223"/>
      <c r="P93" s="223"/>
      <c r="Q93" s="223"/>
      <c r="R93" s="223"/>
      <c r="S93" s="223"/>
      <c r="T93" s="223"/>
      <c r="U93" s="223"/>
      <c r="V93" s="223"/>
      <c r="W93" s="223"/>
      <c r="X93" s="224"/>
      <c r="Y93" s="10"/>
      <c r="Z93" s="10"/>
      <c r="AA93" s="10"/>
      <c r="AB93" s="10"/>
      <c r="AC93" s="10"/>
      <c r="AD93" s="10"/>
      <c r="AE93" s="10"/>
      <c r="AT93" s="225" t="s">
        <v>185</v>
      </c>
      <c r="AU93" s="225" t="s">
        <v>75</v>
      </c>
      <c r="AV93" s="10" t="s">
        <v>84</v>
      </c>
      <c r="AW93" s="10" t="s">
        <v>5</v>
      </c>
      <c r="AX93" s="10" t="s">
        <v>82</v>
      </c>
      <c r="AY93" s="225" t="s">
        <v>155</v>
      </c>
    </row>
    <row r="94" s="2" customFormat="1" ht="16.5" customHeight="1">
      <c r="A94" s="35"/>
      <c r="B94" s="36"/>
      <c r="C94" s="185" t="s">
        <v>164</v>
      </c>
      <c r="D94" s="185" t="s">
        <v>149</v>
      </c>
      <c r="E94" s="186" t="s">
        <v>923</v>
      </c>
      <c r="F94" s="187" t="s">
        <v>195</v>
      </c>
      <c r="G94" s="188" t="s">
        <v>196</v>
      </c>
      <c r="H94" s="189">
        <v>30.564</v>
      </c>
      <c r="I94" s="190"/>
      <c r="J94" s="190"/>
      <c r="K94" s="191">
        <f>ROUND(P94*H94,2)</f>
        <v>0</v>
      </c>
      <c r="L94" s="187" t="s">
        <v>20</v>
      </c>
      <c r="M94" s="41"/>
      <c r="N94" s="192" t="s">
        <v>20</v>
      </c>
      <c r="O94" s="193" t="s">
        <v>44</v>
      </c>
      <c r="P94" s="194">
        <f>I94+J94</f>
        <v>0</v>
      </c>
      <c r="Q94" s="194">
        <f>ROUND(I94*H94,2)</f>
        <v>0</v>
      </c>
      <c r="R94" s="194">
        <f>ROUND(J94*H94,2)</f>
        <v>0</v>
      </c>
      <c r="S94" s="81"/>
      <c r="T94" s="195">
        <f>S94*H94</f>
        <v>0</v>
      </c>
      <c r="U94" s="195">
        <v>0</v>
      </c>
      <c r="V94" s="195">
        <f>U94*H94</f>
        <v>0</v>
      </c>
      <c r="W94" s="195">
        <v>0</v>
      </c>
      <c r="X94" s="196">
        <f>W94*H94</f>
        <v>0</v>
      </c>
      <c r="Y94" s="35"/>
      <c r="Z94" s="35"/>
      <c r="AA94" s="35"/>
      <c r="AB94" s="35"/>
      <c r="AC94" s="35"/>
      <c r="AD94" s="35"/>
      <c r="AE94" s="35"/>
      <c r="AR94" s="197" t="s">
        <v>154</v>
      </c>
      <c r="AT94" s="197" t="s">
        <v>149</v>
      </c>
      <c r="AU94" s="197" t="s">
        <v>75</v>
      </c>
      <c r="AY94" s="14" t="s">
        <v>155</v>
      </c>
      <c r="BE94" s="198">
        <f>IF(O94="základní",K94,0)</f>
        <v>0</v>
      </c>
      <c r="BF94" s="198">
        <f>IF(O94="snížená",K94,0)</f>
        <v>0</v>
      </c>
      <c r="BG94" s="198">
        <f>IF(O94="zákl. přenesená",K94,0)</f>
        <v>0</v>
      </c>
      <c r="BH94" s="198">
        <f>IF(O94="sníž. přenesená",K94,0)</f>
        <v>0</v>
      </c>
      <c r="BI94" s="198">
        <f>IF(O94="nulová",K94,0)</f>
        <v>0</v>
      </c>
      <c r="BJ94" s="14" t="s">
        <v>82</v>
      </c>
      <c r="BK94" s="198">
        <f>ROUND(P94*H94,2)</f>
        <v>0</v>
      </c>
      <c r="BL94" s="14" t="s">
        <v>154</v>
      </c>
      <c r="BM94" s="197" t="s">
        <v>942</v>
      </c>
    </row>
    <row r="95" s="10" customFormat="1">
      <c r="A95" s="10"/>
      <c r="B95" s="214"/>
      <c r="C95" s="215"/>
      <c r="D95" s="216" t="s">
        <v>185</v>
      </c>
      <c r="E95" s="217" t="s">
        <v>20</v>
      </c>
      <c r="F95" s="218" t="s">
        <v>943</v>
      </c>
      <c r="G95" s="215"/>
      <c r="H95" s="219">
        <v>30.564</v>
      </c>
      <c r="I95" s="220"/>
      <c r="J95" s="220"/>
      <c r="K95" s="215"/>
      <c r="L95" s="215"/>
      <c r="M95" s="221"/>
      <c r="N95" s="222"/>
      <c r="O95" s="223"/>
      <c r="P95" s="223"/>
      <c r="Q95" s="223"/>
      <c r="R95" s="223"/>
      <c r="S95" s="223"/>
      <c r="T95" s="223"/>
      <c r="U95" s="223"/>
      <c r="V95" s="223"/>
      <c r="W95" s="223"/>
      <c r="X95" s="224"/>
      <c r="Y95" s="10"/>
      <c r="Z95" s="10"/>
      <c r="AA95" s="10"/>
      <c r="AB95" s="10"/>
      <c r="AC95" s="10"/>
      <c r="AD95" s="10"/>
      <c r="AE95" s="10"/>
      <c r="AT95" s="225" t="s">
        <v>185</v>
      </c>
      <c r="AU95" s="225" t="s">
        <v>75</v>
      </c>
      <c r="AV95" s="10" t="s">
        <v>84</v>
      </c>
      <c r="AW95" s="10" t="s">
        <v>5</v>
      </c>
      <c r="AX95" s="10" t="s">
        <v>82</v>
      </c>
      <c r="AY95" s="225" t="s">
        <v>155</v>
      </c>
    </row>
    <row r="96" s="2" customFormat="1" ht="24.15" customHeight="1">
      <c r="A96" s="35"/>
      <c r="B96" s="36"/>
      <c r="C96" s="185" t="s">
        <v>154</v>
      </c>
      <c r="D96" s="185" t="s">
        <v>149</v>
      </c>
      <c r="E96" s="186" t="s">
        <v>364</v>
      </c>
      <c r="F96" s="187" t="s">
        <v>365</v>
      </c>
      <c r="G96" s="188" t="s">
        <v>224</v>
      </c>
      <c r="H96" s="189">
        <v>899</v>
      </c>
      <c r="I96" s="190"/>
      <c r="J96" s="190"/>
      <c r="K96" s="191">
        <f>ROUND(P96*H96,2)</f>
        <v>0</v>
      </c>
      <c r="L96" s="187" t="s">
        <v>161</v>
      </c>
      <c r="M96" s="41"/>
      <c r="N96" s="192" t="s">
        <v>20</v>
      </c>
      <c r="O96" s="193" t="s">
        <v>44</v>
      </c>
      <c r="P96" s="194">
        <f>I96+J96</f>
        <v>0</v>
      </c>
      <c r="Q96" s="194">
        <f>ROUND(I96*H96,2)</f>
        <v>0</v>
      </c>
      <c r="R96" s="194">
        <f>ROUND(J96*H96,2)</f>
        <v>0</v>
      </c>
      <c r="S96" s="81"/>
      <c r="T96" s="195">
        <f>S96*H96</f>
        <v>0</v>
      </c>
      <c r="U96" s="195">
        <v>2.0000000000000002E-05</v>
      </c>
      <c r="V96" s="195">
        <f>U96*H96</f>
        <v>0.017980000000000003</v>
      </c>
      <c r="W96" s="195">
        <v>0</v>
      </c>
      <c r="X96" s="196">
        <f>W96*H96</f>
        <v>0</v>
      </c>
      <c r="Y96" s="35"/>
      <c r="Z96" s="35"/>
      <c r="AA96" s="35"/>
      <c r="AB96" s="35"/>
      <c r="AC96" s="35"/>
      <c r="AD96" s="35"/>
      <c r="AE96" s="35"/>
      <c r="AR96" s="197" t="s">
        <v>154</v>
      </c>
      <c r="AT96" s="197" t="s">
        <v>149</v>
      </c>
      <c r="AU96" s="197" t="s">
        <v>75</v>
      </c>
      <c r="AY96" s="14" t="s">
        <v>155</v>
      </c>
      <c r="BE96" s="198">
        <f>IF(O96="základní",K96,0)</f>
        <v>0</v>
      </c>
      <c r="BF96" s="198">
        <f>IF(O96="snížená",K96,0)</f>
        <v>0</v>
      </c>
      <c r="BG96" s="198">
        <f>IF(O96="zákl. přenesená",K96,0)</f>
        <v>0</v>
      </c>
      <c r="BH96" s="198">
        <f>IF(O96="sníž. přenesená",K96,0)</f>
        <v>0</v>
      </c>
      <c r="BI96" s="198">
        <f>IF(O96="nulová",K96,0)</f>
        <v>0</v>
      </c>
      <c r="BJ96" s="14" t="s">
        <v>82</v>
      </c>
      <c r="BK96" s="198">
        <f>ROUND(P96*H96,2)</f>
        <v>0</v>
      </c>
      <c r="BL96" s="14" t="s">
        <v>154</v>
      </c>
      <c r="BM96" s="197" t="s">
        <v>944</v>
      </c>
    </row>
    <row r="97" s="2" customFormat="1">
      <c r="A97" s="35"/>
      <c r="B97" s="36"/>
      <c r="C97" s="37"/>
      <c r="D97" s="199" t="s">
        <v>157</v>
      </c>
      <c r="E97" s="37"/>
      <c r="F97" s="200" t="s">
        <v>367</v>
      </c>
      <c r="G97" s="37"/>
      <c r="H97" s="37"/>
      <c r="I97" s="201"/>
      <c r="J97" s="201"/>
      <c r="K97" s="37"/>
      <c r="L97" s="37"/>
      <c r="M97" s="41"/>
      <c r="N97" s="202"/>
      <c r="O97" s="203"/>
      <c r="P97" s="81"/>
      <c r="Q97" s="81"/>
      <c r="R97" s="81"/>
      <c r="S97" s="81"/>
      <c r="T97" s="81"/>
      <c r="U97" s="81"/>
      <c r="V97" s="81"/>
      <c r="W97" s="81"/>
      <c r="X97" s="82"/>
      <c r="Y97" s="35"/>
      <c r="Z97" s="35"/>
      <c r="AA97" s="35"/>
      <c r="AB97" s="35"/>
      <c r="AC97" s="35"/>
      <c r="AD97" s="35"/>
      <c r="AE97" s="35"/>
      <c r="AT97" s="14" t="s">
        <v>157</v>
      </c>
      <c r="AU97" s="14" t="s">
        <v>75</v>
      </c>
    </row>
    <row r="98" s="10" customFormat="1">
      <c r="A98" s="10"/>
      <c r="B98" s="214"/>
      <c r="C98" s="215"/>
      <c r="D98" s="216" t="s">
        <v>185</v>
      </c>
      <c r="E98" s="217" t="s">
        <v>20</v>
      </c>
      <c r="F98" s="218" t="s">
        <v>927</v>
      </c>
      <c r="G98" s="215"/>
      <c r="H98" s="219">
        <v>899</v>
      </c>
      <c r="I98" s="220"/>
      <c r="J98" s="220"/>
      <c r="K98" s="215"/>
      <c r="L98" s="215"/>
      <c r="M98" s="221"/>
      <c r="N98" s="222"/>
      <c r="O98" s="223"/>
      <c r="P98" s="223"/>
      <c r="Q98" s="223"/>
      <c r="R98" s="223"/>
      <c r="S98" s="223"/>
      <c r="T98" s="223"/>
      <c r="U98" s="223"/>
      <c r="V98" s="223"/>
      <c r="W98" s="223"/>
      <c r="X98" s="224"/>
      <c r="Y98" s="10"/>
      <c r="Z98" s="10"/>
      <c r="AA98" s="10"/>
      <c r="AB98" s="10"/>
      <c r="AC98" s="10"/>
      <c r="AD98" s="10"/>
      <c r="AE98" s="10"/>
      <c r="AT98" s="225" t="s">
        <v>185</v>
      </c>
      <c r="AU98" s="225" t="s">
        <v>75</v>
      </c>
      <c r="AV98" s="10" t="s">
        <v>84</v>
      </c>
      <c r="AW98" s="10" t="s">
        <v>5</v>
      </c>
      <c r="AX98" s="10" t="s">
        <v>82</v>
      </c>
      <c r="AY98" s="225" t="s">
        <v>155</v>
      </c>
    </row>
    <row r="99" s="2" customFormat="1" ht="24.15" customHeight="1">
      <c r="A99" s="35"/>
      <c r="B99" s="36"/>
      <c r="C99" s="185" t="s">
        <v>173</v>
      </c>
      <c r="D99" s="185" t="s">
        <v>149</v>
      </c>
      <c r="E99" s="186" t="s">
        <v>369</v>
      </c>
      <c r="F99" s="187" t="s">
        <v>370</v>
      </c>
      <c r="G99" s="188" t="s">
        <v>224</v>
      </c>
      <c r="H99" s="189">
        <v>7190</v>
      </c>
      <c r="I99" s="190"/>
      <c r="J99" s="190"/>
      <c r="K99" s="191">
        <f>ROUND(P99*H99,2)</f>
        <v>0</v>
      </c>
      <c r="L99" s="187" t="s">
        <v>161</v>
      </c>
      <c r="M99" s="41"/>
      <c r="N99" s="192" t="s">
        <v>20</v>
      </c>
      <c r="O99" s="193" t="s">
        <v>44</v>
      </c>
      <c r="P99" s="194">
        <f>I99+J99</f>
        <v>0</v>
      </c>
      <c r="Q99" s="194">
        <f>ROUND(I99*H99,2)</f>
        <v>0</v>
      </c>
      <c r="R99" s="194">
        <f>ROUND(J99*H99,2)</f>
        <v>0</v>
      </c>
      <c r="S99" s="81"/>
      <c r="T99" s="195">
        <f>S99*H99</f>
        <v>0</v>
      </c>
      <c r="U99" s="195">
        <v>0</v>
      </c>
      <c r="V99" s="195">
        <f>U99*H99</f>
        <v>0</v>
      </c>
      <c r="W99" s="195">
        <v>0</v>
      </c>
      <c r="X99" s="196">
        <f>W99*H99</f>
        <v>0</v>
      </c>
      <c r="Y99" s="35"/>
      <c r="Z99" s="35"/>
      <c r="AA99" s="35"/>
      <c r="AB99" s="35"/>
      <c r="AC99" s="35"/>
      <c r="AD99" s="35"/>
      <c r="AE99" s="35"/>
      <c r="AR99" s="197" t="s">
        <v>154</v>
      </c>
      <c r="AT99" s="197" t="s">
        <v>149</v>
      </c>
      <c r="AU99" s="197" t="s">
        <v>75</v>
      </c>
      <c r="AY99" s="14" t="s">
        <v>155</v>
      </c>
      <c r="BE99" s="198">
        <f>IF(O99="základní",K99,0)</f>
        <v>0</v>
      </c>
      <c r="BF99" s="198">
        <f>IF(O99="snížená",K99,0)</f>
        <v>0</v>
      </c>
      <c r="BG99" s="198">
        <f>IF(O99="zákl. přenesená",K99,0)</f>
        <v>0</v>
      </c>
      <c r="BH99" s="198">
        <f>IF(O99="sníž. přenesená",K99,0)</f>
        <v>0</v>
      </c>
      <c r="BI99" s="198">
        <f>IF(O99="nulová",K99,0)</f>
        <v>0</v>
      </c>
      <c r="BJ99" s="14" t="s">
        <v>82</v>
      </c>
      <c r="BK99" s="198">
        <f>ROUND(P99*H99,2)</f>
        <v>0</v>
      </c>
      <c r="BL99" s="14" t="s">
        <v>154</v>
      </c>
      <c r="BM99" s="197" t="s">
        <v>945</v>
      </c>
    </row>
    <row r="100" s="2" customFormat="1">
      <c r="A100" s="35"/>
      <c r="B100" s="36"/>
      <c r="C100" s="37"/>
      <c r="D100" s="199" t="s">
        <v>157</v>
      </c>
      <c r="E100" s="37"/>
      <c r="F100" s="200" t="s">
        <v>372</v>
      </c>
      <c r="G100" s="37"/>
      <c r="H100" s="37"/>
      <c r="I100" s="201"/>
      <c r="J100" s="201"/>
      <c r="K100" s="37"/>
      <c r="L100" s="37"/>
      <c r="M100" s="41"/>
      <c r="N100" s="202"/>
      <c r="O100" s="203"/>
      <c r="P100" s="81"/>
      <c r="Q100" s="81"/>
      <c r="R100" s="81"/>
      <c r="S100" s="81"/>
      <c r="T100" s="81"/>
      <c r="U100" s="81"/>
      <c r="V100" s="81"/>
      <c r="W100" s="81"/>
      <c r="X100" s="82"/>
      <c r="Y100" s="35"/>
      <c r="Z100" s="35"/>
      <c r="AA100" s="35"/>
      <c r="AB100" s="35"/>
      <c r="AC100" s="35"/>
      <c r="AD100" s="35"/>
      <c r="AE100" s="35"/>
      <c r="AT100" s="14" t="s">
        <v>157</v>
      </c>
      <c r="AU100" s="14" t="s">
        <v>75</v>
      </c>
    </row>
    <row r="101" s="10" customFormat="1">
      <c r="A101" s="10"/>
      <c r="B101" s="214"/>
      <c r="C101" s="215"/>
      <c r="D101" s="216" t="s">
        <v>185</v>
      </c>
      <c r="E101" s="217" t="s">
        <v>20</v>
      </c>
      <c r="F101" s="218" t="s">
        <v>931</v>
      </c>
      <c r="G101" s="215"/>
      <c r="H101" s="219">
        <v>7190</v>
      </c>
      <c r="I101" s="220"/>
      <c r="J101" s="220"/>
      <c r="K101" s="215"/>
      <c r="L101" s="215"/>
      <c r="M101" s="221"/>
      <c r="N101" s="222"/>
      <c r="O101" s="223"/>
      <c r="P101" s="223"/>
      <c r="Q101" s="223"/>
      <c r="R101" s="223"/>
      <c r="S101" s="223"/>
      <c r="T101" s="223"/>
      <c r="U101" s="223"/>
      <c r="V101" s="223"/>
      <c r="W101" s="223"/>
      <c r="X101" s="224"/>
      <c r="Y101" s="10"/>
      <c r="Z101" s="10"/>
      <c r="AA101" s="10"/>
      <c r="AB101" s="10"/>
      <c r="AC101" s="10"/>
      <c r="AD101" s="10"/>
      <c r="AE101" s="10"/>
      <c r="AT101" s="225" t="s">
        <v>185</v>
      </c>
      <c r="AU101" s="225" t="s">
        <v>75</v>
      </c>
      <c r="AV101" s="10" t="s">
        <v>84</v>
      </c>
      <c r="AW101" s="10" t="s">
        <v>5</v>
      </c>
      <c r="AX101" s="10" t="s">
        <v>82</v>
      </c>
      <c r="AY101" s="225" t="s">
        <v>155</v>
      </c>
    </row>
    <row r="102" s="2" customFormat="1">
      <c r="A102" s="35"/>
      <c r="B102" s="36"/>
      <c r="C102" s="185" t="s">
        <v>178</v>
      </c>
      <c r="D102" s="185" t="s">
        <v>149</v>
      </c>
      <c r="E102" s="186" t="s">
        <v>319</v>
      </c>
      <c r="F102" s="187" t="s">
        <v>320</v>
      </c>
      <c r="G102" s="188" t="s">
        <v>315</v>
      </c>
      <c r="H102" s="189">
        <v>306.72000000000003</v>
      </c>
      <c r="I102" s="190"/>
      <c r="J102" s="190"/>
      <c r="K102" s="191">
        <f>ROUND(P102*H102,2)</f>
        <v>0</v>
      </c>
      <c r="L102" s="187" t="s">
        <v>161</v>
      </c>
      <c r="M102" s="41"/>
      <c r="N102" s="192" t="s">
        <v>20</v>
      </c>
      <c r="O102" s="193" t="s">
        <v>44</v>
      </c>
      <c r="P102" s="194">
        <f>I102+J102</f>
        <v>0</v>
      </c>
      <c r="Q102" s="194">
        <f>ROUND(I102*H102,2)</f>
        <v>0</v>
      </c>
      <c r="R102" s="194">
        <f>ROUND(J102*H102,2)</f>
        <v>0</v>
      </c>
      <c r="S102" s="81"/>
      <c r="T102" s="195">
        <f>S102*H102</f>
        <v>0</v>
      </c>
      <c r="U102" s="195">
        <v>0</v>
      </c>
      <c r="V102" s="195">
        <f>U102*H102</f>
        <v>0</v>
      </c>
      <c r="W102" s="195">
        <v>0</v>
      </c>
      <c r="X102" s="196">
        <f>W102*H102</f>
        <v>0</v>
      </c>
      <c r="Y102" s="35"/>
      <c r="Z102" s="35"/>
      <c r="AA102" s="35"/>
      <c r="AB102" s="35"/>
      <c r="AC102" s="35"/>
      <c r="AD102" s="35"/>
      <c r="AE102" s="35"/>
      <c r="AR102" s="197" t="s">
        <v>154</v>
      </c>
      <c r="AT102" s="197" t="s">
        <v>149</v>
      </c>
      <c r="AU102" s="197" t="s">
        <v>75</v>
      </c>
      <c r="AY102" s="14" t="s">
        <v>155</v>
      </c>
      <c r="BE102" s="198">
        <f>IF(O102="základní",K102,0)</f>
        <v>0</v>
      </c>
      <c r="BF102" s="198">
        <f>IF(O102="snížená",K102,0)</f>
        <v>0</v>
      </c>
      <c r="BG102" s="198">
        <f>IF(O102="zákl. přenesená",K102,0)</f>
        <v>0</v>
      </c>
      <c r="BH102" s="198">
        <f>IF(O102="sníž. přenesená",K102,0)</f>
        <v>0</v>
      </c>
      <c r="BI102" s="198">
        <f>IF(O102="nulová",K102,0)</f>
        <v>0</v>
      </c>
      <c r="BJ102" s="14" t="s">
        <v>82</v>
      </c>
      <c r="BK102" s="198">
        <f>ROUND(P102*H102,2)</f>
        <v>0</v>
      </c>
      <c r="BL102" s="14" t="s">
        <v>154</v>
      </c>
      <c r="BM102" s="197" t="s">
        <v>946</v>
      </c>
    </row>
    <row r="103" s="2" customFormat="1">
      <c r="A103" s="35"/>
      <c r="B103" s="36"/>
      <c r="C103" s="37"/>
      <c r="D103" s="199" t="s">
        <v>157</v>
      </c>
      <c r="E103" s="37"/>
      <c r="F103" s="200" t="s">
        <v>322</v>
      </c>
      <c r="G103" s="37"/>
      <c r="H103" s="37"/>
      <c r="I103" s="201"/>
      <c r="J103" s="201"/>
      <c r="K103" s="37"/>
      <c r="L103" s="37"/>
      <c r="M103" s="41"/>
      <c r="N103" s="202"/>
      <c r="O103" s="203"/>
      <c r="P103" s="81"/>
      <c r="Q103" s="81"/>
      <c r="R103" s="81"/>
      <c r="S103" s="81"/>
      <c r="T103" s="81"/>
      <c r="U103" s="81"/>
      <c r="V103" s="81"/>
      <c r="W103" s="81"/>
      <c r="X103" s="82"/>
      <c r="Y103" s="35"/>
      <c r="Z103" s="35"/>
      <c r="AA103" s="35"/>
      <c r="AB103" s="35"/>
      <c r="AC103" s="35"/>
      <c r="AD103" s="35"/>
      <c r="AE103" s="35"/>
      <c r="AT103" s="14" t="s">
        <v>157</v>
      </c>
      <c r="AU103" s="14" t="s">
        <v>75</v>
      </c>
    </row>
    <row r="104" s="10" customFormat="1">
      <c r="A104" s="10"/>
      <c r="B104" s="214"/>
      <c r="C104" s="215"/>
      <c r="D104" s="216" t="s">
        <v>185</v>
      </c>
      <c r="E104" s="217" t="s">
        <v>20</v>
      </c>
      <c r="F104" s="218" t="s">
        <v>947</v>
      </c>
      <c r="G104" s="215"/>
      <c r="H104" s="219">
        <v>306.72000000000003</v>
      </c>
      <c r="I104" s="220"/>
      <c r="J104" s="220"/>
      <c r="K104" s="215"/>
      <c r="L104" s="215"/>
      <c r="M104" s="221"/>
      <c r="N104" s="222"/>
      <c r="O104" s="223"/>
      <c r="P104" s="223"/>
      <c r="Q104" s="223"/>
      <c r="R104" s="223"/>
      <c r="S104" s="223"/>
      <c r="T104" s="223"/>
      <c r="U104" s="223"/>
      <c r="V104" s="223"/>
      <c r="W104" s="223"/>
      <c r="X104" s="224"/>
      <c r="Y104" s="10"/>
      <c r="Z104" s="10"/>
      <c r="AA104" s="10"/>
      <c r="AB104" s="10"/>
      <c r="AC104" s="10"/>
      <c r="AD104" s="10"/>
      <c r="AE104" s="10"/>
      <c r="AT104" s="225" t="s">
        <v>185</v>
      </c>
      <c r="AU104" s="225" t="s">
        <v>75</v>
      </c>
      <c r="AV104" s="10" t="s">
        <v>84</v>
      </c>
      <c r="AW104" s="10" t="s">
        <v>5</v>
      </c>
      <c r="AX104" s="10" t="s">
        <v>82</v>
      </c>
      <c r="AY104" s="225" t="s">
        <v>155</v>
      </c>
    </row>
    <row r="105" s="2" customFormat="1">
      <c r="A105" s="35"/>
      <c r="B105" s="36"/>
      <c r="C105" s="185" t="s">
        <v>187</v>
      </c>
      <c r="D105" s="185" t="s">
        <v>149</v>
      </c>
      <c r="E105" s="186" t="s">
        <v>325</v>
      </c>
      <c r="F105" s="187" t="s">
        <v>326</v>
      </c>
      <c r="G105" s="188" t="s">
        <v>315</v>
      </c>
      <c r="H105" s="189">
        <v>306.72000000000003</v>
      </c>
      <c r="I105" s="190"/>
      <c r="J105" s="190"/>
      <c r="K105" s="191">
        <f>ROUND(P105*H105,2)</f>
        <v>0</v>
      </c>
      <c r="L105" s="187" t="s">
        <v>161</v>
      </c>
      <c r="M105" s="41"/>
      <c r="N105" s="192" t="s">
        <v>20</v>
      </c>
      <c r="O105" s="193" t="s">
        <v>44</v>
      </c>
      <c r="P105" s="194">
        <f>I105+J105</f>
        <v>0</v>
      </c>
      <c r="Q105" s="194">
        <f>ROUND(I105*H105,2)</f>
        <v>0</v>
      </c>
      <c r="R105" s="194">
        <f>ROUND(J105*H105,2)</f>
        <v>0</v>
      </c>
      <c r="S105" s="81"/>
      <c r="T105" s="195">
        <f>S105*H105</f>
        <v>0</v>
      </c>
      <c r="U105" s="195">
        <v>0</v>
      </c>
      <c r="V105" s="195">
        <f>U105*H105</f>
        <v>0</v>
      </c>
      <c r="W105" s="195">
        <v>0</v>
      </c>
      <c r="X105" s="196">
        <f>W105*H105</f>
        <v>0</v>
      </c>
      <c r="Y105" s="35"/>
      <c r="Z105" s="35"/>
      <c r="AA105" s="35"/>
      <c r="AB105" s="35"/>
      <c r="AC105" s="35"/>
      <c r="AD105" s="35"/>
      <c r="AE105" s="35"/>
      <c r="AR105" s="197" t="s">
        <v>154</v>
      </c>
      <c r="AT105" s="197" t="s">
        <v>149</v>
      </c>
      <c r="AU105" s="197" t="s">
        <v>75</v>
      </c>
      <c r="AY105" s="14" t="s">
        <v>155</v>
      </c>
      <c r="BE105" s="198">
        <f>IF(O105="základní",K105,0)</f>
        <v>0</v>
      </c>
      <c r="BF105" s="198">
        <f>IF(O105="snížená",K105,0)</f>
        <v>0</v>
      </c>
      <c r="BG105" s="198">
        <f>IF(O105="zákl. přenesená",K105,0)</f>
        <v>0</v>
      </c>
      <c r="BH105" s="198">
        <f>IF(O105="sníž. přenesená",K105,0)</f>
        <v>0</v>
      </c>
      <c r="BI105" s="198">
        <f>IF(O105="nulová",K105,0)</f>
        <v>0</v>
      </c>
      <c r="BJ105" s="14" t="s">
        <v>82</v>
      </c>
      <c r="BK105" s="198">
        <f>ROUND(P105*H105,2)</f>
        <v>0</v>
      </c>
      <c r="BL105" s="14" t="s">
        <v>154</v>
      </c>
      <c r="BM105" s="197" t="s">
        <v>948</v>
      </c>
    </row>
    <row r="106" s="2" customFormat="1">
      <c r="A106" s="35"/>
      <c r="B106" s="36"/>
      <c r="C106" s="37"/>
      <c r="D106" s="199" t="s">
        <v>157</v>
      </c>
      <c r="E106" s="37"/>
      <c r="F106" s="200" t="s">
        <v>328</v>
      </c>
      <c r="G106" s="37"/>
      <c r="H106" s="37"/>
      <c r="I106" s="201"/>
      <c r="J106" s="201"/>
      <c r="K106" s="37"/>
      <c r="L106" s="37"/>
      <c r="M106" s="41"/>
      <c r="N106" s="202"/>
      <c r="O106" s="203"/>
      <c r="P106" s="81"/>
      <c r="Q106" s="81"/>
      <c r="R106" s="81"/>
      <c r="S106" s="81"/>
      <c r="T106" s="81"/>
      <c r="U106" s="81"/>
      <c r="V106" s="81"/>
      <c r="W106" s="81"/>
      <c r="X106" s="82"/>
      <c r="Y106" s="35"/>
      <c r="Z106" s="35"/>
      <c r="AA106" s="35"/>
      <c r="AB106" s="35"/>
      <c r="AC106" s="35"/>
      <c r="AD106" s="35"/>
      <c r="AE106" s="35"/>
      <c r="AT106" s="14" t="s">
        <v>157</v>
      </c>
      <c r="AU106" s="14" t="s">
        <v>75</v>
      </c>
    </row>
    <row r="107" s="2" customFormat="1" ht="24.15" customHeight="1">
      <c r="A107" s="35"/>
      <c r="B107" s="36"/>
      <c r="C107" s="185" t="s">
        <v>183</v>
      </c>
      <c r="D107" s="185" t="s">
        <v>149</v>
      </c>
      <c r="E107" s="186" t="s">
        <v>330</v>
      </c>
      <c r="F107" s="187" t="s">
        <v>331</v>
      </c>
      <c r="G107" s="188" t="s">
        <v>315</v>
      </c>
      <c r="H107" s="189">
        <v>1226.8800000000001</v>
      </c>
      <c r="I107" s="190"/>
      <c r="J107" s="190"/>
      <c r="K107" s="191">
        <f>ROUND(P107*H107,2)</f>
        <v>0</v>
      </c>
      <c r="L107" s="187" t="s">
        <v>161</v>
      </c>
      <c r="M107" s="41"/>
      <c r="N107" s="192" t="s">
        <v>20</v>
      </c>
      <c r="O107" s="193" t="s">
        <v>44</v>
      </c>
      <c r="P107" s="194">
        <f>I107+J107</f>
        <v>0</v>
      </c>
      <c r="Q107" s="194">
        <f>ROUND(I107*H107,2)</f>
        <v>0</v>
      </c>
      <c r="R107" s="194">
        <f>ROUND(J107*H107,2)</f>
        <v>0</v>
      </c>
      <c r="S107" s="81"/>
      <c r="T107" s="195">
        <f>S107*H107</f>
        <v>0</v>
      </c>
      <c r="U107" s="195">
        <v>0</v>
      </c>
      <c r="V107" s="195">
        <f>U107*H107</f>
        <v>0</v>
      </c>
      <c r="W107" s="195">
        <v>0</v>
      </c>
      <c r="X107" s="196">
        <f>W107*H107</f>
        <v>0</v>
      </c>
      <c r="Y107" s="35"/>
      <c r="Z107" s="35"/>
      <c r="AA107" s="35"/>
      <c r="AB107" s="35"/>
      <c r="AC107" s="35"/>
      <c r="AD107" s="35"/>
      <c r="AE107" s="35"/>
      <c r="AR107" s="197" t="s">
        <v>154</v>
      </c>
      <c r="AT107" s="197" t="s">
        <v>149</v>
      </c>
      <c r="AU107" s="197" t="s">
        <v>75</v>
      </c>
      <c r="AY107" s="14" t="s">
        <v>155</v>
      </c>
      <c r="BE107" s="198">
        <f>IF(O107="základní",K107,0)</f>
        <v>0</v>
      </c>
      <c r="BF107" s="198">
        <f>IF(O107="snížená",K107,0)</f>
        <v>0</v>
      </c>
      <c r="BG107" s="198">
        <f>IF(O107="zákl. přenesená",K107,0)</f>
        <v>0</v>
      </c>
      <c r="BH107" s="198">
        <f>IF(O107="sníž. přenesená",K107,0)</f>
        <v>0</v>
      </c>
      <c r="BI107" s="198">
        <f>IF(O107="nulová",K107,0)</f>
        <v>0</v>
      </c>
      <c r="BJ107" s="14" t="s">
        <v>82</v>
      </c>
      <c r="BK107" s="198">
        <f>ROUND(P107*H107,2)</f>
        <v>0</v>
      </c>
      <c r="BL107" s="14" t="s">
        <v>154</v>
      </c>
      <c r="BM107" s="197" t="s">
        <v>949</v>
      </c>
    </row>
    <row r="108" s="2" customFormat="1">
      <c r="A108" s="35"/>
      <c r="B108" s="36"/>
      <c r="C108" s="37"/>
      <c r="D108" s="199" t="s">
        <v>157</v>
      </c>
      <c r="E108" s="37"/>
      <c r="F108" s="200" t="s">
        <v>333</v>
      </c>
      <c r="G108" s="37"/>
      <c r="H108" s="37"/>
      <c r="I108" s="201"/>
      <c r="J108" s="201"/>
      <c r="K108" s="37"/>
      <c r="L108" s="37"/>
      <c r="M108" s="41"/>
      <c r="N108" s="202"/>
      <c r="O108" s="203"/>
      <c r="P108" s="81"/>
      <c r="Q108" s="81"/>
      <c r="R108" s="81"/>
      <c r="S108" s="81"/>
      <c r="T108" s="81"/>
      <c r="U108" s="81"/>
      <c r="V108" s="81"/>
      <c r="W108" s="81"/>
      <c r="X108" s="82"/>
      <c r="Y108" s="35"/>
      <c r="Z108" s="35"/>
      <c r="AA108" s="35"/>
      <c r="AB108" s="35"/>
      <c r="AC108" s="35"/>
      <c r="AD108" s="35"/>
      <c r="AE108" s="35"/>
      <c r="AT108" s="14" t="s">
        <v>157</v>
      </c>
      <c r="AU108" s="14" t="s">
        <v>75</v>
      </c>
    </row>
    <row r="109" s="10" customFormat="1">
      <c r="A109" s="10"/>
      <c r="B109" s="214"/>
      <c r="C109" s="215"/>
      <c r="D109" s="216" t="s">
        <v>185</v>
      </c>
      <c r="E109" s="217" t="s">
        <v>20</v>
      </c>
      <c r="F109" s="218" t="s">
        <v>950</v>
      </c>
      <c r="G109" s="215"/>
      <c r="H109" s="219">
        <v>1226.8800000000001</v>
      </c>
      <c r="I109" s="220"/>
      <c r="J109" s="220"/>
      <c r="K109" s="215"/>
      <c r="L109" s="215"/>
      <c r="M109" s="221"/>
      <c r="N109" s="241"/>
      <c r="O109" s="242"/>
      <c r="P109" s="242"/>
      <c r="Q109" s="242"/>
      <c r="R109" s="242"/>
      <c r="S109" s="242"/>
      <c r="T109" s="242"/>
      <c r="U109" s="242"/>
      <c r="V109" s="242"/>
      <c r="W109" s="242"/>
      <c r="X109" s="243"/>
      <c r="Y109" s="10"/>
      <c r="Z109" s="10"/>
      <c r="AA109" s="10"/>
      <c r="AB109" s="10"/>
      <c r="AC109" s="10"/>
      <c r="AD109" s="10"/>
      <c r="AE109" s="10"/>
      <c r="AT109" s="225" t="s">
        <v>185</v>
      </c>
      <c r="AU109" s="225" t="s">
        <v>75</v>
      </c>
      <c r="AV109" s="10" t="s">
        <v>84</v>
      </c>
      <c r="AW109" s="10" t="s">
        <v>5</v>
      </c>
      <c r="AX109" s="10" t="s">
        <v>82</v>
      </c>
      <c r="AY109" s="225" t="s">
        <v>155</v>
      </c>
    </row>
    <row r="110" s="2" customFormat="1" ht="6.96" customHeight="1">
      <c r="A110" s="35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41"/>
      <c r="N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</sheetData>
  <sheetProtection sheet="1" autoFilter="0" formatColumns="0" formatRows="0" objects="1" scenarios="1" spinCount="100000" saltValue="A4qgPQIftT2vh50/tgQs58eCjhwSTaO6+0vAbzwBfn+xnUv1vYe1gDYy+K0K9fHaM/MHUtWNL7sYLKkwCZgp8A==" hashValue="tx7ux9vVrGB5jAdnV5/UQ2ty/5zD3+kq2sbn4qXGwVIvnb+n1UV/r9Q9ITnh49Lwn2pfdWzs5utw9axxa7RgVQ==" algorithmName="SHA-512" password="CC35"/>
  <autoFilter ref="C86:L109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5:H75"/>
    <mergeCell ref="E77:H77"/>
    <mergeCell ref="E79:H79"/>
    <mergeCell ref="M2:Z2"/>
  </mergeCells>
  <hyperlinks>
    <hyperlink ref="F89" r:id="rId1" display="https://podminky.urs.cz/item/CS_URS_2025_01/184851256"/>
    <hyperlink ref="F92" r:id="rId2" display="https://podminky.urs.cz/item/CS_URS_2025_01/111151231"/>
    <hyperlink ref="F97" r:id="rId3" display="https://podminky.urs.cz/item/CS_URS_2025_01/184911111"/>
    <hyperlink ref="F100" r:id="rId4" display="https://podminky.urs.cz/item/CS_URS_2025_01/184808211"/>
    <hyperlink ref="F103" r:id="rId5" display="https://podminky.urs.cz/item/CS_URS_2025_01/185804312"/>
    <hyperlink ref="F106" r:id="rId6" display="https://podminky.urs.cz/item/CS_URS_2025_01/185851121"/>
    <hyperlink ref="F108" r:id="rId7" display="https://podminky.urs.cz/item/CS_URS_2025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118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7"/>
      <c r="AT3" s="14" t="s">
        <v>84</v>
      </c>
    </row>
    <row r="4" s="1" customFormat="1" ht="24.96" customHeight="1">
      <c r="B4" s="17"/>
      <c r="D4" s="139" t="s">
        <v>121</v>
      </c>
      <c r="M4" s="17"/>
      <c r="N4" s="140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41" t="s">
        <v>17</v>
      </c>
      <c r="M6" s="17"/>
    </row>
    <row r="7" s="1" customFormat="1" ht="16.5" customHeight="1">
      <c r="B7" s="17"/>
      <c r="E7" s="142" t="str">
        <f>'Rekapitulace stavby'!K6</f>
        <v xml:space="preserve">Výsadba LBC Žerotín, LBK10 a IP24 v  k.ú. Měnín</v>
      </c>
      <c r="F7" s="141"/>
      <c r="G7" s="141"/>
      <c r="H7" s="141"/>
      <c r="M7" s="17"/>
    </row>
    <row r="8" s="1" customFormat="1" ht="12" customHeight="1">
      <c r="B8" s="17"/>
      <c r="D8" s="141" t="s">
        <v>122</v>
      </c>
      <c r="M8" s="17"/>
    </row>
    <row r="9" s="2" customFormat="1" ht="16.5" customHeight="1">
      <c r="A9" s="35"/>
      <c r="B9" s="41"/>
      <c r="C9" s="35"/>
      <c r="D9" s="35"/>
      <c r="E9" s="142" t="s">
        <v>833</v>
      </c>
      <c r="F9" s="35"/>
      <c r="G9" s="35"/>
      <c r="H9" s="35"/>
      <c r="I9" s="35"/>
      <c r="J9" s="35"/>
      <c r="K9" s="35"/>
      <c r="L9" s="35"/>
      <c r="M9" s="14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1" t="s">
        <v>356</v>
      </c>
      <c r="E10" s="35"/>
      <c r="F10" s="35"/>
      <c r="G10" s="35"/>
      <c r="H10" s="35"/>
      <c r="I10" s="35"/>
      <c r="J10" s="35"/>
      <c r="K10" s="35"/>
      <c r="L10" s="35"/>
      <c r="M10" s="14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4" t="s">
        <v>951</v>
      </c>
      <c r="F11" s="35"/>
      <c r="G11" s="35"/>
      <c r="H11" s="35"/>
      <c r="I11" s="35"/>
      <c r="J11" s="35"/>
      <c r="K11" s="35"/>
      <c r="L11" s="35"/>
      <c r="M11" s="14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14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1" t="s">
        <v>19</v>
      </c>
      <c r="E13" s="35"/>
      <c r="F13" s="132" t="s">
        <v>20</v>
      </c>
      <c r="G13" s="35"/>
      <c r="H13" s="35"/>
      <c r="I13" s="141" t="s">
        <v>21</v>
      </c>
      <c r="J13" s="132" t="s">
        <v>20</v>
      </c>
      <c r="K13" s="35"/>
      <c r="L13" s="35"/>
      <c r="M13" s="14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1" t="s">
        <v>22</v>
      </c>
      <c r="E14" s="35"/>
      <c r="F14" s="132" t="s">
        <v>23</v>
      </c>
      <c r="G14" s="35"/>
      <c r="H14" s="35"/>
      <c r="I14" s="141" t="s">
        <v>24</v>
      </c>
      <c r="J14" s="145" t="str">
        <f>'Rekapitulace stavby'!AN8</f>
        <v>8. 7. 2025</v>
      </c>
      <c r="K14" s="35"/>
      <c r="L14" s="35"/>
      <c r="M14" s="14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14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1" t="s">
        <v>26</v>
      </c>
      <c r="E16" s="35"/>
      <c r="F16" s="35"/>
      <c r="G16" s="35"/>
      <c r="H16" s="35"/>
      <c r="I16" s="141" t="s">
        <v>27</v>
      </c>
      <c r="J16" s="132" t="s">
        <v>28</v>
      </c>
      <c r="K16" s="35"/>
      <c r="L16" s="35"/>
      <c r="M16" s="14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2" t="s">
        <v>29</v>
      </c>
      <c r="F17" s="35"/>
      <c r="G17" s="35"/>
      <c r="H17" s="35"/>
      <c r="I17" s="141" t="s">
        <v>30</v>
      </c>
      <c r="J17" s="132" t="s">
        <v>20</v>
      </c>
      <c r="K17" s="35"/>
      <c r="L17" s="35"/>
      <c r="M17" s="14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14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1" t="s">
        <v>31</v>
      </c>
      <c r="E19" s="35"/>
      <c r="F19" s="35"/>
      <c r="G19" s="35"/>
      <c r="H19" s="35"/>
      <c r="I19" s="141" t="s">
        <v>27</v>
      </c>
      <c r="J19" s="30" t="str">
        <f>'Rekapitulace stavby'!AN13</f>
        <v>Vyplň údaj</v>
      </c>
      <c r="K19" s="35"/>
      <c r="L19" s="35"/>
      <c r="M19" s="14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2"/>
      <c r="G20" s="132"/>
      <c r="H20" s="132"/>
      <c r="I20" s="141" t="s">
        <v>30</v>
      </c>
      <c r="J20" s="30" t="str">
        <f>'Rekapitulace stavby'!AN14</f>
        <v>Vyplň údaj</v>
      </c>
      <c r="K20" s="35"/>
      <c r="L20" s="35"/>
      <c r="M20" s="14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14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1" t="s">
        <v>33</v>
      </c>
      <c r="E22" s="35"/>
      <c r="F22" s="35"/>
      <c r="G22" s="35"/>
      <c r="H22" s="35"/>
      <c r="I22" s="141" t="s">
        <v>27</v>
      </c>
      <c r="J22" s="132" t="s">
        <v>34</v>
      </c>
      <c r="K22" s="35"/>
      <c r="L22" s="35"/>
      <c r="M22" s="14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2" t="s">
        <v>35</v>
      </c>
      <c r="F23" s="35"/>
      <c r="G23" s="35"/>
      <c r="H23" s="35"/>
      <c r="I23" s="141" t="s">
        <v>30</v>
      </c>
      <c r="J23" s="132" t="s">
        <v>20</v>
      </c>
      <c r="K23" s="35"/>
      <c r="L23" s="35"/>
      <c r="M23" s="14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14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1" t="s">
        <v>36</v>
      </c>
      <c r="E25" s="35"/>
      <c r="F25" s="35"/>
      <c r="G25" s="35"/>
      <c r="H25" s="35"/>
      <c r="I25" s="141" t="s">
        <v>27</v>
      </c>
      <c r="J25" s="132" t="s">
        <v>34</v>
      </c>
      <c r="K25" s="35"/>
      <c r="L25" s="35"/>
      <c r="M25" s="14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2" t="s">
        <v>35</v>
      </c>
      <c r="F26" s="35"/>
      <c r="G26" s="35"/>
      <c r="H26" s="35"/>
      <c r="I26" s="141" t="s">
        <v>30</v>
      </c>
      <c r="J26" s="132" t="s">
        <v>20</v>
      </c>
      <c r="K26" s="35"/>
      <c r="L26" s="35"/>
      <c r="M26" s="14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14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1" t="s">
        <v>37</v>
      </c>
      <c r="E28" s="35"/>
      <c r="F28" s="35"/>
      <c r="G28" s="35"/>
      <c r="H28" s="35"/>
      <c r="I28" s="35"/>
      <c r="J28" s="35"/>
      <c r="K28" s="35"/>
      <c r="L28" s="35"/>
      <c r="M28" s="14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6"/>
      <c r="B29" s="147"/>
      <c r="C29" s="146"/>
      <c r="D29" s="146"/>
      <c r="E29" s="148" t="s">
        <v>20</v>
      </c>
      <c r="F29" s="148"/>
      <c r="G29" s="148"/>
      <c r="H29" s="148"/>
      <c r="I29" s="146"/>
      <c r="J29" s="146"/>
      <c r="K29" s="146"/>
      <c r="L29" s="146"/>
      <c r="M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14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0"/>
      <c r="E31" s="150"/>
      <c r="F31" s="150"/>
      <c r="G31" s="150"/>
      <c r="H31" s="150"/>
      <c r="I31" s="150"/>
      <c r="J31" s="150"/>
      <c r="K31" s="150"/>
      <c r="L31" s="150"/>
      <c r="M31" s="14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>
      <c r="A32" s="35"/>
      <c r="B32" s="41"/>
      <c r="C32" s="35"/>
      <c r="D32" s="35"/>
      <c r="E32" s="141" t="s">
        <v>124</v>
      </c>
      <c r="F32" s="35"/>
      <c r="G32" s="35"/>
      <c r="H32" s="35"/>
      <c r="I32" s="35"/>
      <c r="J32" s="35"/>
      <c r="K32" s="151">
        <f>I65</f>
        <v>0</v>
      </c>
      <c r="L32" s="35"/>
      <c r="M32" s="14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>
      <c r="A33" s="35"/>
      <c r="B33" s="41"/>
      <c r="C33" s="35"/>
      <c r="D33" s="35"/>
      <c r="E33" s="141" t="s">
        <v>125</v>
      </c>
      <c r="F33" s="35"/>
      <c r="G33" s="35"/>
      <c r="H33" s="35"/>
      <c r="I33" s="35"/>
      <c r="J33" s="35"/>
      <c r="K33" s="151">
        <f>J65</f>
        <v>0</v>
      </c>
      <c r="L33" s="35"/>
      <c r="M33" s="14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2" t="s">
        <v>39</v>
      </c>
      <c r="E34" s="35"/>
      <c r="F34" s="35"/>
      <c r="G34" s="35"/>
      <c r="H34" s="35"/>
      <c r="I34" s="35"/>
      <c r="J34" s="35"/>
      <c r="K34" s="153">
        <f>ROUND(K87, 2)</f>
        <v>0</v>
      </c>
      <c r="L34" s="35"/>
      <c r="M34" s="14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0"/>
      <c r="E35" s="150"/>
      <c r="F35" s="150"/>
      <c r="G35" s="150"/>
      <c r="H35" s="150"/>
      <c r="I35" s="150"/>
      <c r="J35" s="150"/>
      <c r="K35" s="150"/>
      <c r="L35" s="150"/>
      <c r="M35" s="14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54" t="s">
        <v>41</v>
      </c>
      <c r="G36" s="35"/>
      <c r="H36" s="35"/>
      <c r="I36" s="154" t="s">
        <v>40</v>
      </c>
      <c r="J36" s="35"/>
      <c r="K36" s="154" t="s">
        <v>42</v>
      </c>
      <c r="L36" s="35"/>
      <c r="M36" s="14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5" t="s">
        <v>43</v>
      </c>
      <c r="E37" s="141" t="s">
        <v>44</v>
      </c>
      <c r="F37" s="151">
        <f>ROUND((SUM(BE87:BE112)),  2)</f>
        <v>0</v>
      </c>
      <c r="G37" s="35"/>
      <c r="H37" s="35"/>
      <c r="I37" s="156">
        <v>0.20999999999999999</v>
      </c>
      <c r="J37" s="35"/>
      <c r="K37" s="151">
        <f>ROUND(((SUM(BE87:BE112))*I37),  2)</f>
        <v>0</v>
      </c>
      <c r="L37" s="35"/>
      <c r="M37" s="14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1" t="s">
        <v>45</v>
      </c>
      <c r="F38" s="151">
        <f>ROUND((SUM(BF87:BF112)),  2)</f>
        <v>0</v>
      </c>
      <c r="G38" s="35"/>
      <c r="H38" s="35"/>
      <c r="I38" s="156">
        <v>0.14999999999999999</v>
      </c>
      <c r="J38" s="35"/>
      <c r="K38" s="151">
        <f>ROUND(((SUM(BF87:BF112))*I38),  2)</f>
        <v>0</v>
      </c>
      <c r="L38" s="35"/>
      <c r="M38" s="14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1" t="s">
        <v>46</v>
      </c>
      <c r="F39" s="151">
        <f>ROUND((SUM(BG87:BG112)),  2)</f>
        <v>0</v>
      </c>
      <c r="G39" s="35"/>
      <c r="H39" s="35"/>
      <c r="I39" s="156">
        <v>0.20999999999999999</v>
      </c>
      <c r="J39" s="35"/>
      <c r="K39" s="151">
        <f>0</f>
        <v>0</v>
      </c>
      <c r="L39" s="35"/>
      <c r="M39" s="14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1" t="s">
        <v>47</v>
      </c>
      <c r="F40" s="151">
        <f>ROUND((SUM(BH87:BH112)),  2)</f>
        <v>0</v>
      </c>
      <c r="G40" s="35"/>
      <c r="H40" s="35"/>
      <c r="I40" s="156">
        <v>0.14999999999999999</v>
      </c>
      <c r="J40" s="35"/>
      <c r="K40" s="151">
        <f>0</f>
        <v>0</v>
      </c>
      <c r="L40" s="35"/>
      <c r="M40" s="14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1" t="s">
        <v>48</v>
      </c>
      <c r="F41" s="151">
        <f>ROUND((SUM(BI87:BI112)),  2)</f>
        <v>0</v>
      </c>
      <c r="G41" s="35"/>
      <c r="H41" s="35"/>
      <c r="I41" s="156">
        <v>0</v>
      </c>
      <c r="J41" s="35"/>
      <c r="K41" s="151">
        <f>0</f>
        <v>0</v>
      </c>
      <c r="L41" s="35"/>
      <c r="M41" s="14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14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59"/>
      <c r="J43" s="159"/>
      <c r="K43" s="162">
        <f>SUM(K34:K41)</f>
        <v>0</v>
      </c>
      <c r="L43" s="163"/>
      <c r="M43" s="143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4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hidden="1" s="2" customFormat="1" ht="6.96" customHeight="1">
      <c r="A48" s="35"/>
      <c r="B48" s="166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4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24.96" customHeight="1">
      <c r="A49" s="35"/>
      <c r="B49" s="36"/>
      <c r="C49" s="20" t="s">
        <v>126</v>
      </c>
      <c r="D49" s="37"/>
      <c r="E49" s="37"/>
      <c r="F49" s="37"/>
      <c r="G49" s="37"/>
      <c r="H49" s="37"/>
      <c r="I49" s="37"/>
      <c r="J49" s="37"/>
      <c r="K49" s="37"/>
      <c r="L49" s="37"/>
      <c r="M49" s="14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6.96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14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12" customHeight="1">
      <c r="A51" s="35"/>
      <c r="B51" s="36"/>
      <c r="C51" s="29" t="s">
        <v>17</v>
      </c>
      <c r="D51" s="37"/>
      <c r="E51" s="37"/>
      <c r="F51" s="37"/>
      <c r="G51" s="37"/>
      <c r="H51" s="37"/>
      <c r="I51" s="37"/>
      <c r="J51" s="37"/>
      <c r="K51" s="37"/>
      <c r="L51" s="37"/>
      <c r="M51" s="14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6.5" customHeight="1">
      <c r="A52" s="35"/>
      <c r="B52" s="36"/>
      <c r="C52" s="37"/>
      <c r="D52" s="37"/>
      <c r="E52" s="168" t="str">
        <f>E7</f>
        <v xml:space="preserve">Výsadba LBC Žerotín, LBK10 a IP24 v  k.ú. Měnín</v>
      </c>
      <c r="F52" s="29"/>
      <c r="G52" s="29"/>
      <c r="H52" s="29"/>
      <c r="I52" s="37"/>
      <c r="J52" s="37"/>
      <c r="K52" s="37"/>
      <c r="L52" s="37"/>
      <c r="M52" s="14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1" customFormat="1" ht="12" customHeight="1">
      <c r="B53" s="18"/>
      <c r="C53" s="29" t="s">
        <v>122</v>
      </c>
      <c r="D53" s="19"/>
      <c r="E53" s="19"/>
      <c r="F53" s="19"/>
      <c r="G53" s="19"/>
      <c r="H53" s="19"/>
      <c r="I53" s="19"/>
      <c r="J53" s="19"/>
      <c r="K53" s="19"/>
      <c r="L53" s="19"/>
      <c r="M53" s="17"/>
    </row>
    <row r="54" hidden="1" s="2" customFormat="1" ht="16.5" customHeight="1">
      <c r="A54" s="35"/>
      <c r="B54" s="36"/>
      <c r="C54" s="37"/>
      <c r="D54" s="37"/>
      <c r="E54" s="168" t="s">
        <v>833</v>
      </c>
      <c r="F54" s="37"/>
      <c r="G54" s="37"/>
      <c r="H54" s="37"/>
      <c r="I54" s="37"/>
      <c r="J54" s="37"/>
      <c r="K54" s="37"/>
      <c r="L54" s="37"/>
      <c r="M54" s="14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2" customHeight="1">
      <c r="A55" s="35"/>
      <c r="B55" s="36"/>
      <c r="C55" s="29" t="s">
        <v>356</v>
      </c>
      <c r="D55" s="37"/>
      <c r="E55" s="37"/>
      <c r="F55" s="37"/>
      <c r="G55" s="37"/>
      <c r="H55" s="37"/>
      <c r="I55" s="37"/>
      <c r="J55" s="37"/>
      <c r="K55" s="37"/>
      <c r="L55" s="37"/>
      <c r="M55" s="14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6.5" customHeight="1">
      <c r="A56" s="35"/>
      <c r="B56" s="36"/>
      <c r="C56" s="37"/>
      <c r="D56" s="37"/>
      <c r="E56" s="66" t="str">
        <f>E11</f>
        <v>SO-043 - 3. rok pěstební péče</v>
      </c>
      <c r="F56" s="37"/>
      <c r="G56" s="37"/>
      <c r="H56" s="37"/>
      <c r="I56" s="37"/>
      <c r="J56" s="37"/>
      <c r="K56" s="37"/>
      <c r="L56" s="37"/>
      <c r="M56" s="14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14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2" customHeight="1">
      <c r="A58" s="35"/>
      <c r="B58" s="36"/>
      <c r="C58" s="29" t="s">
        <v>22</v>
      </c>
      <c r="D58" s="37"/>
      <c r="E58" s="37"/>
      <c r="F58" s="24" t="str">
        <f>F14</f>
        <v>k.ú. Měnín</v>
      </c>
      <c r="G58" s="37"/>
      <c r="H58" s="37"/>
      <c r="I58" s="29" t="s">
        <v>24</v>
      </c>
      <c r="J58" s="69" t="str">
        <f>IF(J14="","",J14)</f>
        <v>8. 7. 2025</v>
      </c>
      <c r="K58" s="37"/>
      <c r="L58" s="37"/>
      <c r="M58" s="14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6.96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14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25.65" customHeight="1">
      <c r="A60" s="35"/>
      <c r="B60" s="36"/>
      <c r="C60" s="29" t="s">
        <v>26</v>
      </c>
      <c r="D60" s="37"/>
      <c r="E60" s="37"/>
      <c r="F60" s="24" t="str">
        <f>E17</f>
        <v>ČR-Státní pozemkový úřad</v>
      </c>
      <c r="G60" s="37"/>
      <c r="H60" s="37"/>
      <c r="I60" s="29" t="s">
        <v>33</v>
      </c>
      <c r="J60" s="33" t="str">
        <f>E23</f>
        <v>Agroprojekt PSO s.r.o.</v>
      </c>
      <c r="K60" s="37"/>
      <c r="L60" s="37"/>
      <c r="M60" s="143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5.65" customHeight="1">
      <c r="A61" s="35"/>
      <c r="B61" s="36"/>
      <c r="C61" s="29" t="s">
        <v>31</v>
      </c>
      <c r="D61" s="37"/>
      <c r="E61" s="37"/>
      <c r="F61" s="24" t="str">
        <f>IF(E20="","",E20)</f>
        <v>Vyplň údaj</v>
      </c>
      <c r="G61" s="37"/>
      <c r="H61" s="37"/>
      <c r="I61" s="29" t="s">
        <v>36</v>
      </c>
      <c r="J61" s="33" t="str">
        <f>E26</f>
        <v>Agroprojekt PSO s.r.o.</v>
      </c>
      <c r="K61" s="37"/>
      <c r="L61" s="37"/>
      <c r="M61" s="14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14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9.28" customHeight="1">
      <c r="A63" s="35"/>
      <c r="B63" s="36"/>
      <c r="C63" s="169" t="s">
        <v>127</v>
      </c>
      <c r="D63" s="170"/>
      <c r="E63" s="170"/>
      <c r="F63" s="170"/>
      <c r="G63" s="170"/>
      <c r="H63" s="170"/>
      <c r="I63" s="171" t="s">
        <v>128</v>
      </c>
      <c r="J63" s="171" t="s">
        <v>129</v>
      </c>
      <c r="K63" s="171" t="s">
        <v>130</v>
      </c>
      <c r="L63" s="170"/>
      <c r="M63" s="143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 s="2" customFormat="1" ht="10.32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143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 s="2" customFormat="1" ht="22.8" customHeight="1">
      <c r="A65" s="35"/>
      <c r="B65" s="36"/>
      <c r="C65" s="172" t="s">
        <v>73</v>
      </c>
      <c r="D65" s="37"/>
      <c r="E65" s="37"/>
      <c r="F65" s="37"/>
      <c r="G65" s="37"/>
      <c r="H65" s="37"/>
      <c r="I65" s="99">
        <f>Q87</f>
        <v>0</v>
      </c>
      <c r="J65" s="99">
        <f>R87</f>
        <v>0</v>
      </c>
      <c r="K65" s="99">
        <f>K87</f>
        <v>0</v>
      </c>
      <c r="L65" s="37"/>
      <c r="M65" s="14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U65" s="14" t="s">
        <v>131</v>
      </c>
    </row>
    <row r="66" hidden="1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143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143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/>
    <row r="69" hidden="1"/>
    <row r="70" hidden="1"/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143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132</v>
      </c>
      <c r="D72" s="37"/>
      <c r="E72" s="37"/>
      <c r="F72" s="37"/>
      <c r="G72" s="37"/>
      <c r="H72" s="37"/>
      <c r="I72" s="37"/>
      <c r="J72" s="37"/>
      <c r="K72" s="37"/>
      <c r="L72" s="37"/>
      <c r="M72" s="143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14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17</v>
      </c>
      <c r="D74" s="37"/>
      <c r="E74" s="37"/>
      <c r="F74" s="37"/>
      <c r="G74" s="37"/>
      <c r="H74" s="37"/>
      <c r="I74" s="37"/>
      <c r="J74" s="37"/>
      <c r="K74" s="37"/>
      <c r="L74" s="37"/>
      <c r="M74" s="14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168" t="str">
        <f>E7</f>
        <v xml:space="preserve">Výsadba LBC Žerotín, LBK10 a IP24 v  k.ú. Měnín</v>
      </c>
      <c r="F75" s="29"/>
      <c r="G75" s="29"/>
      <c r="H75" s="29"/>
      <c r="I75" s="37"/>
      <c r="J75" s="37"/>
      <c r="K75" s="37"/>
      <c r="L75" s="37"/>
      <c r="M75" s="14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1" customFormat="1" ht="12" customHeight="1">
      <c r="B76" s="18"/>
      <c r="C76" s="29" t="s">
        <v>122</v>
      </c>
      <c r="D76" s="19"/>
      <c r="E76" s="19"/>
      <c r="F76" s="19"/>
      <c r="G76" s="19"/>
      <c r="H76" s="19"/>
      <c r="I76" s="19"/>
      <c r="J76" s="19"/>
      <c r="K76" s="19"/>
      <c r="L76" s="19"/>
      <c r="M76" s="17"/>
    </row>
    <row r="77" s="2" customFormat="1" ht="16.5" customHeight="1">
      <c r="A77" s="35"/>
      <c r="B77" s="36"/>
      <c r="C77" s="37"/>
      <c r="D77" s="37"/>
      <c r="E77" s="168" t="s">
        <v>833</v>
      </c>
      <c r="F77" s="37"/>
      <c r="G77" s="37"/>
      <c r="H77" s="37"/>
      <c r="I77" s="37"/>
      <c r="J77" s="37"/>
      <c r="K77" s="37"/>
      <c r="L77" s="37"/>
      <c r="M77" s="14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356</v>
      </c>
      <c r="D78" s="37"/>
      <c r="E78" s="37"/>
      <c r="F78" s="37"/>
      <c r="G78" s="37"/>
      <c r="H78" s="37"/>
      <c r="I78" s="37"/>
      <c r="J78" s="37"/>
      <c r="K78" s="37"/>
      <c r="L78" s="37"/>
      <c r="M78" s="14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6.5" customHeight="1">
      <c r="A79" s="35"/>
      <c r="B79" s="36"/>
      <c r="C79" s="37"/>
      <c r="D79" s="37"/>
      <c r="E79" s="66" t="str">
        <f>E11</f>
        <v>SO-043 - 3. rok pěstební péče</v>
      </c>
      <c r="F79" s="37"/>
      <c r="G79" s="37"/>
      <c r="H79" s="37"/>
      <c r="I79" s="37"/>
      <c r="J79" s="37"/>
      <c r="K79" s="37"/>
      <c r="L79" s="37"/>
      <c r="M79" s="14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143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2" customHeight="1">
      <c r="A81" s="35"/>
      <c r="B81" s="36"/>
      <c r="C81" s="29" t="s">
        <v>22</v>
      </c>
      <c r="D81" s="37"/>
      <c r="E81" s="37"/>
      <c r="F81" s="24" t="str">
        <f>F14</f>
        <v>k.ú. Měnín</v>
      </c>
      <c r="G81" s="37"/>
      <c r="H81" s="37"/>
      <c r="I81" s="29" t="s">
        <v>24</v>
      </c>
      <c r="J81" s="69" t="str">
        <f>IF(J14="","",J14)</f>
        <v>8. 7. 2025</v>
      </c>
      <c r="K81" s="37"/>
      <c r="L81" s="37"/>
      <c r="M81" s="14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6.96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14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25.65" customHeight="1">
      <c r="A83" s="35"/>
      <c r="B83" s="36"/>
      <c r="C83" s="29" t="s">
        <v>26</v>
      </c>
      <c r="D83" s="37"/>
      <c r="E83" s="37"/>
      <c r="F83" s="24" t="str">
        <f>E17</f>
        <v>ČR-Státní pozemkový úřad</v>
      </c>
      <c r="G83" s="37"/>
      <c r="H83" s="37"/>
      <c r="I83" s="29" t="s">
        <v>33</v>
      </c>
      <c r="J83" s="33" t="str">
        <f>E23</f>
        <v>Agroprojekt PSO s.r.o.</v>
      </c>
      <c r="K83" s="37"/>
      <c r="L83" s="37"/>
      <c r="M83" s="14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25.65" customHeight="1">
      <c r="A84" s="35"/>
      <c r="B84" s="36"/>
      <c r="C84" s="29" t="s">
        <v>31</v>
      </c>
      <c r="D84" s="37"/>
      <c r="E84" s="37"/>
      <c r="F84" s="24" t="str">
        <f>IF(E20="","",E20)</f>
        <v>Vyplň údaj</v>
      </c>
      <c r="G84" s="37"/>
      <c r="H84" s="37"/>
      <c r="I84" s="29" t="s">
        <v>36</v>
      </c>
      <c r="J84" s="33" t="str">
        <f>E26</f>
        <v>Agroprojekt PSO s.r.o.</v>
      </c>
      <c r="K84" s="37"/>
      <c r="L84" s="37"/>
      <c r="M84" s="14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0.32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14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9" customFormat="1" ht="29.28" customHeight="1">
      <c r="A86" s="173"/>
      <c r="B86" s="174"/>
      <c r="C86" s="175" t="s">
        <v>133</v>
      </c>
      <c r="D86" s="176" t="s">
        <v>58</v>
      </c>
      <c r="E86" s="176" t="s">
        <v>54</v>
      </c>
      <c r="F86" s="176" t="s">
        <v>55</v>
      </c>
      <c r="G86" s="176" t="s">
        <v>134</v>
      </c>
      <c r="H86" s="176" t="s">
        <v>135</v>
      </c>
      <c r="I86" s="176" t="s">
        <v>136</v>
      </c>
      <c r="J86" s="176" t="s">
        <v>137</v>
      </c>
      <c r="K86" s="176" t="s">
        <v>130</v>
      </c>
      <c r="L86" s="177" t="s">
        <v>138</v>
      </c>
      <c r="M86" s="178"/>
      <c r="N86" s="89" t="s">
        <v>20</v>
      </c>
      <c r="O86" s="90" t="s">
        <v>43</v>
      </c>
      <c r="P86" s="90" t="s">
        <v>139</v>
      </c>
      <c r="Q86" s="90" t="s">
        <v>140</v>
      </c>
      <c r="R86" s="90" t="s">
        <v>141</v>
      </c>
      <c r="S86" s="90" t="s">
        <v>142</v>
      </c>
      <c r="T86" s="90" t="s">
        <v>143</v>
      </c>
      <c r="U86" s="90" t="s">
        <v>144</v>
      </c>
      <c r="V86" s="90" t="s">
        <v>145</v>
      </c>
      <c r="W86" s="90" t="s">
        <v>146</v>
      </c>
      <c r="X86" s="91" t="s">
        <v>147</v>
      </c>
      <c r="Y86" s="173"/>
      <c r="Z86" s="173"/>
      <c r="AA86" s="173"/>
      <c r="AB86" s="173"/>
      <c r="AC86" s="173"/>
      <c r="AD86" s="173"/>
      <c r="AE86" s="173"/>
    </row>
    <row r="87" s="2" customFormat="1" ht="22.8" customHeight="1">
      <c r="A87" s="35"/>
      <c r="B87" s="36"/>
      <c r="C87" s="96" t="s">
        <v>148</v>
      </c>
      <c r="D87" s="37"/>
      <c r="E87" s="37"/>
      <c r="F87" s="37"/>
      <c r="G87" s="37"/>
      <c r="H87" s="37"/>
      <c r="I87" s="37"/>
      <c r="J87" s="37"/>
      <c r="K87" s="179">
        <f>BK87</f>
        <v>0</v>
      </c>
      <c r="L87" s="37"/>
      <c r="M87" s="41"/>
      <c r="N87" s="92"/>
      <c r="O87" s="180"/>
      <c r="P87" s="93"/>
      <c r="Q87" s="181">
        <f>SUM(Q88:Q112)</f>
        <v>0</v>
      </c>
      <c r="R87" s="181">
        <f>SUM(R88:R112)</f>
        <v>0</v>
      </c>
      <c r="S87" s="93"/>
      <c r="T87" s="182">
        <f>SUM(T88:T112)</f>
        <v>0</v>
      </c>
      <c r="U87" s="93"/>
      <c r="V87" s="182">
        <f>SUM(V88:V112)</f>
        <v>0.017980000000000003</v>
      </c>
      <c r="W87" s="93"/>
      <c r="X87" s="183">
        <f>SUM(X88:X112)</f>
        <v>0</v>
      </c>
      <c r="Y87" s="35"/>
      <c r="Z87" s="35"/>
      <c r="AA87" s="35"/>
      <c r="AB87" s="35"/>
      <c r="AC87" s="35"/>
      <c r="AD87" s="35"/>
      <c r="AE87" s="35"/>
      <c r="AT87" s="14" t="s">
        <v>74</v>
      </c>
      <c r="AU87" s="14" t="s">
        <v>131</v>
      </c>
      <c r="BK87" s="184">
        <f>SUM(BK88:BK112)</f>
        <v>0</v>
      </c>
    </row>
    <row r="88" s="2" customFormat="1" ht="24.15" customHeight="1">
      <c r="A88" s="35"/>
      <c r="B88" s="36"/>
      <c r="C88" s="185" t="s">
        <v>82</v>
      </c>
      <c r="D88" s="185" t="s">
        <v>149</v>
      </c>
      <c r="E88" s="186" t="s">
        <v>358</v>
      </c>
      <c r="F88" s="187" t="s">
        <v>359</v>
      </c>
      <c r="G88" s="188" t="s">
        <v>360</v>
      </c>
      <c r="H88" s="189">
        <v>3.952</v>
      </c>
      <c r="I88" s="190"/>
      <c r="J88" s="190"/>
      <c r="K88" s="191">
        <f>ROUND(P88*H88,2)</f>
        <v>0</v>
      </c>
      <c r="L88" s="187" t="s">
        <v>161</v>
      </c>
      <c r="M88" s="41"/>
      <c r="N88" s="192" t="s">
        <v>20</v>
      </c>
      <c r="O88" s="193" t="s">
        <v>44</v>
      </c>
      <c r="P88" s="194">
        <f>I88+J88</f>
        <v>0</v>
      </c>
      <c r="Q88" s="194">
        <f>ROUND(I88*H88,2)</f>
        <v>0</v>
      </c>
      <c r="R88" s="194">
        <f>ROUND(J88*H88,2)</f>
        <v>0</v>
      </c>
      <c r="S88" s="81"/>
      <c r="T88" s="195">
        <f>S88*H88</f>
        <v>0</v>
      </c>
      <c r="U88" s="195">
        <v>0</v>
      </c>
      <c r="V88" s="195">
        <f>U88*H88</f>
        <v>0</v>
      </c>
      <c r="W88" s="195">
        <v>0</v>
      </c>
      <c r="X88" s="196">
        <f>W88*H88</f>
        <v>0</v>
      </c>
      <c r="Y88" s="35"/>
      <c r="Z88" s="35"/>
      <c r="AA88" s="35"/>
      <c r="AB88" s="35"/>
      <c r="AC88" s="35"/>
      <c r="AD88" s="35"/>
      <c r="AE88" s="35"/>
      <c r="AR88" s="197" t="s">
        <v>154</v>
      </c>
      <c r="AT88" s="197" t="s">
        <v>149</v>
      </c>
      <c r="AU88" s="197" t="s">
        <v>75</v>
      </c>
      <c r="AY88" s="14" t="s">
        <v>155</v>
      </c>
      <c r="BE88" s="198">
        <f>IF(O88="základní",K88,0)</f>
        <v>0</v>
      </c>
      <c r="BF88" s="198">
        <f>IF(O88="snížená",K88,0)</f>
        <v>0</v>
      </c>
      <c r="BG88" s="198">
        <f>IF(O88="zákl. přenesená",K88,0)</f>
        <v>0</v>
      </c>
      <c r="BH88" s="198">
        <f>IF(O88="sníž. přenesená",K88,0)</f>
        <v>0</v>
      </c>
      <c r="BI88" s="198">
        <f>IF(O88="nulová",K88,0)</f>
        <v>0</v>
      </c>
      <c r="BJ88" s="14" t="s">
        <v>82</v>
      </c>
      <c r="BK88" s="198">
        <f>ROUND(P88*H88,2)</f>
        <v>0</v>
      </c>
      <c r="BL88" s="14" t="s">
        <v>154</v>
      </c>
      <c r="BM88" s="197" t="s">
        <v>952</v>
      </c>
    </row>
    <row r="89" s="2" customFormat="1">
      <c r="A89" s="35"/>
      <c r="B89" s="36"/>
      <c r="C89" s="37"/>
      <c r="D89" s="199" t="s">
        <v>157</v>
      </c>
      <c r="E89" s="37"/>
      <c r="F89" s="200" t="s">
        <v>362</v>
      </c>
      <c r="G89" s="37"/>
      <c r="H89" s="37"/>
      <c r="I89" s="201"/>
      <c r="J89" s="201"/>
      <c r="K89" s="37"/>
      <c r="L89" s="37"/>
      <c r="M89" s="41"/>
      <c r="N89" s="202"/>
      <c r="O89" s="203"/>
      <c r="P89" s="81"/>
      <c r="Q89" s="81"/>
      <c r="R89" s="81"/>
      <c r="S89" s="81"/>
      <c r="T89" s="81"/>
      <c r="U89" s="81"/>
      <c r="V89" s="81"/>
      <c r="W89" s="81"/>
      <c r="X89" s="82"/>
      <c r="Y89" s="35"/>
      <c r="Z89" s="35"/>
      <c r="AA89" s="35"/>
      <c r="AB89" s="35"/>
      <c r="AC89" s="35"/>
      <c r="AD89" s="35"/>
      <c r="AE89" s="35"/>
      <c r="AT89" s="14" t="s">
        <v>157</v>
      </c>
      <c r="AU89" s="14" t="s">
        <v>75</v>
      </c>
    </row>
    <row r="90" s="10" customFormat="1">
      <c r="A90" s="10"/>
      <c r="B90" s="214"/>
      <c r="C90" s="215"/>
      <c r="D90" s="216" t="s">
        <v>185</v>
      </c>
      <c r="E90" s="217" t="s">
        <v>20</v>
      </c>
      <c r="F90" s="218" t="s">
        <v>939</v>
      </c>
      <c r="G90" s="215"/>
      <c r="H90" s="219">
        <v>3.952</v>
      </c>
      <c r="I90" s="220"/>
      <c r="J90" s="220"/>
      <c r="K90" s="215"/>
      <c r="L90" s="215"/>
      <c r="M90" s="221"/>
      <c r="N90" s="222"/>
      <c r="O90" s="223"/>
      <c r="P90" s="223"/>
      <c r="Q90" s="223"/>
      <c r="R90" s="223"/>
      <c r="S90" s="223"/>
      <c r="T90" s="223"/>
      <c r="U90" s="223"/>
      <c r="V90" s="223"/>
      <c r="W90" s="223"/>
      <c r="X90" s="224"/>
      <c r="Y90" s="10"/>
      <c r="Z90" s="10"/>
      <c r="AA90" s="10"/>
      <c r="AB90" s="10"/>
      <c r="AC90" s="10"/>
      <c r="AD90" s="10"/>
      <c r="AE90" s="10"/>
      <c r="AT90" s="225" t="s">
        <v>185</v>
      </c>
      <c r="AU90" s="225" t="s">
        <v>75</v>
      </c>
      <c r="AV90" s="10" t="s">
        <v>84</v>
      </c>
      <c r="AW90" s="10" t="s">
        <v>5</v>
      </c>
      <c r="AX90" s="10" t="s">
        <v>82</v>
      </c>
      <c r="AY90" s="225" t="s">
        <v>155</v>
      </c>
    </row>
    <row r="91" s="2" customFormat="1" ht="33" customHeight="1">
      <c r="A91" s="35"/>
      <c r="B91" s="36"/>
      <c r="C91" s="185" t="s">
        <v>84</v>
      </c>
      <c r="D91" s="185" t="s">
        <v>149</v>
      </c>
      <c r="E91" s="186" t="s">
        <v>188</v>
      </c>
      <c r="F91" s="187" t="s">
        <v>189</v>
      </c>
      <c r="G91" s="188" t="s">
        <v>152</v>
      </c>
      <c r="H91" s="189">
        <v>20376</v>
      </c>
      <c r="I91" s="190"/>
      <c r="J91" s="190"/>
      <c r="K91" s="191">
        <f>ROUND(P91*H91,2)</f>
        <v>0</v>
      </c>
      <c r="L91" s="187" t="s">
        <v>161</v>
      </c>
      <c r="M91" s="41"/>
      <c r="N91" s="192" t="s">
        <v>20</v>
      </c>
      <c r="O91" s="193" t="s">
        <v>44</v>
      </c>
      <c r="P91" s="194">
        <f>I91+J91</f>
        <v>0</v>
      </c>
      <c r="Q91" s="194">
        <f>ROUND(I91*H91,2)</f>
        <v>0</v>
      </c>
      <c r="R91" s="194">
        <f>ROUND(J91*H91,2)</f>
        <v>0</v>
      </c>
      <c r="S91" s="81"/>
      <c r="T91" s="195">
        <f>S91*H91</f>
        <v>0</v>
      </c>
      <c r="U91" s="195">
        <v>0</v>
      </c>
      <c r="V91" s="195">
        <f>U91*H91</f>
        <v>0</v>
      </c>
      <c r="W91" s="195">
        <v>0</v>
      </c>
      <c r="X91" s="196">
        <f>W91*H91</f>
        <v>0</v>
      </c>
      <c r="Y91" s="35"/>
      <c r="Z91" s="35"/>
      <c r="AA91" s="35"/>
      <c r="AB91" s="35"/>
      <c r="AC91" s="35"/>
      <c r="AD91" s="35"/>
      <c r="AE91" s="35"/>
      <c r="AR91" s="197" t="s">
        <v>154</v>
      </c>
      <c r="AT91" s="197" t="s">
        <v>149</v>
      </c>
      <c r="AU91" s="197" t="s">
        <v>75</v>
      </c>
      <c r="AY91" s="14" t="s">
        <v>155</v>
      </c>
      <c r="BE91" s="198">
        <f>IF(O91="základní",K91,0)</f>
        <v>0</v>
      </c>
      <c r="BF91" s="198">
        <f>IF(O91="snížená",K91,0)</f>
        <v>0</v>
      </c>
      <c r="BG91" s="198">
        <f>IF(O91="zákl. přenesená",K91,0)</f>
        <v>0</v>
      </c>
      <c r="BH91" s="198">
        <f>IF(O91="sníž. přenesená",K91,0)</f>
        <v>0</v>
      </c>
      <c r="BI91" s="198">
        <f>IF(O91="nulová",K91,0)</f>
        <v>0</v>
      </c>
      <c r="BJ91" s="14" t="s">
        <v>82</v>
      </c>
      <c r="BK91" s="198">
        <f>ROUND(P91*H91,2)</f>
        <v>0</v>
      </c>
      <c r="BL91" s="14" t="s">
        <v>154</v>
      </c>
      <c r="BM91" s="197" t="s">
        <v>953</v>
      </c>
    </row>
    <row r="92" s="2" customFormat="1">
      <c r="A92" s="35"/>
      <c r="B92" s="36"/>
      <c r="C92" s="37"/>
      <c r="D92" s="199" t="s">
        <v>157</v>
      </c>
      <c r="E92" s="37"/>
      <c r="F92" s="200" t="s">
        <v>191</v>
      </c>
      <c r="G92" s="37"/>
      <c r="H92" s="37"/>
      <c r="I92" s="201"/>
      <c r="J92" s="201"/>
      <c r="K92" s="37"/>
      <c r="L92" s="37"/>
      <c r="M92" s="41"/>
      <c r="N92" s="202"/>
      <c r="O92" s="203"/>
      <c r="P92" s="81"/>
      <c r="Q92" s="81"/>
      <c r="R92" s="81"/>
      <c r="S92" s="81"/>
      <c r="T92" s="81"/>
      <c r="U92" s="81"/>
      <c r="V92" s="81"/>
      <c r="W92" s="81"/>
      <c r="X92" s="82"/>
      <c r="Y92" s="35"/>
      <c r="Z92" s="35"/>
      <c r="AA92" s="35"/>
      <c r="AB92" s="35"/>
      <c r="AC92" s="35"/>
      <c r="AD92" s="35"/>
      <c r="AE92" s="35"/>
      <c r="AT92" s="14" t="s">
        <v>157</v>
      </c>
      <c r="AU92" s="14" t="s">
        <v>75</v>
      </c>
    </row>
    <row r="93" s="10" customFormat="1">
      <c r="A93" s="10"/>
      <c r="B93" s="214"/>
      <c r="C93" s="215"/>
      <c r="D93" s="216" t="s">
        <v>185</v>
      </c>
      <c r="E93" s="217" t="s">
        <v>20</v>
      </c>
      <c r="F93" s="218" t="s">
        <v>954</v>
      </c>
      <c r="G93" s="215"/>
      <c r="H93" s="219">
        <v>20376</v>
      </c>
      <c r="I93" s="220"/>
      <c r="J93" s="220"/>
      <c r="K93" s="215"/>
      <c r="L93" s="215"/>
      <c r="M93" s="221"/>
      <c r="N93" s="222"/>
      <c r="O93" s="223"/>
      <c r="P93" s="223"/>
      <c r="Q93" s="223"/>
      <c r="R93" s="223"/>
      <c r="S93" s="223"/>
      <c r="T93" s="223"/>
      <c r="U93" s="223"/>
      <c r="V93" s="223"/>
      <c r="W93" s="223"/>
      <c r="X93" s="224"/>
      <c r="Y93" s="10"/>
      <c r="Z93" s="10"/>
      <c r="AA93" s="10"/>
      <c r="AB93" s="10"/>
      <c r="AC93" s="10"/>
      <c r="AD93" s="10"/>
      <c r="AE93" s="10"/>
      <c r="AT93" s="225" t="s">
        <v>185</v>
      </c>
      <c r="AU93" s="225" t="s">
        <v>75</v>
      </c>
      <c r="AV93" s="10" t="s">
        <v>84</v>
      </c>
      <c r="AW93" s="10" t="s">
        <v>5</v>
      </c>
      <c r="AX93" s="10" t="s">
        <v>82</v>
      </c>
      <c r="AY93" s="225" t="s">
        <v>155</v>
      </c>
    </row>
    <row r="94" s="2" customFormat="1" ht="16.5" customHeight="1">
      <c r="A94" s="35"/>
      <c r="B94" s="36"/>
      <c r="C94" s="185" t="s">
        <v>164</v>
      </c>
      <c r="D94" s="185" t="s">
        <v>149</v>
      </c>
      <c r="E94" s="186" t="s">
        <v>923</v>
      </c>
      <c r="F94" s="187" t="s">
        <v>195</v>
      </c>
      <c r="G94" s="188" t="s">
        <v>196</v>
      </c>
      <c r="H94" s="189">
        <v>30.564</v>
      </c>
      <c r="I94" s="190"/>
      <c r="J94" s="190"/>
      <c r="K94" s="191">
        <f>ROUND(P94*H94,2)</f>
        <v>0</v>
      </c>
      <c r="L94" s="187" t="s">
        <v>20</v>
      </c>
      <c r="M94" s="41"/>
      <c r="N94" s="192" t="s">
        <v>20</v>
      </c>
      <c r="O94" s="193" t="s">
        <v>44</v>
      </c>
      <c r="P94" s="194">
        <f>I94+J94</f>
        <v>0</v>
      </c>
      <c r="Q94" s="194">
        <f>ROUND(I94*H94,2)</f>
        <v>0</v>
      </c>
      <c r="R94" s="194">
        <f>ROUND(J94*H94,2)</f>
        <v>0</v>
      </c>
      <c r="S94" s="81"/>
      <c r="T94" s="195">
        <f>S94*H94</f>
        <v>0</v>
      </c>
      <c r="U94" s="195">
        <v>0</v>
      </c>
      <c r="V94" s="195">
        <f>U94*H94</f>
        <v>0</v>
      </c>
      <c r="W94" s="195">
        <v>0</v>
      </c>
      <c r="X94" s="196">
        <f>W94*H94</f>
        <v>0</v>
      </c>
      <c r="Y94" s="35"/>
      <c r="Z94" s="35"/>
      <c r="AA94" s="35"/>
      <c r="AB94" s="35"/>
      <c r="AC94" s="35"/>
      <c r="AD94" s="35"/>
      <c r="AE94" s="35"/>
      <c r="AR94" s="197" t="s">
        <v>154</v>
      </c>
      <c r="AT94" s="197" t="s">
        <v>149</v>
      </c>
      <c r="AU94" s="197" t="s">
        <v>75</v>
      </c>
      <c r="AY94" s="14" t="s">
        <v>155</v>
      </c>
      <c r="BE94" s="198">
        <f>IF(O94="základní",K94,0)</f>
        <v>0</v>
      </c>
      <c r="BF94" s="198">
        <f>IF(O94="snížená",K94,0)</f>
        <v>0</v>
      </c>
      <c r="BG94" s="198">
        <f>IF(O94="zákl. přenesená",K94,0)</f>
        <v>0</v>
      </c>
      <c r="BH94" s="198">
        <f>IF(O94="sníž. přenesená",K94,0)</f>
        <v>0</v>
      </c>
      <c r="BI94" s="198">
        <f>IF(O94="nulová",K94,0)</f>
        <v>0</v>
      </c>
      <c r="BJ94" s="14" t="s">
        <v>82</v>
      </c>
      <c r="BK94" s="198">
        <f>ROUND(P94*H94,2)</f>
        <v>0</v>
      </c>
      <c r="BL94" s="14" t="s">
        <v>154</v>
      </c>
      <c r="BM94" s="197" t="s">
        <v>955</v>
      </c>
    </row>
    <row r="95" s="10" customFormat="1">
      <c r="A95" s="10"/>
      <c r="B95" s="214"/>
      <c r="C95" s="215"/>
      <c r="D95" s="216" t="s">
        <v>185</v>
      </c>
      <c r="E95" s="217" t="s">
        <v>20</v>
      </c>
      <c r="F95" s="218" t="s">
        <v>943</v>
      </c>
      <c r="G95" s="215"/>
      <c r="H95" s="219">
        <v>30.564</v>
      </c>
      <c r="I95" s="220"/>
      <c r="J95" s="220"/>
      <c r="K95" s="215"/>
      <c r="L95" s="215"/>
      <c r="M95" s="221"/>
      <c r="N95" s="222"/>
      <c r="O95" s="223"/>
      <c r="P95" s="223"/>
      <c r="Q95" s="223"/>
      <c r="R95" s="223"/>
      <c r="S95" s="223"/>
      <c r="T95" s="223"/>
      <c r="U95" s="223"/>
      <c r="V95" s="223"/>
      <c r="W95" s="223"/>
      <c r="X95" s="224"/>
      <c r="Y95" s="10"/>
      <c r="Z95" s="10"/>
      <c r="AA95" s="10"/>
      <c r="AB95" s="10"/>
      <c r="AC95" s="10"/>
      <c r="AD95" s="10"/>
      <c r="AE95" s="10"/>
      <c r="AT95" s="225" t="s">
        <v>185</v>
      </c>
      <c r="AU95" s="225" t="s">
        <v>75</v>
      </c>
      <c r="AV95" s="10" t="s">
        <v>84</v>
      </c>
      <c r="AW95" s="10" t="s">
        <v>5</v>
      </c>
      <c r="AX95" s="10" t="s">
        <v>82</v>
      </c>
      <c r="AY95" s="225" t="s">
        <v>155</v>
      </c>
    </row>
    <row r="96" s="2" customFormat="1" ht="24.15" customHeight="1">
      <c r="A96" s="35"/>
      <c r="B96" s="36"/>
      <c r="C96" s="185" t="s">
        <v>154</v>
      </c>
      <c r="D96" s="185" t="s">
        <v>149</v>
      </c>
      <c r="E96" s="186" t="s">
        <v>364</v>
      </c>
      <c r="F96" s="187" t="s">
        <v>365</v>
      </c>
      <c r="G96" s="188" t="s">
        <v>224</v>
      </c>
      <c r="H96" s="189">
        <v>899</v>
      </c>
      <c r="I96" s="190"/>
      <c r="J96" s="190"/>
      <c r="K96" s="191">
        <f>ROUND(P96*H96,2)</f>
        <v>0</v>
      </c>
      <c r="L96" s="187" t="s">
        <v>161</v>
      </c>
      <c r="M96" s="41"/>
      <c r="N96" s="192" t="s">
        <v>20</v>
      </c>
      <c r="O96" s="193" t="s">
        <v>44</v>
      </c>
      <c r="P96" s="194">
        <f>I96+J96</f>
        <v>0</v>
      </c>
      <c r="Q96" s="194">
        <f>ROUND(I96*H96,2)</f>
        <v>0</v>
      </c>
      <c r="R96" s="194">
        <f>ROUND(J96*H96,2)</f>
        <v>0</v>
      </c>
      <c r="S96" s="81"/>
      <c r="T96" s="195">
        <f>S96*H96</f>
        <v>0</v>
      </c>
      <c r="U96" s="195">
        <v>2.0000000000000002E-05</v>
      </c>
      <c r="V96" s="195">
        <f>U96*H96</f>
        <v>0.017980000000000003</v>
      </c>
      <c r="W96" s="195">
        <v>0</v>
      </c>
      <c r="X96" s="196">
        <f>W96*H96</f>
        <v>0</v>
      </c>
      <c r="Y96" s="35"/>
      <c r="Z96" s="35"/>
      <c r="AA96" s="35"/>
      <c r="AB96" s="35"/>
      <c r="AC96" s="35"/>
      <c r="AD96" s="35"/>
      <c r="AE96" s="35"/>
      <c r="AR96" s="197" t="s">
        <v>154</v>
      </c>
      <c r="AT96" s="197" t="s">
        <v>149</v>
      </c>
      <c r="AU96" s="197" t="s">
        <v>75</v>
      </c>
      <c r="AY96" s="14" t="s">
        <v>155</v>
      </c>
      <c r="BE96" s="198">
        <f>IF(O96="základní",K96,0)</f>
        <v>0</v>
      </c>
      <c r="BF96" s="198">
        <f>IF(O96="snížená",K96,0)</f>
        <v>0</v>
      </c>
      <c r="BG96" s="198">
        <f>IF(O96="zákl. přenesená",K96,0)</f>
        <v>0</v>
      </c>
      <c r="BH96" s="198">
        <f>IF(O96="sníž. přenesená",K96,0)</f>
        <v>0</v>
      </c>
      <c r="BI96" s="198">
        <f>IF(O96="nulová",K96,0)</f>
        <v>0</v>
      </c>
      <c r="BJ96" s="14" t="s">
        <v>82</v>
      </c>
      <c r="BK96" s="198">
        <f>ROUND(P96*H96,2)</f>
        <v>0</v>
      </c>
      <c r="BL96" s="14" t="s">
        <v>154</v>
      </c>
      <c r="BM96" s="197" t="s">
        <v>956</v>
      </c>
    </row>
    <row r="97" s="2" customFormat="1">
      <c r="A97" s="35"/>
      <c r="B97" s="36"/>
      <c r="C97" s="37"/>
      <c r="D97" s="199" t="s">
        <v>157</v>
      </c>
      <c r="E97" s="37"/>
      <c r="F97" s="200" t="s">
        <v>367</v>
      </c>
      <c r="G97" s="37"/>
      <c r="H97" s="37"/>
      <c r="I97" s="201"/>
      <c r="J97" s="201"/>
      <c r="K97" s="37"/>
      <c r="L97" s="37"/>
      <c r="M97" s="41"/>
      <c r="N97" s="202"/>
      <c r="O97" s="203"/>
      <c r="P97" s="81"/>
      <c r="Q97" s="81"/>
      <c r="R97" s="81"/>
      <c r="S97" s="81"/>
      <c r="T97" s="81"/>
      <c r="U97" s="81"/>
      <c r="V97" s="81"/>
      <c r="W97" s="81"/>
      <c r="X97" s="82"/>
      <c r="Y97" s="35"/>
      <c r="Z97" s="35"/>
      <c r="AA97" s="35"/>
      <c r="AB97" s="35"/>
      <c r="AC97" s="35"/>
      <c r="AD97" s="35"/>
      <c r="AE97" s="35"/>
      <c r="AT97" s="14" t="s">
        <v>157</v>
      </c>
      <c r="AU97" s="14" t="s">
        <v>75</v>
      </c>
    </row>
    <row r="98" s="10" customFormat="1">
      <c r="A98" s="10"/>
      <c r="B98" s="214"/>
      <c r="C98" s="215"/>
      <c r="D98" s="216" t="s">
        <v>185</v>
      </c>
      <c r="E98" s="217" t="s">
        <v>20</v>
      </c>
      <c r="F98" s="218" t="s">
        <v>927</v>
      </c>
      <c r="G98" s="215"/>
      <c r="H98" s="219">
        <v>899</v>
      </c>
      <c r="I98" s="220"/>
      <c r="J98" s="220"/>
      <c r="K98" s="215"/>
      <c r="L98" s="215"/>
      <c r="M98" s="221"/>
      <c r="N98" s="222"/>
      <c r="O98" s="223"/>
      <c r="P98" s="223"/>
      <c r="Q98" s="223"/>
      <c r="R98" s="223"/>
      <c r="S98" s="223"/>
      <c r="T98" s="223"/>
      <c r="U98" s="223"/>
      <c r="V98" s="223"/>
      <c r="W98" s="223"/>
      <c r="X98" s="224"/>
      <c r="Y98" s="10"/>
      <c r="Z98" s="10"/>
      <c r="AA98" s="10"/>
      <c r="AB98" s="10"/>
      <c r="AC98" s="10"/>
      <c r="AD98" s="10"/>
      <c r="AE98" s="10"/>
      <c r="AT98" s="225" t="s">
        <v>185</v>
      </c>
      <c r="AU98" s="225" t="s">
        <v>75</v>
      </c>
      <c r="AV98" s="10" t="s">
        <v>84</v>
      </c>
      <c r="AW98" s="10" t="s">
        <v>5</v>
      </c>
      <c r="AX98" s="10" t="s">
        <v>82</v>
      </c>
      <c r="AY98" s="225" t="s">
        <v>155</v>
      </c>
    </row>
    <row r="99" s="2" customFormat="1" ht="24.15" customHeight="1">
      <c r="A99" s="35"/>
      <c r="B99" s="36"/>
      <c r="C99" s="185" t="s">
        <v>173</v>
      </c>
      <c r="D99" s="185" t="s">
        <v>149</v>
      </c>
      <c r="E99" s="186" t="s">
        <v>369</v>
      </c>
      <c r="F99" s="187" t="s">
        <v>370</v>
      </c>
      <c r="G99" s="188" t="s">
        <v>224</v>
      </c>
      <c r="H99" s="189">
        <v>7190</v>
      </c>
      <c r="I99" s="190"/>
      <c r="J99" s="190"/>
      <c r="K99" s="191">
        <f>ROUND(P99*H99,2)</f>
        <v>0</v>
      </c>
      <c r="L99" s="187" t="s">
        <v>161</v>
      </c>
      <c r="M99" s="41"/>
      <c r="N99" s="192" t="s">
        <v>20</v>
      </c>
      <c r="O99" s="193" t="s">
        <v>44</v>
      </c>
      <c r="P99" s="194">
        <f>I99+J99</f>
        <v>0</v>
      </c>
      <c r="Q99" s="194">
        <f>ROUND(I99*H99,2)</f>
        <v>0</v>
      </c>
      <c r="R99" s="194">
        <f>ROUND(J99*H99,2)</f>
        <v>0</v>
      </c>
      <c r="S99" s="81"/>
      <c r="T99" s="195">
        <f>S99*H99</f>
        <v>0</v>
      </c>
      <c r="U99" s="195">
        <v>0</v>
      </c>
      <c r="V99" s="195">
        <f>U99*H99</f>
        <v>0</v>
      </c>
      <c r="W99" s="195">
        <v>0</v>
      </c>
      <c r="X99" s="196">
        <f>W99*H99</f>
        <v>0</v>
      </c>
      <c r="Y99" s="35"/>
      <c r="Z99" s="35"/>
      <c r="AA99" s="35"/>
      <c r="AB99" s="35"/>
      <c r="AC99" s="35"/>
      <c r="AD99" s="35"/>
      <c r="AE99" s="35"/>
      <c r="AR99" s="197" t="s">
        <v>154</v>
      </c>
      <c r="AT99" s="197" t="s">
        <v>149</v>
      </c>
      <c r="AU99" s="197" t="s">
        <v>75</v>
      </c>
      <c r="AY99" s="14" t="s">
        <v>155</v>
      </c>
      <c r="BE99" s="198">
        <f>IF(O99="základní",K99,0)</f>
        <v>0</v>
      </c>
      <c r="BF99" s="198">
        <f>IF(O99="snížená",K99,0)</f>
        <v>0</v>
      </c>
      <c r="BG99" s="198">
        <f>IF(O99="zákl. přenesená",K99,0)</f>
        <v>0</v>
      </c>
      <c r="BH99" s="198">
        <f>IF(O99="sníž. přenesená",K99,0)</f>
        <v>0</v>
      </c>
      <c r="BI99" s="198">
        <f>IF(O99="nulová",K99,0)</f>
        <v>0</v>
      </c>
      <c r="BJ99" s="14" t="s">
        <v>82</v>
      </c>
      <c r="BK99" s="198">
        <f>ROUND(P99*H99,2)</f>
        <v>0</v>
      </c>
      <c r="BL99" s="14" t="s">
        <v>154</v>
      </c>
      <c r="BM99" s="197" t="s">
        <v>957</v>
      </c>
    </row>
    <row r="100" s="2" customFormat="1">
      <c r="A100" s="35"/>
      <c r="B100" s="36"/>
      <c r="C100" s="37"/>
      <c r="D100" s="199" t="s">
        <v>157</v>
      </c>
      <c r="E100" s="37"/>
      <c r="F100" s="200" t="s">
        <v>372</v>
      </c>
      <c r="G100" s="37"/>
      <c r="H100" s="37"/>
      <c r="I100" s="201"/>
      <c r="J100" s="201"/>
      <c r="K100" s="37"/>
      <c r="L100" s="37"/>
      <c r="M100" s="41"/>
      <c r="N100" s="202"/>
      <c r="O100" s="203"/>
      <c r="P100" s="81"/>
      <c r="Q100" s="81"/>
      <c r="R100" s="81"/>
      <c r="S100" s="81"/>
      <c r="T100" s="81"/>
      <c r="U100" s="81"/>
      <c r="V100" s="81"/>
      <c r="W100" s="81"/>
      <c r="X100" s="82"/>
      <c r="Y100" s="35"/>
      <c r="Z100" s="35"/>
      <c r="AA100" s="35"/>
      <c r="AB100" s="35"/>
      <c r="AC100" s="35"/>
      <c r="AD100" s="35"/>
      <c r="AE100" s="35"/>
      <c r="AT100" s="14" t="s">
        <v>157</v>
      </c>
      <c r="AU100" s="14" t="s">
        <v>75</v>
      </c>
    </row>
    <row r="101" s="10" customFormat="1">
      <c r="A101" s="10"/>
      <c r="B101" s="214"/>
      <c r="C101" s="215"/>
      <c r="D101" s="216" t="s">
        <v>185</v>
      </c>
      <c r="E101" s="217" t="s">
        <v>20</v>
      </c>
      <c r="F101" s="218" t="s">
        <v>931</v>
      </c>
      <c r="G101" s="215"/>
      <c r="H101" s="219">
        <v>7190</v>
      </c>
      <c r="I101" s="220"/>
      <c r="J101" s="220"/>
      <c r="K101" s="215"/>
      <c r="L101" s="215"/>
      <c r="M101" s="221"/>
      <c r="N101" s="222"/>
      <c r="O101" s="223"/>
      <c r="P101" s="223"/>
      <c r="Q101" s="223"/>
      <c r="R101" s="223"/>
      <c r="S101" s="223"/>
      <c r="T101" s="223"/>
      <c r="U101" s="223"/>
      <c r="V101" s="223"/>
      <c r="W101" s="223"/>
      <c r="X101" s="224"/>
      <c r="Y101" s="10"/>
      <c r="Z101" s="10"/>
      <c r="AA101" s="10"/>
      <c r="AB101" s="10"/>
      <c r="AC101" s="10"/>
      <c r="AD101" s="10"/>
      <c r="AE101" s="10"/>
      <c r="AT101" s="225" t="s">
        <v>185</v>
      </c>
      <c r="AU101" s="225" t="s">
        <v>75</v>
      </c>
      <c r="AV101" s="10" t="s">
        <v>84</v>
      </c>
      <c r="AW101" s="10" t="s">
        <v>5</v>
      </c>
      <c r="AX101" s="10" t="s">
        <v>82</v>
      </c>
      <c r="AY101" s="225" t="s">
        <v>155</v>
      </c>
    </row>
    <row r="102" s="2" customFormat="1">
      <c r="A102" s="35"/>
      <c r="B102" s="36"/>
      <c r="C102" s="185" t="s">
        <v>178</v>
      </c>
      <c r="D102" s="185" t="s">
        <v>149</v>
      </c>
      <c r="E102" s="186" t="s">
        <v>319</v>
      </c>
      <c r="F102" s="187" t="s">
        <v>320</v>
      </c>
      <c r="G102" s="188" t="s">
        <v>315</v>
      </c>
      <c r="H102" s="189">
        <v>102.24</v>
      </c>
      <c r="I102" s="190"/>
      <c r="J102" s="190"/>
      <c r="K102" s="191">
        <f>ROUND(P102*H102,2)</f>
        <v>0</v>
      </c>
      <c r="L102" s="187" t="s">
        <v>161</v>
      </c>
      <c r="M102" s="41"/>
      <c r="N102" s="192" t="s">
        <v>20</v>
      </c>
      <c r="O102" s="193" t="s">
        <v>44</v>
      </c>
      <c r="P102" s="194">
        <f>I102+J102</f>
        <v>0</v>
      </c>
      <c r="Q102" s="194">
        <f>ROUND(I102*H102,2)</f>
        <v>0</v>
      </c>
      <c r="R102" s="194">
        <f>ROUND(J102*H102,2)</f>
        <v>0</v>
      </c>
      <c r="S102" s="81"/>
      <c r="T102" s="195">
        <f>S102*H102</f>
        <v>0</v>
      </c>
      <c r="U102" s="195">
        <v>0</v>
      </c>
      <c r="V102" s="195">
        <f>U102*H102</f>
        <v>0</v>
      </c>
      <c r="W102" s="195">
        <v>0</v>
      </c>
      <c r="X102" s="196">
        <f>W102*H102</f>
        <v>0</v>
      </c>
      <c r="Y102" s="35"/>
      <c r="Z102" s="35"/>
      <c r="AA102" s="35"/>
      <c r="AB102" s="35"/>
      <c r="AC102" s="35"/>
      <c r="AD102" s="35"/>
      <c r="AE102" s="35"/>
      <c r="AR102" s="197" t="s">
        <v>154</v>
      </c>
      <c r="AT102" s="197" t="s">
        <v>149</v>
      </c>
      <c r="AU102" s="197" t="s">
        <v>75</v>
      </c>
      <c r="AY102" s="14" t="s">
        <v>155</v>
      </c>
      <c r="BE102" s="198">
        <f>IF(O102="základní",K102,0)</f>
        <v>0</v>
      </c>
      <c r="BF102" s="198">
        <f>IF(O102="snížená",K102,0)</f>
        <v>0</v>
      </c>
      <c r="BG102" s="198">
        <f>IF(O102="zákl. přenesená",K102,0)</f>
        <v>0</v>
      </c>
      <c r="BH102" s="198">
        <f>IF(O102="sníž. přenesená",K102,0)</f>
        <v>0</v>
      </c>
      <c r="BI102" s="198">
        <f>IF(O102="nulová",K102,0)</f>
        <v>0</v>
      </c>
      <c r="BJ102" s="14" t="s">
        <v>82</v>
      </c>
      <c r="BK102" s="198">
        <f>ROUND(P102*H102,2)</f>
        <v>0</v>
      </c>
      <c r="BL102" s="14" t="s">
        <v>154</v>
      </c>
      <c r="BM102" s="197" t="s">
        <v>958</v>
      </c>
    </row>
    <row r="103" s="2" customFormat="1">
      <c r="A103" s="35"/>
      <c r="B103" s="36"/>
      <c r="C103" s="37"/>
      <c r="D103" s="199" t="s">
        <v>157</v>
      </c>
      <c r="E103" s="37"/>
      <c r="F103" s="200" t="s">
        <v>322</v>
      </c>
      <c r="G103" s="37"/>
      <c r="H103" s="37"/>
      <c r="I103" s="201"/>
      <c r="J103" s="201"/>
      <c r="K103" s="37"/>
      <c r="L103" s="37"/>
      <c r="M103" s="41"/>
      <c r="N103" s="202"/>
      <c r="O103" s="203"/>
      <c r="P103" s="81"/>
      <c r="Q103" s="81"/>
      <c r="R103" s="81"/>
      <c r="S103" s="81"/>
      <c r="T103" s="81"/>
      <c r="U103" s="81"/>
      <c r="V103" s="81"/>
      <c r="W103" s="81"/>
      <c r="X103" s="82"/>
      <c r="Y103" s="35"/>
      <c r="Z103" s="35"/>
      <c r="AA103" s="35"/>
      <c r="AB103" s="35"/>
      <c r="AC103" s="35"/>
      <c r="AD103" s="35"/>
      <c r="AE103" s="35"/>
      <c r="AT103" s="14" t="s">
        <v>157</v>
      </c>
      <c r="AU103" s="14" t="s">
        <v>75</v>
      </c>
    </row>
    <row r="104" s="10" customFormat="1">
      <c r="A104" s="10"/>
      <c r="B104" s="214"/>
      <c r="C104" s="215"/>
      <c r="D104" s="216" t="s">
        <v>185</v>
      </c>
      <c r="E104" s="217" t="s">
        <v>20</v>
      </c>
      <c r="F104" s="218" t="s">
        <v>909</v>
      </c>
      <c r="G104" s="215"/>
      <c r="H104" s="219">
        <v>102.24</v>
      </c>
      <c r="I104" s="220"/>
      <c r="J104" s="220"/>
      <c r="K104" s="215"/>
      <c r="L104" s="215"/>
      <c r="M104" s="221"/>
      <c r="N104" s="222"/>
      <c r="O104" s="223"/>
      <c r="P104" s="223"/>
      <c r="Q104" s="223"/>
      <c r="R104" s="223"/>
      <c r="S104" s="223"/>
      <c r="T104" s="223"/>
      <c r="U104" s="223"/>
      <c r="V104" s="223"/>
      <c r="W104" s="223"/>
      <c r="X104" s="224"/>
      <c r="Y104" s="10"/>
      <c r="Z104" s="10"/>
      <c r="AA104" s="10"/>
      <c r="AB104" s="10"/>
      <c r="AC104" s="10"/>
      <c r="AD104" s="10"/>
      <c r="AE104" s="10"/>
      <c r="AT104" s="225" t="s">
        <v>185</v>
      </c>
      <c r="AU104" s="225" t="s">
        <v>75</v>
      </c>
      <c r="AV104" s="10" t="s">
        <v>84</v>
      </c>
      <c r="AW104" s="10" t="s">
        <v>5</v>
      </c>
      <c r="AX104" s="10" t="s">
        <v>82</v>
      </c>
      <c r="AY104" s="225" t="s">
        <v>155</v>
      </c>
    </row>
    <row r="105" s="2" customFormat="1">
      <c r="A105" s="35"/>
      <c r="B105" s="36"/>
      <c r="C105" s="185" t="s">
        <v>187</v>
      </c>
      <c r="D105" s="185" t="s">
        <v>149</v>
      </c>
      <c r="E105" s="186" t="s">
        <v>325</v>
      </c>
      <c r="F105" s="187" t="s">
        <v>326</v>
      </c>
      <c r="G105" s="188" t="s">
        <v>315</v>
      </c>
      <c r="H105" s="189">
        <v>102.24</v>
      </c>
      <c r="I105" s="190"/>
      <c r="J105" s="190"/>
      <c r="K105" s="191">
        <f>ROUND(P105*H105,2)</f>
        <v>0</v>
      </c>
      <c r="L105" s="187" t="s">
        <v>161</v>
      </c>
      <c r="M105" s="41"/>
      <c r="N105" s="192" t="s">
        <v>20</v>
      </c>
      <c r="O105" s="193" t="s">
        <v>44</v>
      </c>
      <c r="P105" s="194">
        <f>I105+J105</f>
        <v>0</v>
      </c>
      <c r="Q105" s="194">
        <f>ROUND(I105*H105,2)</f>
        <v>0</v>
      </c>
      <c r="R105" s="194">
        <f>ROUND(J105*H105,2)</f>
        <v>0</v>
      </c>
      <c r="S105" s="81"/>
      <c r="T105" s="195">
        <f>S105*H105</f>
        <v>0</v>
      </c>
      <c r="U105" s="195">
        <v>0</v>
      </c>
      <c r="V105" s="195">
        <f>U105*H105</f>
        <v>0</v>
      </c>
      <c r="W105" s="195">
        <v>0</v>
      </c>
      <c r="X105" s="196">
        <f>W105*H105</f>
        <v>0</v>
      </c>
      <c r="Y105" s="35"/>
      <c r="Z105" s="35"/>
      <c r="AA105" s="35"/>
      <c r="AB105" s="35"/>
      <c r="AC105" s="35"/>
      <c r="AD105" s="35"/>
      <c r="AE105" s="35"/>
      <c r="AR105" s="197" t="s">
        <v>154</v>
      </c>
      <c r="AT105" s="197" t="s">
        <v>149</v>
      </c>
      <c r="AU105" s="197" t="s">
        <v>75</v>
      </c>
      <c r="AY105" s="14" t="s">
        <v>155</v>
      </c>
      <c r="BE105" s="198">
        <f>IF(O105="základní",K105,0)</f>
        <v>0</v>
      </c>
      <c r="BF105" s="198">
        <f>IF(O105="snížená",K105,0)</f>
        <v>0</v>
      </c>
      <c r="BG105" s="198">
        <f>IF(O105="zákl. přenesená",K105,0)</f>
        <v>0</v>
      </c>
      <c r="BH105" s="198">
        <f>IF(O105="sníž. přenesená",K105,0)</f>
        <v>0</v>
      </c>
      <c r="BI105" s="198">
        <f>IF(O105="nulová",K105,0)</f>
        <v>0</v>
      </c>
      <c r="BJ105" s="14" t="s">
        <v>82</v>
      </c>
      <c r="BK105" s="198">
        <f>ROUND(P105*H105,2)</f>
        <v>0</v>
      </c>
      <c r="BL105" s="14" t="s">
        <v>154</v>
      </c>
      <c r="BM105" s="197" t="s">
        <v>959</v>
      </c>
    </row>
    <row r="106" s="2" customFormat="1">
      <c r="A106" s="35"/>
      <c r="B106" s="36"/>
      <c r="C106" s="37"/>
      <c r="D106" s="199" t="s">
        <v>157</v>
      </c>
      <c r="E106" s="37"/>
      <c r="F106" s="200" t="s">
        <v>328</v>
      </c>
      <c r="G106" s="37"/>
      <c r="H106" s="37"/>
      <c r="I106" s="201"/>
      <c r="J106" s="201"/>
      <c r="K106" s="37"/>
      <c r="L106" s="37"/>
      <c r="M106" s="41"/>
      <c r="N106" s="202"/>
      <c r="O106" s="203"/>
      <c r="P106" s="81"/>
      <c r="Q106" s="81"/>
      <c r="R106" s="81"/>
      <c r="S106" s="81"/>
      <c r="T106" s="81"/>
      <c r="U106" s="81"/>
      <c r="V106" s="81"/>
      <c r="W106" s="81"/>
      <c r="X106" s="82"/>
      <c r="Y106" s="35"/>
      <c r="Z106" s="35"/>
      <c r="AA106" s="35"/>
      <c r="AB106" s="35"/>
      <c r="AC106" s="35"/>
      <c r="AD106" s="35"/>
      <c r="AE106" s="35"/>
      <c r="AT106" s="14" t="s">
        <v>157</v>
      </c>
      <c r="AU106" s="14" t="s">
        <v>75</v>
      </c>
    </row>
    <row r="107" s="2" customFormat="1" ht="24.15" customHeight="1">
      <c r="A107" s="35"/>
      <c r="B107" s="36"/>
      <c r="C107" s="185" t="s">
        <v>183</v>
      </c>
      <c r="D107" s="185" t="s">
        <v>149</v>
      </c>
      <c r="E107" s="186" t="s">
        <v>330</v>
      </c>
      <c r="F107" s="187" t="s">
        <v>331</v>
      </c>
      <c r="G107" s="188" t="s">
        <v>315</v>
      </c>
      <c r="H107" s="189">
        <v>408.95999999999998</v>
      </c>
      <c r="I107" s="190"/>
      <c r="J107" s="190"/>
      <c r="K107" s="191">
        <f>ROUND(P107*H107,2)</f>
        <v>0</v>
      </c>
      <c r="L107" s="187" t="s">
        <v>161</v>
      </c>
      <c r="M107" s="41"/>
      <c r="N107" s="192" t="s">
        <v>20</v>
      </c>
      <c r="O107" s="193" t="s">
        <v>44</v>
      </c>
      <c r="P107" s="194">
        <f>I107+J107</f>
        <v>0</v>
      </c>
      <c r="Q107" s="194">
        <f>ROUND(I107*H107,2)</f>
        <v>0</v>
      </c>
      <c r="R107" s="194">
        <f>ROUND(J107*H107,2)</f>
        <v>0</v>
      </c>
      <c r="S107" s="81"/>
      <c r="T107" s="195">
        <f>S107*H107</f>
        <v>0</v>
      </c>
      <c r="U107" s="195">
        <v>0</v>
      </c>
      <c r="V107" s="195">
        <f>U107*H107</f>
        <v>0</v>
      </c>
      <c r="W107" s="195">
        <v>0</v>
      </c>
      <c r="X107" s="196">
        <f>W107*H107</f>
        <v>0</v>
      </c>
      <c r="Y107" s="35"/>
      <c r="Z107" s="35"/>
      <c r="AA107" s="35"/>
      <c r="AB107" s="35"/>
      <c r="AC107" s="35"/>
      <c r="AD107" s="35"/>
      <c r="AE107" s="35"/>
      <c r="AR107" s="197" t="s">
        <v>154</v>
      </c>
      <c r="AT107" s="197" t="s">
        <v>149</v>
      </c>
      <c r="AU107" s="197" t="s">
        <v>75</v>
      </c>
      <c r="AY107" s="14" t="s">
        <v>155</v>
      </c>
      <c r="BE107" s="198">
        <f>IF(O107="základní",K107,0)</f>
        <v>0</v>
      </c>
      <c r="BF107" s="198">
        <f>IF(O107="snížená",K107,0)</f>
        <v>0</v>
      </c>
      <c r="BG107" s="198">
        <f>IF(O107="zákl. přenesená",K107,0)</f>
        <v>0</v>
      </c>
      <c r="BH107" s="198">
        <f>IF(O107="sníž. přenesená",K107,0)</f>
        <v>0</v>
      </c>
      <c r="BI107" s="198">
        <f>IF(O107="nulová",K107,0)</f>
        <v>0</v>
      </c>
      <c r="BJ107" s="14" t="s">
        <v>82</v>
      </c>
      <c r="BK107" s="198">
        <f>ROUND(P107*H107,2)</f>
        <v>0</v>
      </c>
      <c r="BL107" s="14" t="s">
        <v>154</v>
      </c>
      <c r="BM107" s="197" t="s">
        <v>960</v>
      </c>
    </row>
    <row r="108" s="2" customFormat="1">
      <c r="A108" s="35"/>
      <c r="B108" s="36"/>
      <c r="C108" s="37"/>
      <c r="D108" s="199" t="s">
        <v>157</v>
      </c>
      <c r="E108" s="37"/>
      <c r="F108" s="200" t="s">
        <v>333</v>
      </c>
      <c r="G108" s="37"/>
      <c r="H108" s="37"/>
      <c r="I108" s="201"/>
      <c r="J108" s="201"/>
      <c r="K108" s="37"/>
      <c r="L108" s="37"/>
      <c r="M108" s="41"/>
      <c r="N108" s="202"/>
      <c r="O108" s="203"/>
      <c r="P108" s="81"/>
      <c r="Q108" s="81"/>
      <c r="R108" s="81"/>
      <c r="S108" s="81"/>
      <c r="T108" s="81"/>
      <c r="U108" s="81"/>
      <c r="V108" s="81"/>
      <c r="W108" s="81"/>
      <c r="X108" s="82"/>
      <c r="Y108" s="35"/>
      <c r="Z108" s="35"/>
      <c r="AA108" s="35"/>
      <c r="AB108" s="35"/>
      <c r="AC108" s="35"/>
      <c r="AD108" s="35"/>
      <c r="AE108" s="35"/>
      <c r="AT108" s="14" t="s">
        <v>157</v>
      </c>
      <c r="AU108" s="14" t="s">
        <v>75</v>
      </c>
    </row>
    <row r="109" s="10" customFormat="1">
      <c r="A109" s="10"/>
      <c r="B109" s="214"/>
      <c r="C109" s="215"/>
      <c r="D109" s="216" t="s">
        <v>185</v>
      </c>
      <c r="E109" s="217" t="s">
        <v>20</v>
      </c>
      <c r="F109" s="218" t="s">
        <v>912</v>
      </c>
      <c r="G109" s="215"/>
      <c r="H109" s="219">
        <v>408.95999999999998</v>
      </c>
      <c r="I109" s="220"/>
      <c r="J109" s="220"/>
      <c r="K109" s="215"/>
      <c r="L109" s="215"/>
      <c r="M109" s="221"/>
      <c r="N109" s="222"/>
      <c r="O109" s="223"/>
      <c r="P109" s="223"/>
      <c r="Q109" s="223"/>
      <c r="R109" s="223"/>
      <c r="S109" s="223"/>
      <c r="T109" s="223"/>
      <c r="U109" s="223"/>
      <c r="V109" s="223"/>
      <c r="W109" s="223"/>
      <c r="X109" s="224"/>
      <c r="Y109" s="10"/>
      <c r="Z109" s="10"/>
      <c r="AA109" s="10"/>
      <c r="AB109" s="10"/>
      <c r="AC109" s="10"/>
      <c r="AD109" s="10"/>
      <c r="AE109" s="10"/>
      <c r="AT109" s="225" t="s">
        <v>185</v>
      </c>
      <c r="AU109" s="225" t="s">
        <v>75</v>
      </c>
      <c r="AV109" s="10" t="s">
        <v>84</v>
      </c>
      <c r="AW109" s="10" t="s">
        <v>5</v>
      </c>
      <c r="AX109" s="10" t="s">
        <v>82</v>
      </c>
      <c r="AY109" s="225" t="s">
        <v>155</v>
      </c>
    </row>
    <row r="110" s="2" customFormat="1" ht="24.15" customHeight="1">
      <c r="A110" s="35"/>
      <c r="B110" s="36"/>
      <c r="C110" s="185" t="s">
        <v>199</v>
      </c>
      <c r="D110" s="185" t="s">
        <v>149</v>
      </c>
      <c r="E110" s="186" t="s">
        <v>396</v>
      </c>
      <c r="F110" s="187" t="s">
        <v>397</v>
      </c>
      <c r="G110" s="188" t="s">
        <v>224</v>
      </c>
      <c r="H110" s="189">
        <v>346</v>
      </c>
      <c r="I110" s="190"/>
      <c r="J110" s="190"/>
      <c r="K110" s="191">
        <f>ROUND(P110*H110,2)</f>
        <v>0</v>
      </c>
      <c r="L110" s="187" t="s">
        <v>161</v>
      </c>
      <c r="M110" s="41"/>
      <c r="N110" s="192" t="s">
        <v>20</v>
      </c>
      <c r="O110" s="193" t="s">
        <v>44</v>
      </c>
      <c r="P110" s="194">
        <f>I110+J110</f>
        <v>0</v>
      </c>
      <c r="Q110" s="194">
        <f>ROUND(I110*H110,2)</f>
        <v>0</v>
      </c>
      <c r="R110" s="194">
        <f>ROUND(J110*H110,2)</f>
        <v>0</v>
      </c>
      <c r="S110" s="81"/>
      <c r="T110" s="195">
        <f>S110*H110</f>
        <v>0</v>
      </c>
      <c r="U110" s="195">
        <v>0</v>
      </c>
      <c r="V110" s="195">
        <f>U110*H110</f>
        <v>0</v>
      </c>
      <c r="W110" s="195">
        <v>0</v>
      </c>
      <c r="X110" s="196">
        <f>W110*H110</f>
        <v>0</v>
      </c>
      <c r="Y110" s="35"/>
      <c r="Z110" s="35"/>
      <c r="AA110" s="35"/>
      <c r="AB110" s="35"/>
      <c r="AC110" s="35"/>
      <c r="AD110" s="35"/>
      <c r="AE110" s="35"/>
      <c r="AR110" s="197" t="s">
        <v>154</v>
      </c>
      <c r="AT110" s="197" t="s">
        <v>149</v>
      </c>
      <c r="AU110" s="197" t="s">
        <v>75</v>
      </c>
      <c r="AY110" s="14" t="s">
        <v>155</v>
      </c>
      <c r="BE110" s="198">
        <f>IF(O110="základní",K110,0)</f>
        <v>0</v>
      </c>
      <c r="BF110" s="198">
        <f>IF(O110="snížená",K110,0)</f>
        <v>0</v>
      </c>
      <c r="BG110" s="198">
        <f>IF(O110="zákl. přenesená",K110,0)</f>
        <v>0</v>
      </c>
      <c r="BH110" s="198">
        <f>IF(O110="sníž. přenesená",K110,0)</f>
        <v>0</v>
      </c>
      <c r="BI110" s="198">
        <f>IF(O110="nulová",K110,0)</f>
        <v>0</v>
      </c>
      <c r="BJ110" s="14" t="s">
        <v>82</v>
      </c>
      <c r="BK110" s="198">
        <f>ROUND(P110*H110,2)</f>
        <v>0</v>
      </c>
      <c r="BL110" s="14" t="s">
        <v>154</v>
      </c>
      <c r="BM110" s="197" t="s">
        <v>961</v>
      </c>
    </row>
    <row r="111" s="2" customFormat="1">
      <c r="A111" s="35"/>
      <c r="B111" s="36"/>
      <c r="C111" s="37"/>
      <c r="D111" s="199" t="s">
        <v>157</v>
      </c>
      <c r="E111" s="37"/>
      <c r="F111" s="200" t="s">
        <v>399</v>
      </c>
      <c r="G111" s="37"/>
      <c r="H111" s="37"/>
      <c r="I111" s="201"/>
      <c r="J111" s="201"/>
      <c r="K111" s="37"/>
      <c r="L111" s="37"/>
      <c r="M111" s="41"/>
      <c r="N111" s="202"/>
      <c r="O111" s="203"/>
      <c r="P111" s="81"/>
      <c r="Q111" s="81"/>
      <c r="R111" s="81"/>
      <c r="S111" s="81"/>
      <c r="T111" s="81"/>
      <c r="U111" s="81"/>
      <c r="V111" s="81"/>
      <c r="W111" s="81"/>
      <c r="X111" s="82"/>
      <c r="Y111" s="35"/>
      <c r="Z111" s="35"/>
      <c r="AA111" s="35"/>
      <c r="AB111" s="35"/>
      <c r="AC111" s="35"/>
      <c r="AD111" s="35"/>
      <c r="AE111" s="35"/>
      <c r="AT111" s="14" t="s">
        <v>157</v>
      </c>
      <c r="AU111" s="14" t="s">
        <v>75</v>
      </c>
    </row>
    <row r="112" s="10" customFormat="1">
      <c r="A112" s="10"/>
      <c r="B112" s="214"/>
      <c r="C112" s="215"/>
      <c r="D112" s="216" t="s">
        <v>185</v>
      </c>
      <c r="E112" s="217" t="s">
        <v>20</v>
      </c>
      <c r="F112" s="218" t="s">
        <v>962</v>
      </c>
      <c r="G112" s="215"/>
      <c r="H112" s="219">
        <v>346</v>
      </c>
      <c r="I112" s="220"/>
      <c r="J112" s="220"/>
      <c r="K112" s="215"/>
      <c r="L112" s="215"/>
      <c r="M112" s="221"/>
      <c r="N112" s="241"/>
      <c r="O112" s="242"/>
      <c r="P112" s="242"/>
      <c r="Q112" s="242"/>
      <c r="R112" s="242"/>
      <c r="S112" s="242"/>
      <c r="T112" s="242"/>
      <c r="U112" s="242"/>
      <c r="V112" s="242"/>
      <c r="W112" s="242"/>
      <c r="X112" s="243"/>
      <c r="Y112" s="10"/>
      <c r="Z112" s="10"/>
      <c r="AA112" s="10"/>
      <c r="AB112" s="10"/>
      <c r="AC112" s="10"/>
      <c r="AD112" s="10"/>
      <c r="AE112" s="10"/>
      <c r="AT112" s="225" t="s">
        <v>185</v>
      </c>
      <c r="AU112" s="225" t="s">
        <v>75</v>
      </c>
      <c r="AV112" s="10" t="s">
        <v>84</v>
      </c>
      <c r="AW112" s="10" t="s">
        <v>5</v>
      </c>
      <c r="AX112" s="10" t="s">
        <v>82</v>
      </c>
      <c r="AY112" s="225" t="s">
        <v>155</v>
      </c>
    </row>
    <row r="113" s="2" customFormat="1" ht="6.96" customHeight="1">
      <c r="A113" s="35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41"/>
      <c r="N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</sheetData>
  <sheetProtection sheet="1" autoFilter="0" formatColumns="0" formatRows="0" objects="1" scenarios="1" spinCount="100000" saltValue="KcnJ36tn1zibIUwRWMGKwwdpeXObP2K1eVEdiYsvr3UUorbRmyvewMMa8BZLGO6CfxL5QRIiEu7kKHViPjw/ug==" hashValue="fijOxO4zLzp/rJHsZlIJtpcUqzZDgfihV4I5gnvDvEeA12hBYefXd1xymK7EMgBv1ZMFlQHvjq1GIJ8/KH7KHA==" algorithmName="SHA-512" password="CC35"/>
  <autoFilter ref="C86:L112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5:H75"/>
    <mergeCell ref="E77:H77"/>
    <mergeCell ref="E79:H79"/>
    <mergeCell ref="M2:Z2"/>
  </mergeCells>
  <hyperlinks>
    <hyperlink ref="F89" r:id="rId1" display="https://podminky.urs.cz/item/CS_URS_2025_01/184851256"/>
    <hyperlink ref="F92" r:id="rId2" display="https://podminky.urs.cz/item/CS_URS_2025_01/111151231"/>
    <hyperlink ref="F97" r:id="rId3" display="https://podminky.urs.cz/item/CS_URS_2025_01/184911111"/>
    <hyperlink ref="F100" r:id="rId4" display="https://podminky.urs.cz/item/CS_URS_2025_01/184808211"/>
    <hyperlink ref="F103" r:id="rId5" display="https://podminky.urs.cz/item/CS_URS_2025_01/185804312"/>
    <hyperlink ref="F106" r:id="rId6" display="https://podminky.urs.cz/item/CS_URS_2025_01/185851121"/>
    <hyperlink ref="F108" r:id="rId7" display="https://podminky.urs.cz/item/CS_URS_2025_01/185851129"/>
    <hyperlink ref="F111" r:id="rId8" display="https://podminky.urs.cz/item/CS_URS_2025_01/184806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120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7"/>
      <c r="AT3" s="14" t="s">
        <v>84</v>
      </c>
    </row>
    <row r="4" s="1" customFormat="1" ht="24.96" customHeight="1">
      <c r="B4" s="17"/>
      <c r="D4" s="139" t="s">
        <v>121</v>
      </c>
      <c r="M4" s="17"/>
      <c r="N4" s="140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41" t="s">
        <v>17</v>
      </c>
      <c r="M6" s="17"/>
    </row>
    <row r="7" s="1" customFormat="1" ht="16.5" customHeight="1">
      <c r="B7" s="17"/>
      <c r="E7" s="142" t="str">
        <f>'Rekapitulace stavby'!K6</f>
        <v xml:space="preserve">Výsadba LBC Žerotín, LBK10 a IP24 v  k.ú. Měnín</v>
      </c>
      <c r="F7" s="141"/>
      <c r="G7" s="141"/>
      <c r="H7" s="141"/>
      <c r="M7" s="17"/>
    </row>
    <row r="8" s="1" customFormat="1" ht="12" customHeight="1">
      <c r="B8" s="17"/>
      <c r="D8" s="141" t="s">
        <v>122</v>
      </c>
      <c r="M8" s="17"/>
    </row>
    <row r="9" s="2" customFormat="1" ht="16.5" customHeight="1">
      <c r="A9" s="35"/>
      <c r="B9" s="41"/>
      <c r="C9" s="35"/>
      <c r="D9" s="35"/>
      <c r="E9" s="142" t="s">
        <v>833</v>
      </c>
      <c r="F9" s="35"/>
      <c r="G9" s="35"/>
      <c r="H9" s="35"/>
      <c r="I9" s="35"/>
      <c r="J9" s="35"/>
      <c r="K9" s="35"/>
      <c r="L9" s="35"/>
      <c r="M9" s="14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1" t="s">
        <v>356</v>
      </c>
      <c r="E10" s="35"/>
      <c r="F10" s="35"/>
      <c r="G10" s="35"/>
      <c r="H10" s="35"/>
      <c r="I10" s="35"/>
      <c r="J10" s="35"/>
      <c r="K10" s="35"/>
      <c r="L10" s="35"/>
      <c r="M10" s="14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4" t="s">
        <v>963</v>
      </c>
      <c r="F11" s="35"/>
      <c r="G11" s="35"/>
      <c r="H11" s="35"/>
      <c r="I11" s="35"/>
      <c r="J11" s="35"/>
      <c r="K11" s="35"/>
      <c r="L11" s="35"/>
      <c r="M11" s="14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14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1" t="s">
        <v>19</v>
      </c>
      <c r="E13" s="35"/>
      <c r="F13" s="132" t="s">
        <v>20</v>
      </c>
      <c r="G13" s="35"/>
      <c r="H13" s="35"/>
      <c r="I13" s="141" t="s">
        <v>21</v>
      </c>
      <c r="J13" s="132" t="s">
        <v>20</v>
      </c>
      <c r="K13" s="35"/>
      <c r="L13" s="35"/>
      <c r="M13" s="14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1" t="s">
        <v>22</v>
      </c>
      <c r="E14" s="35"/>
      <c r="F14" s="132" t="s">
        <v>23</v>
      </c>
      <c r="G14" s="35"/>
      <c r="H14" s="35"/>
      <c r="I14" s="141" t="s">
        <v>24</v>
      </c>
      <c r="J14" s="145" t="str">
        <f>'Rekapitulace stavby'!AN8</f>
        <v>8. 7. 2025</v>
      </c>
      <c r="K14" s="35"/>
      <c r="L14" s="35"/>
      <c r="M14" s="14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14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1" t="s">
        <v>26</v>
      </c>
      <c r="E16" s="35"/>
      <c r="F16" s="35"/>
      <c r="G16" s="35"/>
      <c r="H16" s="35"/>
      <c r="I16" s="141" t="s">
        <v>27</v>
      </c>
      <c r="J16" s="132" t="s">
        <v>28</v>
      </c>
      <c r="K16" s="35"/>
      <c r="L16" s="35"/>
      <c r="M16" s="14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2" t="s">
        <v>29</v>
      </c>
      <c r="F17" s="35"/>
      <c r="G17" s="35"/>
      <c r="H17" s="35"/>
      <c r="I17" s="141" t="s">
        <v>30</v>
      </c>
      <c r="J17" s="132" t="s">
        <v>20</v>
      </c>
      <c r="K17" s="35"/>
      <c r="L17" s="35"/>
      <c r="M17" s="14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14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1" t="s">
        <v>31</v>
      </c>
      <c r="E19" s="35"/>
      <c r="F19" s="35"/>
      <c r="G19" s="35"/>
      <c r="H19" s="35"/>
      <c r="I19" s="141" t="s">
        <v>27</v>
      </c>
      <c r="J19" s="30" t="str">
        <f>'Rekapitulace stavby'!AN13</f>
        <v>Vyplň údaj</v>
      </c>
      <c r="K19" s="35"/>
      <c r="L19" s="35"/>
      <c r="M19" s="14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2"/>
      <c r="G20" s="132"/>
      <c r="H20" s="132"/>
      <c r="I20" s="141" t="s">
        <v>30</v>
      </c>
      <c r="J20" s="30" t="str">
        <f>'Rekapitulace stavby'!AN14</f>
        <v>Vyplň údaj</v>
      </c>
      <c r="K20" s="35"/>
      <c r="L20" s="35"/>
      <c r="M20" s="14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14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1" t="s">
        <v>33</v>
      </c>
      <c r="E22" s="35"/>
      <c r="F22" s="35"/>
      <c r="G22" s="35"/>
      <c r="H22" s="35"/>
      <c r="I22" s="141" t="s">
        <v>27</v>
      </c>
      <c r="J22" s="132" t="s">
        <v>34</v>
      </c>
      <c r="K22" s="35"/>
      <c r="L22" s="35"/>
      <c r="M22" s="14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2" t="s">
        <v>35</v>
      </c>
      <c r="F23" s="35"/>
      <c r="G23" s="35"/>
      <c r="H23" s="35"/>
      <c r="I23" s="141" t="s">
        <v>30</v>
      </c>
      <c r="J23" s="132" t="s">
        <v>20</v>
      </c>
      <c r="K23" s="35"/>
      <c r="L23" s="35"/>
      <c r="M23" s="14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14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1" t="s">
        <v>36</v>
      </c>
      <c r="E25" s="35"/>
      <c r="F25" s="35"/>
      <c r="G25" s="35"/>
      <c r="H25" s="35"/>
      <c r="I25" s="141" t="s">
        <v>27</v>
      </c>
      <c r="J25" s="132" t="s">
        <v>34</v>
      </c>
      <c r="K25" s="35"/>
      <c r="L25" s="35"/>
      <c r="M25" s="14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2" t="s">
        <v>35</v>
      </c>
      <c r="F26" s="35"/>
      <c r="G26" s="35"/>
      <c r="H26" s="35"/>
      <c r="I26" s="141" t="s">
        <v>30</v>
      </c>
      <c r="J26" s="132" t="s">
        <v>20</v>
      </c>
      <c r="K26" s="35"/>
      <c r="L26" s="35"/>
      <c r="M26" s="14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14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1" t="s">
        <v>37</v>
      </c>
      <c r="E28" s="35"/>
      <c r="F28" s="35"/>
      <c r="G28" s="35"/>
      <c r="H28" s="35"/>
      <c r="I28" s="35"/>
      <c r="J28" s="35"/>
      <c r="K28" s="35"/>
      <c r="L28" s="35"/>
      <c r="M28" s="14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6"/>
      <c r="B29" s="147"/>
      <c r="C29" s="146"/>
      <c r="D29" s="146"/>
      <c r="E29" s="148" t="s">
        <v>20</v>
      </c>
      <c r="F29" s="148"/>
      <c r="G29" s="148"/>
      <c r="H29" s="148"/>
      <c r="I29" s="146"/>
      <c r="J29" s="146"/>
      <c r="K29" s="146"/>
      <c r="L29" s="146"/>
      <c r="M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14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0"/>
      <c r="E31" s="150"/>
      <c r="F31" s="150"/>
      <c r="G31" s="150"/>
      <c r="H31" s="150"/>
      <c r="I31" s="150"/>
      <c r="J31" s="150"/>
      <c r="K31" s="150"/>
      <c r="L31" s="150"/>
      <c r="M31" s="14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>
      <c r="A32" s="35"/>
      <c r="B32" s="41"/>
      <c r="C32" s="35"/>
      <c r="D32" s="35"/>
      <c r="E32" s="141" t="s">
        <v>124</v>
      </c>
      <c r="F32" s="35"/>
      <c r="G32" s="35"/>
      <c r="H32" s="35"/>
      <c r="I32" s="35"/>
      <c r="J32" s="35"/>
      <c r="K32" s="151">
        <f>I65</f>
        <v>0</v>
      </c>
      <c r="L32" s="35"/>
      <c r="M32" s="14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>
      <c r="A33" s="35"/>
      <c r="B33" s="41"/>
      <c r="C33" s="35"/>
      <c r="D33" s="35"/>
      <c r="E33" s="141" t="s">
        <v>125</v>
      </c>
      <c r="F33" s="35"/>
      <c r="G33" s="35"/>
      <c r="H33" s="35"/>
      <c r="I33" s="35"/>
      <c r="J33" s="35"/>
      <c r="K33" s="151">
        <f>J65</f>
        <v>0</v>
      </c>
      <c r="L33" s="35"/>
      <c r="M33" s="14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2" t="s">
        <v>39</v>
      </c>
      <c r="E34" s="35"/>
      <c r="F34" s="35"/>
      <c r="G34" s="35"/>
      <c r="H34" s="35"/>
      <c r="I34" s="35"/>
      <c r="J34" s="35"/>
      <c r="K34" s="153">
        <f>ROUND(K87, 2)</f>
        <v>0</v>
      </c>
      <c r="L34" s="35"/>
      <c r="M34" s="14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0"/>
      <c r="E35" s="150"/>
      <c r="F35" s="150"/>
      <c r="G35" s="150"/>
      <c r="H35" s="150"/>
      <c r="I35" s="150"/>
      <c r="J35" s="150"/>
      <c r="K35" s="150"/>
      <c r="L35" s="150"/>
      <c r="M35" s="14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54" t="s">
        <v>41</v>
      </c>
      <c r="G36" s="35"/>
      <c r="H36" s="35"/>
      <c r="I36" s="154" t="s">
        <v>40</v>
      </c>
      <c r="J36" s="35"/>
      <c r="K36" s="154" t="s">
        <v>42</v>
      </c>
      <c r="L36" s="35"/>
      <c r="M36" s="14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5" t="s">
        <v>43</v>
      </c>
      <c r="E37" s="141" t="s">
        <v>44</v>
      </c>
      <c r="F37" s="151">
        <f>ROUND((SUM(BE87:BE92)),  2)</f>
        <v>0</v>
      </c>
      <c r="G37" s="35"/>
      <c r="H37" s="35"/>
      <c r="I37" s="156">
        <v>0.20999999999999999</v>
      </c>
      <c r="J37" s="35"/>
      <c r="K37" s="151">
        <f>ROUND(((SUM(BE87:BE92))*I37),  2)</f>
        <v>0</v>
      </c>
      <c r="L37" s="35"/>
      <c r="M37" s="14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1" t="s">
        <v>45</v>
      </c>
      <c r="F38" s="151">
        <f>ROUND((SUM(BF87:BF92)),  2)</f>
        <v>0</v>
      </c>
      <c r="G38" s="35"/>
      <c r="H38" s="35"/>
      <c r="I38" s="156">
        <v>0.14999999999999999</v>
      </c>
      <c r="J38" s="35"/>
      <c r="K38" s="151">
        <f>ROUND(((SUM(BF87:BF92))*I38),  2)</f>
        <v>0</v>
      </c>
      <c r="L38" s="35"/>
      <c r="M38" s="14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1" t="s">
        <v>46</v>
      </c>
      <c r="F39" s="151">
        <f>ROUND((SUM(BG87:BG92)),  2)</f>
        <v>0</v>
      </c>
      <c r="G39" s="35"/>
      <c r="H39" s="35"/>
      <c r="I39" s="156">
        <v>0.20999999999999999</v>
      </c>
      <c r="J39" s="35"/>
      <c r="K39" s="151">
        <f>0</f>
        <v>0</v>
      </c>
      <c r="L39" s="35"/>
      <c r="M39" s="14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1" t="s">
        <v>47</v>
      </c>
      <c r="F40" s="151">
        <f>ROUND((SUM(BH87:BH92)),  2)</f>
        <v>0</v>
      </c>
      <c r="G40" s="35"/>
      <c r="H40" s="35"/>
      <c r="I40" s="156">
        <v>0.14999999999999999</v>
      </c>
      <c r="J40" s="35"/>
      <c r="K40" s="151">
        <f>0</f>
        <v>0</v>
      </c>
      <c r="L40" s="35"/>
      <c r="M40" s="14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1" t="s">
        <v>48</v>
      </c>
      <c r="F41" s="151">
        <f>ROUND((SUM(BI87:BI92)),  2)</f>
        <v>0</v>
      </c>
      <c r="G41" s="35"/>
      <c r="H41" s="35"/>
      <c r="I41" s="156">
        <v>0</v>
      </c>
      <c r="J41" s="35"/>
      <c r="K41" s="151">
        <f>0</f>
        <v>0</v>
      </c>
      <c r="L41" s="35"/>
      <c r="M41" s="14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14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59"/>
      <c r="J43" s="159"/>
      <c r="K43" s="162">
        <f>SUM(K34:K41)</f>
        <v>0</v>
      </c>
      <c r="L43" s="163"/>
      <c r="M43" s="143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4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hidden="1" s="2" customFormat="1" ht="6.96" customHeight="1">
      <c r="A48" s="35"/>
      <c r="B48" s="166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4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24.96" customHeight="1">
      <c r="A49" s="35"/>
      <c r="B49" s="36"/>
      <c r="C49" s="20" t="s">
        <v>126</v>
      </c>
      <c r="D49" s="37"/>
      <c r="E49" s="37"/>
      <c r="F49" s="37"/>
      <c r="G49" s="37"/>
      <c r="H49" s="37"/>
      <c r="I49" s="37"/>
      <c r="J49" s="37"/>
      <c r="K49" s="37"/>
      <c r="L49" s="37"/>
      <c r="M49" s="14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6.96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14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12" customHeight="1">
      <c r="A51" s="35"/>
      <c r="B51" s="36"/>
      <c r="C51" s="29" t="s">
        <v>17</v>
      </c>
      <c r="D51" s="37"/>
      <c r="E51" s="37"/>
      <c r="F51" s="37"/>
      <c r="G51" s="37"/>
      <c r="H51" s="37"/>
      <c r="I51" s="37"/>
      <c r="J51" s="37"/>
      <c r="K51" s="37"/>
      <c r="L51" s="37"/>
      <c r="M51" s="14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6.5" customHeight="1">
      <c r="A52" s="35"/>
      <c r="B52" s="36"/>
      <c r="C52" s="37"/>
      <c r="D52" s="37"/>
      <c r="E52" s="168" t="str">
        <f>E7</f>
        <v xml:space="preserve">Výsadba LBC Žerotín, LBK10 a IP24 v  k.ú. Měnín</v>
      </c>
      <c r="F52" s="29"/>
      <c r="G52" s="29"/>
      <c r="H52" s="29"/>
      <c r="I52" s="37"/>
      <c r="J52" s="37"/>
      <c r="K52" s="37"/>
      <c r="L52" s="37"/>
      <c r="M52" s="14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1" customFormat="1" ht="12" customHeight="1">
      <c r="B53" s="18"/>
      <c r="C53" s="29" t="s">
        <v>122</v>
      </c>
      <c r="D53" s="19"/>
      <c r="E53" s="19"/>
      <c r="F53" s="19"/>
      <c r="G53" s="19"/>
      <c r="H53" s="19"/>
      <c r="I53" s="19"/>
      <c r="J53" s="19"/>
      <c r="K53" s="19"/>
      <c r="L53" s="19"/>
      <c r="M53" s="17"/>
    </row>
    <row r="54" hidden="1" s="2" customFormat="1" ht="16.5" customHeight="1">
      <c r="A54" s="35"/>
      <c r="B54" s="36"/>
      <c r="C54" s="37"/>
      <c r="D54" s="37"/>
      <c r="E54" s="168" t="s">
        <v>833</v>
      </c>
      <c r="F54" s="37"/>
      <c r="G54" s="37"/>
      <c r="H54" s="37"/>
      <c r="I54" s="37"/>
      <c r="J54" s="37"/>
      <c r="K54" s="37"/>
      <c r="L54" s="37"/>
      <c r="M54" s="14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2" customHeight="1">
      <c r="A55" s="35"/>
      <c r="B55" s="36"/>
      <c r="C55" s="29" t="s">
        <v>356</v>
      </c>
      <c r="D55" s="37"/>
      <c r="E55" s="37"/>
      <c r="F55" s="37"/>
      <c r="G55" s="37"/>
      <c r="H55" s="37"/>
      <c r="I55" s="37"/>
      <c r="J55" s="37"/>
      <c r="K55" s="37"/>
      <c r="L55" s="37"/>
      <c r="M55" s="14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6.5" customHeight="1">
      <c r="A56" s="35"/>
      <c r="B56" s="36"/>
      <c r="C56" s="37"/>
      <c r="D56" s="37"/>
      <c r="E56" s="66" t="str">
        <f>E11</f>
        <v>SO-04 - VRN - Vedlejší rozpočtové náklady</v>
      </c>
      <c r="F56" s="37"/>
      <c r="G56" s="37"/>
      <c r="H56" s="37"/>
      <c r="I56" s="37"/>
      <c r="J56" s="37"/>
      <c r="K56" s="37"/>
      <c r="L56" s="37"/>
      <c r="M56" s="14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14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2" customHeight="1">
      <c r="A58" s="35"/>
      <c r="B58" s="36"/>
      <c r="C58" s="29" t="s">
        <v>22</v>
      </c>
      <c r="D58" s="37"/>
      <c r="E58" s="37"/>
      <c r="F58" s="24" t="str">
        <f>F14</f>
        <v>k.ú. Měnín</v>
      </c>
      <c r="G58" s="37"/>
      <c r="H58" s="37"/>
      <c r="I58" s="29" t="s">
        <v>24</v>
      </c>
      <c r="J58" s="69" t="str">
        <f>IF(J14="","",J14)</f>
        <v>8. 7. 2025</v>
      </c>
      <c r="K58" s="37"/>
      <c r="L58" s="37"/>
      <c r="M58" s="14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6.96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14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25.65" customHeight="1">
      <c r="A60" s="35"/>
      <c r="B60" s="36"/>
      <c r="C60" s="29" t="s">
        <v>26</v>
      </c>
      <c r="D60" s="37"/>
      <c r="E60" s="37"/>
      <c r="F60" s="24" t="str">
        <f>E17</f>
        <v>ČR-Státní pozemkový úřad</v>
      </c>
      <c r="G60" s="37"/>
      <c r="H60" s="37"/>
      <c r="I60" s="29" t="s">
        <v>33</v>
      </c>
      <c r="J60" s="33" t="str">
        <f>E23</f>
        <v>Agroprojekt PSO s.r.o.</v>
      </c>
      <c r="K60" s="37"/>
      <c r="L60" s="37"/>
      <c r="M60" s="143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5.65" customHeight="1">
      <c r="A61" s="35"/>
      <c r="B61" s="36"/>
      <c r="C61" s="29" t="s">
        <v>31</v>
      </c>
      <c r="D61" s="37"/>
      <c r="E61" s="37"/>
      <c r="F61" s="24" t="str">
        <f>IF(E20="","",E20)</f>
        <v>Vyplň údaj</v>
      </c>
      <c r="G61" s="37"/>
      <c r="H61" s="37"/>
      <c r="I61" s="29" t="s">
        <v>36</v>
      </c>
      <c r="J61" s="33" t="str">
        <f>E26</f>
        <v>Agroprojekt PSO s.r.o.</v>
      </c>
      <c r="K61" s="37"/>
      <c r="L61" s="37"/>
      <c r="M61" s="14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14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9.28" customHeight="1">
      <c r="A63" s="35"/>
      <c r="B63" s="36"/>
      <c r="C63" s="169" t="s">
        <v>127</v>
      </c>
      <c r="D63" s="170"/>
      <c r="E63" s="170"/>
      <c r="F63" s="170"/>
      <c r="G63" s="170"/>
      <c r="H63" s="170"/>
      <c r="I63" s="171" t="s">
        <v>128</v>
      </c>
      <c r="J63" s="171" t="s">
        <v>129</v>
      </c>
      <c r="K63" s="171" t="s">
        <v>130</v>
      </c>
      <c r="L63" s="170"/>
      <c r="M63" s="143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 s="2" customFormat="1" ht="10.32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143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 s="2" customFormat="1" ht="22.8" customHeight="1">
      <c r="A65" s="35"/>
      <c r="B65" s="36"/>
      <c r="C65" s="172" t="s">
        <v>73</v>
      </c>
      <c r="D65" s="37"/>
      <c r="E65" s="37"/>
      <c r="F65" s="37"/>
      <c r="G65" s="37"/>
      <c r="H65" s="37"/>
      <c r="I65" s="99">
        <f>Q87</f>
        <v>0</v>
      </c>
      <c r="J65" s="99">
        <f>R87</f>
        <v>0</v>
      </c>
      <c r="K65" s="99">
        <f>K87</f>
        <v>0</v>
      </c>
      <c r="L65" s="37"/>
      <c r="M65" s="14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U65" s="14" t="s">
        <v>131</v>
      </c>
    </row>
    <row r="66" hidden="1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143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143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/>
    <row r="69" hidden="1"/>
    <row r="70" hidden="1"/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143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132</v>
      </c>
      <c r="D72" s="37"/>
      <c r="E72" s="37"/>
      <c r="F72" s="37"/>
      <c r="G72" s="37"/>
      <c r="H72" s="37"/>
      <c r="I72" s="37"/>
      <c r="J72" s="37"/>
      <c r="K72" s="37"/>
      <c r="L72" s="37"/>
      <c r="M72" s="143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14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17</v>
      </c>
      <c r="D74" s="37"/>
      <c r="E74" s="37"/>
      <c r="F74" s="37"/>
      <c r="G74" s="37"/>
      <c r="H74" s="37"/>
      <c r="I74" s="37"/>
      <c r="J74" s="37"/>
      <c r="K74" s="37"/>
      <c r="L74" s="37"/>
      <c r="M74" s="14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168" t="str">
        <f>E7</f>
        <v xml:space="preserve">Výsadba LBC Žerotín, LBK10 a IP24 v  k.ú. Měnín</v>
      </c>
      <c r="F75" s="29"/>
      <c r="G75" s="29"/>
      <c r="H75" s="29"/>
      <c r="I75" s="37"/>
      <c r="J75" s="37"/>
      <c r="K75" s="37"/>
      <c r="L75" s="37"/>
      <c r="M75" s="14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1" customFormat="1" ht="12" customHeight="1">
      <c r="B76" s="18"/>
      <c r="C76" s="29" t="s">
        <v>122</v>
      </c>
      <c r="D76" s="19"/>
      <c r="E76" s="19"/>
      <c r="F76" s="19"/>
      <c r="G76" s="19"/>
      <c r="H76" s="19"/>
      <c r="I76" s="19"/>
      <c r="J76" s="19"/>
      <c r="K76" s="19"/>
      <c r="L76" s="19"/>
      <c r="M76" s="17"/>
    </row>
    <row r="77" s="2" customFormat="1" ht="16.5" customHeight="1">
      <c r="A77" s="35"/>
      <c r="B77" s="36"/>
      <c r="C77" s="37"/>
      <c r="D77" s="37"/>
      <c r="E77" s="168" t="s">
        <v>833</v>
      </c>
      <c r="F77" s="37"/>
      <c r="G77" s="37"/>
      <c r="H77" s="37"/>
      <c r="I77" s="37"/>
      <c r="J77" s="37"/>
      <c r="K77" s="37"/>
      <c r="L77" s="37"/>
      <c r="M77" s="14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356</v>
      </c>
      <c r="D78" s="37"/>
      <c r="E78" s="37"/>
      <c r="F78" s="37"/>
      <c r="G78" s="37"/>
      <c r="H78" s="37"/>
      <c r="I78" s="37"/>
      <c r="J78" s="37"/>
      <c r="K78" s="37"/>
      <c r="L78" s="37"/>
      <c r="M78" s="14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6.5" customHeight="1">
      <c r="A79" s="35"/>
      <c r="B79" s="36"/>
      <c r="C79" s="37"/>
      <c r="D79" s="37"/>
      <c r="E79" s="66" t="str">
        <f>E11</f>
        <v>SO-04 - VRN - Vedlejší rozpočtové náklady</v>
      </c>
      <c r="F79" s="37"/>
      <c r="G79" s="37"/>
      <c r="H79" s="37"/>
      <c r="I79" s="37"/>
      <c r="J79" s="37"/>
      <c r="K79" s="37"/>
      <c r="L79" s="37"/>
      <c r="M79" s="14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143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2" customHeight="1">
      <c r="A81" s="35"/>
      <c r="B81" s="36"/>
      <c r="C81" s="29" t="s">
        <v>22</v>
      </c>
      <c r="D81" s="37"/>
      <c r="E81" s="37"/>
      <c r="F81" s="24" t="str">
        <f>F14</f>
        <v>k.ú. Měnín</v>
      </c>
      <c r="G81" s="37"/>
      <c r="H81" s="37"/>
      <c r="I81" s="29" t="s">
        <v>24</v>
      </c>
      <c r="J81" s="69" t="str">
        <f>IF(J14="","",J14)</f>
        <v>8. 7. 2025</v>
      </c>
      <c r="K81" s="37"/>
      <c r="L81" s="37"/>
      <c r="M81" s="14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6.96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14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25.65" customHeight="1">
      <c r="A83" s="35"/>
      <c r="B83" s="36"/>
      <c r="C83" s="29" t="s">
        <v>26</v>
      </c>
      <c r="D83" s="37"/>
      <c r="E83" s="37"/>
      <c r="F83" s="24" t="str">
        <f>E17</f>
        <v>ČR-Státní pozemkový úřad</v>
      </c>
      <c r="G83" s="37"/>
      <c r="H83" s="37"/>
      <c r="I83" s="29" t="s">
        <v>33</v>
      </c>
      <c r="J83" s="33" t="str">
        <f>E23</f>
        <v>Agroprojekt PSO s.r.o.</v>
      </c>
      <c r="K83" s="37"/>
      <c r="L83" s="37"/>
      <c r="M83" s="14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25.65" customHeight="1">
      <c r="A84" s="35"/>
      <c r="B84" s="36"/>
      <c r="C84" s="29" t="s">
        <v>31</v>
      </c>
      <c r="D84" s="37"/>
      <c r="E84" s="37"/>
      <c r="F84" s="24" t="str">
        <f>IF(E20="","",E20)</f>
        <v>Vyplň údaj</v>
      </c>
      <c r="G84" s="37"/>
      <c r="H84" s="37"/>
      <c r="I84" s="29" t="s">
        <v>36</v>
      </c>
      <c r="J84" s="33" t="str">
        <f>E26</f>
        <v>Agroprojekt PSO s.r.o.</v>
      </c>
      <c r="K84" s="37"/>
      <c r="L84" s="37"/>
      <c r="M84" s="14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0.32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14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9" customFormat="1" ht="29.28" customHeight="1">
      <c r="A86" s="173"/>
      <c r="B86" s="174"/>
      <c r="C86" s="175" t="s">
        <v>133</v>
      </c>
      <c r="D86" s="176" t="s">
        <v>58</v>
      </c>
      <c r="E86" s="176" t="s">
        <v>54</v>
      </c>
      <c r="F86" s="176" t="s">
        <v>55</v>
      </c>
      <c r="G86" s="176" t="s">
        <v>134</v>
      </c>
      <c r="H86" s="176" t="s">
        <v>135</v>
      </c>
      <c r="I86" s="176" t="s">
        <v>136</v>
      </c>
      <c r="J86" s="176" t="s">
        <v>137</v>
      </c>
      <c r="K86" s="176" t="s">
        <v>130</v>
      </c>
      <c r="L86" s="177" t="s">
        <v>138</v>
      </c>
      <c r="M86" s="178"/>
      <c r="N86" s="89" t="s">
        <v>20</v>
      </c>
      <c r="O86" s="90" t="s">
        <v>43</v>
      </c>
      <c r="P86" s="90" t="s">
        <v>139</v>
      </c>
      <c r="Q86" s="90" t="s">
        <v>140</v>
      </c>
      <c r="R86" s="90" t="s">
        <v>141</v>
      </c>
      <c r="S86" s="90" t="s">
        <v>142</v>
      </c>
      <c r="T86" s="90" t="s">
        <v>143</v>
      </c>
      <c r="U86" s="90" t="s">
        <v>144</v>
      </c>
      <c r="V86" s="90" t="s">
        <v>145</v>
      </c>
      <c r="W86" s="90" t="s">
        <v>146</v>
      </c>
      <c r="X86" s="91" t="s">
        <v>147</v>
      </c>
      <c r="Y86" s="173"/>
      <c r="Z86" s="173"/>
      <c r="AA86" s="173"/>
      <c r="AB86" s="173"/>
      <c r="AC86" s="173"/>
      <c r="AD86" s="173"/>
      <c r="AE86" s="173"/>
    </row>
    <row r="87" s="2" customFormat="1" ht="22.8" customHeight="1">
      <c r="A87" s="35"/>
      <c r="B87" s="36"/>
      <c r="C87" s="96" t="s">
        <v>148</v>
      </c>
      <c r="D87" s="37"/>
      <c r="E87" s="37"/>
      <c r="F87" s="37"/>
      <c r="G87" s="37"/>
      <c r="H87" s="37"/>
      <c r="I87" s="37"/>
      <c r="J87" s="37"/>
      <c r="K87" s="179">
        <f>BK87</f>
        <v>0</v>
      </c>
      <c r="L87" s="37"/>
      <c r="M87" s="41"/>
      <c r="N87" s="92"/>
      <c r="O87" s="180"/>
      <c r="P87" s="93"/>
      <c r="Q87" s="181">
        <f>SUM(Q88:Q92)</f>
        <v>0</v>
      </c>
      <c r="R87" s="181">
        <f>SUM(R88:R92)</f>
        <v>0</v>
      </c>
      <c r="S87" s="93"/>
      <c r="T87" s="182">
        <f>SUM(T88:T92)</f>
        <v>0</v>
      </c>
      <c r="U87" s="93"/>
      <c r="V87" s="182">
        <f>SUM(V88:V92)</f>
        <v>0</v>
      </c>
      <c r="W87" s="93"/>
      <c r="X87" s="183">
        <f>SUM(X88:X92)</f>
        <v>0</v>
      </c>
      <c r="Y87" s="35"/>
      <c r="Z87" s="35"/>
      <c r="AA87" s="35"/>
      <c r="AB87" s="35"/>
      <c r="AC87" s="35"/>
      <c r="AD87" s="35"/>
      <c r="AE87" s="35"/>
      <c r="AT87" s="14" t="s">
        <v>74</v>
      </c>
      <c r="AU87" s="14" t="s">
        <v>131</v>
      </c>
      <c r="BK87" s="184">
        <f>SUM(BK88:BK92)</f>
        <v>0</v>
      </c>
    </row>
    <row r="88" s="2" customFormat="1" ht="16.5" customHeight="1">
      <c r="A88" s="35"/>
      <c r="B88" s="36"/>
      <c r="C88" s="185" t="s">
        <v>82</v>
      </c>
      <c r="D88" s="185" t="s">
        <v>149</v>
      </c>
      <c r="E88" s="186" t="s">
        <v>402</v>
      </c>
      <c r="F88" s="187" t="s">
        <v>403</v>
      </c>
      <c r="G88" s="188" t="s">
        <v>404</v>
      </c>
      <c r="H88" s="189">
        <v>1</v>
      </c>
      <c r="I88" s="190"/>
      <c r="J88" s="190"/>
      <c r="K88" s="191">
        <f>ROUND(P88*H88,2)</f>
        <v>0</v>
      </c>
      <c r="L88" s="187" t="s">
        <v>20</v>
      </c>
      <c r="M88" s="41"/>
      <c r="N88" s="192" t="s">
        <v>20</v>
      </c>
      <c r="O88" s="193" t="s">
        <v>44</v>
      </c>
      <c r="P88" s="194">
        <f>I88+J88</f>
        <v>0</v>
      </c>
      <c r="Q88" s="194">
        <f>ROUND(I88*H88,2)</f>
        <v>0</v>
      </c>
      <c r="R88" s="194">
        <f>ROUND(J88*H88,2)</f>
        <v>0</v>
      </c>
      <c r="S88" s="81"/>
      <c r="T88" s="195">
        <f>S88*H88</f>
        <v>0</v>
      </c>
      <c r="U88" s="195">
        <v>0</v>
      </c>
      <c r="V88" s="195">
        <f>U88*H88</f>
        <v>0</v>
      </c>
      <c r="W88" s="195">
        <v>0</v>
      </c>
      <c r="X88" s="196">
        <f>W88*H88</f>
        <v>0</v>
      </c>
      <c r="Y88" s="35"/>
      <c r="Z88" s="35"/>
      <c r="AA88" s="35"/>
      <c r="AB88" s="35"/>
      <c r="AC88" s="35"/>
      <c r="AD88" s="35"/>
      <c r="AE88" s="35"/>
      <c r="AR88" s="197" t="s">
        <v>405</v>
      </c>
      <c r="AT88" s="197" t="s">
        <v>149</v>
      </c>
      <c r="AU88" s="197" t="s">
        <v>75</v>
      </c>
      <c r="AY88" s="14" t="s">
        <v>155</v>
      </c>
      <c r="BE88" s="198">
        <f>IF(O88="základní",K88,0)</f>
        <v>0</v>
      </c>
      <c r="BF88" s="198">
        <f>IF(O88="snížená",K88,0)</f>
        <v>0</v>
      </c>
      <c r="BG88" s="198">
        <f>IF(O88="zákl. přenesená",K88,0)</f>
        <v>0</v>
      </c>
      <c r="BH88" s="198">
        <f>IF(O88="sníž. přenesená",K88,0)</f>
        <v>0</v>
      </c>
      <c r="BI88" s="198">
        <f>IF(O88="nulová",K88,0)</f>
        <v>0</v>
      </c>
      <c r="BJ88" s="14" t="s">
        <v>82</v>
      </c>
      <c r="BK88" s="198">
        <f>ROUND(P88*H88,2)</f>
        <v>0</v>
      </c>
      <c r="BL88" s="14" t="s">
        <v>405</v>
      </c>
      <c r="BM88" s="197" t="s">
        <v>964</v>
      </c>
    </row>
    <row r="89" s="2" customFormat="1">
      <c r="A89" s="35"/>
      <c r="B89" s="36"/>
      <c r="C89" s="37"/>
      <c r="D89" s="216" t="s">
        <v>407</v>
      </c>
      <c r="E89" s="37"/>
      <c r="F89" s="244" t="s">
        <v>408</v>
      </c>
      <c r="G89" s="37"/>
      <c r="H89" s="37"/>
      <c r="I89" s="201"/>
      <c r="J89" s="201"/>
      <c r="K89" s="37"/>
      <c r="L89" s="37"/>
      <c r="M89" s="41"/>
      <c r="N89" s="202"/>
      <c r="O89" s="203"/>
      <c r="P89" s="81"/>
      <c r="Q89" s="81"/>
      <c r="R89" s="81"/>
      <c r="S89" s="81"/>
      <c r="T89" s="81"/>
      <c r="U89" s="81"/>
      <c r="V89" s="81"/>
      <c r="W89" s="81"/>
      <c r="X89" s="82"/>
      <c r="Y89" s="35"/>
      <c r="Z89" s="35"/>
      <c r="AA89" s="35"/>
      <c r="AB89" s="35"/>
      <c r="AC89" s="35"/>
      <c r="AD89" s="35"/>
      <c r="AE89" s="35"/>
      <c r="AT89" s="14" t="s">
        <v>407</v>
      </c>
      <c r="AU89" s="14" t="s">
        <v>75</v>
      </c>
    </row>
    <row r="90" s="2" customFormat="1" ht="33" customHeight="1">
      <c r="A90" s="35"/>
      <c r="B90" s="36"/>
      <c r="C90" s="185" t="s">
        <v>84</v>
      </c>
      <c r="D90" s="185" t="s">
        <v>149</v>
      </c>
      <c r="E90" s="186" t="s">
        <v>409</v>
      </c>
      <c r="F90" s="187" t="s">
        <v>410</v>
      </c>
      <c r="G90" s="188" t="s">
        <v>411</v>
      </c>
      <c r="H90" s="189">
        <v>0</v>
      </c>
      <c r="I90" s="190"/>
      <c r="J90" s="190"/>
      <c r="K90" s="191">
        <f>ROUND(P90*H90,2)</f>
        <v>0</v>
      </c>
      <c r="L90" s="187" t="s">
        <v>20</v>
      </c>
      <c r="M90" s="41"/>
      <c r="N90" s="192" t="s">
        <v>20</v>
      </c>
      <c r="O90" s="193" t="s">
        <v>44</v>
      </c>
      <c r="P90" s="194">
        <f>I90+J90</f>
        <v>0</v>
      </c>
      <c r="Q90" s="194">
        <f>ROUND(I90*H90,2)</f>
        <v>0</v>
      </c>
      <c r="R90" s="194">
        <f>ROUND(J90*H90,2)</f>
        <v>0</v>
      </c>
      <c r="S90" s="81"/>
      <c r="T90" s="195">
        <f>S90*H90</f>
        <v>0</v>
      </c>
      <c r="U90" s="195">
        <v>0</v>
      </c>
      <c r="V90" s="195">
        <f>U90*H90</f>
        <v>0</v>
      </c>
      <c r="W90" s="195">
        <v>0</v>
      </c>
      <c r="X90" s="196">
        <f>W90*H90</f>
        <v>0</v>
      </c>
      <c r="Y90" s="35"/>
      <c r="Z90" s="35"/>
      <c r="AA90" s="35"/>
      <c r="AB90" s="35"/>
      <c r="AC90" s="35"/>
      <c r="AD90" s="35"/>
      <c r="AE90" s="35"/>
      <c r="AR90" s="197" t="s">
        <v>405</v>
      </c>
      <c r="AT90" s="197" t="s">
        <v>149</v>
      </c>
      <c r="AU90" s="197" t="s">
        <v>75</v>
      </c>
      <c r="AY90" s="14" t="s">
        <v>155</v>
      </c>
      <c r="BE90" s="198">
        <f>IF(O90="základní",K90,0)</f>
        <v>0</v>
      </c>
      <c r="BF90" s="198">
        <f>IF(O90="snížená",K90,0)</f>
        <v>0</v>
      </c>
      <c r="BG90" s="198">
        <f>IF(O90="zákl. přenesená",K90,0)</f>
        <v>0</v>
      </c>
      <c r="BH90" s="198">
        <f>IF(O90="sníž. přenesená",K90,0)</f>
        <v>0</v>
      </c>
      <c r="BI90" s="198">
        <f>IF(O90="nulová",K90,0)</f>
        <v>0</v>
      </c>
      <c r="BJ90" s="14" t="s">
        <v>82</v>
      </c>
      <c r="BK90" s="198">
        <f>ROUND(P90*H90,2)</f>
        <v>0</v>
      </c>
      <c r="BL90" s="14" t="s">
        <v>405</v>
      </c>
      <c r="BM90" s="197" t="s">
        <v>965</v>
      </c>
    </row>
    <row r="91" s="2" customFormat="1" ht="16.5" customHeight="1">
      <c r="A91" s="35"/>
      <c r="B91" s="36"/>
      <c r="C91" s="185" t="s">
        <v>164</v>
      </c>
      <c r="D91" s="185" t="s">
        <v>149</v>
      </c>
      <c r="E91" s="186" t="s">
        <v>413</v>
      </c>
      <c r="F91" s="187" t="s">
        <v>414</v>
      </c>
      <c r="G91" s="188" t="s">
        <v>411</v>
      </c>
      <c r="H91" s="189">
        <v>1</v>
      </c>
      <c r="I91" s="190"/>
      <c r="J91" s="190"/>
      <c r="K91" s="191">
        <f>ROUND(P91*H91,2)</f>
        <v>0</v>
      </c>
      <c r="L91" s="187" t="s">
        <v>20</v>
      </c>
      <c r="M91" s="41"/>
      <c r="N91" s="192" t="s">
        <v>20</v>
      </c>
      <c r="O91" s="193" t="s">
        <v>44</v>
      </c>
      <c r="P91" s="194">
        <f>I91+J91</f>
        <v>0</v>
      </c>
      <c r="Q91" s="194">
        <f>ROUND(I91*H91,2)</f>
        <v>0</v>
      </c>
      <c r="R91" s="194">
        <f>ROUND(J91*H91,2)</f>
        <v>0</v>
      </c>
      <c r="S91" s="81"/>
      <c r="T91" s="195">
        <f>S91*H91</f>
        <v>0</v>
      </c>
      <c r="U91" s="195">
        <v>0</v>
      </c>
      <c r="V91" s="195">
        <f>U91*H91</f>
        <v>0</v>
      </c>
      <c r="W91" s="195">
        <v>0</v>
      </c>
      <c r="X91" s="196">
        <f>W91*H91</f>
        <v>0</v>
      </c>
      <c r="Y91" s="35"/>
      <c r="Z91" s="35"/>
      <c r="AA91" s="35"/>
      <c r="AB91" s="35"/>
      <c r="AC91" s="35"/>
      <c r="AD91" s="35"/>
      <c r="AE91" s="35"/>
      <c r="AR91" s="197" t="s">
        <v>405</v>
      </c>
      <c r="AT91" s="197" t="s">
        <v>149</v>
      </c>
      <c r="AU91" s="197" t="s">
        <v>75</v>
      </c>
      <c r="AY91" s="14" t="s">
        <v>155</v>
      </c>
      <c r="BE91" s="198">
        <f>IF(O91="základní",K91,0)</f>
        <v>0</v>
      </c>
      <c r="BF91" s="198">
        <f>IF(O91="snížená",K91,0)</f>
        <v>0</v>
      </c>
      <c r="BG91" s="198">
        <f>IF(O91="zákl. přenesená",K91,0)</f>
        <v>0</v>
      </c>
      <c r="BH91" s="198">
        <f>IF(O91="sníž. přenesená",K91,0)</f>
        <v>0</v>
      </c>
      <c r="BI91" s="198">
        <f>IF(O91="nulová",K91,0)</f>
        <v>0</v>
      </c>
      <c r="BJ91" s="14" t="s">
        <v>82</v>
      </c>
      <c r="BK91" s="198">
        <f>ROUND(P91*H91,2)</f>
        <v>0</v>
      </c>
      <c r="BL91" s="14" t="s">
        <v>405</v>
      </c>
      <c r="BM91" s="197" t="s">
        <v>966</v>
      </c>
    </row>
    <row r="92" s="2" customFormat="1" ht="24.15" customHeight="1">
      <c r="A92" s="35"/>
      <c r="B92" s="36"/>
      <c r="C92" s="185" t="s">
        <v>154</v>
      </c>
      <c r="D92" s="185" t="s">
        <v>149</v>
      </c>
      <c r="E92" s="186" t="s">
        <v>416</v>
      </c>
      <c r="F92" s="187" t="s">
        <v>417</v>
      </c>
      <c r="G92" s="188" t="s">
        <v>411</v>
      </c>
      <c r="H92" s="189">
        <v>1</v>
      </c>
      <c r="I92" s="190"/>
      <c r="J92" s="190"/>
      <c r="K92" s="191">
        <f>ROUND(P92*H92,2)</f>
        <v>0</v>
      </c>
      <c r="L92" s="187" t="s">
        <v>20</v>
      </c>
      <c r="M92" s="41"/>
      <c r="N92" s="245" t="s">
        <v>20</v>
      </c>
      <c r="O92" s="246" t="s">
        <v>44</v>
      </c>
      <c r="P92" s="247">
        <f>I92+J92</f>
        <v>0</v>
      </c>
      <c r="Q92" s="247">
        <f>ROUND(I92*H92,2)</f>
        <v>0</v>
      </c>
      <c r="R92" s="247">
        <f>ROUND(J92*H92,2)</f>
        <v>0</v>
      </c>
      <c r="S92" s="239"/>
      <c r="T92" s="248">
        <f>S92*H92</f>
        <v>0</v>
      </c>
      <c r="U92" s="248">
        <v>0</v>
      </c>
      <c r="V92" s="248">
        <f>U92*H92</f>
        <v>0</v>
      </c>
      <c r="W92" s="248">
        <v>0</v>
      </c>
      <c r="X92" s="249">
        <f>W92*H92</f>
        <v>0</v>
      </c>
      <c r="Y92" s="35"/>
      <c r="Z92" s="35"/>
      <c r="AA92" s="35"/>
      <c r="AB92" s="35"/>
      <c r="AC92" s="35"/>
      <c r="AD92" s="35"/>
      <c r="AE92" s="35"/>
      <c r="AR92" s="197" t="s">
        <v>405</v>
      </c>
      <c r="AT92" s="197" t="s">
        <v>149</v>
      </c>
      <c r="AU92" s="197" t="s">
        <v>75</v>
      </c>
      <c r="AY92" s="14" t="s">
        <v>155</v>
      </c>
      <c r="BE92" s="198">
        <f>IF(O92="základní",K92,0)</f>
        <v>0</v>
      </c>
      <c r="BF92" s="198">
        <f>IF(O92="snížená",K92,0)</f>
        <v>0</v>
      </c>
      <c r="BG92" s="198">
        <f>IF(O92="zákl. přenesená",K92,0)</f>
        <v>0</v>
      </c>
      <c r="BH92" s="198">
        <f>IF(O92="sníž. přenesená",K92,0)</f>
        <v>0</v>
      </c>
      <c r="BI92" s="198">
        <f>IF(O92="nulová",K92,0)</f>
        <v>0</v>
      </c>
      <c r="BJ92" s="14" t="s">
        <v>82</v>
      </c>
      <c r="BK92" s="198">
        <f>ROUND(P92*H92,2)</f>
        <v>0</v>
      </c>
      <c r="BL92" s="14" t="s">
        <v>405</v>
      </c>
      <c r="BM92" s="197" t="s">
        <v>967</v>
      </c>
    </row>
    <row r="93" s="2" customFormat="1" ht="6.96" customHeight="1">
      <c r="A93" s="35"/>
      <c r="B93" s="56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41"/>
      <c r="N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</sheetData>
  <sheetProtection sheet="1" autoFilter="0" formatColumns="0" formatRows="0" objects="1" scenarios="1" spinCount="100000" saltValue="aR7S3RhwzlZ7pMcQlH2w2QIqra1unWSqnksRyphPGyMCYv5une7SGLdeobis43Ptl6Wr6HULmUcz3mRgnefblQ==" hashValue="cZLqj8sT+Xkra+zGlmIyBND+Er9xzJIOxc5m9lOYBQbSi57K3wqW4GUucC5jnyVcV6aM2XrKvcK/EIcHOuCg8w==" algorithmName="SHA-512" password="CC35"/>
  <autoFilter ref="C86:L92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5:H75"/>
    <mergeCell ref="E77:H77"/>
    <mergeCell ref="E79:H7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83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7"/>
      <c r="AT3" s="14" t="s">
        <v>84</v>
      </c>
    </row>
    <row r="4" s="1" customFormat="1" ht="24.96" customHeight="1">
      <c r="B4" s="17"/>
      <c r="D4" s="139" t="s">
        <v>121</v>
      </c>
      <c r="M4" s="17"/>
      <c r="N4" s="140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41" t="s">
        <v>17</v>
      </c>
      <c r="M6" s="17"/>
    </row>
    <row r="7" s="1" customFormat="1" ht="16.5" customHeight="1">
      <c r="B7" s="17"/>
      <c r="E7" s="142" t="str">
        <f>'Rekapitulace stavby'!K6</f>
        <v xml:space="preserve">Výsadba LBC Žerotín, LBK10 a IP24 v  k.ú. Měnín</v>
      </c>
      <c r="F7" s="141"/>
      <c r="G7" s="141"/>
      <c r="H7" s="141"/>
      <c r="M7" s="17"/>
    </row>
    <row r="8" s="2" customFormat="1" ht="12" customHeight="1">
      <c r="A8" s="35"/>
      <c r="B8" s="41"/>
      <c r="C8" s="35"/>
      <c r="D8" s="141" t="s">
        <v>122</v>
      </c>
      <c r="E8" s="35"/>
      <c r="F8" s="35"/>
      <c r="G8" s="35"/>
      <c r="H8" s="35"/>
      <c r="I8" s="35"/>
      <c r="J8" s="35"/>
      <c r="K8" s="35"/>
      <c r="L8" s="35"/>
      <c r="M8" s="143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4" t="s">
        <v>123</v>
      </c>
      <c r="F9" s="35"/>
      <c r="G9" s="35"/>
      <c r="H9" s="35"/>
      <c r="I9" s="35"/>
      <c r="J9" s="35"/>
      <c r="K9" s="35"/>
      <c r="L9" s="35"/>
      <c r="M9" s="14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14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1" t="s">
        <v>19</v>
      </c>
      <c r="E11" s="35"/>
      <c r="F11" s="132" t="s">
        <v>20</v>
      </c>
      <c r="G11" s="35"/>
      <c r="H11" s="35"/>
      <c r="I11" s="141" t="s">
        <v>21</v>
      </c>
      <c r="J11" s="132" t="s">
        <v>20</v>
      </c>
      <c r="K11" s="35"/>
      <c r="L11" s="35"/>
      <c r="M11" s="14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1" t="s">
        <v>22</v>
      </c>
      <c r="E12" s="35"/>
      <c r="F12" s="132" t="s">
        <v>23</v>
      </c>
      <c r="G12" s="35"/>
      <c r="H12" s="35"/>
      <c r="I12" s="141" t="s">
        <v>24</v>
      </c>
      <c r="J12" s="145" t="str">
        <f>'Rekapitulace stavby'!AN8</f>
        <v>8. 7. 2025</v>
      </c>
      <c r="K12" s="35"/>
      <c r="L12" s="35"/>
      <c r="M12" s="14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14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1" t="s">
        <v>26</v>
      </c>
      <c r="E14" s="35"/>
      <c r="F14" s="35"/>
      <c r="G14" s="35"/>
      <c r="H14" s="35"/>
      <c r="I14" s="141" t="s">
        <v>27</v>
      </c>
      <c r="J14" s="132" t="s">
        <v>28</v>
      </c>
      <c r="K14" s="35"/>
      <c r="L14" s="35"/>
      <c r="M14" s="14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2" t="s">
        <v>29</v>
      </c>
      <c r="F15" s="35"/>
      <c r="G15" s="35"/>
      <c r="H15" s="35"/>
      <c r="I15" s="141" t="s">
        <v>30</v>
      </c>
      <c r="J15" s="132" t="s">
        <v>20</v>
      </c>
      <c r="K15" s="35"/>
      <c r="L15" s="35"/>
      <c r="M15" s="14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14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1" t="s">
        <v>31</v>
      </c>
      <c r="E17" s="35"/>
      <c r="F17" s="35"/>
      <c r="G17" s="35"/>
      <c r="H17" s="35"/>
      <c r="I17" s="141" t="s">
        <v>27</v>
      </c>
      <c r="J17" s="30" t="str">
        <f>'Rekapitulace stavby'!AN13</f>
        <v>Vyplň údaj</v>
      </c>
      <c r="K17" s="35"/>
      <c r="L17" s="35"/>
      <c r="M17" s="14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2"/>
      <c r="G18" s="132"/>
      <c r="H18" s="132"/>
      <c r="I18" s="141" t="s">
        <v>30</v>
      </c>
      <c r="J18" s="30" t="str">
        <f>'Rekapitulace stavby'!AN14</f>
        <v>Vyplň údaj</v>
      </c>
      <c r="K18" s="35"/>
      <c r="L18" s="35"/>
      <c r="M18" s="14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14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1" t="s">
        <v>33</v>
      </c>
      <c r="E20" s="35"/>
      <c r="F20" s="35"/>
      <c r="G20" s="35"/>
      <c r="H20" s="35"/>
      <c r="I20" s="141" t="s">
        <v>27</v>
      </c>
      <c r="J20" s="132" t="s">
        <v>34</v>
      </c>
      <c r="K20" s="35"/>
      <c r="L20" s="35"/>
      <c r="M20" s="14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2" t="s">
        <v>35</v>
      </c>
      <c r="F21" s="35"/>
      <c r="G21" s="35"/>
      <c r="H21" s="35"/>
      <c r="I21" s="141" t="s">
        <v>30</v>
      </c>
      <c r="J21" s="132" t="s">
        <v>20</v>
      </c>
      <c r="K21" s="35"/>
      <c r="L21" s="35"/>
      <c r="M21" s="14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14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1" t="s">
        <v>36</v>
      </c>
      <c r="E23" s="35"/>
      <c r="F23" s="35"/>
      <c r="G23" s="35"/>
      <c r="H23" s="35"/>
      <c r="I23" s="141" t="s">
        <v>27</v>
      </c>
      <c r="J23" s="132" t="s">
        <v>34</v>
      </c>
      <c r="K23" s="35"/>
      <c r="L23" s="35"/>
      <c r="M23" s="14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2" t="s">
        <v>35</v>
      </c>
      <c r="F24" s="35"/>
      <c r="G24" s="35"/>
      <c r="H24" s="35"/>
      <c r="I24" s="141" t="s">
        <v>30</v>
      </c>
      <c r="J24" s="132" t="s">
        <v>20</v>
      </c>
      <c r="K24" s="35"/>
      <c r="L24" s="35"/>
      <c r="M24" s="14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14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1" t="s">
        <v>37</v>
      </c>
      <c r="E26" s="35"/>
      <c r="F26" s="35"/>
      <c r="G26" s="35"/>
      <c r="H26" s="35"/>
      <c r="I26" s="35"/>
      <c r="J26" s="35"/>
      <c r="K26" s="35"/>
      <c r="L26" s="35"/>
      <c r="M26" s="14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20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14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0"/>
      <c r="E29" s="150"/>
      <c r="F29" s="150"/>
      <c r="G29" s="150"/>
      <c r="H29" s="150"/>
      <c r="I29" s="150"/>
      <c r="J29" s="150"/>
      <c r="K29" s="150"/>
      <c r="L29" s="150"/>
      <c r="M29" s="14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>
      <c r="A30" s="35"/>
      <c r="B30" s="41"/>
      <c r="C30" s="35"/>
      <c r="D30" s="35"/>
      <c r="E30" s="141" t="s">
        <v>124</v>
      </c>
      <c r="F30" s="35"/>
      <c r="G30" s="35"/>
      <c r="H30" s="35"/>
      <c r="I30" s="35"/>
      <c r="J30" s="35"/>
      <c r="K30" s="151">
        <f>I61</f>
        <v>0</v>
      </c>
      <c r="L30" s="35"/>
      <c r="M30" s="14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>
      <c r="A31" s="35"/>
      <c r="B31" s="41"/>
      <c r="C31" s="35"/>
      <c r="D31" s="35"/>
      <c r="E31" s="141" t="s">
        <v>125</v>
      </c>
      <c r="F31" s="35"/>
      <c r="G31" s="35"/>
      <c r="H31" s="35"/>
      <c r="I31" s="35"/>
      <c r="J31" s="35"/>
      <c r="K31" s="151">
        <f>J61</f>
        <v>0</v>
      </c>
      <c r="L31" s="35"/>
      <c r="M31" s="14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2" t="s">
        <v>39</v>
      </c>
      <c r="E32" s="35"/>
      <c r="F32" s="35"/>
      <c r="G32" s="35"/>
      <c r="H32" s="35"/>
      <c r="I32" s="35"/>
      <c r="J32" s="35"/>
      <c r="K32" s="153">
        <f>ROUND(K81, 2)</f>
        <v>0</v>
      </c>
      <c r="L32" s="35"/>
      <c r="M32" s="14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0"/>
      <c r="E33" s="150"/>
      <c r="F33" s="150"/>
      <c r="G33" s="150"/>
      <c r="H33" s="150"/>
      <c r="I33" s="150"/>
      <c r="J33" s="150"/>
      <c r="K33" s="150"/>
      <c r="L33" s="150"/>
      <c r="M33" s="14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4" t="s">
        <v>41</v>
      </c>
      <c r="G34" s="35"/>
      <c r="H34" s="35"/>
      <c r="I34" s="154" t="s">
        <v>40</v>
      </c>
      <c r="J34" s="35"/>
      <c r="K34" s="154" t="s">
        <v>42</v>
      </c>
      <c r="L34" s="35"/>
      <c r="M34" s="14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5" t="s">
        <v>43</v>
      </c>
      <c r="E35" s="141" t="s">
        <v>44</v>
      </c>
      <c r="F35" s="151">
        <f>ROUND((SUM(BE81:BE160)),  2)</f>
        <v>0</v>
      </c>
      <c r="G35" s="35"/>
      <c r="H35" s="35"/>
      <c r="I35" s="156">
        <v>0.20999999999999999</v>
      </c>
      <c r="J35" s="35"/>
      <c r="K35" s="151">
        <f>ROUND(((SUM(BE81:BE160))*I35),  2)</f>
        <v>0</v>
      </c>
      <c r="L35" s="35"/>
      <c r="M35" s="14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1" t="s">
        <v>45</v>
      </c>
      <c r="F36" s="151">
        <f>ROUND((SUM(BF81:BF160)),  2)</f>
        <v>0</v>
      </c>
      <c r="G36" s="35"/>
      <c r="H36" s="35"/>
      <c r="I36" s="156">
        <v>0.14999999999999999</v>
      </c>
      <c r="J36" s="35"/>
      <c r="K36" s="151">
        <f>ROUND(((SUM(BF81:BF160))*I36),  2)</f>
        <v>0</v>
      </c>
      <c r="L36" s="35"/>
      <c r="M36" s="14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1" t="s">
        <v>46</v>
      </c>
      <c r="F37" s="151">
        <f>ROUND((SUM(BG81:BG160)),  2)</f>
        <v>0</v>
      </c>
      <c r="G37" s="35"/>
      <c r="H37" s="35"/>
      <c r="I37" s="156">
        <v>0.20999999999999999</v>
      </c>
      <c r="J37" s="35"/>
      <c r="K37" s="151">
        <f>0</f>
        <v>0</v>
      </c>
      <c r="L37" s="35"/>
      <c r="M37" s="14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1" t="s">
        <v>47</v>
      </c>
      <c r="F38" s="151">
        <f>ROUND((SUM(BH81:BH160)),  2)</f>
        <v>0</v>
      </c>
      <c r="G38" s="35"/>
      <c r="H38" s="35"/>
      <c r="I38" s="156">
        <v>0.14999999999999999</v>
      </c>
      <c r="J38" s="35"/>
      <c r="K38" s="151">
        <f>0</f>
        <v>0</v>
      </c>
      <c r="L38" s="35"/>
      <c r="M38" s="14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1" t="s">
        <v>48</v>
      </c>
      <c r="F39" s="151">
        <f>ROUND((SUM(BI81:BI160)),  2)</f>
        <v>0</v>
      </c>
      <c r="G39" s="35"/>
      <c r="H39" s="35"/>
      <c r="I39" s="156">
        <v>0</v>
      </c>
      <c r="J39" s="35"/>
      <c r="K39" s="151">
        <f>0</f>
        <v>0</v>
      </c>
      <c r="L39" s="35"/>
      <c r="M39" s="14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14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7"/>
      <c r="D41" s="158" t="s">
        <v>49</v>
      </c>
      <c r="E41" s="159"/>
      <c r="F41" s="159"/>
      <c r="G41" s="160" t="s">
        <v>50</v>
      </c>
      <c r="H41" s="161" t="s">
        <v>51</v>
      </c>
      <c r="I41" s="159"/>
      <c r="J41" s="159"/>
      <c r="K41" s="162">
        <f>SUM(K32:K39)</f>
        <v>0</v>
      </c>
      <c r="L41" s="163"/>
      <c r="M41" s="14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4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hidden="1" s="2" customFormat="1" ht="6.96" customHeight="1">
      <c r="A46" s="35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43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24.96" customHeight="1">
      <c r="A47" s="35"/>
      <c r="B47" s="36"/>
      <c r="C47" s="20" t="s">
        <v>126</v>
      </c>
      <c r="D47" s="37"/>
      <c r="E47" s="37"/>
      <c r="F47" s="37"/>
      <c r="G47" s="37"/>
      <c r="H47" s="37"/>
      <c r="I47" s="37"/>
      <c r="J47" s="37"/>
      <c r="K47" s="37"/>
      <c r="L47" s="37"/>
      <c r="M47" s="143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14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17</v>
      </c>
      <c r="D49" s="37"/>
      <c r="E49" s="37"/>
      <c r="F49" s="37"/>
      <c r="G49" s="37"/>
      <c r="H49" s="37"/>
      <c r="I49" s="37"/>
      <c r="J49" s="37"/>
      <c r="K49" s="37"/>
      <c r="L49" s="37"/>
      <c r="M49" s="14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168" t="str">
        <f>E7</f>
        <v xml:space="preserve">Výsadba LBC Žerotín, LBK10 a IP24 v  k.ú. Měnín</v>
      </c>
      <c r="F50" s="29"/>
      <c r="G50" s="29"/>
      <c r="H50" s="29"/>
      <c r="I50" s="37"/>
      <c r="J50" s="37"/>
      <c r="K50" s="37"/>
      <c r="L50" s="37"/>
      <c r="M50" s="14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12" customHeight="1">
      <c r="A51" s="35"/>
      <c r="B51" s="36"/>
      <c r="C51" s="29" t="s">
        <v>122</v>
      </c>
      <c r="D51" s="37"/>
      <c r="E51" s="37"/>
      <c r="F51" s="37"/>
      <c r="G51" s="37"/>
      <c r="H51" s="37"/>
      <c r="I51" s="37"/>
      <c r="J51" s="37"/>
      <c r="K51" s="37"/>
      <c r="L51" s="37"/>
      <c r="M51" s="14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6.5" customHeight="1">
      <c r="A52" s="35"/>
      <c r="B52" s="36"/>
      <c r="C52" s="37"/>
      <c r="D52" s="37"/>
      <c r="E52" s="66" t="str">
        <f>E9</f>
        <v>SO-01 - Větrolam IP 24</v>
      </c>
      <c r="F52" s="37"/>
      <c r="G52" s="37"/>
      <c r="H52" s="37"/>
      <c r="I52" s="37"/>
      <c r="J52" s="37"/>
      <c r="K52" s="37"/>
      <c r="L52" s="37"/>
      <c r="M52" s="14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143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2" customHeight="1">
      <c r="A54" s="35"/>
      <c r="B54" s="36"/>
      <c r="C54" s="29" t="s">
        <v>22</v>
      </c>
      <c r="D54" s="37"/>
      <c r="E54" s="37"/>
      <c r="F54" s="24" t="str">
        <f>F12</f>
        <v>k.ú. Měnín</v>
      </c>
      <c r="G54" s="37"/>
      <c r="H54" s="37"/>
      <c r="I54" s="29" t="s">
        <v>24</v>
      </c>
      <c r="J54" s="69" t="str">
        <f>IF(J12="","",J12)</f>
        <v>8. 7. 2025</v>
      </c>
      <c r="K54" s="37"/>
      <c r="L54" s="37"/>
      <c r="M54" s="14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14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25.65" customHeight="1">
      <c r="A56" s="35"/>
      <c r="B56" s="36"/>
      <c r="C56" s="29" t="s">
        <v>26</v>
      </c>
      <c r="D56" s="37"/>
      <c r="E56" s="37"/>
      <c r="F56" s="24" t="str">
        <f>E15</f>
        <v>ČR-Státní pozemkový úřad</v>
      </c>
      <c r="G56" s="37"/>
      <c r="H56" s="37"/>
      <c r="I56" s="29" t="s">
        <v>33</v>
      </c>
      <c r="J56" s="33" t="str">
        <f>E21</f>
        <v>Agroprojekt PSO s.r.o.</v>
      </c>
      <c r="K56" s="37"/>
      <c r="L56" s="37"/>
      <c r="M56" s="14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5.65" customHeight="1">
      <c r="A57" s="35"/>
      <c r="B57" s="36"/>
      <c r="C57" s="29" t="s">
        <v>31</v>
      </c>
      <c r="D57" s="37"/>
      <c r="E57" s="37"/>
      <c r="F57" s="24" t="str">
        <f>IF(E18="","",E18)</f>
        <v>Vyplň údaj</v>
      </c>
      <c r="G57" s="37"/>
      <c r="H57" s="37"/>
      <c r="I57" s="29" t="s">
        <v>36</v>
      </c>
      <c r="J57" s="33" t="str">
        <f>E24</f>
        <v>Agroprojekt PSO s.r.o.</v>
      </c>
      <c r="K57" s="37"/>
      <c r="L57" s="37"/>
      <c r="M57" s="14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14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9.28" customHeight="1">
      <c r="A59" s="35"/>
      <c r="B59" s="36"/>
      <c r="C59" s="169" t="s">
        <v>127</v>
      </c>
      <c r="D59" s="170"/>
      <c r="E59" s="170"/>
      <c r="F59" s="170"/>
      <c r="G59" s="170"/>
      <c r="H59" s="170"/>
      <c r="I59" s="171" t="s">
        <v>128</v>
      </c>
      <c r="J59" s="171" t="s">
        <v>129</v>
      </c>
      <c r="K59" s="171" t="s">
        <v>130</v>
      </c>
      <c r="L59" s="170"/>
      <c r="M59" s="14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143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2.8" customHeight="1">
      <c r="A61" s="35"/>
      <c r="B61" s="36"/>
      <c r="C61" s="172" t="s">
        <v>73</v>
      </c>
      <c r="D61" s="37"/>
      <c r="E61" s="37"/>
      <c r="F61" s="37"/>
      <c r="G61" s="37"/>
      <c r="H61" s="37"/>
      <c r="I61" s="99">
        <f>Q81</f>
        <v>0</v>
      </c>
      <c r="J61" s="99">
        <f>R81</f>
        <v>0</v>
      </c>
      <c r="K61" s="99">
        <f>K81</f>
        <v>0</v>
      </c>
      <c r="L61" s="37"/>
      <c r="M61" s="14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U61" s="14" t="s">
        <v>131</v>
      </c>
    </row>
    <row r="62" hidden="1" s="2" customFormat="1" ht="21.84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14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6.96" customHeight="1">
      <c r="A63" s="35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143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/>
    <row r="65" hidden="1"/>
    <row r="66" hidden="1"/>
    <row r="67" s="2" customFormat="1" ht="6.96" customHeight="1">
      <c r="A67" s="35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143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24.96" customHeight="1">
      <c r="A68" s="35"/>
      <c r="B68" s="36"/>
      <c r="C68" s="20" t="s">
        <v>132</v>
      </c>
      <c r="D68" s="37"/>
      <c r="E68" s="37"/>
      <c r="F68" s="37"/>
      <c r="G68" s="37"/>
      <c r="H68" s="37"/>
      <c r="I68" s="37"/>
      <c r="J68" s="37"/>
      <c r="K68" s="37"/>
      <c r="L68" s="37"/>
      <c r="M68" s="143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6.96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143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17</v>
      </c>
      <c r="D70" s="37"/>
      <c r="E70" s="37"/>
      <c r="F70" s="37"/>
      <c r="G70" s="37"/>
      <c r="H70" s="37"/>
      <c r="I70" s="37"/>
      <c r="J70" s="37"/>
      <c r="K70" s="37"/>
      <c r="L70" s="37"/>
      <c r="M70" s="143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168" t="str">
        <f>E7</f>
        <v xml:space="preserve">Výsadba LBC Žerotín, LBK10 a IP24 v  k.ú. Měnín</v>
      </c>
      <c r="F71" s="29"/>
      <c r="G71" s="29"/>
      <c r="H71" s="29"/>
      <c r="I71" s="37"/>
      <c r="J71" s="37"/>
      <c r="K71" s="37"/>
      <c r="L71" s="37"/>
      <c r="M71" s="143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122</v>
      </c>
      <c r="D72" s="37"/>
      <c r="E72" s="37"/>
      <c r="F72" s="37"/>
      <c r="G72" s="37"/>
      <c r="H72" s="37"/>
      <c r="I72" s="37"/>
      <c r="J72" s="37"/>
      <c r="K72" s="37"/>
      <c r="L72" s="37"/>
      <c r="M72" s="143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66" t="str">
        <f>E9</f>
        <v>SO-01 - Větrolam IP 24</v>
      </c>
      <c r="F73" s="37"/>
      <c r="G73" s="37"/>
      <c r="H73" s="37"/>
      <c r="I73" s="37"/>
      <c r="J73" s="37"/>
      <c r="K73" s="37"/>
      <c r="L73" s="37"/>
      <c r="M73" s="14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14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22</v>
      </c>
      <c r="D75" s="37"/>
      <c r="E75" s="37"/>
      <c r="F75" s="24" t="str">
        <f>F12</f>
        <v>k.ú. Měnín</v>
      </c>
      <c r="G75" s="37"/>
      <c r="H75" s="37"/>
      <c r="I75" s="29" t="s">
        <v>24</v>
      </c>
      <c r="J75" s="69" t="str">
        <f>IF(J12="","",J12)</f>
        <v>8. 7. 2025</v>
      </c>
      <c r="K75" s="37"/>
      <c r="L75" s="37"/>
      <c r="M75" s="14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14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25.65" customHeight="1">
      <c r="A77" s="35"/>
      <c r="B77" s="36"/>
      <c r="C77" s="29" t="s">
        <v>26</v>
      </c>
      <c r="D77" s="37"/>
      <c r="E77" s="37"/>
      <c r="F77" s="24" t="str">
        <f>E15</f>
        <v>ČR-Státní pozemkový úřad</v>
      </c>
      <c r="G77" s="37"/>
      <c r="H77" s="37"/>
      <c r="I77" s="29" t="s">
        <v>33</v>
      </c>
      <c r="J77" s="33" t="str">
        <f>E21</f>
        <v>Agroprojekt PSO s.r.o.</v>
      </c>
      <c r="K77" s="37"/>
      <c r="L77" s="37"/>
      <c r="M77" s="14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25.65" customHeight="1">
      <c r="A78" s="35"/>
      <c r="B78" s="36"/>
      <c r="C78" s="29" t="s">
        <v>31</v>
      </c>
      <c r="D78" s="37"/>
      <c r="E78" s="37"/>
      <c r="F78" s="24" t="str">
        <f>IF(E18="","",E18)</f>
        <v>Vyplň údaj</v>
      </c>
      <c r="G78" s="37"/>
      <c r="H78" s="37"/>
      <c r="I78" s="29" t="s">
        <v>36</v>
      </c>
      <c r="J78" s="33" t="str">
        <f>E24</f>
        <v>Agroprojekt PSO s.r.o.</v>
      </c>
      <c r="K78" s="37"/>
      <c r="L78" s="37"/>
      <c r="M78" s="14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0.32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14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9" customFormat="1" ht="29.28" customHeight="1">
      <c r="A80" s="173"/>
      <c r="B80" s="174"/>
      <c r="C80" s="175" t="s">
        <v>133</v>
      </c>
      <c r="D80" s="176" t="s">
        <v>58</v>
      </c>
      <c r="E80" s="176" t="s">
        <v>54</v>
      </c>
      <c r="F80" s="176" t="s">
        <v>55</v>
      </c>
      <c r="G80" s="176" t="s">
        <v>134</v>
      </c>
      <c r="H80" s="176" t="s">
        <v>135</v>
      </c>
      <c r="I80" s="176" t="s">
        <v>136</v>
      </c>
      <c r="J80" s="176" t="s">
        <v>137</v>
      </c>
      <c r="K80" s="176" t="s">
        <v>130</v>
      </c>
      <c r="L80" s="177" t="s">
        <v>138</v>
      </c>
      <c r="M80" s="178"/>
      <c r="N80" s="89" t="s">
        <v>20</v>
      </c>
      <c r="O80" s="90" t="s">
        <v>43</v>
      </c>
      <c r="P80" s="90" t="s">
        <v>139</v>
      </c>
      <c r="Q80" s="90" t="s">
        <v>140</v>
      </c>
      <c r="R80" s="90" t="s">
        <v>141</v>
      </c>
      <c r="S80" s="90" t="s">
        <v>142</v>
      </c>
      <c r="T80" s="90" t="s">
        <v>143</v>
      </c>
      <c r="U80" s="90" t="s">
        <v>144</v>
      </c>
      <c r="V80" s="90" t="s">
        <v>145</v>
      </c>
      <c r="W80" s="90" t="s">
        <v>146</v>
      </c>
      <c r="X80" s="91" t="s">
        <v>147</v>
      </c>
      <c r="Y80" s="173"/>
      <c r="Z80" s="173"/>
      <c r="AA80" s="173"/>
      <c r="AB80" s="173"/>
      <c r="AC80" s="173"/>
      <c r="AD80" s="173"/>
      <c r="AE80" s="173"/>
    </row>
    <row r="81" s="2" customFormat="1" ht="22.8" customHeight="1">
      <c r="A81" s="35"/>
      <c r="B81" s="36"/>
      <c r="C81" s="96" t="s">
        <v>148</v>
      </c>
      <c r="D81" s="37"/>
      <c r="E81" s="37"/>
      <c r="F81" s="37"/>
      <c r="G81" s="37"/>
      <c r="H81" s="37"/>
      <c r="I81" s="37"/>
      <c r="J81" s="37"/>
      <c r="K81" s="179">
        <f>BK81</f>
        <v>0</v>
      </c>
      <c r="L81" s="37"/>
      <c r="M81" s="41"/>
      <c r="N81" s="92"/>
      <c r="O81" s="180"/>
      <c r="P81" s="93"/>
      <c r="Q81" s="181">
        <f>SUM(Q82:Q160)</f>
        <v>0</v>
      </c>
      <c r="R81" s="181">
        <f>SUM(R82:R160)</f>
        <v>0</v>
      </c>
      <c r="S81" s="93"/>
      <c r="T81" s="182">
        <f>SUM(T82:T160)</f>
        <v>0</v>
      </c>
      <c r="U81" s="93"/>
      <c r="V81" s="182">
        <f>SUM(V82:V160)</f>
        <v>28.602813000000001</v>
      </c>
      <c r="W81" s="93"/>
      <c r="X81" s="183">
        <f>SUM(X82:X160)</f>
        <v>0</v>
      </c>
      <c r="Y81" s="35"/>
      <c r="Z81" s="35"/>
      <c r="AA81" s="35"/>
      <c r="AB81" s="35"/>
      <c r="AC81" s="35"/>
      <c r="AD81" s="35"/>
      <c r="AE81" s="35"/>
      <c r="AT81" s="14" t="s">
        <v>74</v>
      </c>
      <c r="AU81" s="14" t="s">
        <v>131</v>
      </c>
      <c r="BK81" s="184">
        <f>SUM(BK82:BK160)</f>
        <v>0</v>
      </c>
    </row>
    <row r="82" s="2" customFormat="1" ht="49.05" customHeight="1">
      <c r="A82" s="35"/>
      <c r="B82" s="36"/>
      <c r="C82" s="185" t="s">
        <v>82</v>
      </c>
      <c r="D82" s="185" t="s">
        <v>149</v>
      </c>
      <c r="E82" s="186" t="s">
        <v>150</v>
      </c>
      <c r="F82" s="187" t="s">
        <v>151</v>
      </c>
      <c r="G82" s="188" t="s">
        <v>152</v>
      </c>
      <c r="H82" s="189">
        <v>3210</v>
      </c>
      <c r="I82" s="190"/>
      <c r="J82" s="190"/>
      <c r="K82" s="191">
        <f>ROUND(P82*H82,2)</f>
        <v>0</v>
      </c>
      <c r="L82" s="187" t="s">
        <v>153</v>
      </c>
      <c r="M82" s="41"/>
      <c r="N82" s="192" t="s">
        <v>20</v>
      </c>
      <c r="O82" s="193" t="s">
        <v>44</v>
      </c>
      <c r="P82" s="194">
        <f>I82+J82</f>
        <v>0</v>
      </c>
      <c r="Q82" s="194">
        <f>ROUND(I82*H82,2)</f>
        <v>0</v>
      </c>
      <c r="R82" s="194">
        <f>ROUND(J82*H82,2)</f>
        <v>0</v>
      </c>
      <c r="S82" s="81"/>
      <c r="T82" s="195">
        <f>S82*H82</f>
        <v>0</v>
      </c>
      <c r="U82" s="195">
        <v>2.9999999999999999E-07</v>
      </c>
      <c r="V82" s="195">
        <f>U82*H82</f>
        <v>0.00096299999999999999</v>
      </c>
      <c r="W82" s="195">
        <v>0</v>
      </c>
      <c r="X82" s="196">
        <f>W82*H82</f>
        <v>0</v>
      </c>
      <c r="Y82" s="35"/>
      <c r="Z82" s="35"/>
      <c r="AA82" s="35"/>
      <c r="AB82" s="35"/>
      <c r="AC82" s="35"/>
      <c r="AD82" s="35"/>
      <c r="AE82" s="35"/>
      <c r="AR82" s="197" t="s">
        <v>154</v>
      </c>
      <c r="AT82" s="197" t="s">
        <v>149</v>
      </c>
      <c r="AU82" s="197" t="s">
        <v>75</v>
      </c>
      <c r="AY82" s="14" t="s">
        <v>155</v>
      </c>
      <c r="BE82" s="198">
        <f>IF(O82="základní",K82,0)</f>
        <v>0</v>
      </c>
      <c r="BF82" s="198">
        <f>IF(O82="snížená",K82,0)</f>
        <v>0</v>
      </c>
      <c r="BG82" s="198">
        <f>IF(O82="zákl. přenesená",K82,0)</f>
        <v>0</v>
      </c>
      <c r="BH82" s="198">
        <f>IF(O82="sníž. přenesená",K82,0)</f>
        <v>0</v>
      </c>
      <c r="BI82" s="198">
        <f>IF(O82="nulová",K82,0)</f>
        <v>0</v>
      </c>
      <c r="BJ82" s="14" t="s">
        <v>82</v>
      </c>
      <c r="BK82" s="198">
        <f>ROUND(P82*H82,2)</f>
        <v>0</v>
      </c>
      <c r="BL82" s="14" t="s">
        <v>154</v>
      </c>
      <c r="BM82" s="197" t="s">
        <v>156</v>
      </c>
    </row>
    <row r="83" s="2" customFormat="1">
      <c r="A83" s="35"/>
      <c r="B83" s="36"/>
      <c r="C83" s="37"/>
      <c r="D83" s="199" t="s">
        <v>157</v>
      </c>
      <c r="E83" s="37"/>
      <c r="F83" s="200" t="s">
        <v>158</v>
      </c>
      <c r="G83" s="37"/>
      <c r="H83" s="37"/>
      <c r="I83" s="201"/>
      <c r="J83" s="201"/>
      <c r="K83" s="37"/>
      <c r="L83" s="37"/>
      <c r="M83" s="41"/>
      <c r="N83" s="202"/>
      <c r="O83" s="203"/>
      <c r="P83" s="81"/>
      <c r="Q83" s="81"/>
      <c r="R83" s="81"/>
      <c r="S83" s="81"/>
      <c r="T83" s="81"/>
      <c r="U83" s="81"/>
      <c r="V83" s="81"/>
      <c r="W83" s="81"/>
      <c r="X83" s="82"/>
      <c r="Y83" s="35"/>
      <c r="Z83" s="35"/>
      <c r="AA83" s="35"/>
      <c r="AB83" s="35"/>
      <c r="AC83" s="35"/>
      <c r="AD83" s="35"/>
      <c r="AE83" s="35"/>
      <c r="AT83" s="14" t="s">
        <v>157</v>
      </c>
      <c r="AU83" s="14" t="s">
        <v>75</v>
      </c>
    </row>
    <row r="84" s="2" customFormat="1" ht="24.15" customHeight="1">
      <c r="A84" s="35"/>
      <c r="B84" s="36"/>
      <c r="C84" s="185" t="s">
        <v>84</v>
      </c>
      <c r="D84" s="185" t="s">
        <v>149</v>
      </c>
      <c r="E84" s="186" t="s">
        <v>159</v>
      </c>
      <c r="F84" s="187" t="s">
        <v>160</v>
      </c>
      <c r="G84" s="188" t="s">
        <v>152</v>
      </c>
      <c r="H84" s="189">
        <v>3210</v>
      </c>
      <c r="I84" s="190"/>
      <c r="J84" s="190"/>
      <c r="K84" s="191">
        <f>ROUND(P84*H84,2)</f>
        <v>0</v>
      </c>
      <c r="L84" s="187" t="s">
        <v>161</v>
      </c>
      <c r="M84" s="41"/>
      <c r="N84" s="192" t="s">
        <v>20</v>
      </c>
      <c r="O84" s="193" t="s">
        <v>44</v>
      </c>
      <c r="P84" s="194">
        <f>I84+J84</f>
        <v>0</v>
      </c>
      <c r="Q84" s="194">
        <f>ROUND(I84*H84,2)</f>
        <v>0</v>
      </c>
      <c r="R84" s="194">
        <f>ROUND(J84*H84,2)</f>
        <v>0</v>
      </c>
      <c r="S84" s="81"/>
      <c r="T84" s="195">
        <f>S84*H84</f>
        <v>0</v>
      </c>
      <c r="U84" s="195">
        <v>0</v>
      </c>
      <c r="V84" s="195">
        <f>U84*H84</f>
        <v>0</v>
      </c>
      <c r="W84" s="195">
        <v>0</v>
      </c>
      <c r="X84" s="196">
        <f>W84*H84</f>
        <v>0</v>
      </c>
      <c r="Y84" s="35"/>
      <c r="Z84" s="35"/>
      <c r="AA84" s="35"/>
      <c r="AB84" s="35"/>
      <c r="AC84" s="35"/>
      <c r="AD84" s="35"/>
      <c r="AE84" s="35"/>
      <c r="AR84" s="197" t="s">
        <v>154</v>
      </c>
      <c r="AT84" s="197" t="s">
        <v>149</v>
      </c>
      <c r="AU84" s="197" t="s">
        <v>75</v>
      </c>
      <c r="AY84" s="14" t="s">
        <v>155</v>
      </c>
      <c r="BE84" s="198">
        <f>IF(O84="základní",K84,0)</f>
        <v>0</v>
      </c>
      <c r="BF84" s="198">
        <f>IF(O84="snížená",K84,0)</f>
        <v>0</v>
      </c>
      <c r="BG84" s="198">
        <f>IF(O84="zákl. přenesená",K84,0)</f>
        <v>0</v>
      </c>
      <c r="BH84" s="198">
        <f>IF(O84="sníž. přenesená",K84,0)</f>
        <v>0</v>
      </c>
      <c r="BI84" s="198">
        <f>IF(O84="nulová",K84,0)</f>
        <v>0</v>
      </c>
      <c r="BJ84" s="14" t="s">
        <v>82</v>
      </c>
      <c r="BK84" s="198">
        <f>ROUND(P84*H84,2)</f>
        <v>0</v>
      </c>
      <c r="BL84" s="14" t="s">
        <v>154</v>
      </c>
      <c r="BM84" s="197" t="s">
        <v>162</v>
      </c>
    </row>
    <row r="85" s="2" customFormat="1">
      <c r="A85" s="35"/>
      <c r="B85" s="36"/>
      <c r="C85" s="37"/>
      <c r="D85" s="199" t="s">
        <v>157</v>
      </c>
      <c r="E85" s="37"/>
      <c r="F85" s="200" t="s">
        <v>163</v>
      </c>
      <c r="G85" s="37"/>
      <c r="H85" s="37"/>
      <c r="I85" s="201"/>
      <c r="J85" s="201"/>
      <c r="K85" s="37"/>
      <c r="L85" s="37"/>
      <c r="M85" s="41"/>
      <c r="N85" s="202"/>
      <c r="O85" s="203"/>
      <c r="P85" s="81"/>
      <c r="Q85" s="81"/>
      <c r="R85" s="81"/>
      <c r="S85" s="81"/>
      <c r="T85" s="81"/>
      <c r="U85" s="81"/>
      <c r="V85" s="81"/>
      <c r="W85" s="81"/>
      <c r="X85" s="82"/>
      <c r="Y85" s="35"/>
      <c r="Z85" s="35"/>
      <c r="AA85" s="35"/>
      <c r="AB85" s="35"/>
      <c r="AC85" s="35"/>
      <c r="AD85" s="35"/>
      <c r="AE85" s="35"/>
      <c r="AT85" s="14" t="s">
        <v>157</v>
      </c>
      <c r="AU85" s="14" t="s">
        <v>75</v>
      </c>
    </row>
    <row r="86" s="2" customFormat="1" ht="24.15" customHeight="1">
      <c r="A86" s="35"/>
      <c r="B86" s="36"/>
      <c r="C86" s="185" t="s">
        <v>164</v>
      </c>
      <c r="D86" s="185" t="s">
        <v>149</v>
      </c>
      <c r="E86" s="186" t="s">
        <v>165</v>
      </c>
      <c r="F86" s="187" t="s">
        <v>166</v>
      </c>
      <c r="G86" s="188" t="s">
        <v>152</v>
      </c>
      <c r="H86" s="189">
        <v>3210</v>
      </c>
      <c r="I86" s="190"/>
      <c r="J86" s="190"/>
      <c r="K86" s="191">
        <f>ROUND(P86*H86,2)</f>
        <v>0</v>
      </c>
      <c r="L86" s="187" t="s">
        <v>161</v>
      </c>
      <c r="M86" s="41"/>
      <c r="N86" s="192" t="s">
        <v>20</v>
      </c>
      <c r="O86" s="193" t="s">
        <v>44</v>
      </c>
      <c r="P86" s="194">
        <f>I86+J86</f>
        <v>0</v>
      </c>
      <c r="Q86" s="194">
        <f>ROUND(I86*H86,2)</f>
        <v>0</v>
      </c>
      <c r="R86" s="194">
        <f>ROUND(J86*H86,2)</f>
        <v>0</v>
      </c>
      <c r="S86" s="81"/>
      <c r="T86" s="195">
        <f>S86*H86</f>
        <v>0</v>
      </c>
      <c r="U86" s="195">
        <v>0</v>
      </c>
      <c r="V86" s="195">
        <f>U86*H86</f>
        <v>0</v>
      </c>
      <c r="W86" s="195">
        <v>0</v>
      </c>
      <c r="X86" s="196">
        <f>W86*H86</f>
        <v>0</v>
      </c>
      <c r="Y86" s="35"/>
      <c r="Z86" s="35"/>
      <c r="AA86" s="35"/>
      <c r="AB86" s="35"/>
      <c r="AC86" s="35"/>
      <c r="AD86" s="35"/>
      <c r="AE86" s="35"/>
      <c r="AR86" s="197" t="s">
        <v>154</v>
      </c>
      <c r="AT86" s="197" t="s">
        <v>149</v>
      </c>
      <c r="AU86" s="197" t="s">
        <v>75</v>
      </c>
      <c r="AY86" s="14" t="s">
        <v>155</v>
      </c>
      <c r="BE86" s="198">
        <f>IF(O86="základní",K86,0)</f>
        <v>0</v>
      </c>
      <c r="BF86" s="198">
        <f>IF(O86="snížená",K86,0)</f>
        <v>0</v>
      </c>
      <c r="BG86" s="198">
        <f>IF(O86="zákl. přenesená",K86,0)</f>
        <v>0</v>
      </c>
      <c r="BH86" s="198">
        <f>IF(O86="sníž. přenesená",K86,0)</f>
        <v>0</v>
      </c>
      <c r="BI86" s="198">
        <f>IF(O86="nulová",K86,0)</f>
        <v>0</v>
      </c>
      <c r="BJ86" s="14" t="s">
        <v>82</v>
      </c>
      <c r="BK86" s="198">
        <f>ROUND(P86*H86,2)</f>
        <v>0</v>
      </c>
      <c r="BL86" s="14" t="s">
        <v>154</v>
      </c>
      <c r="BM86" s="197" t="s">
        <v>167</v>
      </c>
    </row>
    <row r="87" s="2" customFormat="1">
      <c r="A87" s="35"/>
      <c r="B87" s="36"/>
      <c r="C87" s="37"/>
      <c r="D87" s="199" t="s">
        <v>157</v>
      </c>
      <c r="E87" s="37"/>
      <c r="F87" s="200" t="s">
        <v>168</v>
      </c>
      <c r="G87" s="37"/>
      <c r="H87" s="37"/>
      <c r="I87" s="201"/>
      <c r="J87" s="201"/>
      <c r="K87" s="37"/>
      <c r="L87" s="37"/>
      <c r="M87" s="41"/>
      <c r="N87" s="202"/>
      <c r="O87" s="203"/>
      <c r="P87" s="81"/>
      <c r="Q87" s="81"/>
      <c r="R87" s="81"/>
      <c r="S87" s="81"/>
      <c r="T87" s="81"/>
      <c r="U87" s="81"/>
      <c r="V87" s="81"/>
      <c r="W87" s="81"/>
      <c r="X87" s="82"/>
      <c r="Y87" s="35"/>
      <c r="Z87" s="35"/>
      <c r="AA87" s="35"/>
      <c r="AB87" s="35"/>
      <c r="AC87" s="35"/>
      <c r="AD87" s="35"/>
      <c r="AE87" s="35"/>
      <c r="AT87" s="14" t="s">
        <v>157</v>
      </c>
      <c r="AU87" s="14" t="s">
        <v>75</v>
      </c>
    </row>
    <row r="88" s="2" customFormat="1">
      <c r="A88" s="35"/>
      <c r="B88" s="36"/>
      <c r="C88" s="185" t="s">
        <v>154</v>
      </c>
      <c r="D88" s="185" t="s">
        <v>149</v>
      </c>
      <c r="E88" s="186" t="s">
        <v>169</v>
      </c>
      <c r="F88" s="187" t="s">
        <v>170</v>
      </c>
      <c r="G88" s="188" t="s">
        <v>152</v>
      </c>
      <c r="H88" s="189">
        <v>3210</v>
      </c>
      <c r="I88" s="190"/>
      <c r="J88" s="190"/>
      <c r="K88" s="191">
        <f>ROUND(P88*H88,2)</f>
        <v>0</v>
      </c>
      <c r="L88" s="187" t="s">
        <v>161</v>
      </c>
      <c r="M88" s="41"/>
      <c r="N88" s="192" t="s">
        <v>20</v>
      </c>
      <c r="O88" s="193" t="s">
        <v>44</v>
      </c>
      <c r="P88" s="194">
        <f>I88+J88</f>
        <v>0</v>
      </c>
      <c r="Q88" s="194">
        <f>ROUND(I88*H88,2)</f>
        <v>0</v>
      </c>
      <c r="R88" s="194">
        <f>ROUND(J88*H88,2)</f>
        <v>0</v>
      </c>
      <c r="S88" s="81"/>
      <c r="T88" s="195">
        <f>S88*H88</f>
        <v>0</v>
      </c>
      <c r="U88" s="195">
        <v>0</v>
      </c>
      <c r="V88" s="195">
        <f>U88*H88</f>
        <v>0</v>
      </c>
      <c r="W88" s="195">
        <v>0</v>
      </c>
      <c r="X88" s="196">
        <f>W88*H88</f>
        <v>0</v>
      </c>
      <c r="Y88" s="35"/>
      <c r="Z88" s="35"/>
      <c r="AA88" s="35"/>
      <c r="AB88" s="35"/>
      <c r="AC88" s="35"/>
      <c r="AD88" s="35"/>
      <c r="AE88" s="35"/>
      <c r="AR88" s="197" t="s">
        <v>154</v>
      </c>
      <c r="AT88" s="197" t="s">
        <v>149</v>
      </c>
      <c r="AU88" s="197" t="s">
        <v>75</v>
      </c>
      <c r="AY88" s="14" t="s">
        <v>155</v>
      </c>
      <c r="BE88" s="198">
        <f>IF(O88="základní",K88,0)</f>
        <v>0</v>
      </c>
      <c r="BF88" s="198">
        <f>IF(O88="snížená",K88,0)</f>
        <v>0</v>
      </c>
      <c r="BG88" s="198">
        <f>IF(O88="zákl. přenesená",K88,0)</f>
        <v>0</v>
      </c>
      <c r="BH88" s="198">
        <f>IF(O88="sníž. přenesená",K88,0)</f>
        <v>0</v>
      </c>
      <c r="BI88" s="198">
        <f>IF(O88="nulová",K88,0)</f>
        <v>0</v>
      </c>
      <c r="BJ88" s="14" t="s">
        <v>82</v>
      </c>
      <c r="BK88" s="198">
        <f>ROUND(P88*H88,2)</f>
        <v>0</v>
      </c>
      <c r="BL88" s="14" t="s">
        <v>154</v>
      </c>
      <c r="BM88" s="197" t="s">
        <v>171</v>
      </c>
    </row>
    <row r="89" s="2" customFormat="1">
      <c r="A89" s="35"/>
      <c r="B89" s="36"/>
      <c r="C89" s="37"/>
      <c r="D89" s="199" t="s">
        <v>157</v>
      </c>
      <c r="E89" s="37"/>
      <c r="F89" s="200" t="s">
        <v>172</v>
      </c>
      <c r="G89" s="37"/>
      <c r="H89" s="37"/>
      <c r="I89" s="201"/>
      <c r="J89" s="201"/>
      <c r="K89" s="37"/>
      <c r="L89" s="37"/>
      <c r="M89" s="41"/>
      <c r="N89" s="202"/>
      <c r="O89" s="203"/>
      <c r="P89" s="81"/>
      <c r="Q89" s="81"/>
      <c r="R89" s="81"/>
      <c r="S89" s="81"/>
      <c r="T89" s="81"/>
      <c r="U89" s="81"/>
      <c r="V89" s="81"/>
      <c r="W89" s="81"/>
      <c r="X89" s="82"/>
      <c r="Y89" s="35"/>
      <c r="Z89" s="35"/>
      <c r="AA89" s="35"/>
      <c r="AB89" s="35"/>
      <c r="AC89" s="35"/>
      <c r="AD89" s="35"/>
      <c r="AE89" s="35"/>
      <c r="AT89" s="14" t="s">
        <v>157</v>
      </c>
      <c r="AU89" s="14" t="s">
        <v>75</v>
      </c>
    </row>
    <row r="90" s="2" customFormat="1" ht="37.8" customHeight="1">
      <c r="A90" s="35"/>
      <c r="B90" s="36"/>
      <c r="C90" s="185" t="s">
        <v>173</v>
      </c>
      <c r="D90" s="185" t="s">
        <v>149</v>
      </c>
      <c r="E90" s="186" t="s">
        <v>174</v>
      </c>
      <c r="F90" s="187" t="s">
        <v>175</v>
      </c>
      <c r="G90" s="188" t="s">
        <v>152</v>
      </c>
      <c r="H90" s="189">
        <v>3210</v>
      </c>
      <c r="I90" s="190"/>
      <c r="J90" s="190"/>
      <c r="K90" s="191">
        <f>ROUND(P90*H90,2)</f>
        <v>0</v>
      </c>
      <c r="L90" s="187" t="s">
        <v>161</v>
      </c>
      <c r="M90" s="41"/>
      <c r="N90" s="192" t="s">
        <v>20</v>
      </c>
      <c r="O90" s="193" t="s">
        <v>44</v>
      </c>
      <c r="P90" s="194">
        <f>I90+J90</f>
        <v>0</v>
      </c>
      <c r="Q90" s="194">
        <f>ROUND(I90*H90,2)</f>
        <v>0</v>
      </c>
      <c r="R90" s="194">
        <f>ROUND(J90*H90,2)</f>
        <v>0</v>
      </c>
      <c r="S90" s="81"/>
      <c r="T90" s="195">
        <f>S90*H90</f>
        <v>0</v>
      </c>
      <c r="U90" s="195">
        <v>0</v>
      </c>
      <c r="V90" s="195">
        <f>U90*H90</f>
        <v>0</v>
      </c>
      <c r="W90" s="195">
        <v>0</v>
      </c>
      <c r="X90" s="196">
        <f>W90*H90</f>
        <v>0</v>
      </c>
      <c r="Y90" s="35"/>
      <c r="Z90" s="35"/>
      <c r="AA90" s="35"/>
      <c r="AB90" s="35"/>
      <c r="AC90" s="35"/>
      <c r="AD90" s="35"/>
      <c r="AE90" s="35"/>
      <c r="AR90" s="197" t="s">
        <v>154</v>
      </c>
      <c r="AT90" s="197" t="s">
        <v>149</v>
      </c>
      <c r="AU90" s="197" t="s">
        <v>75</v>
      </c>
      <c r="AY90" s="14" t="s">
        <v>155</v>
      </c>
      <c r="BE90" s="198">
        <f>IF(O90="základní",K90,0)</f>
        <v>0</v>
      </c>
      <c r="BF90" s="198">
        <f>IF(O90="snížená",K90,0)</f>
        <v>0</v>
      </c>
      <c r="BG90" s="198">
        <f>IF(O90="zákl. přenesená",K90,0)</f>
        <v>0</v>
      </c>
      <c r="BH90" s="198">
        <f>IF(O90="sníž. přenesená",K90,0)</f>
        <v>0</v>
      </c>
      <c r="BI90" s="198">
        <f>IF(O90="nulová",K90,0)</f>
        <v>0</v>
      </c>
      <c r="BJ90" s="14" t="s">
        <v>82</v>
      </c>
      <c r="BK90" s="198">
        <f>ROUND(P90*H90,2)</f>
        <v>0</v>
      </c>
      <c r="BL90" s="14" t="s">
        <v>154</v>
      </c>
      <c r="BM90" s="197" t="s">
        <v>176</v>
      </c>
    </row>
    <row r="91" s="2" customFormat="1">
      <c r="A91" s="35"/>
      <c r="B91" s="36"/>
      <c r="C91" s="37"/>
      <c r="D91" s="199" t="s">
        <v>157</v>
      </c>
      <c r="E91" s="37"/>
      <c r="F91" s="200" t="s">
        <v>177</v>
      </c>
      <c r="G91" s="37"/>
      <c r="H91" s="37"/>
      <c r="I91" s="201"/>
      <c r="J91" s="201"/>
      <c r="K91" s="37"/>
      <c r="L91" s="37"/>
      <c r="M91" s="41"/>
      <c r="N91" s="202"/>
      <c r="O91" s="203"/>
      <c r="P91" s="81"/>
      <c r="Q91" s="81"/>
      <c r="R91" s="81"/>
      <c r="S91" s="81"/>
      <c r="T91" s="81"/>
      <c r="U91" s="81"/>
      <c r="V91" s="81"/>
      <c r="W91" s="81"/>
      <c r="X91" s="82"/>
      <c r="Y91" s="35"/>
      <c r="Z91" s="35"/>
      <c r="AA91" s="35"/>
      <c r="AB91" s="35"/>
      <c r="AC91" s="35"/>
      <c r="AD91" s="35"/>
      <c r="AE91" s="35"/>
      <c r="AT91" s="14" t="s">
        <v>157</v>
      </c>
      <c r="AU91" s="14" t="s">
        <v>75</v>
      </c>
    </row>
    <row r="92" s="2" customFormat="1" ht="24.15" customHeight="1">
      <c r="A92" s="35"/>
      <c r="B92" s="36"/>
      <c r="C92" s="204" t="s">
        <v>178</v>
      </c>
      <c r="D92" s="204" t="s">
        <v>179</v>
      </c>
      <c r="E92" s="205" t="s">
        <v>180</v>
      </c>
      <c r="F92" s="206" t="s">
        <v>181</v>
      </c>
      <c r="G92" s="207" t="s">
        <v>182</v>
      </c>
      <c r="H92" s="208">
        <v>80.25</v>
      </c>
      <c r="I92" s="209"/>
      <c r="J92" s="210"/>
      <c r="K92" s="211">
        <f>ROUND(P92*H92,2)</f>
        <v>0</v>
      </c>
      <c r="L92" s="206" t="s">
        <v>161</v>
      </c>
      <c r="M92" s="212"/>
      <c r="N92" s="213" t="s">
        <v>20</v>
      </c>
      <c r="O92" s="193" t="s">
        <v>44</v>
      </c>
      <c r="P92" s="194">
        <f>I92+J92</f>
        <v>0</v>
      </c>
      <c r="Q92" s="194">
        <f>ROUND(I92*H92,2)</f>
        <v>0</v>
      </c>
      <c r="R92" s="194">
        <f>ROUND(J92*H92,2)</f>
        <v>0</v>
      </c>
      <c r="S92" s="81"/>
      <c r="T92" s="195">
        <f>S92*H92</f>
        <v>0</v>
      </c>
      <c r="U92" s="195">
        <v>0.001</v>
      </c>
      <c r="V92" s="195">
        <f>U92*H92</f>
        <v>0.080250000000000002</v>
      </c>
      <c r="W92" s="195">
        <v>0</v>
      </c>
      <c r="X92" s="196">
        <f>W92*H92</f>
        <v>0</v>
      </c>
      <c r="Y92" s="35"/>
      <c r="Z92" s="35"/>
      <c r="AA92" s="35"/>
      <c r="AB92" s="35"/>
      <c r="AC92" s="35"/>
      <c r="AD92" s="35"/>
      <c r="AE92" s="35"/>
      <c r="AR92" s="197" t="s">
        <v>183</v>
      </c>
      <c r="AT92" s="197" t="s">
        <v>179</v>
      </c>
      <c r="AU92" s="197" t="s">
        <v>75</v>
      </c>
      <c r="AY92" s="14" t="s">
        <v>155</v>
      </c>
      <c r="BE92" s="198">
        <f>IF(O92="základní",K92,0)</f>
        <v>0</v>
      </c>
      <c r="BF92" s="198">
        <f>IF(O92="snížená",K92,0)</f>
        <v>0</v>
      </c>
      <c r="BG92" s="198">
        <f>IF(O92="zákl. přenesená",K92,0)</f>
        <v>0</v>
      </c>
      <c r="BH92" s="198">
        <f>IF(O92="sníž. přenesená",K92,0)</f>
        <v>0</v>
      </c>
      <c r="BI92" s="198">
        <f>IF(O92="nulová",K92,0)</f>
        <v>0</v>
      </c>
      <c r="BJ92" s="14" t="s">
        <v>82</v>
      </c>
      <c r="BK92" s="198">
        <f>ROUND(P92*H92,2)</f>
        <v>0</v>
      </c>
      <c r="BL92" s="14" t="s">
        <v>154</v>
      </c>
      <c r="BM92" s="197" t="s">
        <v>184</v>
      </c>
    </row>
    <row r="93" s="10" customFormat="1">
      <c r="A93" s="10"/>
      <c r="B93" s="214"/>
      <c r="C93" s="215"/>
      <c r="D93" s="216" t="s">
        <v>185</v>
      </c>
      <c r="E93" s="217" t="s">
        <v>20</v>
      </c>
      <c r="F93" s="218" t="s">
        <v>186</v>
      </c>
      <c r="G93" s="215"/>
      <c r="H93" s="219">
        <v>80.25</v>
      </c>
      <c r="I93" s="220"/>
      <c r="J93" s="220"/>
      <c r="K93" s="215"/>
      <c r="L93" s="215"/>
      <c r="M93" s="221"/>
      <c r="N93" s="222"/>
      <c r="O93" s="223"/>
      <c r="P93" s="223"/>
      <c r="Q93" s="223"/>
      <c r="R93" s="223"/>
      <c r="S93" s="223"/>
      <c r="T93" s="223"/>
      <c r="U93" s="223"/>
      <c r="V93" s="223"/>
      <c r="W93" s="223"/>
      <c r="X93" s="224"/>
      <c r="Y93" s="10"/>
      <c r="Z93" s="10"/>
      <c r="AA93" s="10"/>
      <c r="AB93" s="10"/>
      <c r="AC93" s="10"/>
      <c r="AD93" s="10"/>
      <c r="AE93" s="10"/>
      <c r="AT93" s="225" t="s">
        <v>185</v>
      </c>
      <c r="AU93" s="225" t="s">
        <v>75</v>
      </c>
      <c r="AV93" s="10" t="s">
        <v>84</v>
      </c>
      <c r="AW93" s="10" t="s">
        <v>5</v>
      </c>
      <c r="AX93" s="10" t="s">
        <v>82</v>
      </c>
      <c r="AY93" s="225" t="s">
        <v>155</v>
      </c>
    </row>
    <row r="94" s="2" customFormat="1" ht="33" customHeight="1">
      <c r="A94" s="35"/>
      <c r="B94" s="36"/>
      <c r="C94" s="185" t="s">
        <v>187</v>
      </c>
      <c r="D94" s="185" t="s">
        <v>149</v>
      </c>
      <c r="E94" s="186" t="s">
        <v>188</v>
      </c>
      <c r="F94" s="187" t="s">
        <v>189</v>
      </c>
      <c r="G94" s="188" t="s">
        <v>152</v>
      </c>
      <c r="H94" s="189">
        <v>3210</v>
      </c>
      <c r="I94" s="190"/>
      <c r="J94" s="190"/>
      <c r="K94" s="191">
        <f>ROUND(P94*H94,2)</f>
        <v>0</v>
      </c>
      <c r="L94" s="187" t="s">
        <v>161</v>
      </c>
      <c r="M94" s="41"/>
      <c r="N94" s="192" t="s">
        <v>20</v>
      </c>
      <c r="O94" s="193" t="s">
        <v>44</v>
      </c>
      <c r="P94" s="194">
        <f>I94+J94</f>
        <v>0</v>
      </c>
      <c r="Q94" s="194">
        <f>ROUND(I94*H94,2)</f>
        <v>0</v>
      </c>
      <c r="R94" s="194">
        <f>ROUND(J94*H94,2)</f>
        <v>0</v>
      </c>
      <c r="S94" s="81"/>
      <c r="T94" s="195">
        <f>S94*H94</f>
        <v>0</v>
      </c>
      <c r="U94" s="195">
        <v>0</v>
      </c>
      <c r="V94" s="195">
        <f>U94*H94</f>
        <v>0</v>
      </c>
      <c r="W94" s="195">
        <v>0</v>
      </c>
      <c r="X94" s="196">
        <f>W94*H94</f>
        <v>0</v>
      </c>
      <c r="Y94" s="35"/>
      <c r="Z94" s="35"/>
      <c r="AA94" s="35"/>
      <c r="AB94" s="35"/>
      <c r="AC94" s="35"/>
      <c r="AD94" s="35"/>
      <c r="AE94" s="35"/>
      <c r="AR94" s="197" t="s">
        <v>154</v>
      </c>
      <c r="AT94" s="197" t="s">
        <v>149</v>
      </c>
      <c r="AU94" s="197" t="s">
        <v>75</v>
      </c>
      <c r="AY94" s="14" t="s">
        <v>155</v>
      </c>
      <c r="BE94" s="198">
        <f>IF(O94="základní",K94,0)</f>
        <v>0</v>
      </c>
      <c r="BF94" s="198">
        <f>IF(O94="snížená",K94,0)</f>
        <v>0</v>
      </c>
      <c r="BG94" s="198">
        <f>IF(O94="zákl. přenesená",K94,0)</f>
        <v>0</v>
      </c>
      <c r="BH94" s="198">
        <f>IF(O94="sníž. přenesená",K94,0)</f>
        <v>0</v>
      </c>
      <c r="BI94" s="198">
        <f>IF(O94="nulová",K94,0)</f>
        <v>0</v>
      </c>
      <c r="BJ94" s="14" t="s">
        <v>82</v>
      </c>
      <c r="BK94" s="198">
        <f>ROUND(P94*H94,2)</f>
        <v>0</v>
      </c>
      <c r="BL94" s="14" t="s">
        <v>154</v>
      </c>
      <c r="BM94" s="197" t="s">
        <v>190</v>
      </c>
    </row>
    <row r="95" s="2" customFormat="1">
      <c r="A95" s="35"/>
      <c r="B95" s="36"/>
      <c r="C95" s="37"/>
      <c r="D95" s="199" t="s">
        <v>157</v>
      </c>
      <c r="E95" s="37"/>
      <c r="F95" s="200" t="s">
        <v>191</v>
      </c>
      <c r="G95" s="37"/>
      <c r="H95" s="37"/>
      <c r="I95" s="201"/>
      <c r="J95" s="201"/>
      <c r="K95" s="37"/>
      <c r="L95" s="37"/>
      <c r="M95" s="41"/>
      <c r="N95" s="202"/>
      <c r="O95" s="203"/>
      <c r="P95" s="81"/>
      <c r="Q95" s="81"/>
      <c r="R95" s="81"/>
      <c r="S95" s="81"/>
      <c r="T95" s="81"/>
      <c r="U95" s="81"/>
      <c r="V95" s="81"/>
      <c r="W95" s="81"/>
      <c r="X95" s="82"/>
      <c r="Y95" s="35"/>
      <c r="Z95" s="35"/>
      <c r="AA95" s="35"/>
      <c r="AB95" s="35"/>
      <c r="AC95" s="35"/>
      <c r="AD95" s="35"/>
      <c r="AE95" s="35"/>
      <c r="AT95" s="14" t="s">
        <v>157</v>
      </c>
      <c r="AU95" s="14" t="s">
        <v>75</v>
      </c>
    </row>
    <row r="96" s="10" customFormat="1">
      <c r="A96" s="10"/>
      <c r="B96" s="214"/>
      <c r="C96" s="215"/>
      <c r="D96" s="216" t="s">
        <v>185</v>
      </c>
      <c r="E96" s="217" t="s">
        <v>20</v>
      </c>
      <c r="F96" s="218" t="s">
        <v>192</v>
      </c>
      <c r="G96" s="215"/>
      <c r="H96" s="219">
        <v>3210</v>
      </c>
      <c r="I96" s="220"/>
      <c r="J96" s="220"/>
      <c r="K96" s="215"/>
      <c r="L96" s="215"/>
      <c r="M96" s="221"/>
      <c r="N96" s="222"/>
      <c r="O96" s="223"/>
      <c r="P96" s="223"/>
      <c r="Q96" s="223"/>
      <c r="R96" s="223"/>
      <c r="S96" s="223"/>
      <c r="T96" s="223"/>
      <c r="U96" s="223"/>
      <c r="V96" s="223"/>
      <c r="W96" s="223"/>
      <c r="X96" s="224"/>
      <c r="Y96" s="10"/>
      <c r="Z96" s="10"/>
      <c r="AA96" s="10"/>
      <c r="AB96" s="10"/>
      <c r="AC96" s="10"/>
      <c r="AD96" s="10"/>
      <c r="AE96" s="10"/>
      <c r="AT96" s="225" t="s">
        <v>185</v>
      </c>
      <c r="AU96" s="225" t="s">
        <v>75</v>
      </c>
      <c r="AV96" s="10" t="s">
        <v>84</v>
      </c>
      <c r="AW96" s="10" t="s">
        <v>5</v>
      </c>
      <c r="AX96" s="10" t="s">
        <v>75</v>
      </c>
      <c r="AY96" s="225" t="s">
        <v>155</v>
      </c>
    </row>
    <row r="97" s="11" customFormat="1">
      <c r="A97" s="11"/>
      <c r="B97" s="226"/>
      <c r="C97" s="227"/>
      <c r="D97" s="216" t="s">
        <v>185</v>
      </c>
      <c r="E97" s="228" t="s">
        <v>20</v>
      </c>
      <c r="F97" s="229" t="s">
        <v>193</v>
      </c>
      <c r="G97" s="227"/>
      <c r="H97" s="230">
        <v>3210</v>
      </c>
      <c r="I97" s="231"/>
      <c r="J97" s="231"/>
      <c r="K97" s="227"/>
      <c r="L97" s="227"/>
      <c r="M97" s="232"/>
      <c r="N97" s="233"/>
      <c r="O97" s="234"/>
      <c r="P97" s="234"/>
      <c r="Q97" s="234"/>
      <c r="R97" s="234"/>
      <c r="S97" s="234"/>
      <c r="T97" s="234"/>
      <c r="U97" s="234"/>
      <c r="V97" s="234"/>
      <c r="W97" s="234"/>
      <c r="X97" s="235"/>
      <c r="Y97" s="11"/>
      <c r="Z97" s="11"/>
      <c r="AA97" s="11"/>
      <c r="AB97" s="11"/>
      <c r="AC97" s="11"/>
      <c r="AD97" s="11"/>
      <c r="AE97" s="11"/>
      <c r="AT97" s="236" t="s">
        <v>185</v>
      </c>
      <c r="AU97" s="236" t="s">
        <v>75</v>
      </c>
      <c r="AV97" s="11" t="s">
        <v>154</v>
      </c>
      <c r="AW97" s="11" t="s">
        <v>5</v>
      </c>
      <c r="AX97" s="11" t="s">
        <v>82</v>
      </c>
      <c r="AY97" s="236" t="s">
        <v>155</v>
      </c>
    </row>
    <row r="98" s="2" customFormat="1" ht="16.5" customHeight="1">
      <c r="A98" s="35"/>
      <c r="B98" s="36"/>
      <c r="C98" s="185" t="s">
        <v>183</v>
      </c>
      <c r="D98" s="185" t="s">
        <v>149</v>
      </c>
      <c r="E98" s="186" t="s">
        <v>194</v>
      </c>
      <c r="F98" s="187" t="s">
        <v>195</v>
      </c>
      <c r="G98" s="188" t="s">
        <v>196</v>
      </c>
      <c r="H98" s="189">
        <v>4.8150000000000004</v>
      </c>
      <c r="I98" s="190"/>
      <c r="J98" s="190"/>
      <c r="K98" s="191">
        <f>ROUND(P98*H98,2)</f>
        <v>0</v>
      </c>
      <c r="L98" s="187" t="s">
        <v>20</v>
      </c>
      <c r="M98" s="41"/>
      <c r="N98" s="192" t="s">
        <v>20</v>
      </c>
      <c r="O98" s="193" t="s">
        <v>44</v>
      </c>
      <c r="P98" s="194">
        <f>I98+J98</f>
        <v>0</v>
      </c>
      <c r="Q98" s="194">
        <f>ROUND(I98*H98,2)</f>
        <v>0</v>
      </c>
      <c r="R98" s="194">
        <f>ROUND(J98*H98,2)</f>
        <v>0</v>
      </c>
      <c r="S98" s="81"/>
      <c r="T98" s="195">
        <f>S98*H98</f>
        <v>0</v>
      </c>
      <c r="U98" s="195">
        <v>0</v>
      </c>
      <c r="V98" s="195">
        <f>U98*H98</f>
        <v>0</v>
      </c>
      <c r="W98" s="195">
        <v>0</v>
      </c>
      <c r="X98" s="196">
        <f>W98*H98</f>
        <v>0</v>
      </c>
      <c r="Y98" s="35"/>
      <c r="Z98" s="35"/>
      <c r="AA98" s="35"/>
      <c r="AB98" s="35"/>
      <c r="AC98" s="35"/>
      <c r="AD98" s="35"/>
      <c r="AE98" s="35"/>
      <c r="AR98" s="197" t="s">
        <v>154</v>
      </c>
      <c r="AT98" s="197" t="s">
        <v>149</v>
      </c>
      <c r="AU98" s="197" t="s">
        <v>75</v>
      </c>
      <c r="AY98" s="14" t="s">
        <v>155</v>
      </c>
      <c r="BE98" s="198">
        <f>IF(O98="základní",K98,0)</f>
        <v>0</v>
      </c>
      <c r="BF98" s="198">
        <f>IF(O98="snížená",K98,0)</f>
        <v>0</v>
      </c>
      <c r="BG98" s="198">
        <f>IF(O98="zákl. přenesená",K98,0)</f>
        <v>0</v>
      </c>
      <c r="BH98" s="198">
        <f>IF(O98="sníž. přenesená",K98,0)</f>
        <v>0</v>
      </c>
      <c r="BI98" s="198">
        <f>IF(O98="nulová",K98,0)</f>
        <v>0</v>
      </c>
      <c r="BJ98" s="14" t="s">
        <v>82</v>
      </c>
      <c r="BK98" s="198">
        <f>ROUND(P98*H98,2)</f>
        <v>0</v>
      </c>
      <c r="BL98" s="14" t="s">
        <v>154</v>
      </c>
      <c r="BM98" s="197" t="s">
        <v>197</v>
      </c>
    </row>
    <row r="99" s="10" customFormat="1">
      <c r="A99" s="10"/>
      <c r="B99" s="214"/>
      <c r="C99" s="215"/>
      <c r="D99" s="216" t="s">
        <v>185</v>
      </c>
      <c r="E99" s="217" t="s">
        <v>20</v>
      </c>
      <c r="F99" s="218" t="s">
        <v>198</v>
      </c>
      <c r="G99" s="215"/>
      <c r="H99" s="219">
        <v>4.8150000000000004</v>
      </c>
      <c r="I99" s="220"/>
      <c r="J99" s="220"/>
      <c r="K99" s="215"/>
      <c r="L99" s="215"/>
      <c r="M99" s="221"/>
      <c r="N99" s="222"/>
      <c r="O99" s="223"/>
      <c r="P99" s="223"/>
      <c r="Q99" s="223"/>
      <c r="R99" s="223"/>
      <c r="S99" s="223"/>
      <c r="T99" s="223"/>
      <c r="U99" s="223"/>
      <c r="V99" s="223"/>
      <c r="W99" s="223"/>
      <c r="X99" s="224"/>
      <c r="Y99" s="10"/>
      <c r="Z99" s="10"/>
      <c r="AA99" s="10"/>
      <c r="AB99" s="10"/>
      <c r="AC99" s="10"/>
      <c r="AD99" s="10"/>
      <c r="AE99" s="10"/>
      <c r="AT99" s="225" t="s">
        <v>185</v>
      </c>
      <c r="AU99" s="225" t="s">
        <v>75</v>
      </c>
      <c r="AV99" s="10" t="s">
        <v>84</v>
      </c>
      <c r="AW99" s="10" t="s">
        <v>5</v>
      </c>
      <c r="AX99" s="10" t="s">
        <v>82</v>
      </c>
      <c r="AY99" s="225" t="s">
        <v>155</v>
      </c>
    </row>
    <row r="100" s="2" customFormat="1" ht="24.15" customHeight="1">
      <c r="A100" s="35"/>
      <c r="B100" s="36"/>
      <c r="C100" s="185" t="s">
        <v>199</v>
      </c>
      <c r="D100" s="185" t="s">
        <v>149</v>
      </c>
      <c r="E100" s="186" t="s">
        <v>200</v>
      </c>
      <c r="F100" s="187" t="s">
        <v>201</v>
      </c>
      <c r="G100" s="188" t="s">
        <v>196</v>
      </c>
      <c r="H100" s="189">
        <v>0.20999999999999999</v>
      </c>
      <c r="I100" s="190"/>
      <c r="J100" s="190"/>
      <c r="K100" s="191">
        <f>ROUND(P100*H100,2)</f>
        <v>0</v>
      </c>
      <c r="L100" s="187" t="s">
        <v>161</v>
      </c>
      <c r="M100" s="41"/>
      <c r="N100" s="192" t="s">
        <v>20</v>
      </c>
      <c r="O100" s="193" t="s">
        <v>44</v>
      </c>
      <c r="P100" s="194">
        <f>I100+J100</f>
        <v>0</v>
      </c>
      <c r="Q100" s="194">
        <f>ROUND(I100*H100,2)</f>
        <v>0</v>
      </c>
      <c r="R100" s="194">
        <f>ROUND(J100*H100,2)</f>
        <v>0</v>
      </c>
      <c r="S100" s="81"/>
      <c r="T100" s="195">
        <f>S100*H100</f>
        <v>0</v>
      </c>
      <c r="U100" s="195">
        <v>0</v>
      </c>
      <c r="V100" s="195">
        <f>U100*H100</f>
        <v>0</v>
      </c>
      <c r="W100" s="195">
        <v>0</v>
      </c>
      <c r="X100" s="196">
        <f>W100*H100</f>
        <v>0</v>
      </c>
      <c r="Y100" s="35"/>
      <c r="Z100" s="35"/>
      <c r="AA100" s="35"/>
      <c r="AB100" s="35"/>
      <c r="AC100" s="35"/>
      <c r="AD100" s="35"/>
      <c r="AE100" s="35"/>
      <c r="AR100" s="197" t="s">
        <v>154</v>
      </c>
      <c r="AT100" s="197" t="s">
        <v>149</v>
      </c>
      <c r="AU100" s="197" t="s">
        <v>75</v>
      </c>
      <c r="AY100" s="14" t="s">
        <v>155</v>
      </c>
      <c r="BE100" s="198">
        <f>IF(O100="základní",K100,0)</f>
        <v>0</v>
      </c>
      <c r="BF100" s="198">
        <f>IF(O100="snížená",K100,0)</f>
        <v>0</v>
      </c>
      <c r="BG100" s="198">
        <f>IF(O100="zákl. přenesená",K100,0)</f>
        <v>0</v>
      </c>
      <c r="BH100" s="198">
        <f>IF(O100="sníž. přenesená",K100,0)</f>
        <v>0</v>
      </c>
      <c r="BI100" s="198">
        <f>IF(O100="nulová",K100,0)</f>
        <v>0</v>
      </c>
      <c r="BJ100" s="14" t="s">
        <v>82</v>
      </c>
      <c r="BK100" s="198">
        <f>ROUND(P100*H100,2)</f>
        <v>0</v>
      </c>
      <c r="BL100" s="14" t="s">
        <v>154</v>
      </c>
      <c r="BM100" s="197" t="s">
        <v>202</v>
      </c>
    </row>
    <row r="101" s="2" customFormat="1">
      <c r="A101" s="35"/>
      <c r="B101" s="36"/>
      <c r="C101" s="37"/>
      <c r="D101" s="199" t="s">
        <v>157</v>
      </c>
      <c r="E101" s="37"/>
      <c r="F101" s="200" t="s">
        <v>203</v>
      </c>
      <c r="G101" s="37"/>
      <c r="H101" s="37"/>
      <c r="I101" s="201"/>
      <c r="J101" s="201"/>
      <c r="K101" s="37"/>
      <c r="L101" s="37"/>
      <c r="M101" s="41"/>
      <c r="N101" s="202"/>
      <c r="O101" s="203"/>
      <c r="P101" s="81"/>
      <c r="Q101" s="81"/>
      <c r="R101" s="81"/>
      <c r="S101" s="81"/>
      <c r="T101" s="81"/>
      <c r="U101" s="81"/>
      <c r="V101" s="81"/>
      <c r="W101" s="81"/>
      <c r="X101" s="82"/>
      <c r="Y101" s="35"/>
      <c r="Z101" s="35"/>
      <c r="AA101" s="35"/>
      <c r="AB101" s="35"/>
      <c r="AC101" s="35"/>
      <c r="AD101" s="35"/>
      <c r="AE101" s="35"/>
      <c r="AT101" s="14" t="s">
        <v>157</v>
      </c>
      <c r="AU101" s="14" t="s">
        <v>75</v>
      </c>
    </row>
    <row r="102" s="10" customFormat="1">
      <c r="A102" s="10"/>
      <c r="B102" s="214"/>
      <c r="C102" s="215"/>
      <c r="D102" s="216" t="s">
        <v>185</v>
      </c>
      <c r="E102" s="217" t="s">
        <v>20</v>
      </c>
      <c r="F102" s="218" t="s">
        <v>204</v>
      </c>
      <c r="G102" s="215"/>
      <c r="H102" s="219">
        <v>0.20999999999999999</v>
      </c>
      <c r="I102" s="220"/>
      <c r="J102" s="220"/>
      <c r="K102" s="215"/>
      <c r="L102" s="215"/>
      <c r="M102" s="221"/>
      <c r="N102" s="222"/>
      <c r="O102" s="223"/>
      <c r="P102" s="223"/>
      <c r="Q102" s="223"/>
      <c r="R102" s="223"/>
      <c r="S102" s="223"/>
      <c r="T102" s="223"/>
      <c r="U102" s="223"/>
      <c r="V102" s="223"/>
      <c r="W102" s="223"/>
      <c r="X102" s="224"/>
      <c r="Y102" s="10"/>
      <c r="Z102" s="10"/>
      <c r="AA102" s="10"/>
      <c r="AB102" s="10"/>
      <c r="AC102" s="10"/>
      <c r="AD102" s="10"/>
      <c r="AE102" s="10"/>
      <c r="AT102" s="225" t="s">
        <v>185</v>
      </c>
      <c r="AU102" s="225" t="s">
        <v>75</v>
      </c>
      <c r="AV102" s="10" t="s">
        <v>84</v>
      </c>
      <c r="AW102" s="10" t="s">
        <v>5</v>
      </c>
      <c r="AX102" s="10" t="s">
        <v>82</v>
      </c>
      <c r="AY102" s="225" t="s">
        <v>155</v>
      </c>
    </row>
    <row r="103" s="2" customFormat="1" ht="16.5" customHeight="1">
      <c r="A103" s="35"/>
      <c r="B103" s="36"/>
      <c r="C103" s="204" t="s">
        <v>205</v>
      </c>
      <c r="D103" s="204" t="s">
        <v>179</v>
      </c>
      <c r="E103" s="205" t="s">
        <v>206</v>
      </c>
      <c r="F103" s="206" t="s">
        <v>207</v>
      </c>
      <c r="G103" s="207" t="s">
        <v>182</v>
      </c>
      <c r="H103" s="208">
        <v>210</v>
      </c>
      <c r="I103" s="209"/>
      <c r="J103" s="210"/>
      <c r="K103" s="211">
        <f>ROUND(P103*H103,2)</f>
        <v>0</v>
      </c>
      <c r="L103" s="206" t="s">
        <v>20</v>
      </c>
      <c r="M103" s="212"/>
      <c r="N103" s="213" t="s">
        <v>20</v>
      </c>
      <c r="O103" s="193" t="s">
        <v>44</v>
      </c>
      <c r="P103" s="194">
        <f>I103+J103</f>
        <v>0</v>
      </c>
      <c r="Q103" s="194">
        <f>ROUND(I103*H103,2)</f>
        <v>0</v>
      </c>
      <c r="R103" s="194">
        <f>ROUND(J103*H103,2)</f>
        <v>0</v>
      </c>
      <c r="S103" s="81"/>
      <c r="T103" s="195">
        <f>S103*H103</f>
        <v>0</v>
      </c>
      <c r="U103" s="195">
        <v>0.001</v>
      </c>
      <c r="V103" s="195">
        <f>U103*H103</f>
        <v>0.20999999999999999</v>
      </c>
      <c r="W103" s="195">
        <v>0</v>
      </c>
      <c r="X103" s="196">
        <f>W103*H103</f>
        <v>0</v>
      </c>
      <c r="Y103" s="35"/>
      <c r="Z103" s="35"/>
      <c r="AA103" s="35"/>
      <c r="AB103" s="35"/>
      <c r="AC103" s="35"/>
      <c r="AD103" s="35"/>
      <c r="AE103" s="35"/>
      <c r="AR103" s="197" t="s">
        <v>183</v>
      </c>
      <c r="AT103" s="197" t="s">
        <v>179</v>
      </c>
      <c r="AU103" s="197" t="s">
        <v>75</v>
      </c>
      <c r="AY103" s="14" t="s">
        <v>155</v>
      </c>
      <c r="BE103" s="198">
        <f>IF(O103="základní",K103,0)</f>
        <v>0</v>
      </c>
      <c r="BF103" s="198">
        <f>IF(O103="snížená",K103,0)</f>
        <v>0</v>
      </c>
      <c r="BG103" s="198">
        <f>IF(O103="zákl. přenesená",K103,0)</f>
        <v>0</v>
      </c>
      <c r="BH103" s="198">
        <f>IF(O103="sníž. přenesená",K103,0)</f>
        <v>0</v>
      </c>
      <c r="BI103" s="198">
        <f>IF(O103="nulová",K103,0)</f>
        <v>0</v>
      </c>
      <c r="BJ103" s="14" t="s">
        <v>82</v>
      </c>
      <c r="BK103" s="198">
        <f>ROUND(P103*H103,2)</f>
        <v>0</v>
      </c>
      <c r="BL103" s="14" t="s">
        <v>154</v>
      </c>
      <c r="BM103" s="197" t="s">
        <v>208</v>
      </c>
    </row>
    <row r="104" s="10" customFormat="1">
      <c r="A104" s="10"/>
      <c r="B104" s="214"/>
      <c r="C104" s="215"/>
      <c r="D104" s="216" t="s">
        <v>185</v>
      </c>
      <c r="E104" s="217" t="s">
        <v>20</v>
      </c>
      <c r="F104" s="218" t="s">
        <v>209</v>
      </c>
      <c r="G104" s="215"/>
      <c r="H104" s="219">
        <v>210</v>
      </c>
      <c r="I104" s="220"/>
      <c r="J104" s="220"/>
      <c r="K104" s="215"/>
      <c r="L104" s="215"/>
      <c r="M104" s="221"/>
      <c r="N104" s="222"/>
      <c r="O104" s="223"/>
      <c r="P104" s="223"/>
      <c r="Q104" s="223"/>
      <c r="R104" s="223"/>
      <c r="S104" s="223"/>
      <c r="T104" s="223"/>
      <c r="U104" s="223"/>
      <c r="V104" s="223"/>
      <c r="W104" s="223"/>
      <c r="X104" s="224"/>
      <c r="Y104" s="10"/>
      <c r="Z104" s="10"/>
      <c r="AA104" s="10"/>
      <c r="AB104" s="10"/>
      <c r="AC104" s="10"/>
      <c r="AD104" s="10"/>
      <c r="AE104" s="10"/>
      <c r="AT104" s="225" t="s">
        <v>185</v>
      </c>
      <c r="AU104" s="225" t="s">
        <v>75</v>
      </c>
      <c r="AV104" s="10" t="s">
        <v>84</v>
      </c>
      <c r="AW104" s="10" t="s">
        <v>5</v>
      </c>
      <c r="AX104" s="10" t="s">
        <v>82</v>
      </c>
      <c r="AY104" s="225" t="s">
        <v>155</v>
      </c>
    </row>
    <row r="105" s="2" customFormat="1" ht="37.8" customHeight="1">
      <c r="A105" s="35"/>
      <c r="B105" s="36"/>
      <c r="C105" s="185" t="s">
        <v>210</v>
      </c>
      <c r="D105" s="185" t="s">
        <v>149</v>
      </c>
      <c r="E105" s="186" t="s">
        <v>211</v>
      </c>
      <c r="F105" s="187" t="s">
        <v>212</v>
      </c>
      <c r="G105" s="188" t="s">
        <v>196</v>
      </c>
      <c r="H105" s="189">
        <v>0.045999999999999999</v>
      </c>
      <c r="I105" s="190"/>
      <c r="J105" s="190"/>
      <c r="K105" s="191">
        <f>ROUND(P105*H105,2)</f>
        <v>0</v>
      </c>
      <c r="L105" s="187" t="s">
        <v>161</v>
      </c>
      <c r="M105" s="41"/>
      <c r="N105" s="192" t="s">
        <v>20</v>
      </c>
      <c r="O105" s="193" t="s">
        <v>44</v>
      </c>
      <c r="P105" s="194">
        <f>I105+J105</f>
        <v>0</v>
      </c>
      <c r="Q105" s="194">
        <f>ROUND(I105*H105,2)</f>
        <v>0</v>
      </c>
      <c r="R105" s="194">
        <f>ROUND(J105*H105,2)</f>
        <v>0</v>
      </c>
      <c r="S105" s="81"/>
      <c r="T105" s="195">
        <f>S105*H105</f>
        <v>0</v>
      </c>
      <c r="U105" s="195">
        <v>0</v>
      </c>
      <c r="V105" s="195">
        <f>U105*H105</f>
        <v>0</v>
      </c>
      <c r="W105" s="195">
        <v>0</v>
      </c>
      <c r="X105" s="196">
        <f>W105*H105</f>
        <v>0</v>
      </c>
      <c r="Y105" s="35"/>
      <c r="Z105" s="35"/>
      <c r="AA105" s="35"/>
      <c r="AB105" s="35"/>
      <c r="AC105" s="35"/>
      <c r="AD105" s="35"/>
      <c r="AE105" s="35"/>
      <c r="AR105" s="197" t="s">
        <v>154</v>
      </c>
      <c r="AT105" s="197" t="s">
        <v>149</v>
      </c>
      <c r="AU105" s="197" t="s">
        <v>75</v>
      </c>
      <c r="AY105" s="14" t="s">
        <v>155</v>
      </c>
      <c r="BE105" s="198">
        <f>IF(O105="základní",K105,0)</f>
        <v>0</v>
      </c>
      <c r="BF105" s="198">
        <f>IF(O105="snížená",K105,0)</f>
        <v>0</v>
      </c>
      <c r="BG105" s="198">
        <f>IF(O105="zákl. přenesená",K105,0)</f>
        <v>0</v>
      </c>
      <c r="BH105" s="198">
        <f>IF(O105="sníž. přenesená",K105,0)</f>
        <v>0</v>
      </c>
      <c r="BI105" s="198">
        <f>IF(O105="nulová",K105,0)</f>
        <v>0</v>
      </c>
      <c r="BJ105" s="14" t="s">
        <v>82</v>
      </c>
      <c r="BK105" s="198">
        <f>ROUND(P105*H105,2)</f>
        <v>0</v>
      </c>
      <c r="BL105" s="14" t="s">
        <v>154</v>
      </c>
      <c r="BM105" s="197" t="s">
        <v>213</v>
      </c>
    </row>
    <row r="106" s="2" customFormat="1">
      <c r="A106" s="35"/>
      <c r="B106" s="36"/>
      <c r="C106" s="37"/>
      <c r="D106" s="199" t="s">
        <v>157</v>
      </c>
      <c r="E106" s="37"/>
      <c r="F106" s="200" t="s">
        <v>214</v>
      </c>
      <c r="G106" s="37"/>
      <c r="H106" s="37"/>
      <c r="I106" s="201"/>
      <c r="J106" s="201"/>
      <c r="K106" s="37"/>
      <c r="L106" s="37"/>
      <c r="M106" s="41"/>
      <c r="N106" s="202"/>
      <c r="O106" s="203"/>
      <c r="P106" s="81"/>
      <c r="Q106" s="81"/>
      <c r="R106" s="81"/>
      <c r="S106" s="81"/>
      <c r="T106" s="81"/>
      <c r="U106" s="81"/>
      <c r="V106" s="81"/>
      <c r="W106" s="81"/>
      <c r="X106" s="82"/>
      <c r="Y106" s="35"/>
      <c r="Z106" s="35"/>
      <c r="AA106" s="35"/>
      <c r="AB106" s="35"/>
      <c r="AC106" s="35"/>
      <c r="AD106" s="35"/>
      <c r="AE106" s="35"/>
      <c r="AT106" s="14" t="s">
        <v>157</v>
      </c>
      <c r="AU106" s="14" t="s">
        <v>75</v>
      </c>
    </row>
    <row r="107" s="10" customFormat="1">
      <c r="A107" s="10"/>
      <c r="B107" s="214"/>
      <c r="C107" s="215"/>
      <c r="D107" s="216" t="s">
        <v>185</v>
      </c>
      <c r="E107" s="217" t="s">
        <v>20</v>
      </c>
      <c r="F107" s="218" t="s">
        <v>215</v>
      </c>
      <c r="G107" s="215"/>
      <c r="H107" s="219">
        <v>0.045999999999999999</v>
      </c>
      <c r="I107" s="220"/>
      <c r="J107" s="220"/>
      <c r="K107" s="215"/>
      <c r="L107" s="215"/>
      <c r="M107" s="221"/>
      <c r="N107" s="222"/>
      <c r="O107" s="223"/>
      <c r="P107" s="223"/>
      <c r="Q107" s="223"/>
      <c r="R107" s="223"/>
      <c r="S107" s="223"/>
      <c r="T107" s="223"/>
      <c r="U107" s="223"/>
      <c r="V107" s="223"/>
      <c r="W107" s="223"/>
      <c r="X107" s="224"/>
      <c r="Y107" s="10"/>
      <c r="Z107" s="10"/>
      <c r="AA107" s="10"/>
      <c r="AB107" s="10"/>
      <c r="AC107" s="10"/>
      <c r="AD107" s="10"/>
      <c r="AE107" s="10"/>
      <c r="AT107" s="225" t="s">
        <v>185</v>
      </c>
      <c r="AU107" s="225" t="s">
        <v>75</v>
      </c>
      <c r="AV107" s="10" t="s">
        <v>84</v>
      </c>
      <c r="AW107" s="10" t="s">
        <v>5</v>
      </c>
      <c r="AX107" s="10" t="s">
        <v>82</v>
      </c>
      <c r="AY107" s="225" t="s">
        <v>155</v>
      </c>
    </row>
    <row r="108" s="2" customFormat="1" ht="24.15" customHeight="1">
      <c r="A108" s="35"/>
      <c r="B108" s="36"/>
      <c r="C108" s="204" t="s">
        <v>216</v>
      </c>
      <c r="D108" s="204" t="s">
        <v>179</v>
      </c>
      <c r="E108" s="205" t="s">
        <v>217</v>
      </c>
      <c r="F108" s="206" t="s">
        <v>218</v>
      </c>
      <c r="G108" s="207" t="s">
        <v>182</v>
      </c>
      <c r="H108" s="208">
        <v>46.149999999999999</v>
      </c>
      <c r="I108" s="209"/>
      <c r="J108" s="210"/>
      <c r="K108" s="211">
        <f>ROUND(P108*H108,2)</f>
        <v>0</v>
      </c>
      <c r="L108" s="206" t="s">
        <v>161</v>
      </c>
      <c r="M108" s="212"/>
      <c r="N108" s="213" t="s">
        <v>20</v>
      </c>
      <c r="O108" s="193" t="s">
        <v>44</v>
      </c>
      <c r="P108" s="194">
        <f>I108+J108</f>
        <v>0</v>
      </c>
      <c r="Q108" s="194">
        <f>ROUND(I108*H108,2)</f>
        <v>0</v>
      </c>
      <c r="R108" s="194">
        <f>ROUND(J108*H108,2)</f>
        <v>0</v>
      </c>
      <c r="S108" s="81"/>
      <c r="T108" s="195">
        <f>S108*H108</f>
        <v>0</v>
      </c>
      <c r="U108" s="195">
        <v>0.001</v>
      </c>
      <c r="V108" s="195">
        <f>U108*H108</f>
        <v>0.046149999999999997</v>
      </c>
      <c r="W108" s="195">
        <v>0</v>
      </c>
      <c r="X108" s="196">
        <f>W108*H108</f>
        <v>0</v>
      </c>
      <c r="Y108" s="35"/>
      <c r="Z108" s="35"/>
      <c r="AA108" s="35"/>
      <c r="AB108" s="35"/>
      <c r="AC108" s="35"/>
      <c r="AD108" s="35"/>
      <c r="AE108" s="35"/>
      <c r="AR108" s="197" t="s">
        <v>183</v>
      </c>
      <c r="AT108" s="197" t="s">
        <v>179</v>
      </c>
      <c r="AU108" s="197" t="s">
        <v>75</v>
      </c>
      <c r="AY108" s="14" t="s">
        <v>155</v>
      </c>
      <c r="BE108" s="198">
        <f>IF(O108="základní",K108,0)</f>
        <v>0</v>
      </c>
      <c r="BF108" s="198">
        <f>IF(O108="snížená",K108,0)</f>
        <v>0</v>
      </c>
      <c r="BG108" s="198">
        <f>IF(O108="zákl. přenesená",K108,0)</f>
        <v>0</v>
      </c>
      <c r="BH108" s="198">
        <f>IF(O108="sníž. přenesená",K108,0)</f>
        <v>0</v>
      </c>
      <c r="BI108" s="198">
        <f>IF(O108="nulová",K108,0)</f>
        <v>0</v>
      </c>
      <c r="BJ108" s="14" t="s">
        <v>82</v>
      </c>
      <c r="BK108" s="198">
        <f>ROUND(P108*H108,2)</f>
        <v>0</v>
      </c>
      <c r="BL108" s="14" t="s">
        <v>154</v>
      </c>
      <c r="BM108" s="197" t="s">
        <v>219</v>
      </c>
    </row>
    <row r="109" s="10" customFormat="1">
      <c r="A109" s="10"/>
      <c r="B109" s="214"/>
      <c r="C109" s="215"/>
      <c r="D109" s="216" t="s">
        <v>185</v>
      </c>
      <c r="E109" s="217" t="s">
        <v>20</v>
      </c>
      <c r="F109" s="218" t="s">
        <v>220</v>
      </c>
      <c r="G109" s="215"/>
      <c r="H109" s="219">
        <v>46.149999999999999</v>
      </c>
      <c r="I109" s="220"/>
      <c r="J109" s="220"/>
      <c r="K109" s="215"/>
      <c r="L109" s="215"/>
      <c r="M109" s="221"/>
      <c r="N109" s="222"/>
      <c r="O109" s="223"/>
      <c r="P109" s="223"/>
      <c r="Q109" s="223"/>
      <c r="R109" s="223"/>
      <c r="S109" s="223"/>
      <c r="T109" s="223"/>
      <c r="U109" s="223"/>
      <c r="V109" s="223"/>
      <c r="W109" s="223"/>
      <c r="X109" s="224"/>
      <c r="Y109" s="10"/>
      <c r="Z109" s="10"/>
      <c r="AA109" s="10"/>
      <c r="AB109" s="10"/>
      <c r="AC109" s="10"/>
      <c r="AD109" s="10"/>
      <c r="AE109" s="10"/>
      <c r="AT109" s="225" t="s">
        <v>185</v>
      </c>
      <c r="AU109" s="225" t="s">
        <v>75</v>
      </c>
      <c r="AV109" s="10" t="s">
        <v>84</v>
      </c>
      <c r="AW109" s="10" t="s">
        <v>5</v>
      </c>
      <c r="AX109" s="10" t="s">
        <v>82</v>
      </c>
      <c r="AY109" s="225" t="s">
        <v>155</v>
      </c>
    </row>
    <row r="110" s="2" customFormat="1" ht="44.25" customHeight="1">
      <c r="A110" s="35"/>
      <c r="B110" s="36"/>
      <c r="C110" s="185" t="s">
        <v>221</v>
      </c>
      <c r="D110" s="185" t="s">
        <v>149</v>
      </c>
      <c r="E110" s="186" t="s">
        <v>222</v>
      </c>
      <c r="F110" s="187" t="s">
        <v>223</v>
      </c>
      <c r="G110" s="188" t="s">
        <v>224</v>
      </c>
      <c r="H110" s="189">
        <v>923</v>
      </c>
      <c r="I110" s="190"/>
      <c r="J110" s="190"/>
      <c r="K110" s="191">
        <f>ROUND(P110*H110,2)</f>
        <v>0</v>
      </c>
      <c r="L110" s="187" t="s">
        <v>161</v>
      </c>
      <c r="M110" s="41"/>
      <c r="N110" s="192" t="s">
        <v>20</v>
      </c>
      <c r="O110" s="193" t="s">
        <v>44</v>
      </c>
      <c r="P110" s="194">
        <f>I110+J110</f>
        <v>0</v>
      </c>
      <c r="Q110" s="194">
        <f>ROUND(I110*H110,2)</f>
        <v>0</v>
      </c>
      <c r="R110" s="194">
        <f>ROUND(J110*H110,2)</f>
        <v>0</v>
      </c>
      <c r="S110" s="81"/>
      <c r="T110" s="195">
        <f>S110*H110</f>
        <v>0</v>
      </c>
      <c r="U110" s="195">
        <v>0</v>
      </c>
      <c r="V110" s="195">
        <f>U110*H110</f>
        <v>0</v>
      </c>
      <c r="W110" s="195">
        <v>0</v>
      </c>
      <c r="X110" s="196">
        <f>W110*H110</f>
        <v>0</v>
      </c>
      <c r="Y110" s="35"/>
      <c r="Z110" s="35"/>
      <c r="AA110" s="35"/>
      <c r="AB110" s="35"/>
      <c r="AC110" s="35"/>
      <c r="AD110" s="35"/>
      <c r="AE110" s="35"/>
      <c r="AR110" s="197" t="s">
        <v>154</v>
      </c>
      <c r="AT110" s="197" t="s">
        <v>149</v>
      </c>
      <c r="AU110" s="197" t="s">
        <v>75</v>
      </c>
      <c r="AY110" s="14" t="s">
        <v>155</v>
      </c>
      <c r="BE110" s="198">
        <f>IF(O110="základní",K110,0)</f>
        <v>0</v>
      </c>
      <c r="BF110" s="198">
        <f>IF(O110="snížená",K110,0)</f>
        <v>0</v>
      </c>
      <c r="BG110" s="198">
        <f>IF(O110="zákl. přenesená",K110,0)</f>
        <v>0</v>
      </c>
      <c r="BH110" s="198">
        <f>IF(O110="sníž. přenesená",K110,0)</f>
        <v>0</v>
      </c>
      <c r="BI110" s="198">
        <f>IF(O110="nulová",K110,0)</f>
        <v>0</v>
      </c>
      <c r="BJ110" s="14" t="s">
        <v>82</v>
      </c>
      <c r="BK110" s="198">
        <f>ROUND(P110*H110,2)</f>
        <v>0</v>
      </c>
      <c r="BL110" s="14" t="s">
        <v>154</v>
      </c>
      <c r="BM110" s="197" t="s">
        <v>225</v>
      </c>
    </row>
    <row r="111" s="2" customFormat="1">
      <c r="A111" s="35"/>
      <c r="B111" s="36"/>
      <c r="C111" s="37"/>
      <c r="D111" s="199" t="s">
        <v>157</v>
      </c>
      <c r="E111" s="37"/>
      <c r="F111" s="200" t="s">
        <v>226</v>
      </c>
      <c r="G111" s="37"/>
      <c r="H111" s="37"/>
      <c r="I111" s="201"/>
      <c r="J111" s="201"/>
      <c r="K111" s="37"/>
      <c r="L111" s="37"/>
      <c r="M111" s="41"/>
      <c r="N111" s="202"/>
      <c r="O111" s="203"/>
      <c r="P111" s="81"/>
      <c r="Q111" s="81"/>
      <c r="R111" s="81"/>
      <c r="S111" s="81"/>
      <c r="T111" s="81"/>
      <c r="U111" s="81"/>
      <c r="V111" s="81"/>
      <c r="W111" s="81"/>
      <c r="X111" s="82"/>
      <c r="Y111" s="35"/>
      <c r="Z111" s="35"/>
      <c r="AA111" s="35"/>
      <c r="AB111" s="35"/>
      <c r="AC111" s="35"/>
      <c r="AD111" s="35"/>
      <c r="AE111" s="35"/>
      <c r="AT111" s="14" t="s">
        <v>157</v>
      </c>
      <c r="AU111" s="14" t="s">
        <v>75</v>
      </c>
    </row>
    <row r="112" s="10" customFormat="1">
      <c r="A112" s="10"/>
      <c r="B112" s="214"/>
      <c r="C112" s="215"/>
      <c r="D112" s="216" t="s">
        <v>185</v>
      </c>
      <c r="E112" s="217" t="s">
        <v>20</v>
      </c>
      <c r="F112" s="218" t="s">
        <v>227</v>
      </c>
      <c r="G112" s="215"/>
      <c r="H112" s="219">
        <v>923</v>
      </c>
      <c r="I112" s="220"/>
      <c r="J112" s="220"/>
      <c r="K112" s="215"/>
      <c r="L112" s="215"/>
      <c r="M112" s="221"/>
      <c r="N112" s="222"/>
      <c r="O112" s="223"/>
      <c r="P112" s="223"/>
      <c r="Q112" s="223"/>
      <c r="R112" s="223"/>
      <c r="S112" s="223"/>
      <c r="T112" s="223"/>
      <c r="U112" s="223"/>
      <c r="V112" s="223"/>
      <c r="W112" s="223"/>
      <c r="X112" s="224"/>
      <c r="Y112" s="10"/>
      <c r="Z112" s="10"/>
      <c r="AA112" s="10"/>
      <c r="AB112" s="10"/>
      <c r="AC112" s="10"/>
      <c r="AD112" s="10"/>
      <c r="AE112" s="10"/>
      <c r="AT112" s="225" t="s">
        <v>185</v>
      </c>
      <c r="AU112" s="225" t="s">
        <v>75</v>
      </c>
      <c r="AV112" s="10" t="s">
        <v>84</v>
      </c>
      <c r="AW112" s="10" t="s">
        <v>5</v>
      </c>
      <c r="AX112" s="10" t="s">
        <v>82</v>
      </c>
      <c r="AY112" s="225" t="s">
        <v>155</v>
      </c>
    </row>
    <row r="113" s="2" customFormat="1" ht="37.8" customHeight="1">
      <c r="A113" s="35"/>
      <c r="B113" s="36"/>
      <c r="C113" s="185" t="s">
        <v>228</v>
      </c>
      <c r="D113" s="185" t="s">
        <v>149</v>
      </c>
      <c r="E113" s="186" t="s">
        <v>229</v>
      </c>
      <c r="F113" s="187" t="s">
        <v>230</v>
      </c>
      <c r="G113" s="188" t="s">
        <v>224</v>
      </c>
      <c r="H113" s="189">
        <v>613</v>
      </c>
      <c r="I113" s="190"/>
      <c r="J113" s="190"/>
      <c r="K113" s="191">
        <f>ROUND(P113*H113,2)</f>
        <v>0</v>
      </c>
      <c r="L113" s="187" t="s">
        <v>161</v>
      </c>
      <c r="M113" s="41"/>
      <c r="N113" s="192" t="s">
        <v>20</v>
      </c>
      <c r="O113" s="193" t="s">
        <v>44</v>
      </c>
      <c r="P113" s="194">
        <f>I113+J113</f>
        <v>0</v>
      </c>
      <c r="Q113" s="194">
        <f>ROUND(I113*H113,2)</f>
        <v>0</v>
      </c>
      <c r="R113" s="194">
        <f>ROUND(J113*H113,2)</f>
        <v>0</v>
      </c>
      <c r="S113" s="81"/>
      <c r="T113" s="195">
        <f>S113*H113</f>
        <v>0</v>
      </c>
      <c r="U113" s="195">
        <v>0</v>
      </c>
      <c r="V113" s="195">
        <f>U113*H113</f>
        <v>0</v>
      </c>
      <c r="W113" s="195">
        <v>0</v>
      </c>
      <c r="X113" s="196">
        <f>W113*H113</f>
        <v>0</v>
      </c>
      <c r="Y113" s="35"/>
      <c r="Z113" s="35"/>
      <c r="AA113" s="35"/>
      <c r="AB113" s="35"/>
      <c r="AC113" s="35"/>
      <c r="AD113" s="35"/>
      <c r="AE113" s="35"/>
      <c r="AR113" s="197" t="s">
        <v>154</v>
      </c>
      <c r="AT113" s="197" t="s">
        <v>149</v>
      </c>
      <c r="AU113" s="197" t="s">
        <v>75</v>
      </c>
      <c r="AY113" s="14" t="s">
        <v>155</v>
      </c>
      <c r="BE113" s="198">
        <f>IF(O113="základní",K113,0)</f>
        <v>0</v>
      </c>
      <c r="BF113" s="198">
        <f>IF(O113="snížená",K113,0)</f>
        <v>0</v>
      </c>
      <c r="BG113" s="198">
        <f>IF(O113="zákl. přenesená",K113,0)</f>
        <v>0</v>
      </c>
      <c r="BH113" s="198">
        <f>IF(O113="sníž. přenesená",K113,0)</f>
        <v>0</v>
      </c>
      <c r="BI113" s="198">
        <f>IF(O113="nulová",K113,0)</f>
        <v>0</v>
      </c>
      <c r="BJ113" s="14" t="s">
        <v>82</v>
      </c>
      <c r="BK113" s="198">
        <f>ROUND(P113*H113,2)</f>
        <v>0</v>
      </c>
      <c r="BL113" s="14" t="s">
        <v>154</v>
      </c>
      <c r="BM113" s="197" t="s">
        <v>231</v>
      </c>
    </row>
    <row r="114" s="2" customFormat="1">
      <c r="A114" s="35"/>
      <c r="B114" s="36"/>
      <c r="C114" s="37"/>
      <c r="D114" s="199" t="s">
        <v>157</v>
      </c>
      <c r="E114" s="37"/>
      <c r="F114" s="200" t="s">
        <v>232</v>
      </c>
      <c r="G114" s="37"/>
      <c r="H114" s="37"/>
      <c r="I114" s="201"/>
      <c r="J114" s="201"/>
      <c r="K114" s="37"/>
      <c r="L114" s="37"/>
      <c r="M114" s="41"/>
      <c r="N114" s="202"/>
      <c r="O114" s="203"/>
      <c r="P114" s="81"/>
      <c r="Q114" s="81"/>
      <c r="R114" s="81"/>
      <c r="S114" s="81"/>
      <c r="T114" s="81"/>
      <c r="U114" s="81"/>
      <c r="V114" s="81"/>
      <c r="W114" s="81"/>
      <c r="X114" s="82"/>
      <c r="Y114" s="35"/>
      <c r="Z114" s="35"/>
      <c r="AA114" s="35"/>
      <c r="AB114" s="35"/>
      <c r="AC114" s="35"/>
      <c r="AD114" s="35"/>
      <c r="AE114" s="35"/>
      <c r="AT114" s="14" t="s">
        <v>157</v>
      </c>
      <c r="AU114" s="14" t="s">
        <v>75</v>
      </c>
    </row>
    <row r="115" s="10" customFormat="1">
      <c r="A115" s="10"/>
      <c r="B115" s="214"/>
      <c r="C115" s="215"/>
      <c r="D115" s="216" t="s">
        <v>185</v>
      </c>
      <c r="E115" s="217" t="s">
        <v>20</v>
      </c>
      <c r="F115" s="218" t="s">
        <v>233</v>
      </c>
      <c r="G115" s="215"/>
      <c r="H115" s="219">
        <v>613</v>
      </c>
      <c r="I115" s="220"/>
      <c r="J115" s="220"/>
      <c r="K115" s="215"/>
      <c r="L115" s="215"/>
      <c r="M115" s="221"/>
      <c r="N115" s="222"/>
      <c r="O115" s="223"/>
      <c r="P115" s="223"/>
      <c r="Q115" s="223"/>
      <c r="R115" s="223"/>
      <c r="S115" s="223"/>
      <c r="T115" s="223"/>
      <c r="U115" s="223"/>
      <c r="V115" s="223"/>
      <c r="W115" s="223"/>
      <c r="X115" s="224"/>
      <c r="Y115" s="10"/>
      <c r="Z115" s="10"/>
      <c r="AA115" s="10"/>
      <c r="AB115" s="10"/>
      <c r="AC115" s="10"/>
      <c r="AD115" s="10"/>
      <c r="AE115" s="10"/>
      <c r="AT115" s="225" t="s">
        <v>185</v>
      </c>
      <c r="AU115" s="225" t="s">
        <v>75</v>
      </c>
      <c r="AV115" s="10" t="s">
        <v>84</v>
      </c>
      <c r="AW115" s="10" t="s">
        <v>5</v>
      </c>
      <c r="AX115" s="10" t="s">
        <v>82</v>
      </c>
      <c r="AY115" s="225" t="s">
        <v>155</v>
      </c>
    </row>
    <row r="116" s="2" customFormat="1" ht="37.8" customHeight="1">
      <c r="A116" s="35"/>
      <c r="B116" s="36"/>
      <c r="C116" s="185" t="s">
        <v>9</v>
      </c>
      <c r="D116" s="185" t="s">
        <v>149</v>
      </c>
      <c r="E116" s="186" t="s">
        <v>234</v>
      </c>
      <c r="F116" s="187" t="s">
        <v>235</v>
      </c>
      <c r="G116" s="188" t="s">
        <v>224</v>
      </c>
      <c r="H116" s="189">
        <v>613</v>
      </c>
      <c r="I116" s="190"/>
      <c r="J116" s="190"/>
      <c r="K116" s="191">
        <f>ROUND(P116*H116,2)</f>
        <v>0</v>
      </c>
      <c r="L116" s="187" t="s">
        <v>161</v>
      </c>
      <c r="M116" s="41"/>
      <c r="N116" s="192" t="s">
        <v>20</v>
      </c>
      <c r="O116" s="193" t="s">
        <v>44</v>
      </c>
      <c r="P116" s="194">
        <f>I116+J116</f>
        <v>0</v>
      </c>
      <c r="Q116" s="194">
        <f>ROUND(I116*H116,2)</f>
        <v>0</v>
      </c>
      <c r="R116" s="194">
        <f>ROUND(J116*H116,2)</f>
        <v>0</v>
      </c>
      <c r="S116" s="81"/>
      <c r="T116" s="195">
        <f>S116*H116</f>
        <v>0</v>
      </c>
      <c r="U116" s="195">
        <v>0</v>
      </c>
      <c r="V116" s="195">
        <f>U116*H116</f>
        <v>0</v>
      </c>
      <c r="W116" s="195">
        <v>0</v>
      </c>
      <c r="X116" s="196">
        <f>W116*H116</f>
        <v>0</v>
      </c>
      <c r="Y116" s="35"/>
      <c r="Z116" s="35"/>
      <c r="AA116" s="35"/>
      <c r="AB116" s="35"/>
      <c r="AC116" s="35"/>
      <c r="AD116" s="35"/>
      <c r="AE116" s="35"/>
      <c r="AR116" s="197" t="s">
        <v>154</v>
      </c>
      <c r="AT116" s="197" t="s">
        <v>149</v>
      </c>
      <c r="AU116" s="197" t="s">
        <v>75</v>
      </c>
      <c r="AY116" s="14" t="s">
        <v>155</v>
      </c>
      <c r="BE116" s="198">
        <f>IF(O116="základní",K116,0)</f>
        <v>0</v>
      </c>
      <c r="BF116" s="198">
        <f>IF(O116="snížená",K116,0)</f>
        <v>0</v>
      </c>
      <c r="BG116" s="198">
        <f>IF(O116="zákl. přenesená",K116,0)</f>
        <v>0</v>
      </c>
      <c r="BH116" s="198">
        <f>IF(O116="sníž. přenesená",K116,0)</f>
        <v>0</v>
      </c>
      <c r="BI116" s="198">
        <f>IF(O116="nulová",K116,0)</f>
        <v>0</v>
      </c>
      <c r="BJ116" s="14" t="s">
        <v>82</v>
      </c>
      <c r="BK116" s="198">
        <f>ROUND(P116*H116,2)</f>
        <v>0</v>
      </c>
      <c r="BL116" s="14" t="s">
        <v>154</v>
      </c>
      <c r="BM116" s="197" t="s">
        <v>236</v>
      </c>
    </row>
    <row r="117" s="2" customFormat="1">
      <c r="A117" s="35"/>
      <c r="B117" s="36"/>
      <c r="C117" s="37"/>
      <c r="D117" s="199" t="s">
        <v>157</v>
      </c>
      <c r="E117" s="37"/>
      <c r="F117" s="200" t="s">
        <v>237</v>
      </c>
      <c r="G117" s="37"/>
      <c r="H117" s="37"/>
      <c r="I117" s="201"/>
      <c r="J117" s="201"/>
      <c r="K117" s="37"/>
      <c r="L117" s="37"/>
      <c r="M117" s="41"/>
      <c r="N117" s="202"/>
      <c r="O117" s="203"/>
      <c r="P117" s="81"/>
      <c r="Q117" s="81"/>
      <c r="R117" s="81"/>
      <c r="S117" s="81"/>
      <c r="T117" s="81"/>
      <c r="U117" s="81"/>
      <c r="V117" s="81"/>
      <c r="W117" s="81"/>
      <c r="X117" s="82"/>
      <c r="Y117" s="35"/>
      <c r="Z117" s="35"/>
      <c r="AA117" s="35"/>
      <c r="AB117" s="35"/>
      <c r="AC117" s="35"/>
      <c r="AD117" s="35"/>
      <c r="AE117" s="35"/>
      <c r="AT117" s="14" t="s">
        <v>157</v>
      </c>
      <c r="AU117" s="14" t="s">
        <v>75</v>
      </c>
    </row>
    <row r="118" s="10" customFormat="1">
      <c r="A118" s="10"/>
      <c r="B118" s="214"/>
      <c r="C118" s="215"/>
      <c r="D118" s="216" t="s">
        <v>185</v>
      </c>
      <c r="E118" s="217" t="s">
        <v>20</v>
      </c>
      <c r="F118" s="218" t="s">
        <v>238</v>
      </c>
      <c r="G118" s="215"/>
      <c r="H118" s="219">
        <v>613</v>
      </c>
      <c r="I118" s="220"/>
      <c r="J118" s="220"/>
      <c r="K118" s="215"/>
      <c r="L118" s="215"/>
      <c r="M118" s="221"/>
      <c r="N118" s="222"/>
      <c r="O118" s="223"/>
      <c r="P118" s="223"/>
      <c r="Q118" s="223"/>
      <c r="R118" s="223"/>
      <c r="S118" s="223"/>
      <c r="T118" s="223"/>
      <c r="U118" s="223"/>
      <c r="V118" s="223"/>
      <c r="W118" s="223"/>
      <c r="X118" s="224"/>
      <c r="Y118" s="10"/>
      <c r="Z118" s="10"/>
      <c r="AA118" s="10"/>
      <c r="AB118" s="10"/>
      <c r="AC118" s="10"/>
      <c r="AD118" s="10"/>
      <c r="AE118" s="10"/>
      <c r="AT118" s="225" t="s">
        <v>185</v>
      </c>
      <c r="AU118" s="225" t="s">
        <v>75</v>
      </c>
      <c r="AV118" s="10" t="s">
        <v>84</v>
      </c>
      <c r="AW118" s="10" t="s">
        <v>5</v>
      </c>
      <c r="AX118" s="10" t="s">
        <v>82</v>
      </c>
      <c r="AY118" s="225" t="s">
        <v>155</v>
      </c>
    </row>
    <row r="119" s="2" customFormat="1" ht="16.5" customHeight="1">
      <c r="A119" s="35"/>
      <c r="B119" s="36"/>
      <c r="C119" s="204" t="s">
        <v>239</v>
      </c>
      <c r="D119" s="204" t="s">
        <v>179</v>
      </c>
      <c r="E119" s="205" t="s">
        <v>240</v>
      </c>
      <c r="F119" s="206" t="s">
        <v>241</v>
      </c>
      <c r="G119" s="207" t="s">
        <v>224</v>
      </c>
      <c r="H119" s="208">
        <v>58</v>
      </c>
      <c r="I119" s="209"/>
      <c r="J119" s="210"/>
      <c r="K119" s="211">
        <f>ROUND(P119*H119,2)</f>
        <v>0</v>
      </c>
      <c r="L119" s="206" t="s">
        <v>20</v>
      </c>
      <c r="M119" s="212"/>
      <c r="N119" s="213" t="s">
        <v>20</v>
      </c>
      <c r="O119" s="193" t="s">
        <v>44</v>
      </c>
      <c r="P119" s="194">
        <f>I119+J119</f>
        <v>0</v>
      </c>
      <c r="Q119" s="194">
        <f>ROUND(I119*H119,2)</f>
        <v>0</v>
      </c>
      <c r="R119" s="194">
        <f>ROUND(J119*H119,2)</f>
        <v>0</v>
      </c>
      <c r="S119" s="81"/>
      <c r="T119" s="195">
        <f>S119*H119</f>
        <v>0</v>
      </c>
      <c r="U119" s="195">
        <v>0.0015</v>
      </c>
      <c r="V119" s="195">
        <f>U119*H119</f>
        <v>0.087000000000000008</v>
      </c>
      <c r="W119" s="195">
        <v>0</v>
      </c>
      <c r="X119" s="196">
        <f>W119*H119</f>
        <v>0</v>
      </c>
      <c r="Y119" s="35"/>
      <c r="Z119" s="35"/>
      <c r="AA119" s="35"/>
      <c r="AB119" s="35"/>
      <c r="AC119" s="35"/>
      <c r="AD119" s="35"/>
      <c r="AE119" s="35"/>
      <c r="AR119" s="197" t="s">
        <v>183</v>
      </c>
      <c r="AT119" s="197" t="s">
        <v>179</v>
      </c>
      <c r="AU119" s="197" t="s">
        <v>75</v>
      </c>
      <c r="AY119" s="14" t="s">
        <v>155</v>
      </c>
      <c r="BE119" s="198">
        <f>IF(O119="základní",K119,0)</f>
        <v>0</v>
      </c>
      <c r="BF119" s="198">
        <f>IF(O119="snížená",K119,0)</f>
        <v>0</v>
      </c>
      <c r="BG119" s="198">
        <f>IF(O119="zákl. přenesená",K119,0)</f>
        <v>0</v>
      </c>
      <c r="BH119" s="198">
        <f>IF(O119="sníž. přenesená",K119,0)</f>
        <v>0</v>
      </c>
      <c r="BI119" s="198">
        <f>IF(O119="nulová",K119,0)</f>
        <v>0</v>
      </c>
      <c r="BJ119" s="14" t="s">
        <v>82</v>
      </c>
      <c r="BK119" s="198">
        <f>ROUND(P119*H119,2)</f>
        <v>0</v>
      </c>
      <c r="BL119" s="14" t="s">
        <v>154</v>
      </c>
      <c r="BM119" s="197" t="s">
        <v>242</v>
      </c>
    </row>
    <row r="120" s="2" customFormat="1" ht="21.75" customHeight="1">
      <c r="A120" s="35"/>
      <c r="B120" s="36"/>
      <c r="C120" s="204" t="s">
        <v>243</v>
      </c>
      <c r="D120" s="204" t="s">
        <v>179</v>
      </c>
      <c r="E120" s="205" t="s">
        <v>244</v>
      </c>
      <c r="F120" s="206" t="s">
        <v>245</v>
      </c>
      <c r="G120" s="207" t="s">
        <v>224</v>
      </c>
      <c r="H120" s="208">
        <v>48</v>
      </c>
      <c r="I120" s="209"/>
      <c r="J120" s="210"/>
      <c r="K120" s="211">
        <f>ROUND(P120*H120,2)</f>
        <v>0</v>
      </c>
      <c r="L120" s="206" t="s">
        <v>20</v>
      </c>
      <c r="M120" s="212"/>
      <c r="N120" s="213" t="s">
        <v>20</v>
      </c>
      <c r="O120" s="193" t="s">
        <v>44</v>
      </c>
      <c r="P120" s="194">
        <f>I120+J120</f>
        <v>0</v>
      </c>
      <c r="Q120" s="194">
        <f>ROUND(I120*H120,2)</f>
        <v>0</v>
      </c>
      <c r="R120" s="194">
        <f>ROUND(J120*H120,2)</f>
        <v>0</v>
      </c>
      <c r="S120" s="81"/>
      <c r="T120" s="195">
        <f>S120*H120</f>
        <v>0</v>
      </c>
      <c r="U120" s="195">
        <v>0.0015</v>
      </c>
      <c r="V120" s="195">
        <f>U120*H120</f>
        <v>0.072000000000000008</v>
      </c>
      <c r="W120" s="195">
        <v>0</v>
      </c>
      <c r="X120" s="196">
        <f>W120*H120</f>
        <v>0</v>
      </c>
      <c r="Y120" s="35"/>
      <c r="Z120" s="35"/>
      <c r="AA120" s="35"/>
      <c r="AB120" s="35"/>
      <c r="AC120" s="35"/>
      <c r="AD120" s="35"/>
      <c r="AE120" s="35"/>
      <c r="AR120" s="197" t="s">
        <v>183</v>
      </c>
      <c r="AT120" s="197" t="s">
        <v>179</v>
      </c>
      <c r="AU120" s="197" t="s">
        <v>75</v>
      </c>
      <c r="AY120" s="14" t="s">
        <v>155</v>
      </c>
      <c r="BE120" s="198">
        <f>IF(O120="základní",K120,0)</f>
        <v>0</v>
      </c>
      <c r="BF120" s="198">
        <f>IF(O120="snížená",K120,0)</f>
        <v>0</v>
      </c>
      <c r="BG120" s="198">
        <f>IF(O120="zákl. přenesená",K120,0)</f>
        <v>0</v>
      </c>
      <c r="BH120" s="198">
        <f>IF(O120="sníž. přenesená",K120,0)</f>
        <v>0</v>
      </c>
      <c r="BI120" s="198">
        <f>IF(O120="nulová",K120,0)</f>
        <v>0</v>
      </c>
      <c r="BJ120" s="14" t="s">
        <v>82</v>
      </c>
      <c r="BK120" s="198">
        <f>ROUND(P120*H120,2)</f>
        <v>0</v>
      </c>
      <c r="BL120" s="14" t="s">
        <v>154</v>
      </c>
      <c r="BM120" s="197" t="s">
        <v>246</v>
      </c>
    </row>
    <row r="121" s="2" customFormat="1" ht="16.5" customHeight="1">
      <c r="A121" s="35"/>
      <c r="B121" s="36"/>
      <c r="C121" s="204" t="s">
        <v>247</v>
      </c>
      <c r="D121" s="204" t="s">
        <v>179</v>
      </c>
      <c r="E121" s="205" t="s">
        <v>248</v>
      </c>
      <c r="F121" s="206" t="s">
        <v>249</v>
      </c>
      <c r="G121" s="207" t="s">
        <v>224</v>
      </c>
      <c r="H121" s="208">
        <v>80</v>
      </c>
      <c r="I121" s="209"/>
      <c r="J121" s="210"/>
      <c r="K121" s="211">
        <f>ROUND(P121*H121,2)</f>
        <v>0</v>
      </c>
      <c r="L121" s="206" t="s">
        <v>20</v>
      </c>
      <c r="M121" s="212"/>
      <c r="N121" s="213" t="s">
        <v>20</v>
      </c>
      <c r="O121" s="193" t="s">
        <v>44</v>
      </c>
      <c r="P121" s="194">
        <f>I121+J121</f>
        <v>0</v>
      </c>
      <c r="Q121" s="194">
        <f>ROUND(I121*H121,2)</f>
        <v>0</v>
      </c>
      <c r="R121" s="194">
        <f>ROUND(J121*H121,2)</f>
        <v>0</v>
      </c>
      <c r="S121" s="81"/>
      <c r="T121" s="195">
        <f>S121*H121</f>
        <v>0</v>
      </c>
      <c r="U121" s="195">
        <v>0.0015</v>
      </c>
      <c r="V121" s="195">
        <f>U121*H121</f>
        <v>0.12</v>
      </c>
      <c r="W121" s="195">
        <v>0</v>
      </c>
      <c r="X121" s="196">
        <f>W121*H121</f>
        <v>0</v>
      </c>
      <c r="Y121" s="35"/>
      <c r="Z121" s="35"/>
      <c r="AA121" s="35"/>
      <c r="AB121" s="35"/>
      <c r="AC121" s="35"/>
      <c r="AD121" s="35"/>
      <c r="AE121" s="35"/>
      <c r="AR121" s="197" t="s">
        <v>183</v>
      </c>
      <c r="AT121" s="197" t="s">
        <v>179</v>
      </c>
      <c r="AU121" s="197" t="s">
        <v>75</v>
      </c>
      <c r="AY121" s="14" t="s">
        <v>155</v>
      </c>
      <c r="BE121" s="198">
        <f>IF(O121="základní",K121,0)</f>
        <v>0</v>
      </c>
      <c r="BF121" s="198">
        <f>IF(O121="snížená",K121,0)</f>
        <v>0</v>
      </c>
      <c r="BG121" s="198">
        <f>IF(O121="zákl. přenesená",K121,0)</f>
        <v>0</v>
      </c>
      <c r="BH121" s="198">
        <f>IF(O121="sníž. přenesená",K121,0)</f>
        <v>0</v>
      </c>
      <c r="BI121" s="198">
        <f>IF(O121="nulová",K121,0)</f>
        <v>0</v>
      </c>
      <c r="BJ121" s="14" t="s">
        <v>82</v>
      </c>
      <c r="BK121" s="198">
        <f>ROUND(P121*H121,2)</f>
        <v>0</v>
      </c>
      <c r="BL121" s="14" t="s">
        <v>154</v>
      </c>
      <c r="BM121" s="197" t="s">
        <v>250</v>
      </c>
    </row>
    <row r="122" s="2" customFormat="1" ht="16.5" customHeight="1">
      <c r="A122" s="35"/>
      <c r="B122" s="36"/>
      <c r="C122" s="204" t="s">
        <v>251</v>
      </c>
      <c r="D122" s="204" t="s">
        <v>179</v>
      </c>
      <c r="E122" s="205" t="s">
        <v>252</v>
      </c>
      <c r="F122" s="206" t="s">
        <v>253</v>
      </c>
      <c r="G122" s="207" t="s">
        <v>224</v>
      </c>
      <c r="H122" s="208">
        <v>42</v>
      </c>
      <c r="I122" s="209"/>
      <c r="J122" s="210"/>
      <c r="K122" s="211">
        <f>ROUND(P122*H122,2)</f>
        <v>0</v>
      </c>
      <c r="L122" s="206" t="s">
        <v>20</v>
      </c>
      <c r="M122" s="212"/>
      <c r="N122" s="213" t="s">
        <v>20</v>
      </c>
      <c r="O122" s="193" t="s">
        <v>44</v>
      </c>
      <c r="P122" s="194">
        <f>I122+J122</f>
        <v>0</v>
      </c>
      <c r="Q122" s="194">
        <f>ROUND(I122*H122,2)</f>
        <v>0</v>
      </c>
      <c r="R122" s="194">
        <f>ROUND(J122*H122,2)</f>
        <v>0</v>
      </c>
      <c r="S122" s="81"/>
      <c r="T122" s="195">
        <f>S122*H122</f>
        <v>0</v>
      </c>
      <c r="U122" s="195">
        <v>0.0015</v>
      </c>
      <c r="V122" s="195">
        <f>U122*H122</f>
        <v>0.063</v>
      </c>
      <c r="W122" s="195">
        <v>0</v>
      </c>
      <c r="X122" s="196">
        <f>W122*H122</f>
        <v>0</v>
      </c>
      <c r="Y122" s="35"/>
      <c r="Z122" s="35"/>
      <c r="AA122" s="35"/>
      <c r="AB122" s="35"/>
      <c r="AC122" s="35"/>
      <c r="AD122" s="35"/>
      <c r="AE122" s="35"/>
      <c r="AR122" s="197" t="s">
        <v>183</v>
      </c>
      <c r="AT122" s="197" t="s">
        <v>179</v>
      </c>
      <c r="AU122" s="197" t="s">
        <v>75</v>
      </c>
      <c r="AY122" s="14" t="s">
        <v>155</v>
      </c>
      <c r="BE122" s="198">
        <f>IF(O122="základní",K122,0)</f>
        <v>0</v>
      </c>
      <c r="BF122" s="198">
        <f>IF(O122="snížená",K122,0)</f>
        <v>0</v>
      </c>
      <c r="BG122" s="198">
        <f>IF(O122="zákl. přenesená",K122,0)</f>
        <v>0</v>
      </c>
      <c r="BH122" s="198">
        <f>IF(O122="sníž. přenesená",K122,0)</f>
        <v>0</v>
      </c>
      <c r="BI122" s="198">
        <f>IF(O122="nulová",K122,0)</f>
        <v>0</v>
      </c>
      <c r="BJ122" s="14" t="s">
        <v>82</v>
      </c>
      <c r="BK122" s="198">
        <f>ROUND(P122*H122,2)</f>
        <v>0</v>
      </c>
      <c r="BL122" s="14" t="s">
        <v>154</v>
      </c>
      <c r="BM122" s="197" t="s">
        <v>254</v>
      </c>
    </row>
    <row r="123" s="2" customFormat="1" ht="16.5" customHeight="1">
      <c r="A123" s="35"/>
      <c r="B123" s="36"/>
      <c r="C123" s="204" t="s">
        <v>255</v>
      </c>
      <c r="D123" s="204" t="s">
        <v>179</v>
      </c>
      <c r="E123" s="205" t="s">
        <v>256</v>
      </c>
      <c r="F123" s="206" t="s">
        <v>257</v>
      </c>
      <c r="G123" s="207" t="s">
        <v>224</v>
      </c>
      <c r="H123" s="208">
        <v>82</v>
      </c>
      <c r="I123" s="209"/>
      <c r="J123" s="210"/>
      <c r="K123" s="211">
        <f>ROUND(P123*H123,2)</f>
        <v>0</v>
      </c>
      <c r="L123" s="206" t="s">
        <v>20</v>
      </c>
      <c r="M123" s="212"/>
      <c r="N123" s="213" t="s">
        <v>20</v>
      </c>
      <c r="O123" s="193" t="s">
        <v>44</v>
      </c>
      <c r="P123" s="194">
        <f>I123+J123</f>
        <v>0</v>
      </c>
      <c r="Q123" s="194">
        <f>ROUND(I123*H123,2)</f>
        <v>0</v>
      </c>
      <c r="R123" s="194">
        <f>ROUND(J123*H123,2)</f>
        <v>0</v>
      </c>
      <c r="S123" s="81"/>
      <c r="T123" s="195">
        <f>S123*H123</f>
        <v>0</v>
      </c>
      <c r="U123" s="195">
        <v>0.0015</v>
      </c>
      <c r="V123" s="195">
        <f>U123*H123</f>
        <v>0.123</v>
      </c>
      <c r="W123" s="195">
        <v>0</v>
      </c>
      <c r="X123" s="196">
        <f>W123*H123</f>
        <v>0</v>
      </c>
      <c r="Y123" s="35"/>
      <c r="Z123" s="35"/>
      <c r="AA123" s="35"/>
      <c r="AB123" s="35"/>
      <c r="AC123" s="35"/>
      <c r="AD123" s="35"/>
      <c r="AE123" s="35"/>
      <c r="AR123" s="197" t="s">
        <v>183</v>
      </c>
      <c r="AT123" s="197" t="s">
        <v>179</v>
      </c>
      <c r="AU123" s="197" t="s">
        <v>75</v>
      </c>
      <c r="AY123" s="14" t="s">
        <v>155</v>
      </c>
      <c r="BE123" s="198">
        <f>IF(O123="základní",K123,0)</f>
        <v>0</v>
      </c>
      <c r="BF123" s="198">
        <f>IF(O123="snížená",K123,0)</f>
        <v>0</v>
      </c>
      <c r="BG123" s="198">
        <f>IF(O123="zákl. přenesená",K123,0)</f>
        <v>0</v>
      </c>
      <c r="BH123" s="198">
        <f>IF(O123="sníž. přenesená",K123,0)</f>
        <v>0</v>
      </c>
      <c r="BI123" s="198">
        <f>IF(O123="nulová",K123,0)</f>
        <v>0</v>
      </c>
      <c r="BJ123" s="14" t="s">
        <v>82</v>
      </c>
      <c r="BK123" s="198">
        <f>ROUND(P123*H123,2)</f>
        <v>0</v>
      </c>
      <c r="BL123" s="14" t="s">
        <v>154</v>
      </c>
      <c r="BM123" s="197" t="s">
        <v>258</v>
      </c>
    </row>
    <row r="124" s="2" customFormat="1" ht="21.75" customHeight="1">
      <c r="A124" s="35"/>
      <c r="B124" s="36"/>
      <c r="C124" s="204" t="s">
        <v>8</v>
      </c>
      <c r="D124" s="204" t="s">
        <v>179</v>
      </c>
      <c r="E124" s="205" t="s">
        <v>259</v>
      </c>
      <c r="F124" s="206" t="s">
        <v>260</v>
      </c>
      <c r="G124" s="207" t="s">
        <v>224</v>
      </c>
      <c r="H124" s="208">
        <v>130</v>
      </c>
      <c r="I124" s="209"/>
      <c r="J124" s="210"/>
      <c r="K124" s="211">
        <f>ROUND(P124*H124,2)</f>
        <v>0</v>
      </c>
      <c r="L124" s="206" t="s">
        <v>20</v>
      </c>
      <c r="M124" s="212"/>
      <c r="N124" s="213" t="s">
        <v>20</v>
      </c>
      <c r="O124" s="193" t="s">
        <v>44</v>
      </c>
      <c r="P124" s="194">
        <f>I124+J124</f>
        <v>0</v>
      </c>
      <c r="Q124" s="194">
        <f>ROUND(I124*H124,2)</f>
        <v>0</v>
      </c>
      <c r="R124" s="194">
        <f>ROUND(J124*H124,2)</f>
        <v>0</v>
      </c>
      <c r="S124" s="81"/>
      <c r="T124" s="195">
        <f>S124*H124</f>
        <v>0</v>
      </c>
      <c r="U124" s="195">
        <v>0.0011999999999999999</v>
      </c>
      <c r="V124" s="195">
        <f>U124*H124</f>
        <v>0.156</v>
      </c>
      <c r="W124" s="195">
        <v>0</v>
      </c>
      <c r="X124" s="196">
        <f>W124*H124</f>
        <v>0</v>
      </c>
      <c r="Y124" s="35"/>
      <c r="Z124" s="35"/>
      <c r="AA124" s="35"/>
      <c r="AB124" s="35"/>
      <c r="AC124" s="35"/>
      <c r="AD124" s="35"/>
      <c r="AE124" s="35"/>
      <c r="AR124" s="197" t="s">
        <v>183</v>
      </c>
      <c r="AT124" s="197" t="s">
        <v>179</v>
      </c>
      <c r="AU124" s="197" t="s">
        <v>75</v>
      </c>
      <c r="AY124" s="14" t="s">
        <v>155</v>
      </c>
      <c r="BE124" s="198">
        <f>IF(O124="základní",K124,0)</f>
        <v>0</v>
      </c>
      <c r="BF124" s="198">
        <f>IF(O124="snížená",K124,0)</f>
        <v>0</v>
      </c>
      <c r="BG124" s="198">
        <f>IF(O124="zákl. přenesená",K124,0)</f>
        <v>0</v>
      </c>
      <c r="BH124" s="198">
        <f>IF(O124="sníž. přenesená",K124,0)</f>
        <v>0</v>
      </c>
      <c r="BI124" s="198">
        <f>IF(O124="nulová",K124,0)</f>
        <v>0</v>
      </c>
      <c r="BJ124" s="14" t="s">
        <v>82</v>
      </c>
      <c r="BK124" s="198">
        <f>ROUND(P124*H124,2)</f>
        <v>0</v>
      </c>
      <c r="BL124" s="14" t="s">
        <v>154</v>
      </c>
      <c r="BM124" s="197" t="s">
        <v>261</v>
      </c>
    </row>
    <row r="125" s="2" customFormat="1" ht="21.75" customHeight="1">
      <c r="A125" s="35"/>
      <c r="B125" s="36"/>
      <c r="C125" s="204" t="s">
        <v>262</v>
      </c>
      <c r="D125" s="204" t="s">
        <v>179</v>
      </c>
      <c r="E125" s="205" t="s">
        <v>263</v>
      </c>
      <c r="F125" s="206" t="s">
        <v>264</v>
      </c>
      <c r="G125" s="207" t="s">
        <v>224</v>
      </c>
      <c r="H125" s="208">
        <v>123</v>
      </c>
      <c r="I125" s="209"/>
      <c r="J125" s="210"/>
      <c r="K125" s="211">
        <f>ROUND(P125*H125,2)</f>
        <v>0</v>
      </c>
      <c r="L125" s="206" t="s">
        <v>20</v>
      </c>
      <c r="M125" s="212"/>
      <c r="N125" s="213" t="s">
        <v>20</v>
      </c>
      <c r="O125" s="193" t="s">
        <v>44</v>
      </c>
      <c r="P125" s="194">
        <f>I125+J125</f>
        <v>0</v>
      </c>
      <c r="Q125" s="194">
        <f>ROUND(I125*H125,2)</f>
        <v>0</v>
      </c>
      <c r="R125" s="194">
        <f>ROUND(J125*H125,2)</f>
        <v>0</v>
      </c>
      <c r="S125" s="81"/>
      <c r="T125" s="195">
        <f>S125*H125</f>
        <v>0</v>
      </c>
      <c r="U125" s="195">
        <v>0.0011999999999999999</v>
      </c>
      <c r="V125" s="195">
        <f>U125*H125</f>
        <v>0.14759999999999998</v>
      </c>
      <c r="W125" s="195">
        <v>0</v>
      </c>
      <c r="X125" s="196">
        <f>W125*H125</f>
        <v>0</v>
      </c>
      <c r="Y125" s="35"/>
      <c r="Z125" s="35"/>
      <c r="AA125" s="35"/>
      <c r="AB125" s="35"/>
      <c r="AC125" s="35"/>
      <c r="AD125" s="35"/>
      <c r="AE125" s="35"/>
      <c r="AR125" s="197" t="s">
        <v>183</v>
      </c>
      <c r="AT125" s="197" t="s">
        <v>179</v>
      </c>
      <c r="AU125" s="197" t="s">
        <v>75</v>
      </c>
      <c r="AY125" s="14" t="s">
        <v>155</v>
      </c>
      <c r="BE125" s="198">
        <f>IF(O125="základní",K125,0)</f>
        <v>0</v>
      </c>
      <c r="BF125" s="198">
        <f>IF(O125="snížená",K125,0)</f>
        <v>0</v>
      </c>
      <c r="BG125" s="198">
        <f>IF(O125="zákl. přenesená",K125,0)</f>
        <v>0</v>
      </c>
      <c r="BH125" s="198">
        <f>IF(O125="sníž. přenesená",K125,0)</f>
        <v>0</v>
      </c>
      <c r="BI125" s="198">
        <f>IF(O125="nulová",K125,0)</f>
        <v>0</v>
      </c>
      <c r="BJ125" s="14" t="s">
        <v>82</v>
      </c>
      <c r="BK125" s="198">
        <f>ROUND(P125*H125,2)</f>
        <v>0</v>
      </c>
      <c r="BL125" s="14" t="s">
        <v>154</v>
      </c>
      <c r="BM125" s="197" t="s">
        <v>265</v>
      </c>
    </row>
    <row r="126" s="2" customFormat="1" ht="21.75" customHeight="1">
      <c r="A126" s="35"/>
      <c r="B126" s="36"/>
      <c r="C126" s="204" t="s">
        <v>266</v>
      </c>
      <c r="D126" s="204" t="s">
        <v>179</v>
      </c>
      <c r="E126" s="205" t="s">
        <v>267</v>
      </c>
      <c r="F126" s="206" t="s">
        <v>268</v>
      </c>
      <c r="G126" s="207" t="s">
        <v>224</v>
      </c>
      <c r="H126" s="208">
        <v>120</v>
      </c>
      <c r="I126" s="209"/>
      <c r="J126" s="210"/>
      <c r="K126" s="211">
        <f>ROUND(P126*H126,2)</f>
        <v>0</v>
      </c>
      <c r="L126" s="206" t="s">
        <v>20</v>
      </c>
      <c r="M126" s="212"/>
      <c r="N126" s="213" t="s">
        <v>20</v>
      </c>
      <c r="O126" s="193" t="s">
        <v>44</v>
      </c>
      <c r="P126" s="194">
        <f>I126+J126</f>
        <v>0</v>
      </c>
      <c r="Q126" s="194">
        <f>ROUND(I126*H126,2)</f>
        <v>0</v>
      </c>
      <c r="R126" s="194">
        <f>ROUND(J126*H126,2)</f>
        <v>0</v>
      </c>
      <c r="S126" s="81"/>
      <c r="T126" s="195">
        <f>S126*H126</f>
        <v>0</v>
      </c>
      <c r="U126" s="195">
        <v>0.0011999999999999999</v>
      </c>
      <c r="V126" s="195">
        <f>U126*H126</f>
        <v>0.14399999999999999</v>
      </c>
      <c r="W126" s="195">
        <v>0</v>
      </c>
      <c r="X126" s="196">
        <f>W126*H126</f>
        <v>0</v>
      </c>
      <c r="Y126" s="35"/>
      <c r="Z126" s="35"/>
      <c r="AA126" s="35"/>
      <c r="AB126" s="35"/>
      <c r="AC126" s="35"/>
      <c r="AD126" s="35"/>
      <c r="AE126" s="35"/>
      <c r="AR126" s="197" t="s">
        <v>183</v>
      </c>
      <c r="AT126" s="197" t="s">
        <v>179</v>
      </c>
      <c r="AU126" s="197" t="s">
        <v>75</v>
      </c>
      <c r="AY126" s="14" t="s">
        <v>155</v>
      </c>
      <c r="BE126" s="198">
        <f>IF(O126="základní",K126,0)</f>
        <v>0</v>
      </c>
      <c r="BF126" s="198">
        <f>IF(O126="snížená",K126,0)</f>
        <v>0</v>
      </c>
      <c r="BG126" s="198">
        <f>IF(O126="zákl. přenesená",K126,0)</f>
        <v>0</v>
      </c>
      <c r="BH126" s="198">
        <f>IF(O126="sníž. přenesená",K126,0)</f>
        <v>0</v>
      </c>
      <c r="BI126" s="198">
        <f>IF(O126="nulová",K126,0)</f>
        <v>0</v>
      </c>
      <c r="BJ126" s="14" t="s">
        <v>82</v>
      </c>
      <c r="BK126" s="198">
        <f>ROUND(P126*H126,2)</f>
        <v>0</v>
      </c>
      <c r="BL126" s="14" t="s">
        <v>154</v>
      </c>
      <c r="BM126" s="197" t="s">
        <v>269</v>
      </c>
    </row>
    <row r="127" s="2" customFormat="1" ht="16.5" customHeight="1">
      <c r="A127" s="35"/>
      <c r="B127" s="36"/>
      <c r="C127" s="204" t="s">
        <v>270</v>
      </c>
      <c r="D127" s="204" t="s">
        <v>179</v>
      </c>
      <c r="E127" s="205" t="s">
        <v>271</v>
      </c>
      <c r="F127" s="206" t="s">
        <v>272</v>
      </c>
      <c r="G127" s="207" t="s">
        <v>224</v>
      </c>
      <c r="H127" s="208">
        <v>120</v>
      </c>
      <c r="I127" s="209"/>
      <c r="J127" s="210"/>
      <c r="K127" s="211">
        <f>ROUND(P127*H127,2)</f>
        <v>0</v>
      </c>
      <c r="L127" s="206" t="s">
        <v>20</v>
      </c>
      <c r="M127" s="212"/>
      <c r="N127" s="213" t="s">
        <v>20</v>
      </c>
      <c r="O127" s="193" t="s">
        <v>44</v>
      </c>
      <c r="P127" s="194">
        <f>I127+J127</f>
        <v>0</v>
      </c>
      <c r="Q127" s="194">
        <f>ROUND(I127*H127,2)</f>
        <v>0</v>
      </c>
      <c r="R127" s="194">
        <f>ROUND(J127*H127,2)</f>
        <v>0</v>
      </c>
      <c r="S127" s="81"/>
      <c r="T127" s="195">
        <f>S127*H127</f>
        <v>0</v>
      </c>
      <c r="U127" s="195">
        <v>0.0011999999999999999</v>
      </c>
      <c r="V127" s="195">
        <f>U127*H127</f>
        <v>0.14399999999999999</v>
      </c>
      <c r="W127" s="195">
        <v>0</v>
      </c>
      <c r="X127" s="196">
        <f>W127*H127</f>
        <v>0</v>
      </c>
      <c r="Y127" s="35"/>
      <c r="Z127" s="35"/>
      <c r="AA127" s="35"/>
      <c r="AB127" s="35"/>
      <c r="AC127" s="35"/>
      <c r="AD127" s="35"/>
      <c r="AE127" s="35"/>
      <c r="AR127" s="197" t="s">
        <v>183</v>
      </c>
      <c r="AT127" s="197" t="s">
        <v>179</v>
      </c>
      <c r="AU127" s="197" t="s">
        <v>75</v>
      </c>
      <c r="AY127" s="14" t="s">
        <v>155</v>
      </c>
      <c r="BE127" s="198">
        <f>IF(O127="základní",K127,0)</f>
        <v>0</v>
      </c>
      <c r="BF127" s="198">
        <f>IF(O127="snížená",K127,0)</f>
        <v>0</v>
      </c>
      <c r="BG127" s="198">
        <f>IF(O127="zákl. přenesená",K127,0)</f>
        <v>0</v>
      </c>
      <c r="BH127" s="198">
        <f>IF(O127="sníž. přenesená",K127,0)</f>
        <v>0</v>
      </c>
      <c r="BI127" s="198">
        <f>IF(O127="nulová",K127,0)</f>
        <v>0</v>
      </c>
      <c r="BJ127" s="14" t="s">
        <v>82</v>
      </c>
      <c r="BK127" s="198">
        <f>ROUND(P127*H127,2)</f>
        <v>0</v>
      </c>
      <c r="BL127" s="14" t="s">
        <v>154</v>
      </c>
      <c r="BM127" s="197" t="s">
        <v>273</v>
      </c>
    </row>
    <row r="128" s="2" customFormat="1" ht="16.5" customHeight="1">
      <c r="A128" s="35"/>
      <c r="B128" s="36"/>
      <c r="C128" s="204" t="s">
        <v>274</v>
      </c>
      <c r="D128" s="204" t="s">
        <v>179</v>
      </c>
      <c r="E128" s="205" t="s">
        <v>275</v>
      </c>
      <c r="F128" s="206" t="s">
        <v>276</v>
      </c>
      <c r="G128" s="207" t="s">
        <v>224</v>
      </c>
      <c r="H128" s="208">
        <v>120</v>
      </c>
      <c r="I128" s="209"/>
      <c r="J128" s="210"/>
      <c r="K128" s="211">
        <f>ROUND(P128*H128,2)</f>
        <v>0</v>
      </c>
      <c r="L128" s="206" t="s">
        <v>20</v>
      </c>
      <c r="M128" s="212"/>
      <c r="N128" s="213" t="s">
        <v>20</v>
      </c>
      <c r="O128" s="193" t="s">
        <v>44</v>
      </c>
      <c r="P128" s="194">
        <f>I128+J128</f>
        <v>0</v>
      </c>
      <c r="Q128" s="194">
        <f>ROUND(I128*H128,2)</f>
        <v>0</v>
      </c>
      <c r="R128" s="194">
        <f>ROUND(J128*H128,2)</f>
        <v>0</v>
      </c>
      <c r="S128" s="81"/>
      <c r="T128" s="195">
        <f>S128*H128</f>
        <v>0</v>
      </c>
      <c r="U128" s="195">
        <v>0.0011999999999999999</v>
      </c>
      <c r="V128" s="195">
        <f>U128*H128</f>
        <v>0.14399999999999999</v>
      </c>
      <c r="W128" s="195">
        <v>0</v>
      </c>
      <c r="X128" s="196">
        <f>W128*H128</f>
        <v>0</v>
      </c>
      <c r="Y128" s="35"/>
      <c r="Z128" s="35"/>
      <c r="AA128" s="35"/>
      <c r="AB128" s="35"/>
      <c r="AC128" s="35"/>
      <c r="AD128" s="35"/>
      <c r="AE128" s="35"/>
      <c r="AR128" s="197" t="s">
        <v>183</v>
      </c>
      <c r="AT128" s="197" t="s">
        <v>179</v>
      </c>
      <c r="AU128" s="197" t="s">
        <v>75</v>
      </c>
      <c r="AY128" s="14" t="s">
        <v>155</v>
      </c>
      <c r="BE128" s="198">
        <f>IF(O128="základní",K128,0)</f>
        <v>0</v>
      </c>
      <c r="BF128" s="198">
        <f>IF(O128="snížená",K128,0)</f>
        <v>0</v>
      </c>
      <c r="BG128" s="198">
        <f>IF(O128="zákl. přenesená",K128,0)</f>
        <v>0</v>
      </c>
      <c r="BH128" s="198">
        <f>IF(O128="sníž. přenesená",K128,0)</f>
        <v>0</v>
      </c>
      <c r="BI128" s="198">
        <f>IF(O128="nulová",K128,0)</f>
        <v>0</v>
      </c>
      <c r="BJ128" s="14" t="s">
        <v>82</v>
      </c>
      <c r="BK128" s="198">
        <f>ROUND(P128*H128,2)</f>
        <v>0</v>
      </c>
      <c r="BL128" s="14" t="s">
        <v>154</v>
      </c>
      <c r="BM128" s="197" t="s">
        <v>277</v>
      </c>
    </row>
    <row r="129" s="2" customFormat="1" ht="24.15" customHeight="1">
      <c r="A129" s="35"/>
      <c r="B129" s="36"/>
      <c r="C129" s="185" t="s">
        <v>278</v>
      </c>
      <c r="D129" s="185" t="s">
        <v>149</v>
      </c>
      <c r="E129" s="186" t="s">
        <v>279</v>
      </c>
      <c r="F129" s="187" t="s">
        <v>280</v>
      </c>
      <c r="G129" s="188" t="s">
        <v>224</v>
      </c>
      <c r="H129" s="189">
        <v>923</v>
      </c>
      <c r="I129" s="190"/>
      <c r="J129" s="190"/>
      <c r="K129" s="191">
        <f>ROUND(P129*H129,2)</f>
        <v>0</v>
      </c>
      <c r="L129" s="187" t="s">
        <v>161</v>
      </c>
      <c r="M129" s="41"/>
      <c r="N129" s="192" t="s">
        <v>20</v>
      </c>
      <c r="O129" s="193" t="s">
        <v>44</v>
      </c>
      <c r="P129" s="194">
        <f>I129+J129</f>
        <v>0</v>
      </c>
      <c r="Q129" s="194">
        <f>ROUND(I129*H129,2)</f>
        <v>0</v>
      </c>
      <c r="R129" s="194">
        <f>ROUND(J129*H129,2)</f>
        <v>0</v>
      </c>
      <c r="S129" s="81"/>
      <c r="T129" s="195">
        <f>S129*H129</f>
        <v>0</v>
      </c>
      <c r="U129" s="195">
        <v>5.0000000000000002E-05</v>
      </c>
      <c r="V129" s="195">
        <f>U129*H129</f>
        <v>0.046150000000000004</v>
      </c>
      <c r="W129" s="195">
        <v>0</v>
      </c>
      <c r="X129" s="196">
        <f>W129*H129</f>
        <v>0</v>
      </c>
      <c r="Y129" s="35"/>
      <c r="Z129" s="35"/>
      <c r="AA129" s="35"/>
      <c r="AB129" s="35"/>
      <c r="AC129" s="35"/>
      <c r="AD129" s="35"/>
      <c r="AE129" s="35"/>
      <c r="AR129" s="197" t="s">
        <v>154</v>
      </c>
      <c r="AT129" s="197" t="s">
        <v>149</v>
      </c>
      <c r="AU129" s="197" t="s">
        <v>75</v>
      </c>
      <c r="AY129" s="14" t="s">
        <v>155</v>
      </c>
      <c r="BE129" s="198">
        <f>IF(O129="základní",K129,0)</f>
        <v>0</v>
      </c>
      <c r="BF129" s="198">
        <f>IF(O129="snížená",K129,0)</f>
        <v>0</v>
      </c>
      <c r="BG129" s="198">
        <f>IF(O129="zákl. přenesená",K129,0)</f>
        <v>0</v>
      </c>
      <c r="BH129" s="198">
        <f>IF(O129="sníž. přenesená",K129,0)</f>
        <v>0</v>
      </c>
      <c r="BI129" s="198">
        <f>IF(O129="nulová",K129,0)</f>
        <v>0</v>
      </c>
      <c r="BJ129" s="14" t="s">
        <v>82</v>
      </c>
      <c r="BK129" s="198">
        <f>ROUND(P129*H129,2)</f>
        <v>0</v>
      </c>
      <c r="BL129" s="14" t="s">
        <v>154</v>
      </c>
      <c r="BM129" s="197" t="s">
        <v>281</v>
      </c>
    </row>
    <row r="130" s="2" customFormat="1">
      <c r="A130" s="35"/>
      <c r="B130" s="36"/>
      <c r="C130" s="37"/>
      <c r="D130" s="199" t="s">
        <v>157</v>
      </c>
      <c r="E130" s="37"/>
      <c r="F130" s="200" t="s">
        <v>282</v>
      </c>
      <c r="G130" s="37"/>
      <c r="H130" s="37"/>
      <c r="I130" s="201"/>
      <c r="J130" s="201"/>
      <c r="K130" s="37"/>
      <c r="L130" s="37"/>
      <c r="M130" s="41"/>
      <c r="N130" s="202"/>
      <c r="O130" s="203"/>
      <c r="P130" s="81"/>
      <c r="Q130" s="81"/>
      <c r="R130" s="81"/>
      <c r="S130" s="81"/>
      <c r="T130" s="81"/>
      <c r="U130" s="81"/>
      <c r="V130" s="81"/>
      <c r="W130" s="81"/>
      <c r="X130" s="82"/>
      <c r="Y130" s="35"/>
      <c r="Z130" s="35"/>
      <c r="AA130" s="35"/>
      <c r="AB130" s="35"/>
      <c r="AC130" s="35"/>
      <c r="AD130" s="35"/>
      <c r="AE130" s="35"/>
      <c r="AT130" s="14" t="s">
        <v>157</v>
      </c>
      <c r="AU130" s="14" t="s">
        <v>75</v>
      </c>
    </row>
    <row r="131" s="10" customFormat="1">
      <c r="A131" s="10"/>
      <c r="B131" s="214"/>
      <c r="C131" s="215"/>
      <c r="D131" s="216" t="s">
        <v>185</v>
      </c>
      <c r="E131" s="217" t="s">
        <v>20</v>
      </c>
      <c r="F131" s="218" t="s">
        <v>283</v>
      </c>
      <c r="G131" s="215"/>
      <c r="H131" s="219">
        <v>923</v>
      </c>
      <c r="I131" s="220"/>
      <c r="J131" s="220"/>
      <c r="K131" s="215"/>
      <c r="L131" s="215"/>
      <c r="M131" s="221"/>
      <c r="N131" s="222"/>
      <c r="O131" s="223"/>
      <c r="P131" s="223"/>
      <c r="Q131" s="223"/>
      <c r="R131" s="223"/>
      <c r="S131" s="223"/>
      <c r="T131" s="223"/>
      <c r="U131" s="223"/>
      <c r="V131" s="223"/>
      <c r="W131" s="223"/>
      <c r="X131" s="224"/>
      <c r="Y131" s="10"/>
      <c r="Z131" s="10"/>
      <c r="AA131" s="10"/>
      <c r="AB131" s="10"/>
      <c r="AC131" s="10"/>
      <c r="AD131" s="10"/>
      <c r="AE131" s="10"/>
      <c r="AT131" s="225" t="s">
        <v>185</v>
      </c>
      <c r="AU131" s="225" t="s">
        <v>75</v>
      </c>
      <c r="AV131" s="10" t="s">
        <v>84</v>
      </c>
      <c r="AW131" s="10" t="s">
        <v>5</v>
      </c>
      <c r="AX131" s="10" t="s">
        <v>82</v>
      </c>
      <c r="AY131" s="225" t="s">
        <v>155</v>
      </c>
    </row>
    <row r="132" s="2" customFormat="1">
      <c r="A132" s="35"/>
      <c r="B132" s="36"/>
      <c r="C132" s="204" t="s">
        <v>284</v>
      </c>
      <c r="D132" s="204" t="s">
        <v>179</v>
      </c>
      <c r="E132" s="205" t="s">
        <v>285</v>
      </c>
      <c r="F132" s="206" t="s">
        <v>286</v>
      </c>
      <c r="G132" s="207" t="s">
        <v>224</v>
      </c>
      <c r="H132" s="208">
        <v>923</v>
      </c>
      <c r="I132" s="209"/>
      <c r="J132" s="210"/>
      <c r="K132" s="211">
        <f>ROUND(P132*H132,2)</f>
        <v>0</v>
      </c>
      <c r="L132" s="206" t="s">
        <v>161</v>
      </c>
      <c r="M132" s="212"/>
      <c r="N132" s="213" t="s">
        <v>20</v>
      </c>
      <c r="O132" s="193" t="s">
        <v>44</v>
      </c>
      <c r="P132" s="194">
        <f>I132+J132</f>
        <v>0</v>
      </c>
      <c r="Q132" s="194">
        <f>ROUND(I132*H132,2)</f>
        <v>0</v>
      </c>
      <c r="R132" s="194">
        <f>ROUND(J132*H132,2)</f>
        <v>0</v>
      </c>
      <c r="S132" s="81"/>
      <c r="T132" s="195">
        <f>S132*H132</f>
        <v>0</v>
      </c>
      <c r="U132" s="195">
        <v>0.0035400000000000002</v>
      </c>
      <c r="V132" s="195">
        <f>U132*H132</f>
        <v>3.26742</v>
      </c>
      <c r="W132" s="195">
        <v>0</v>
      </c>
      <c r="X132" s="196">
        <f>W132*H132</f>
        <v>0</v>
      </c>
      <c r="Y132" s="35"/>
      <c r="Z132" s="35"/>
      <c r="AA132" s="35"/>
      <c r="AB132" s="35"/>
      <c r="AC132" s="35"/>
      <c r="AD132" s="35"/>
      <c r="AE132" s="35"/>
      <c r="AR132" s="197" t="s">
        <v>183</v>
      </c>
      <c r="AT132" s="197" t="s">
        <v>179</v>
      </c>
      <c r="AU132" s="197" t="s">
        <v>75</v>
      </c>
      <c r="AY132" s="14" t="s">
        <v>155</v>
      </c>
      <c r="BE132" s="198">
        <f>IF(O132="základní",K132,0)</f>
        <v>0</v>
      </c>
      <c r="BF132" s="198">
        <f>IF(O132="snížená",K132,0)</f>
        <v>0</v>
      </c>
      <c r="BG132" s="198">
        <f>IF(O132="zákl. přenesená",K132,0)</f>
        <v>0</v>
      </c>
      <c r="BH132" s="198">
        <f>IF(O132="sníž. přenesená",K132,0)</f>
        <v>0</v>
      </c>
      <c r="BI132" s="198">
        <f>IF(O132="nulová",K132,0)</f>
        <v>0</v>
      </c>
      <c r="BJ132" s="14" t="s">
        <v>82</v>
      </c>
      <c r="BK132" s="198">
        <f>ROUND(P132*H132,2)</f>
        <v>0</v>
      </c>
      <c r="BL132" s="14" t="s">
        <v>154</v>
      </c>
      <c r="BM132" s="197" t="s">
        <v>287</v>
      </c>
    </row>
    <row r="133" s="10" customFormat="1">
      <c r="A133" s="10"/>
      <c r="B133" s="214"/>
      <c r="C133" s="215"/>
      <c r="D133" s="216" t="s">
        <v>185</v>
      </c>
      <c r="E133" s="217" t="s">
        <v>20</v>
      </c>
      <c r="F133" s="218" t="s">
        <v>288</v>
      </c>
      <c r="G133" s="215"/>
      <c r="H133" s="219">
        <v>923</v>
      </c>
      <c r="I133" s="220"/>
      <c r="J133" s="220"/>
      <c r="K133" s="215"/>
      <c r="L133" s="215"/>
      <c r="M133" s="221"/>
      <c r="N133" s="222"/>
      <c r="O133" s="223"/>
      <c r="P133" s="223"/>
      <c r="Q133" s="223"/>
      <c r="R133" s="223"/>
      <c r="S133" s="223"/>
      <c r="T133" s="223"/>
      <c r="U133" s="223"/>
      <c r="V133" s="223"/>
      <c r="W133" s="223"/>
      <c r="X133" s="224"/>
      <c r="Y133" s="10"/>
      <c r="Z133" s="10"/>
      <c r="AA133" s="10"/>
      <c r="AB133" s="10"/>
      <c r="AC133" s="10"/>
      <c r="AD133" s="10"/>
      <c r="AE133" s="10"/>
      <c r="AT133" s="225" t="s">
        <v>185</v>
      </c>
      <c r="AU133" s="225" t="s">
        <v>75</v>
      </c>
      <c r="AV133" s="10" t="s">
        <v>84</v>
      </c>
      <c r="AW133" s="10" t="s">
        <v>5</v>
      </c>
      <c r="AX133" s="10" t="s">
        <v>82</v>
      </c>
      <c r="AY133" s="225" t="s">
        <v>155</v>
      </c>
    </row>
    <row r="134" s="2" customFormat="1" ht="33" customHeight="1">
      <c r="A134" s="35"/>
      <c r="B134" s="36"/>
      <c r="C134" s="185" t="s">
        <v>289</v>
      </c>
      <c r="D134" s="185" t="s">
        <v>149</v>
      </c>
      <c r="E134" s="186" t="s">
        <v>290</v>
      </c>
      <c r="F134" s="187" t="s">
        <v>291</v>
      </c>
      <c r="G134" s="188" t="s">
        <v>224</v>
      </c>
      <c r="H134" s="189">
        <v>310</v>
      </c>
      <c r="I134" s="190"/>
      <c r="J134" s="190"/>
      <c r="K134" s="191">
        <f>ROUND(P134*H134,2)</f>
        <v>0</v>
      </c>
      <c r="L134" s="187" t="s">
        <v>161</v>
      </c>
      <c r="M134" s="41"/>
      <c r="N134" s="192" t="s">
        <v>20</v>
      </c>
      <c r="O134" s="193" t="s">
        <v>44</v>
      </c>
      <c r="P134" s="194">
        <f>I134+J134</f>
        <v>0</v>
      </c>
      <c r="Q134" s="194">
        <f>ROUND(I134*H134,2)</f>
        <v>0</v>
      </c>
      <c r="R134" s="194">
        <f>ROUND(J134*H134,2)</f>
        <v>0</v>
      </c>
      <c r="S134" s="81"/>
      <c r="T134" s="195">
        <f>S134*H134</f>
        <v>0</v>
      </c>
      <c r="U134" s="195">
        <v>0.0020799999999999998</v>
      </c>
      <c r="V134" s="195">
        <f>U134*H134</f>
        <v>0.64479999999999993</v>
      </c>
      <c r="W134" s="195">
        <v>0</v>
      </c>
      <c r="X134" s="196">
        <f>W134*H134</f>
        <v>0</v>
      </c>
      <c r="Y134" s="35"/>
      <c r="Z134" s="35"/>
      <c r="AA134" s="35"/>
      <c r="AB134" s="35"/>
      <c r="AC134" s="35"/>
      <c r="AD134" s="35"/>
      <c r="AE134" s="35"/>
      <c r="AR134" s="197" t="s">
        <v>154</v>
      </c>
      <c r="AT134" s="197" t="s">
        <v>149</v>
      </c>
      <c r="AU134" s="197" t="s">
        <v>75</v>
      </c>
      <c r="AY134" s="14" t="s">
        <v>155</v>
      </c>
      <c r="BE134" s="198">
        <f>IF(O134="základní",K134,0)</f>
        <v>0</v>
      </c>
      <c r="BF134" s="198">
        <f>IF(O134="snížená",K134,0)</f>
        <v>0</v>
      </c>
      <c r="BG134" s="198">
        <f>IF(O134="zákl. přenesená",K134,0)</f>
        <v>0</v>
      </c>
      <c r="BH134" s="198">
        <f>IF(O134="sníž. přenesená",K134,0)</f>
        <v>0</v>
      </c>
      <c r="BI134" s="198">
        <f>IF(O134="nulová",K134,0)</f>
        <v>0</v>
      </c>
      <c r="BJ134" s="14" t="s">
        <v>82</v>
      </c>
      <c r="BK134" s="198">
        <f>ROUND(P134*H134,2)</f>
        <v>0</v>
      </c>
      <c r="BL134" s="14" t="s">
        <v>154</v>
      </c>
      <c r="BM134" s="197" t="s">
        <v>292</v>
      </c>
    </row>
    <row r="135" s="2" customFormat="1">
      <c r="A135" s="35"/>
      <c r="B135" s="36"/>
      <c r="C135" s="37"/>
      <c r="D135" s="199" t="s">
        <v>157</v>
      </c>
      <c r="E135" s="37"/>
      <c r="F135" s="200" t="s">
        <v>293</v>
      </c>
      <c r="G135" s="37"/>
      <c r="H135" s="37"/>
      <c r="I135" s="201"/>
      <c r="J135" s="201"/>
      <c r="K135" s="37"/>
      <c r="L135" s="37"/>
      <c r="M135" s="41"/>
      <c r="N135" s="202"/>
      <c r="O135" s="203"/>
      <c r="P135" s="81"/>
      <c r="Q135" s="81"/>
      <c r="R135" s="81"/>
      <c r="S135" s="81"/>
      <c r="T135" s="81"/>
      <c r="U135" s="81"/>
      <c r="V135" s="81"/>
      <c r="W135" s="81"/>
      <c r="X135" s="82"/>
      <c r="Y135" s="35"/>
      <c r="Z135" s="35"/>
      <c r="AA135" s="35"/>
      <c r="AB135" s="35"/>
      <c r="AC135" s="35"/>
      <c r="AD135" s="35"/>
      <c r="AE135" s="35"/>
      <c r="AT135" s="14" t="s">
        <v>157</v>
      </c>
      <c r="AU135" s="14" t="s">
        <v>75</v>
      </c>
    </row>
    <row r="136" s="2" customFormat="1" ht="33" customHeight="1">
      <c r="A136" s="35"/>
      <c r="B136" s="36"/>
      <c r="C136" s="185" t="s">
        <v>294</v>
      </c>
      <c r="D136" s="185" t="s">
        <v>149</v>
      </c>
      <c r="E136" s="186" t="s">
        <v>295</v>
      </c>
      <c r="F136" s="187" t="s">
        <v>296</v>
      </c>
      <c r="G136" s="188" t="s">
        <v>297</v>
      </c>
      <c r="H136" s="189">
        <v>6.1299999999999999</v>
      </c>
      <c r="I136" s="190"/>
      <c r="J136" s="190"/>
      <c r="K136" s="191">
        <f>ROUND(P136*H136,2)</f>
        <v>0</v>
      </c>
      <c r="L136" s="187" t="s">
        <v>161</v>
      </c>
      <c r="M136" s="41"/>
      <c r="N136" s="192" t="s">
        <v>20</v>
      </c>
      <c r="O136" s="193" t="s">
        <v>44</v>
      </c>
      <c r="P136" s="194">
        <f>I136+J136</f>
        <v>0</v>
      </c>
      <c r="Q136" s="194">
        <f>ROUND(I136*H136,2)</f>
        <v>0</v>
      </c>
      <c r="R136" s="194">
        <f>ROUND(J136*H136,2)</f>
        <v>0</v>
      </c>
      <c r="S136" s="81"/>
      <c r="T136" s="195">
        <f>S136*H136</f>
        <v>0</v>
      </c>
      <c r="U136" s="195">
        <v>0</v>
      </c>
      <c r="V136" s="195">
        <f>U136*H136</f>
        <v>0</v>
      </c>
      <c r="W136" s="195">
        <v>0</v>
      </c>
      <c r="X136" s="196">
        <f>W136*H136</f>
        <v>0</v>
      </c>
      <c r="Y136" s="35"/>
      <c r="Z136" s="35"/>
      <c r="AA136" s="35"/>
      <c r="AB136" s="35"/>
      <c r="AC136" s="35"/>
      <c r="AD136" s="35"/>
      <c r="AE136" s="35"/>
      <c r="AR136" s="197" t="s">
        <v>154</v>
      </c>
      <c r="AT136" s="197" t="s">
        <v>149</v>
      </c>
      <c r="AU136" s="197" t="s">
        <v>75</v>
      </c>
      <c r="AY136" s="14" t="s">
        <v>155</v>
      </c>
      <c r="BE136" s="198">
        <f>IF(O136="základní",K136,0)</f>
        <v>0</v>
      </c>
      <c r="BF136" s="198">
        <f>IF(O136="snížená",K136,0)</f>
        <v>0</v>
      </c>
      <c r="BG136" s="198">
        <f>IF(O136="zákl. přenesená",K136,0)</f>
        <v>0</v>
      </c>
      <c r="BH136" s="198">
        <f>IF(O136="sníž. přenesená",K136,0)</f>
        <v>0</v>
      </c>
      <c r="BI136" s="198">
        <f>IF(O136="nulová",K136,0)</f>
        <v>0</v>
      </c>
      <c r="BJ136" s="14" t="s">
        <v>82</v>
      </c>
      <c r="BK136" s="198">
        <f>ROUND(P136*H136,2)</f>
        <v>0</v>
      </c>
      <c r="BL136" s="14" t="s">
        <v>154</v>
      </c>
      <c r="BM136" s="197" t="s">
        <v>298</v>
      </c>
    </row>
    <row r="137" s="2" customFormat="1">
      <c r="A137" s="35"/>
      <c r="B137" s="36"/>
      <c r="C137" s="37"/>
      <c r="D137" s="199" t="s">
        <v>157</v>
      </c>
      <c r="E137" s="37"/>
      <c r="F137" s="200" t="s">
        <v>299</v>
      </c>
      <c r="G137" s="37"/>
      <c r="H137" s="37"/>
      <c r="I137" s="201"/>
      <c r="J137" s="201"/>
      <c r="K137" s="37"/>
      <c r="L137" s="37"/>
      <c r="M137" s="41"/>
      <c r="N137" s="202"/>
      <c r="O137" s="203"/>
      <c r="P137" s="81"/>
      <c r="Q137" s="81"/>
      <c r="R137" s="81"/>
      <c r="S137" s="81"/>
      <c r="T137" s="81"/>
      <c r="U137" s="81"/>
      <c r="V137" s="81"/>
      <c r="W137" s="81"/>
      <c r="X137" s="82"/>
      <c r="Y137" s="35"/>
      <c r="Z137" s="35"/>
      <c r="AA137" s="35"/>
      <c r="AB137" s="35"/>
      <c r="AC137" s="35"/>
      <c r="AD137" s="35"/>
      <c r="AE137" s="35"/>
      <c r="AT137" s="14" t="s">
        <v>157</v>
      </c>
      <c r="AU137" s="14" t="s">
        <v>75</v>
      </c>
    </row>
    <row r="138" s="10" customFormat="1">
      <c r="A138" s="10"/>
      <c r="B138" s="214"/>
      <c r="C138" s="215"/>
      <c r="D138" s="216" t="s">
        <v>185</v>
      </c>
      <c r="E138" s="217" t="s">
        <v>20</v>
      </c>
      <c r="F138" s="218" t="s">
        <v>300</v>
      </c>
      <c r="G138" s="215"/>
      <c r="H138" s="219">
        <v>6.1299999999999999</v>
      </c>
      <c r="I138" s="220"/>
      <c r="J138" s="220"/>
      <c r="K138" s="215"/>
      <c r="L138" s="215"/>
      <c r="M138" s="221"/>
      <c r="N138" s="222"/>
      <c r="O138" s="223"/>
      <c r="P138" s="223"/>
      <c r="Q138" s="223"/>
      <c r="R138" s="223"/>
      <c r="S138" s="223"/>
      <c r="T138" s="223"/>
      <c r="U138" s="223"/>
      <c r="V138" s="223"/>
      <c r="W138" s="223"/>
      <c r="X138" s="224"/>
      <c r="Y138" s="10"/>
      <c r="Z138" s="10"/>
      <c r="AA138" s="10"/>
      <c r="AB138" s="10"/>
      <c r="AC138" s="10"/>
      <c r="AD138" s="10"/>
      <c r="AE138" s="10"/>
      <c r="AT138" s="225" t="s">
        <v>185</v>
      </c>
      <c r="AU138" s="225" t="s">
        <v>75</v>
      </c>
      <c r="AV138" s="10" t="s">
        <v>84</v>
      </c>
      <c r="AW138" s="10" t="s">
        <v>5</v>
      </c>
      <c r="AX138" s="10" t="s">
        <v>82</v>
      </c>
      <c r="AY138" s="225" t="s">
        <v>155</v>
      </c>
    </row>
    <row r="139" s="2" customFormat="1" ht="37.8" customHeight="1">
      <c r="A139" s="35"/>
      <c r="B139" s="36"/>
      <c r="C139" s="185" t="s">
        <v>301</v>
      </c>
      <c r="D139" s="185" t="s">
        <v>149</v>
      </c>
      <c r="E139" s="186" t="s">
        <v>302</v>
      </c>
      <c r="F139" s="187" t="s">
        <v>303</v>
      </c>
      <c r="G139" s="188" t="s">
        <v>297</v>
      </c>
      <c r="H139" s="189">
        <v>0.57999999999999996</v>
      </c>
      <c r="I139" s="190"/>
      <c r="J139" s="190"/>
      <c r="K139" s="191">
        <f>ROUND(P139*H139,2)</f>
        <v>0</v>
      </c>
      <c r="L139" s="187" t="s">
        <v>161</v>
      </c>
      <c r="M139" s="41"/>
      <c r="N139" s="192" t="s">
        <v>20</v>
      </c>
      <c r="O139" s="193" t="s">
        <v>44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81"/>
      <c r="T139" s="195">
        <f>S139*H139</f>
        <v>0</v>
      </c>
      <c r="U139" s="195">
        <v>0</v>
      </c>
      <c r="V139" s="195">
        <f>U139*H139</f>
        <v>0</v>
      </c>
      <c r="W139" s="195">
        <v>0</v>
      </c>
      <c r="X139" s="196">
        <f>W139*H139</f>
        <v>0</v>
      </c>
      <c r="Y139" s="35"/>
      <c r="Z139" s="35"/>
      <c r="AA139" s="35"/>
      <c r="AB139" s="35"/>
      <c r="AC139" s="35"/>
      <c r="AD139" s="35"/>
      <c r="AE139" s="35"/>
      <c r="AR139" s="197" t="s">
        <v>154</v>
      </c>
      <c r="AT139" s="197" t="s">
        <v>149</v>
      </c>
      <c r="AU139" s="197" t="s">
        <v>75</v>
      </c>
      <c r="AY139" s="14" t="s">
        <v>155</v>
      </c>
      <c r="BE139" s="198">
        <f>IF(O139="základní",K139,0)</f>
        <v>0</v>
      </c>
      <c r="BF139" s="198">
        <f>IF(O139="snížená",K139,0)</f>
        <v>0</v>
      </c>
      <c r="BG139" s="198">
        <f>IF(O139="zákl. přenesená",K139,0)</f>
        <v>0</v>
      </c>
      <c r="BH139" s="198">
        <f>IF(O139="sníž. přenesená",K139,0)</f>
        <v>0</v>
      </c>
      <c r="BI139" s="198">
        <f>IF(O139="nulová",K139,0)</f>
        <v>0</v>
      </c>
      <c r="BJ139" s="14" t="s">
        <v>82</v>
      </c>
      <c r="BK139" s="198">
        <f>ROUND(P139*H139,2)</f>
        <v>0</v>
      </c>
      <c r="BL139" s="14" t="s">
        <v>154</v>
      </c>
      <c r="BM139" s="197" t="s">
        <v>304</v>
      </c>
    </row>
    <row r="140" s="2" customFormat="1">
      <c r="A140" s="35"/>
      <c r="B140" s="36"/>
      <c r="C140" s="37"/>
      <c r="D140" s="199" t="s">
        <v>157</v>
      </c>
      <c r="E140" s="37"/>
      <c r="F140" s="200" t="s">
        <v>305</v>
      </c>
      <c r="G140" s="37"/>
      <c r="H140" s="37"/>
      <c r="I140" s="201"/>
      <c r="J140" s="201"/>
      <c r="K140" s="37"/>
      <c r="L140" s="37"/>
      <c r="M140" s="41"/>
      <c r="N140" s="202"/>
      <c r="O140" s="203"/>
      <c r="P140" s="81"/>
      <c r="Q140" s="81"/>
      <c r="R140" s="81"/>
      <c r="S140" s="81"/>
      <c r="T140" s="81"/>
      <c r="U140" s="81"/>
      <c r="V140" s="81"/>
      <c r="W140" s="81"/>
      <c r="X140" s="82"/>
      <c r="Y140" s="35"/>
      <c r="Z140" s="35"/>
      <c r="AA140" s="35"/>
      <c r="AB140" s="35"/>
      <c r="AC140" s="35"/>
      <c r="AD140" s="35"/>
      <c r="AE140" s="35"/>
      <c r="AT140" s="14" t="s">
        <v>157</v>
      </c>
      <c r="AU140" s="14" t="s">
        <v>75</v>
      </c>
    </row>
    <row r="141" s="10" customFormat="1">
      <c r="A141" s="10"/>
      <c r="B141" s="214"/>
      <c r="C141" s="215"/>
      <c r="D141" s="216" t="s">
        <v>185</v>
      </c>
      <c r="E141" s="217" t="s">
        <v>20</v>
      </c>
      <c r="F141" s="218" t="s">
        <v>306</v>
      </c>
      <c r="G141" s="215"/>
      <c r="H141" s="219">
        <v>0.57999999999999996</v>
      </c>
      <c r="I141" s="220"/>
      <c r="J141" s="220"/>
      <c r="K141" s="215"/>
      <c r="L141" s="215"/>
      <c r="M141" s="221"/>
      <c r="N141" s="222"/>
      <c r="O141" s="223"/>
      <c r="P141" s="223"/>
      <c r="Q141" s="223"/>
      <c r="R141" s="223"/>
      <c r="S141" s="223"/>
      <c r="T141" s="223"/>
      <c r="U141" s="223"/>
      <c r="V141" s="223"/>
      <c r="W141" s="223"/>
      <c r="X141" s="224"/>
      <c r="Y141" s="10"/>
      <c r="Z141" s="10"/>
      <c r="AA141" s="10"/>
      <c r="AB141" s="10"/>
      <c r="AC141" s="10"/>
      <c r="AD141" s="10"/>
      <c r="AE141" s="10"/>
      <c r="AT141" s="225" t="s">
        <v>185</v>
      </c>
      <c r="AU141" s="225" t="s">
        <v>75</v>
      </c>
      <c r="AV141" s="10" t="s">
        <v>84</v>
      </c>
      <c r="AW141" s="10" t="s">
        <v>5</v>
      </c>
      <c r="AX141" s="10" t="s">
        <v>82</v>
      </c>
      <c r="AY141" s="225" t="s">
        <v>155</v>
      </c>
    </row>
    <row r="142" s="2" customFormat="1" ht="24.15" customHeight="1">
      <c r="A142" s="35"/>
      <c r="B142" s="36"/>
      <c r="C142" s="185" t="s">
        <v>307</v>
      </c>
      <c r="D142" s="185" t="s">
        <v>149</v>
      </c>
      <c r="E142" s="186" t="s">
        <v>308</v>
      </c>
      <c r="F142" s="187" t="s">
        <v>309</v>
      </c>
      <c r="G142" s="188" t="s">
        <v>152</v>
      </c>
      <c r="H142" s="189">
        <v>923</v>
      </c>
      <c r="I142" s="190"/>
      <c r="J142" s="190"/>
      <c r="K142" s="191">
        <f>ROUND(P142*H142,2)</f>
        <v>0</v>
      </c>
      <c r="L142" s="187" t="s">
        <v>161</v>
      </c>
      <c r="M142" s="41"/>
      <c r="N142" s="192" t="s">
        <v>20</v>
      </c>
      <c r="O142" s="193" t="s">
        <v>44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81"/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6">
        <f>W142*H142</f>
        <v>0</v>
      </c>
      <c r="Y142" s="35"/>
      <c r="Z142" s="35"/>
      <c r="AA142" s="35"/>
      <c r="AB142" s="35"/>
      <c r="AC142" s="35"/>
      <c r="AD142" s="35"/>
      <c r="AE142" s="35"/>
      <c r="AR142" s="197" t="s">
        <v>154</v>
      </c>
      <c r="AT142" s="197" t="s">
        <v>149</v>
      </c>
      <c r="AU142" s="197" t="s">
        <v>75</v>
      </c>
      <c r="AY142" s="14" t="s">
        <v>155</v>
      </c>
      <c r="BE142" s="198">
        <f>IF(O142="základní",K142,0)</f>
        <v>0</v>
      </c>
      <c r="BF142" s="198">
        <f>IF(O142="snížená",K142,0)</f>
        <v>0</v>
      </c>
      <c r="BG142" s="198">
        <f>IF(O142="zákl. přenesená",K142,0)</f>
        <v>0</v>
      </c>
      <c r="BH142" s="198">
        <f>IF(O142="sníž. přenesená",K142,0)</f>
        <v>0</v>
      </c>
      <c r="BI142" s="198">
        <f>IF(O142="nulová",K142,0)</f>
        <v>0</v>
      </c>
      <c r="BJ142" s="14" t="s">
        <v>82</v>
      </c>
      <c r="BK142" s="198">
        <f>ROUND(P142*H142,2)</f>
        <v>0</v>
      </c>
      <c r="BL142" s="14" t="s">
        <v>154</v>
      </c>
      <c r="BM142" s="197" t="s">
        <v>310</v>
      </c>
    </row>
    <row r="143" s="2" customFormat="1">
      <c r="A143" s="35"/>
      <c r="B143" s="36"/>
      <c r="C143" s="37"/>
      <c r="D143" s="199" t="s">
        <v>157</v>
      </c>
      <c r="E143" s="37"/>
      <c r="F143" s="200" t="s">
        <v>311</v>
      </c>
      <c r="G143" s="37"/>
      <c r="H143" s="37"/>
      <c r="I143" s="201"/>
      <c r="J143" s="201"/>
      <c r="K143" s="37"/>
      <c r="L143" s="37"/>
      <c r="M143" s="41"/>
      <c r="N143" s="202"/>
      <c r="O143" s="203"/>
      <c r="P143" s="81"/>
      <c r="Q143" s="81"/>
      <c r="R143" s="81"/>
      <c r="S143" s="81"/>
      <c r="T143" s="81"/>
      <c r="U143" s="81"/>
      <c r="V143" s="81"/>
      <c r="W143" s="81"/>
      <c r="X143" s="82"/>
      <c r="Y143" s="35"/>
      <c r="Z143" s="35"/>
      <c r="AA143" s="35"/>
      <c r="AB143" s="35"/>
      <c r="AC143" s="35"/>
      <c r="AD143" s="35"/>
      <c r="AE143" s="35"/>
      <c r="AT143" s="14" t="s">
        <v>157</v>
      </c>
      <c r="AU143" s="14" t="s">
        <v>75</v>
      </c>
    </row>
    <row r="144" s="2" customFormat="1" ht="16.5" customHeight="1">
      <c r="A144" s="35"/>
      <c r="B144" s="36"/>
      <c r="C144" s="204" t="s">
        <v>312</v>
      </c>
      <c r="D144" s="204" t="s">
        <v>179</v>
      </c>
      <c r="E144" s="205" t="s">
        <v>313</v>
      </c>
      <c r="F144" s="206" t="s">
        <v>314</v>
      </c>
      <c r="G144" s="207" t="s">
        <v>315</v>
      </c>
      <c r="H144" s="208">
        <v>92.299999999999997</v>
      </c>
      <c r="I144" s="209"/>
      <c r="J144" s="210"/>
      <c r="K144" s="211">
        <f>ROUND(P144*H144,2)</f>
        <v>0</v>
      </c>
      <c r="L144" s="206" t="s">
        <v>20</v>
      </c>
      <c r="M144" s="212"/>
      <c r="N144" s="213" t="s">
        <v>20</v>
      </c>
      <c r="O144" s="193" t="s">
        <v>44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81"/>
      <c r="T144" s="195">
        <f>S144*H144</f>
        <v>0</v>
      </c>
      <c r="U144" s="195">
        <v>0.20000000000000001</v>
      </c>
      <c r="V144" s="195">
        <f>U144*H144</f>
        <v>18.460000000000001</v>
      </c>
      <c r="W144" s="195">
        <v>0</v>
      </c>
      <c r="X144" s="196">
        <f>W144*H144</f>
        <v>0</v>
      </c>
      <c r="Y144" s="35"/>
      <c r="Z144" s="35"/>
      <c r="AA144" s="35"/>
      <c r="AB144" s="35"/>
      <c r="AC144" s="35"/>
      <c r="AD144" s="35"/>
      <c r="AE144" s="35"/>
      <c r="AR144" s="197" t="s">
        <v>183</v>
      </c>
      <c r="AT144" s="197" t="s">
        <v>179</v>
      </c>
      <c r="AU144" s="197" t="s">
        <v>75</v>
      </c>
      <c r="AY144" s="14" t="s">
        <v>155</v>
      </c>
      <c r="BE144" s="198">
        <f>IF(O144="základní",K144,0)</f>
        <v>0</v>
      </c>
      <c r="BF144" s="198">
        <f>IF(O144="snížená",K144,0)</f>
        <v>0</v>
      </c>
      <c r="BG144" s="198">
        <f>IF(O144="zákl. přenesená",K144,0)</f>
        <v>0</v>
      </c>
      <c r="BH144" s="198">
        <f>IF(O144="sníž. přenesená",K144,0)</f>
        <v>0</v>
      </c>
      <c r="BI144" s="198">
        <f>IF(O144="nulová",K144,0)</f>
        <v>0</v>
      </c>
      <c r="BJ144" s="14" t="s">
        <v>82</v>
      </c>
      <c r="BK144" s="198">
        <f>ROUND(P144*H144,2)</f>
        <v>0</v>
      </c>
      <c r="BL144" s="14" t="s">
        <v>154</v>
      </c>
      <c r="BM144" s="197" t="s">
        <v>316</v>
      </c>
    </row>
    <row r="145" s="10" customFormat="1">
      <c r="A145" s="10"/>
      <c r="B145" s="214"/>
      <c r="C145" s="215"/>
      <c r="D145" s="216" t="s">
        <v>185</v>
      </c>
      <c r="E145" s="217" t="s">
        <v>20</v>
      </c>
      <c r="F145" s="218" t="s">
        <v>317</v>
      </c>
      <c r="G145" s="215"/>
      <c r="H145" s="219">
        <v>92.299999999999997</v>
      </c>
      <c r="I145" s="220"/>
      <c r="J145" s="220"/>
      <c r="K145" s="215"/>
      <c r="L145" s="215"/>
      <c r="M145" s="221"/>
      <c r="N145" s="222"/>
      <c r="O145" s="223"/>
      <c r="P145" s="223"/>
      <c r="Q145" s="223"/>
      <c r="R145" s="223"/>
      <c r="S145" s="223"/>
      <c r="T145" s="223"/>
      <c r="U145" s="223"/>
      <c r="V145" s="223"/>
      <c r="W145" s="223"/>
      <c r="X145" s="224"/>
      <c r="Y145" s="10"/>
      <c r="Z145" s="10"/>
      <c r="AA145" s="10"/>
      <c r="AB145" s="10"/>
      <c r="AC145" s="10"/>
      <c r="AD145" s="10"/>
      <c r="AE145" s="10"/>
      <c r="AT145" s="225" t="s">
        <v>185</v>
      </c>
      <c r="AU145" s="225" t="s">
        <v>75</v>
      </c>
      <c r="AV145" s="10" t="s">
        <v>84</v>
      </c>
      <c r="AW145" s="10" t="s">
        <v>5</v>
      </c>
      <c r="AX145" s="10" t="s">
        <v>82</v>
      </c>
      <c r="AY145" s="225" t="s">
        <v>155</v>
      </c>
    </row>
    <row r="146" s="2" customFormat="1">
      <c r="A146" s="35"/>
      <c r="B146" s="36"/>
      <c r="C146" s="185" t="s">
        <v>318</v>
      </c>
      <c r="D146" s="185" t="s">
        <v>149</v>
      </c>
      <c r="E146" s="186" t="s">
        <v>319</v>
      </c>
      <c r="F146" s="187" t="s">
        <v>320</v>
      </c>
      <c r="G146" s="188" t="s">
        <v>315</v>
      </c>
      <c r="H146" s="189">
        <v>15.43</v>
      </c>
      <c r="I146" s="190"/>
      <c r="J146" s="190"/>
      <c r="K146" s="191">
        <f>ROUND(P146*H146,2)</f>
        <v>0</v>
      </c>
      <c r="L146" s="187" t="s">
        <v>161</v>
      </c>
      <c r="M146" s="41"/>
      <c r="N146" s="192" t="s">
        <v>20</v>
      </c>
      <c r="O146" s="193" t="s">
        <v>44</v>
      </c>
      <c r="P146" s="194">
        <f>I146+J146</f>
        <v>0</v>
      </c>
      <c r="Q146" s="194">
        <f>ROUND(I146*H146,2)</f>
        <v>0</v>
      </c>
      <c r="R146" s="194">
        <f>ROUND(J146*H146,2)</f>
        <v>0</v>
      </c>
      <c r="S146" s="81"/>
      <c r="T146" s="195">
        <f>S146*H146</f>
        <v>0</v>
      </c>
      <c r="U146" s="195">
        <v>0</v>
      </c>
      <c r="V146" s="195">
        <f>U146*H146</f>
        <v>0</v>
      </c>
      <c r="W146" s="195">
        <v>0</v>
      </c>
      <c r="X146" s="196">
        <f>W146*H146</f>
        <v>0</v>
      </c>
      <c r="Y146" s="35"/>
      <c r="Z146" s="35"/>
      <c r="AA146" s="35"/>
      <c r="AB146" s="35"/>
      <c r="AC146" s="35"/>
      <c r="AD146" s="35"/>
      <c r="AE146" s="35"/>
      <c r="AR146" s="197" t="s">
        <v>154</v>
      </c>
      <c r="AT146" s="197" t="s">
        <v>149</v>
      </c>
      <c r="AU146" s="197" t="s">
        <v>75</v>
      </c>
      <c r="AY146" s="14" t="s">
        <v>155</v>
      </c>
      <c r="BE146" s="198">
        <f>IF(O146="základní",K146,0)</f>
        <v>0</v>
      </c>
      <c r="BF146" s="198">
        <f>IF(O146="snížená",K146,0)</f>
        <v>0</v>
      </c>
      <c r="BG146" s="198">
        <f>IF(O146="zákl. přenesená",K146,0)</f>
        <v>0</v>
      </c>
      <c r="BH146" s="198">
        <f>IF(O146="sníž. přenesená",K146,0)</f>
        <v>0</v>
      </c>
      <c r="BI146" s="198">
        <f>IF(O146="nulová",K146,0)</f>
        <v>0</v>
      </c>
      <c r="BJ146" s="14" t="s">
        <v>82</v>
      </c>
      <c r="BK146" s="198">
        <f>ROUND(P146*H146,2)</f>
        <v>0</v>
      </c>
      <c r="BL146" s="14" t="s">
        <v>154</v>
      </c>
      <c r="BM146" s="197" t="s">
        <v>321</v>
      </c>
    </row>
    <row r="147" s="2" customFormat="1">
      <c r="A147" s="35"/>
      <c r="B147" s="36"/>
      <c r="C147" s="37"/>
      <c r="D147" s="199" t="s">
        <v>157</v>
      </c>
      <c r="E147" s="37"/>
      <c r="F147" s="200" t="s">
        <v>322</v>
      </c>
      <c r="G147" s="37"/>
      <c r="H147" s="37"/>
      <c r="I147" s="201"/>
      <c r="J147" s="201"/>
      <c r="K147" s="37"/>
      <c r="L147" s="37"/>
      <c r="M147" s="41"/>
      <c r="N147" s="202"/>
      <c r="O147" s="203"/>
      <c r="P147" s="81"/>
      <c r="Q147" s="81"/>
      <c r="R147" s="81"/>
      <c r="S147" s="81"/>
      <c r="T147" s="81"/>
      <c r="U147" s="81"/>
      <c r="V147" s="81"/>
      <c r="W147" s="81"/>
      <c r="X147" s="82"/>
      <c r="Y147" s="35"/>
      <c r="Z147" s="35"/>
      <c r="AA147" s="35"/>
      <c r="AB147" s="35"/>
      <c r="AC147" s="35"/>
      <c r="AD147" s="35"/>
      <c r="AE147" s="35"/>
      <c r="AT147" s="14" t="s">
        <v>157</v>
      </c>
      <c r="AU147" s="14" t="s">
        <v>75</v>
      </c>
    </row>
    <row r="148" s="10" customFormat="1">
      <c r="A148" s="10"/>
      <c r="B148" s="214"/>
      <c r="C148" s="215"/>
      <c r="D148" s="216" t="s">
        <v>185</v>
      </c>
      <c r="E148" s="217" t="s">
        <v>20</v>
      </c>
      <c r="F148" s="218" t="s">
        <v>323</v>
      </c>
      <c r="G148" s="215"/>
      <c r="H148" s="219">
        <v>15.43</v>
      </c>
      <c r="I148" s="220"/>
      <c r="J148" s="220"/>
      <c r="K148" s="215"/>
      <c r="L148" s="215"/>
      <c r="M148" s="221"/>
      <c r="N148" s="222"/>
      <c r="O148" s="223"/>
      <c r="P148" s="223"/>
      <c r="Q148" s="223"/>
      <c r="R148" s="223"/>
      <c r="S148" s="223"/>
      <c r="T148" s="223"/>
      <c r="U148" s="223"/>
      <c r="V148" s="223"/>
      <c r="W148" s="223"/>
      <c r="X148" s="224"/>
      <c r="Y148" s="10"/>
      <c r="Z148" s="10"/>
      <c r="AA148" s="10"/>
      <c r="AB148" s="10"/>
      <c r="AC148" s="10"/>
      <c r="AD148" s="10"/>
      <c r="AE148" s="10"/>
      <c r="AT148" s="225" t="s">
        <v>185</v>
      </c>
      <c r="AU148" s="225" t="s">
        <v>75</v>
      </c>
      <c r="AV148" s="10" t="s">
        <v>84</v>
      </c>
      <c r="AW148" s="10" t="s">
        <v>5</v>
      </c>
      <c r="AX148" s="10" t="s">
        <v>82</v>
      </c>
      <c r="AY148" s="225" t="s">
        <v>155</v>
      </c>
    </row>
    <row r="149" s="2" customFormat="1">
      <c r="A149" s="35"/>
      <c r="B149" s="36"/>
      <c r="C149" s="185" t="s">
        <v>324</v>
      </c>
      <c r="D149" s="185" t="s">
        <v>149</v>
      </c>
      <c r="E149" s="186" t="s">
        <v>325</v>
      </c>
      <c r="F149" s="187" t="s">
        <v>326</v>
      </c>
      <c r="G149" s="188" t="s">
        <v>315</v>
      </c>
      <c r="H149" s="189">
        <v>15.43</v>
      </c>
      <c r="I149" s="190"/>
      <c r="J149" s="190"/>
      <c r="K149" s="191">
        <f>ROUND(P149*H149,2)</f>
        <v>0</v>
      </c>
      <c r="L149" s="187" t="s">
        <v>161</v>
      </c>
      <c r="M149" s="41"/>
      <c r="N149" s="192" t="s">
        <v>20</v>
      </c>
      <c r="O149" s="193" t="s">
        <v>44</v>
      </c>
      <c r="P149" s="194">
        <f>I149+J149</f>
        <v>0</v>
      </c>
      <c r="Q149" s="194">
        <f>ROUND(I149*H149,2)</f>
        <v>0</v>
      </c>
      <c r="R149" s="194">
        <f>ROUND(J149*H149,2)</f>
        <v>0</v>
      </c>
      <c r="S149" s="81"/>
      <c r="T149" s="195">
        <f>S149*H149</f>
        <v>0</v>
      </c>
      <c r="U149" s="195">
        <v>0</v>
      </c>
      <c r="V149" s="195">
        <f>U149*H149</f>
        <v>0</v>
      </c>
      <c r="W149" s="195">
        <v>0</v>
      </c>
      <c r="X149" s="196">
        <f>W149*H149</f>
        <v>0</v>
      </c>
      <c r="Y149" s="35"/>
      <c r="Z149" s="35"/>
      <c r="AA149" s="35"/>
      <c r="AB149" s="35"/>
      <c r="AC149" s="35"/>
      <c r="AD149" s="35"/>
      <c r="AE149" s="35"/>
      <c r="AR149" s="197" t="s">
        <v>154</v>
      </c>
      <c r="AT149" s="197" t="s">
        <v>149</v>
      </c>
      <c r="AU149" s="197" t="s">
        <v>75</v>
      </c>
      <c r="AY149" s="14" t="s">
        <v>155</v>
      </c>
      <c r="BE149" s="198">
        <f>IF(O149="základní",K149,0)</f>
        <v>0</v>
      </c>
      <c r="BF149" s="198">
        <f>IF(O149="snížená",K149,0)</f>
        <v>0</v>
      </c>
      <c r="BG149" s="198">
        <f>IF(O149="zákl. přenesená",K149,0)</f>
        <v>0</v>
      </c>
      <c r="BH149" s="198">
        <f>IF(O149="sníž. přenesená",K149,0)</f>
        <v>0</v>
      </c>
      <c r="BI149" s="198">
        <f>IF(O149="nulová",K149,0)</f>
        <v>0</v>
      </c>
      <c r="BJ149" s="14" t="s">
        <v>82</v>
      </c>
      <c r="BK149" s="198">
        <f>ROUND(P149*H149,2)</f>
        <v>0</v>
      </c>
      <c r="BL149" s="14" t="s">
        <v>154</v>
      </c>
      <c r="BM149" s="197" t="s">
        <v>327</v>
      </c>
    </row>
    <row r="150" s="2" customFormat="1">
      <c r="A150" s="35"/>
      <c r="B150" s="36"/>
      <c r="C150" s="37"/>
      <c r="D150" s="199" t="s">
        <v>157</v>
      </c>
      <c r="E150" s="37"/>
      <c r="F150" s="200" t="s">
        <v>328</v>
      </c>
      <c r="G150" s="37"/>
      <c r="H150" s="37"/>
      <c r="I150" s="201"/>
      <c r="J150" s="201"/>
      <c r="K150" s="37"/>
      <c r="L150" s="37"/>
      <c r="M150" s="41"/>
      <c r="N150" s="202"/>
      <c r="O150" s="203"/>
      <c r="P150" s="81"/>
      <c r="Q150" s="81"/>
      <c r="R150" s="81"/>
      <c r="S150" s="81"/>
      <c r="T150" s="81"/>
      <c r="U150" s="81"/>
      <c r="V150" s="81"/>
      <c r="W150" s="81"/>
      <c r="X150" s="82"/>
      <c r="Y150" s="35"/>
      <c r="Z150" s="35"/>
      <c r="AA150" s="35"/>
      <c r="AB150" s="35"/>
      <c r="AC150" s="35"/>
      <c r="AD150" s="35"/>
      <c r="AE150" s="35"/>
      <c r="AT150" s="14" t="s">
        <v>157</v>
      </c>
      <c r="AU150" s="14" t="s">
        <v>75</v>
      </c>
    </row>
    <row r="151" s="2" customFormat="1" ht="24.15" customHeight="1">
      <c r="A151" s="35"/>
      <c r="B151" s="36"/>
      <c r="C151" s="185" t="s">
        <v>329</v>
      </c>
      <c r="D151" s="185" t="s">
        <v>149</v>
      </c>
      <c r="E151" s="186" t="s">
        <v>330</v>
      </c>
      <c r="F151" s="187" t="s">
        <v>331</v>
      </c>
      <c r="G151" s="188" t="s">
        <v>315</v>
      </c>
      <c r="H151" s="189">
        <v>61.719999999999999</v>
      </c>
      <c r="I151" s="190"/>
      <c r="J151" s="190"/>
      <c r="K151" s="191">
        <f>ROUND(P151*H151,2)</f>
        <v>0</v>
      </c>
      <c r="L151" s="187" t="s">
        <v>161</v>
      </c>
      <c r="M151" s="41"/>
      <c r="N151" s="192" t="s">
        <v>20</v>
      </c>
      <c r="O151" s="193" t="s">
        <v>44</v>
      </c>
      <c r="P151" s="194">
        <f>I151+J151</f>
        <v>0</v>
      </c>
      <c r="Q151" s="194">
        <f>ROUND(I151*H151,2)</f>
        <v>0</v>
      </c>
      <c r="R151" s="194">
        <f>ROUND(J151*H151,2)</f>
        <v>0</v>
      </c>
      <c r="S151" s="81"/>
      <c r="T151" s="195">
        <f>S151*H151</f>
        <v>0</v>
      </c>
      <c r="U151" s="195">
        <v>0</v>
      </c>
      <c r="V151" s="195">
        <f>U151*H151</f>
        <v>0</v>
      </c>
      <c r="W151" s="195">
        <v>0</v>
      </c>
      <c r="X151" s="196">
        <f>W151*H151</f>
        <v>0</v>
      </c>
      <c r="Y151" s="35"/>
      <c r="Z151" s="35"/>
      <c r="AA151" s="35"/>
      <c r="AB151" s="35"/>
      <c r="AC151" s="35"/>
      <c r="AD151" s="35"/>
      <c r="AE151" s="35"/>
      <c r="AR151" s="197" t="s">
        <v>154</v>
      </c>
      <c r="AT151" s="197" t="s">
        <v>149</v>
      </c>
      <c r="AU151" s="197" t="s">
        <v>75</v>
      </c>
      <c r="AY151" s="14" t="s">
        <v>155</v>
      </c>
      <c r="BE151" s="198">
        <f>IF(O151="základní",K151,0)</f>
        <v>0</v>
      </c>
      <c r="BF151" s="198">
        <f>IF(O151="snížená",K151,0)</f>
        <v>0</v>
      </c>
      <c r="BG151" s="198">
        <f>IF(O151="zákl. přenesená",K151,0)</f>
        <v>0</v>
      </c>
      <c r="BH151" s="198">
        <f>IF(O151="sníž. přenesená",K151,0)</f>
        <v>0</v>
      </c>
      <c r="BI151" s="198">
        <f>IF(O151="nulová",K151,0)</f>
        <v>0</v>
      </c>
      <c r="BJ151" s="14" t="s">
        <v>82</v>
      </c>
      <c r="BK151" s="198">
        <f>ROUND(P151*H151,2)</f>
        <v>0</v>
      </c>
      <c r="BL151" s="14" t="s">
        <v>154</v>
      </c>
      <c r="BM151" s="197" t="s">
        <v>332</v>
      </c>
    </row>
    <row r="152" s="2" customFormat="1">
      <c r="A152" s="35"/>
      <c r="B152" s="36"/>
      <c r="C152" s="37"/>
      <c r="D152" s="199" t="s">
        <v>157</v>
      </c>
      <c r="E152" s="37"/>
      <c r="F152" s="200" t="s">
        <v>333</v>
      </c>
      <c r="G152" s="37"/>
      <c r="H152" s="37"/>
      <c r="I152" s="201"/>
      <c r="J152" s="201"/>
      <c r="K152" s="37"/>
      <c r="L152" s="37"/>
      <c r="M152" s="41"/>
      <c r="N152" s="202"/>
      <c r="O152" s="203"/>
      <c r="P152" s="81"/>
      <c r="Q152" s="81"/>
      <c r="R152" s="81"/>
      <c r="S152" s="81"/>
      <c r="T152" s="81"/>
      <c r="U152" s="81"/>
      <c r="V152" s="81"/>
      <c r="W152" s="81"/>
      <c r="X152" s="82"/>
      <c r="Y152" s="35"/>
      <c r="Z152" s="35"/>
      <c r="AA152" s="35"/>
      <c r="AB152" s="35"/>
      <c r="AC152" s="35"/>
      <c r="AD152" s="35"/>
      <c r="AE152" s="35"/>
      <c r="AT152" s="14" t="s">
        <v>157</v>
      </c>
      <c r="AU152" s="14" t="s">
        <v>75</v>
      </c>
    </row>
    <row r="153" s="10" customFormat="1">
      <c r="A153" s="10"/>
      <c r="B153" s="214"/>
      <c r="C153" s="215"/>
      <c r="D153" s="216" t="s">
        <v>185</v>
      </c>
      <c r="E153" s="217" t="s">
        <v>20</v>
      </c>
      <c r="F153" s="218" t="s">
        <v>334</v>
      </c>
      <c r="G153" s="215"/>
      <c r="H153" s="219">
        <v>61.719999999999999</v>
      </c>
      <c r="I153" s="220"/>
      <c r="J153" s="220"/>
      <c r="K153" s="215"/>
      <c r="L153" s="215"/>
      <c r="M153" s="221"/>
      <c r="N153" s="222"/>
      <c r="O153" s="223"/>
      <c r="P153" s="223"/>
      <c r="Q153" s="223"/>
      <c r="R153" s="223"/>
      <c r="S153" s="223"/>
      <c r="T153" s="223"/>
      <c r="U153" s="223"/>
      <c r="V153" s="223"/>
      <c r="W153" s="223"/>
      <c r="X153" s="224"/>
      <c r="Y153" s="10"/>
      <c r="Z153" s="10"/>
      <c r="AA153" s="10"/>
      <c r="AB153" s="10"/>
      <c r="AC153" s="10"/>
      <c r="AD153" s="10"/>
      <c r="AE153" s="10"/>
      <c r="AT153" s="225" t="s">
        <v>185</v>
      </c>
      <c r="AU153" s="225" t="s">
        <v>75</v>
      </c>
      <c r="AV153" s="10" t="s">
        <v>84</v>
      </c>
      <c r="AW153" s="10" t="s">
        <v>5</v>
      </c>
      <c r="AX153" s="10" t="s">
        <v>82</v>
      </c>
      <c r="AY153" s="225" t="s">
        <v>155</v>
      </c>
    </row>
    <row r="154" s="2" customFormat="1" ht="49.05" customHeight="1">
      <c r="A154" s="35"/>
      <c r="B154" s="36"/>
      <c r="C154" s="185" t="s">
        <v>335</v>
      </c>
      <c r="D154" s="185" t="s">
        <v>149</v>
      </c>
      <c r="E154" s="186" t="s">
        <v>336</v>
      </c>
      <c r="F154" s="187" t="s">
        <v>337</v>
      </c>
      <c r="G154" s="188" t="s">
        <v>338</v>
      </c>
      <c r="H154" s="189">
        <v>655</v>
      </c>
      <c r="I154" s="190"/>
      <c r="J154" s="190"/>
      <c r="K154" s="191">
        <f>ROUND(P154*H154,2)</f>
        <v>0</v>
      </c>
      <c r="L154" s="187" t="s">
        <v>20</v>
      </c>
      <c r="M154" s="41"/>
      <c r="N154" s="192" t="s">
        <v>20</v>
      </c>
      <c r="O154" s="193" t="s">
        <v>44</v>
      </c>
      <c r="P154" s="194">
        <f>I154+J154</f>
        <v>0</v>
      </c>
      <c r="Q154" s="194">
        <f>ROUND(I154*H154,2)</f>
        <v>0</v>
      </c>
      <c r="R154" s="194">
        <f>ROUND(J154*H154,2)</f>
        <v>0</v>
      </c>
      <c r="S154" s="81"/>
      <c r="T154" s="195">
        <f>S154*H154</f>
        <v>0</v>
      </c>
      <c r="U154" s="195">
        <v>0.0068199999999999997</v>
      </c>
      <c r="V154" s="195">
        <f>U154*H154</f>
        <v>4.4670999999999994</v>
      </c>
      <c r="W154" s="195">
        <v>0</v>
      </c>
      <c r="X154" s="196">
        <f>W154*H154</f>
        <v>0</v>
      </c>
      <c r="Y154" s="35"/>
      <c r="Z154" s="35"/>
      <c r="AA154" s="35"/>
      <c r="AB154" s="35"/>
      <c r="AC154" s="35"/>
      <c r="AD154" s="35"/>
      <c r="AE154" s="35"/>
      <c r="AR154" s="197" t="s">
        <v>154</v>
      </c>
      <c r="AT154" s="197" t="s">
        <v>149</v>
      </c>
      <c r="AU154" s="197" t="s">
        <v>75</v>
      </c>
      <c r="AY154" s="14" t="s">
        <v>155</v>
      </c>
      <c r="BE154" s="198">
        <f>IF(O154="základní",K154,0)</f>
        <v>0</v>
      </c>
      <c r="BF154" s="198">
        <f>IF(O154="snížená",K154,0)</f>
        <v>0</v>
      </c>
      <c r="BG154" s="198">
        <f>IF(O154="zákl. přenesená",K154,0)</f>
        <v>0</v>
      </c>
      <c r="BH154" s="198">
        <f>IF(O154="sníž. přenesená",K154,0)</f>
        <v>0</v>
      </c>
      <c r="BI154" s="198">
        <f>IF(O154="nulová",K154,0)</f>
        <v>0</v>
      </c>
      <c r="BJ154" s="14" t="s">
        <v>82</v>
      </c>
      <c r="BK154" s="198">
        <f>ROUND(P154*H154,2)</f>
        <v>0</v>
      </c>
      <c r="BL154" s="14" t="s">
        <v>154</v>
      </c>
      <c r="BM154" s="197" t="s">
        <v>339</v>
      </c>
    </row>
    <row r="155" s="2" customFormat="1" ht="24.15" customHeight="1">
      <c r="A155" s="35"/>
      <c r="B155" s="36"/>
      <c r="C155" s="185" t="s">
        <v>340</v>
      </c>
      <c r="D155" s="185" t="s">
        <v>149</v>
      </c>
      <c r="E155" s="186" t="s">
        <v>341</v>
      </c>
      <c r="F155" s="187" t="s">
        <v>342</v>
      </c>
      <c r="G155" s="188" t="s">
        <v>338</v>
      </c>
      <c r="H155" s="189">
        <v>8</v>
      </c>
      <c r="I155" s="190"/>
      <c r="J155" s="190"/>
      <c r="K155" s="191">
        <f>ROUND(P155*H155,2)</f>
        <v>0</v>
      </c>
      <c r="L155" s="187" t="s">
        <v>161</v>
      </c>
      <c r="M155" s="41"/>
      <c r="N155" s="192" t="s">
        <v>20</v>
      </c>
      <c r="O155" s="193" t="s">
        <v>44</v>
      </c>
      <c r="P155" s="194">
        <f>I155+J155</f>
        <v>0</v>
      </c>
      <c r="Q155" s="194">
        <f>ROUND(I155*H155,2)</f>
        <v>0</v>
      </c>
      <c r="R155" s="194">
        <f>ROUND(J155*H155,2)</f>
        <v>0</v>
      </c>
      <c r="S155" s="81"/>
      <c r="T155" s="195">
        <f>S155*H155</f>
        <v>0</v>
      </c>
      <c r="U155" s="195">
        <v>0.0038800000000000002</v>
      </c>
      <c r="V155" s="195">
        <f>U155*H155</f>
        <v>0.031040000000000002</v>
      </c>
      <c r="W155" s="195">
        <v>0</v>
      </c>
      <c r="X155" s="196">
        <f>W155*H155</f>
        <v>0</v>
      </c>
      <c r="Y155" s="35"/>
      <c r="Z155" s="35"/>
      <c r="AA155" s="35"/>
      <c r="AB155" s="35"/>
      <c r="AC155" s="35"/>
      <c r="AD155" s="35"/>
      <c r="AE155" s="35"/>
      <c r="AR155" s="197" t="s">
        <v>154</v>
      </c>
      <c r="AT155" s="197" t="s">
        <v>149</v>
      </c>
      <c r="AU155" s="197" t="s">
        <v>75</v>
      </c>
      <c r="AY155" s="14" t="s">
        <v>155</v>
      </c>
      <c r="BE155" s="198">
        <f>IF(O155="základní",K155,0)</f>
        <v>0</v>
      </c>
      <c r="BF155" s="198">
        <f>IF(O155="snížená",K155,0)</f>
        <v>0</v>
      </c>
      <c r="BG155" s="198">
        <f>IF(O155="zákl. přenesená",K155,0)</f>
        <v>0</v>
      </c>
      <c r="BH155" s="198">
        <f>IF(O155="sníž. přenesená",K155,0)</f>
        <v>0</v>
      </c>
      <c r="BI155" s="198">
        <f>IF(O155="nulová",K155,0)</f>
        <v>0</v>
      </c>
      <c r="BJ155" s="14" t="s">
        <v>82</v>
      </c>
      <c r="BK155" s="198">
        <f>ROUND(P155*H155,2)</f>
        <v>0</v>
      </c>
      <c r="BL155" s="14" t="s">
        <v>154</v>
      </c>
      <c r="BM155" s="197" t="s">
        <v>343</v>
      </c>
    </row>
    <row r="156" s="2" customFormat="1">
      <c r="A156" s="35"/>
      <c r="B156" s="36"/>
      <c r="C156" s="37"/>
      <c r="D156" s="199" t="s">
        <v>157</v>
      </c>
      <c r="E156" s="37"/>
      <c r="F156" s="200" t="s">
        <v>344</v>
      </c>
      <c r="G156" s="37"/>
      <c r="H156" s="37"/>
      <c r="I156" s="201"/>
      <c r="J156" s="201"/>
      <c r="K156" s="37"/>
      <c r="L156" s="37"/>
      <c r="M156" s="41"/>
      <c r="N156" s="202"/>
      <c r="O156" s="203"/>
      <c r="P156" s="81"/>
      <c r="Q156" s="81"/>
      <c r="R156" s="81"/>
      <c r="S156" s="81"/>
      <c r="T156" s="81"/>
      <c r="U156" s="81"/>
      <c r="V156" s="81"/>
      <c r="W156" s="81"/>
      <c r="X156" s="82"/>
      <c r="Y156" s="35"/>
      <c r="Z156" s="35"/>
      <c r="AA156" s="35"/>
      <c r="AB156" s="35"/>
      <c r="AC156" s="35"/>
      <c r="AD156" s="35"/>
      <c r="AE156" s="35"/>
      <c r="AT156" s="14" t="s">
        <v>157</v>
      </c>
      <c r="AU156" s="14" t="s">
        <v>75</v>
      </c>
    </row>
    <row r="157" s="10" customFormat="1">
      <c r="A157" s="10"/>
      <c r="B157" s="214"/>
      <c r="C157" s="215"/>
      <c r="D157" s="216" t="s">
        <v>185</v>
      </c>
      <c r="E157" s="217" t="s">
        <v>20</v>
      </c>
      <c r="F157" s="218" t="s">
        <v>345</v>
      </c>
      <c r="G157" s="215"/>
      <c r="H157" s="219">
        <v>8</v>
      </c>
      <c r="I157" s="220"/>
      <c r="J157" s="220"/>
      <c r="K157" s="215"/>
      <c r="L157" s="215"/>
      <c r="M157" s="221"/>
      <c r="N157" s="222"/>
      <c r="O157" s="223"/>
      <c r="P157" s="223"/>
      <c r="Q157" s="223"/>
      <c r="R157" s="223"/>
      <c r="S157" s="223"/>
      <c r="T157" s="223"/>
      <c r="U157" s="223"/>
      <c r="V157" s="223"/>
      <c r="W157" s="223"/>
      <c r="X157" s="224"/>
      <c r="Y157" s="10"/>
      <c r="Z157" s="10"/>
      <c r="AA157" s="10"/>
      <c r="AB157" s="10"/>
      <c r="AC157" s="10"/>
      <c r="AD157" s="10"/>
      <c r="AE157" s="10"/>
      <c r="AT157" s="225" t="s">
        <v>185</v>
      </c>
      <c r="AU157" s="225" t="s">
        <v>75</v>
      </c>
      <c r="AV157" s="10" t="s">
        <v>84</v>
      </c>
      <c r="AW157" s="10" t="s">
        <v>5</v>
      </c>
      <c r="AX157" s="10" t="s">
        <v>82</v>
      </c>
      <c r="AY157" s="225" t="s">
        <v>155</v>
      </c>
    </row>
    <row r="158" s="2" customFormat="1" ht="33" customHeight="1">
      <c r="A158" s="35"/>
      <c r="B158" s="36"/>
      <c r="C158" s="185" t="s">
        <v>346</v>
      </c>
      <c r="D158" s="185" t="s">
        <v>149</v>
      </c>
      <c r="E158" s="186" t="s">
        <v>347</v>
      </c>
      <c r="F158" s="187" t="s">
        <v>348</v>
      </c>
      <c r="G158" s="188" t="s">
        <v>349</v>
      </c>
      <c r="H158" s="189">
        <v>2</v>
      </c>
      <c r="I158" s="190"/>
      <c r="J158" s="190"/>
      <c r="K158" s="191">
        <f>ROUND(P158*H158,2)</f>
        <v>0</v>
      </c>
      <c r="L158" s="187" t="s">
        <v>20</v>
      </c>
      <c r="M158" s="41"/>
      <c r="N158" s="192" t="s">
        <v>20</v>
      </c>
      <c r="O158" s="193" t="s">
        <v>44</v>
      </c>
      <c r="P158" s="194">
        <f>I158+J158</f>
        <v>0</v>
      </c>
      <c r="Q158" s="194">
        <f>ROUND(I158*H158,2)</f>
        <v>0</v>
      </c>
      <c r="R158" s="194">
        <f>ROUND(J158*H158,2)</f>
        <v>0</v>
      </c>
      <c r="S158" s="81"/>
      <c r="T158" s="195">
        <f>S158*H158</f>
        <v>0</v>
      </c>
      <c r="U158" s="195">
        <v>0.07417</v>
      </c>
      <c r="V158" s="195">
        <f>U158*H158</f>
        <v>0.14834</v>
      </c>
      <c r="W158" s="195">
        <v>0</v>
      </c>
      <c r="X158" s="196">
        <f>W158*H158</f>
        <v>0</v>
      </c>
      <c r="Y158" s="35"/>
      <c r="Z158" s="35"/>
      <c r="AA158" s="35"/>
      <c r="AB158" s="35"/>
      <c r="AC158" s="35"/>
      <c r="AD158" s="35"/>
      <c r="AE158" s="35"/>
      <c r="AR158" s="197" t="s">
        <v>154</v>
      </c>
      <c r="AT158" s="197" t="s">
        <v>149</v>
      </c>
      <c r="AU158" s="197" t="s">
        <v>75</v>
      </c>
      <c r="AY158" s="14" t="s">
        <v>155</v>
      </c>
      <c r="BE158" s="198">
        <f>IF(O158="základní",K158,0)</f>
        <v>0</v>
      </c>
      <c r="BF158" s="198">
        <f>IF(O158="snížená",K158,0)</f>
        <v>0</v>
      </c>
      <c r="BG158" s="198">
        <f>IF(O158="zákl. přenesená",K158,0)</f>
        <v>0</v>
      </c>
      <c r="BH158" s="198">
        <f>IF(O158="sníž. přenesená",K158,0)</f>
        <v>0</v>
      </c>
      <c r="BI158" s="198">
        <f>IF(O158="nulová",K158,0)</f>
        <v>0</v>
      </c>
      <c r="BJ158" s="14" t="s">
        <v>82</v>
      </c>
      <c r="BK158" s="198">
        <f>ROUND(P158*H158,2)</f>
        <v>0</v>
      </c>
      <c r="BL158" s="14" t="s">
        <v>154</v>
      </c>
      <c r="BM158" s="197" t="s">
        <v>350</v>
      </c>
    </row>
    <row r="159" s="2" customFormat="1" ht="24.15" customHeight="1">
      <c r="A159" s="35"/>
      <c r="B159" s="36"/>
      <c r="C159" s="185" t="s">
        <v>351</v>
      </c>
      <c r="D159" s="185" t="s">
        <v>149</v>
      </c>
      <c r="E159" s="186" t="s">
        <v>352</v>
      </c>
      <c r="F159" s="187" t="s">
        <v>353</v>
      </c>
      <c r="G159" s="188" t="s">
        <v>196</v>
      </c>
      <c r="H159" s="189">
        <v>29.695</v>
      </c>
      <c r="I159" s="190"/>
      <c r="J159" s="190"/>
      <c r="K159" s="191">
        <f>ROUND(P159*H159,2)</f>
        <v>0</v>
      </c>
      <c r="L159" s="187" t="s">
        <v>161</v>
      </c>
      <c r="M159" s="41"/>
      <c r="N159" s="192" t="s">
        <v>20</v>
      </c>
      <c r="O159" s="193" t="s">
        <v>44</v>
      </c>
      <c r="P159" s="194">
        <f>I159+J159</f>
        <v>0</v>
      </c>
      <c r="Q159" s="194">
        <f>ROUND(I159*H159,2)</f>
        <v>0</v>
      </c>
      <c r="R159" s="194">
        <f>ROUND(J159*H159,2)</f>
        <v>0</v>
      </c>
      <c r="S159" s="81"/>
      <c r="T159" s="195">
        <f>S159*H159</f>
        <v>0</v>
      </c>
      <c r="U159" s="195">
        <v>0</v>
      </c>
      <c r="V159" s="195">
        <f>U159*H159</f>
        <v>0</v>
      </c>
      <c r="W159" s="195">
        <v>0</v>
      </c>
      <c r="X159" s="196">
        <f>W159*H159</f>
        <v>0</v>
      </c>
      <c r="Y159" s="35"/>
      <c r="Z159" s="35"/>
      <c r="AA159" s="35"/>
      <c r="AB159" s="35"/>
      <c r="AC159" s="35"/>
      <c r="AD159" s="35"/>
      <c r="AE159" s="35"/>
      <c r="AR159" s="197" t="s">
        <v>154</v>
      </c>
      <c r="AT159" s="197" t="s">
        <v>149</v>
      </c>
      <c r="AU159" s="197" t="s">
        <v>75</v>
      </c>
      <c r="AY159" s="14" t="s">
        <v>155</v>
      </c>
      <c r="BE159" s="198">
        <f>IF(O159="základní",K159,0)</f>
        <v>0</v>
      </c>
      <c r="BF159" s="198">
        <f>IF(O159="snížená",K159,0)</f>
        <v>0</v>
      </c>
      <c r="BG159" s="198">
        <f>IF(O159="zákl. přenesená",K159,0)</f>
        <v>0</v>
      </c>
      <c r="BH159" s="198">
        <f>IF(O159="sníž. přenesená",K159,0)</f>
        <v>0</v>
      </c>
      <c r="BI159" s="198">
        <f>IF(O159="nulová",K159,0)</f>
        <v>0</v>
      </c>
      <c r="BJ159" s="14" t="s">
        <v>82</v>
      </c>
      <c r="BK159" s="198">
        <f>ROUND(P159*H159,2)</f>
        <v>0</v>
      </c>
      <c r="BL159" s="14" t="s">
        <v>154</v>
      </c>
      <c r="BM159" s="197" t="s">
        <v>354</v>
      </c>
    </row>
    <row r="160" s="2" customFormat="1">
      <c r="A160" s="35"/>
      <c r="B160" s="36"/>
      <c r="C160" s="37"/>
      <c r="D160" s="199" t="s">
        <v>157</v>
      </c>
      <c r="E160" s="37"/>
      <c r="F160" s="200" t="s">
        <v>355</v>
      </c>
      <c r="G160" s="37"/>
      <c r="H160" s="37"/>
      <c r="I160" s="201"/>
      <c r="J160" s="201"/>
      <c r="K160" s="37"/>
      <c r="L160" s="37"/>
      <c r="M160" s="41"/>
      <c r="N160" s="237"/>
      <c r="O160" s="238"/>
      <c r="P160" s="239"/>
      <c r="Q160" s="239"/>
      <c r="R160" s="239"/>
      <c r="S160" s="239"/>
      <c r="T160" s="239"/>
      <c r="U160" s="239"/>
      <c r="V160" s="239"/>
      <c r="W160" s="239"/>
      <c r="X160" s="240"/>
      <c r="Y160" s="35"/>
      <c r="Z160" s="35"/>
      <c r="AA160" s="35"/>
      <c r="AB160" s="35"/>
      <c r="AC160" s="35"/>
      <c r="AD160" s="35"/>
      <c r="AE160" s="35"/>
      <c r="AT160" s="14" t="s">
        <v>157</v>
      </c>
      <c r="AU160" s="14" t="s">
        <v>75</v>
      </c>
    </row>
    <row r="161" s="2" customFormat="1" ht="6.96" customHeight="1">
      <c r="A161" s="35"/>
      <c r="B161" s="56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41"/>
      <c r="N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</row>
  </sheetData>
  <sheetProtection sheet="1" autoFilter="0" formatColumns="0" formatRows="0" objects="1" scenarios="1" spinCount="100000" saltValue="1uPNX4z5rbkTJubb741rnNehpBXPlO/RSOe+9y38J3FSxYdsNduDDzwyOC51I+UncalITrtno4xkVk8ruoxcpA==" hashValue="0ian9nzJKjLlCsKbbpgqZTEQSRBGvumDcmbkplaPqdeQMUvQZgIpLJOwnUpK4JNOnweT+mK5vo67aSysnzR2RA==" algorithmName="SHA-512" password="CC35"/>
  <autoFilter ref="C80:L160"/>
  <mergeCells count="9">
    <mergeCell ref="E7:H7"/>
    <mergeCell ref="E9:H9"/>
    <mergeCell ref="E18:H18"/>
    <mergeCell ref="E27:H27"/>
    <mergeCell ref="E50:H50"/>
    <mergeCell ref="E52:H52"/>
    <mergeCell ref="E71:H71"/>
    <mergeCell ref="E73:H73"/>
    <mergeCell ref="M2:Z2"/>
  </mergeCells>
  <hyperlinks>
    <hyperlink ref="F83" r:id="rId1" display="https://podminky.urs.cz/item/CS_URS_2021_02/184802111"/>
    <hyperlink ref="F85" r:id="rId2" display="https://podminky.urs.cz/item/CS_URS_2025_01/183403112"/>
    <hyperlink ref="F87" r:id="rId3" display="https://podminky.urs.cz/item/CS_URS_2025_01/183403151"/>
    <hyperlink ref="F89" r:id="rId4" display="https://podminky.urs.cz/item/CS_URS_2025_01/183403152"/>
    <hyperlink ref="F91" r:id="rId5" display="https://podminky.urs.cz/item/CS_URS_2025_01/181451121"/>
    <hyperlink ref="F95" r:id="rId6" display="https://podminky.urs.cz/item/CS_URS_2025_01/111151231"/>
    <hyperlink ref="F101" r:id="rId7" display="https://podminky.urs.cz/item/CS_URS_2025_01/185802113"/>
    <hyperlink ref="F106" r:id="rId8" display="https://podminky.urs.cz/item/CS_URS_2025_01/185802114"/>
    <hyperlink ref="F111" r:id="rId9" display="https://podminky.urs.cz/item/CS_URS_2025_01/183101113"/>
    <hyperlink ref="F114" r:id="rId10" display="https://podminky.urs.cz/item/CS_URS_2025_01/184102110"/>
    <hyperlink ref="F117" r:id="rId11" display="https://podminky.urs.cz/item/CS_URS_2025_01/184102111"/>
    <hyperlink ref="F130" r:id="rId12" display="https://podminky.urs.cz/item/CS_URS_2025_01/184215112"/>
    <hyperlink ref="F135" r:id="rId13" display="https://podminky.urs.cz/item/CS_URS_2025_01/184813121"/>
    <hyperlink ref="F137" r:id="rId14" display="https://podminky.urs.cz/item/CS_URS_2025_01/184813133"/>
    <hyperlink ref="F140" r:id="rId15" display="https://podminky.urs.cz/item/CS_URS_2025_01/184813134"/>
    <hyperlink ref="F143" r:id="rId16" display="https://podminky.urs.cz/item/CS_URS_2025_01/184911421"/>
    <hyperlink ref="F147" r:id="rId17" display="https://podminky.urs.cz/item/CS_URS_2025_01/185804312"/>
    <hyperlink ref="F150" r:id="rId18" display="https://podminky.urs.cz/item/CS_URS_2025_01/185851121"/>
    <hyperlink ref="F152" r:id="rId19" display="https://podminky.urs.cz/item/CS_URS_2025_01/185851129"/>
    <hyperlink ref="F156" r:id="rId20" display="https://podminky.urs.cz/item/CS_URS_2025_01/348952262"/>
    <hyperlink ref="F160" r:id="rId21" display="https://podminky.urs.cz/item/CS_URS_2025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7"/>
      <c r="AT3" s="14" t="s">
        <v>84</v>
      </c>
    </row>
    <row r="4" s="1" customFormat="1" ht="24.96" customHeight="1">
      <c r="B4" s="17"/>
      <c r="D4" s="139" t="s">
        <v>121</v>
      </c>
      <c r="M4" s="17"/>
      <c r="N4" s="140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41" t="s">
        <v>17</v>
      </c>
      <c r="M6" s="17"/>
    </row>
    <row r="7" s="1" customFormat="1" ht="16.5" customHeight="1">
      <c r="B7" s="17"/>
      <c r="E7" s="142" t="str">
        <f>'Rekapitulace stavby'!K6</f>
        <v xml:space="preserve">Výsadba LBC Žerotín, LBK10 a IP24 v  k.ú. Měnín</v>
      </c>
      <c r="F7" s="141"/>
      <c r="G7" s="141"/>
      <c r="H7" s="141"/>
      <c r="M7" s="17"/>
    </row>
    <row r="8" s="1" customFormat="1" ht="12" customHeight="1">
      <c r="B8" s="17"/>
      <c r="D8" s="141" t="s">
        <v>122</v>
      </c>
      <c r="M8" s="17"/>
    </row>
    <row r="9" s="2" customFormat="1" ht="16.5" customHeight="1">
      <c r="A9" s="35"/>
      <c r="B9" s="41"/>
      <c r="C9" s="35"/>
      <c r="D9" s="35"/>
      <c r="E9" s="142" t="s">
        <v>123</v>
      </c>
      <c r="F9" s="35"/>
      <c r="G9" s="35"/>
      <c r="H9" s="35"/>
      <c r="I9" s="35"/>
      <c r="J9" s="35"/>
      <c r="K9" s="35"/>
      <c r="L9" s="35"/>
      <c r="M9" s="14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1" t="s">
        <v>356</v>
      </c>
      <c r="E10" s="35"/>
      <c r="F10" s="35"/>
      <c r="G10" s="35"/>
      <c r="H10" s="35"/>
      <c r="I10" s="35"/>
      <c r="J10" s="35"/>
      <c r="K10" s="35"/>
      <c r="L10" s="35"/>
      <c r="M10" s="14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4" t="s">
        <v>357</v>
      </c>
      <c r="F11" s="35"/>
      <c r="G11" s="35"/>
      <c r="H11" s="35"/>
      <c r="I11" s="35"/>
      <c r="J11" s="35"/>
      <c r="K11" s="35"/>
      <c r="L11" s="35"/>
      <c r="M11" s="14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14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1" t="s">
        <v>19</v>
      </c>
      <c r="E13" s="35"/>
      <c r="F13" s="132" t="s">
        <v>20</v>
      </c>
      <c r="G13" s="35"/>
      <c r="H13" s="35"/>
      <c r="I13" s="141" t="s">
        <v>21</v>
      </c>
      <c r="J13" s="132" t="s">
        <v>20</v>
      </c>
      <c r="K13" s="35"/>
      <c r="L13" s="35"/>
      <c r="M13" s="14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1" t="s">
        <v>22</v>
      </c>
      <c r="E14" s="35"/>
      <c r="F14" s="132" t="s">
        <v>23</v>
      </c>
      <c r="G14" s="35"/>
      <c r="H14" s="35"/>
      <c r="I14" s="141" t="s">
        <v>24</v>
      </c>
      <c r="J14" s="145" t="str">
        <f>'Rekapitulace stavby'!AN8</f>
        <v>8. 7. 2025</v>
      </c>
      <c r="K14" s="35"/>
      <c r="L14" s="35"/>
      <c r="M14" s="14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14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1" t="s">
        <v>26</v>
      </c>
      <c r="E16" s="35"/>
      <c r="F16" s="35"/>
      <c r="G16" s="35"/>
      <c r="H16" s="35"/>
      <c r="I16" s="141" t="s">
        <v>27</v>
      </c>
      <c r="J16" s="132" t="s">
        <v>28</v>
      </c>
      <c r="K16" s="35"/>
      <c r="L16" s="35"/>
      <c r="M16" s="14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2" t="s">
        <v>29</v>
      </c>
      <c r="F17" s="35"/>
      <c r="G17" s="35"/>
      <c r="H17" s="35"/>
      <c r="I17" s="141" t="s">
        <v>30</v>
      </c>
      <c r="J17" s="132" t="s">
        <v>20</v>
      </c>
      <c r="K17" s="35"/>
      <c r="L17" s="35"/>
      <c r="M17" s="14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14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1" t="s">
        <v>31</v>
      </c>
      <c r="E19" s="35"/>
      <c r="F19" s="35"/>
      <c r="G19" s="35"/>
      <c r="H19" s="35"/>
      <c r="I19" s="141" t="s">
        <v>27</v>
      </c>
      <c r="J19" s="30" t="str">
        <f>'Rekapitulace stavby'!AN13</f>
        <v>Vyplň údaj</v>
      </c>
      <c r="K19" s="35"/>
      <c r="L19" s="35"/>
      <c r="M19" s="14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2"/>
      <c r="G20" s="132"/>
      <c r="H20" s="132"/>
      <c r="I20" s="141" t="s">
        <v>30</v>
      </c>
      <c r="J20" s="30" t="str">
        <f>'Rekapitulace stavby'!AN14</f>
        <v>Vyplň údaj</v>
      </c>
      <c r="K20" s="35"/>
      <c r="L20" s="35"/>
      <c r="M20" s="14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14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1" t="s">
        <v>33</v>
      </c>
      <c r="E22" s="35"/>
      <c r="F22" s="35"/>
      <c r="G22" s="35"/>
      <c r="H22" s="35"/>
      <c r="I22" s="141" t="s">
        <v>27</v>
      </c>
      <c r="J22" s="132" t="s">
        <v>34</v>
      </c>
      <c r="K22" s="35"/>
      <c r="L22" s="35"/>
      <c r="M22" s="14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2" t="s">
        <v>35</v>
      </c>
      <c r="F23" s="35"/>
      <c r="G23" s="35"/>
      <c r="H23" s="35"/>
      <c r="I23" s="141" t="s">
        <v>30</v>
      </c>
      <c r="J23" s="132" t="s">
        <v>20</v>
      </c>
      <c r="K23" s="35"/>
      <c r="L23" s="35"/>
      <c r="M23" s="14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14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1" t="s">
        <v>36</v>
      </c>
      <c r="E25" s="35"/>
      <c r="F25" s="35"/>
      <c r="G25" s="35"/>
      <c r="H25" s="35"/>
      <c r="I25" s="141" t="s">
        <v>27</v>
      </c>
      <c r="J25" s="132" t="s">
        <v>34</v>
      </c>
      <c r="K25" s="35"/>
      <c r="L25" s="35"/>
      <c r="M25" s="14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2" t="s">
        <v>35</v>
      </c>
      <c r="F26" s="35"/>
      <c r="G26" s="35"/>
      <c r="H26" s="35"/>
      <c r="I26" s="141" t="s">
        <v>30</v>
      </c>
      <c r="J26" s="132" t="s">
        <v>20</v>
      </c>
      <c r="K26" s="35"/>
      <c r="L26" s="35"/>
      <c r="M26" s="14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14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1" t="s">
        <v>37</v>
      </c>
      <c r="E28" s="35"/>
      <c r="F28" s="35"/>
      <c r="G28" s="35"/>
      <c r="H28" s="35"/>
      <c r="I28" s="35"/>
      <c r="J28" s="35"/>
      <c r="K28" s="35"/>
      <c r="L28" s="35"/>
      <c r="M28" s="14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6"/>
      <c r="B29" s="147"/>
      <c r="C29" s="146"/>
      <c r="D29" s="146"/>
      <c r="E29" s="148" t="s">
        <v>20</v>
      </c>
      <c r="F29" s="148"/>
      <c r="G29" s="148"/>
      <c r="H29" s="148"/>
      <c r="I29" s="146"/>
      <c r="J29" s="146"/>
      <c r="K29" s="146"/>
      <c r="L29" s="146"/>
      <c r="M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14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0"/>
      <c r="E31" s="150"/>
      <c r="F31" s="150"/>
      <c r="G31" s="150"/>
      <c r="H31" s="150"/>
      <c r="I31" s="150"/>
      <c r="J31" s="150"/>
      <c r="K31" s="150"/>
      <c r="L31" s="150"/>
      <c r="M31" s="14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>
      <c r="A32" s="35"/>
      <c r="B32" s="41"/>
      <c r="C32" s="35"/>
      <c r="D32" s="35"/>
      <c r="E32" s="141" t="s">
        <v>124</v>
      </c>
      <c r="F32" s="35"/>
      <c r="G32" s="35"/>
      <c r="H32" s="35"/>
      <c r="I32" s="35"/>
      <c r="J32" s="35"/>
      <c r="K32" s="151">
        <f>I65</f>
        <v>0</v>
      </c>
      <c r="L32" s="35"/>
      <c r="M32" s="14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>
      <c r="A33" s="35"/>
      <c r="B33" s="41"/>
      <c r="C33" s="35"/>
      <c r="D33" s="35"/>
      <c r="E33" s="141" t="s">
        <v>125</v>
      </c>
      <c r="F33" s="35"/>
      <c r="G33" s="35"/>
      <c r="H33" s="35"/>
      <c r="I33" s="35"/>
      <c r="J33" s="35"/>
      <c r="K33" s="151">
        <f>J65</f>
        <v>0</v>
      </c>
      <c r="L33" s="35"/>
      <c r="M33" s="14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2" t="s">
        <v>39</v>
      </c>
      <c r="E34" s="35"/>
      <c r="F34" s="35"/>
      <c r="G34" s="35"/>
      <c r="H34" s="35"/>
      <c r="I34" s="35"/>
      <c r="J34" s="35"/>
      <c r="K34" s="153">
        <f>ROUND(K87, 2)</f>
        <v>0</v>
      </c>
      <c r="L34" s="35"/>
      <c r="M34" s="14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0"/>
      <c r="E35" s="150"/>
      <c r="F35" s="150"/>
      <c r="G35" s="150"/>
      <c r="H35" s="150"/>
      <c r="I35" s="150"/>
      <c r="J35" s="150"/>
      <c r="K35" s="150"/>
      <c r="L35" s="150"/>
      <c r="M35" s="14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54" t="s">
        <v>41</v>
      </c>
      <c r="G36" s="35"/>
      <c r="H36" s="35"/>
      <c r="I36" s="154" t="s">
        <v>40</v>
      </c>
      <c r="J36" s="35"/>
      <c r="K36" s="154" t="s">
        <v>42</v>
      </c>
      <c r="L36" s="35"/>
      <c r="M36" s="14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5" t="s">
        <v>43</v>
      </c>
      <c r="E37" s="141" t="s">
        <v>44</v>
      </c>
      <c r="F37" s="151">
        <f>ROUND((SUM(BE87:BE104)),  2)</f>
        <v>0</v>
      </c>
      <c r="G37" s="35"/>
      <c r="H37" s="35"/>
      <c r="I37" s="156">
        <v>0.20999999999999999</v>
      </c>
      <c r="J37" s="35"/>
      <c r="K37" s="151">
        <f>ROUND(((SUM(BE87:BE104))*I37),  2)</f>
        <v>0</v>
      </c>
      <c r="L37" s="35"/>
      <c r="M37" s="14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1" t="s">
        <v>45</v>
      </c>
      <c r="F38" s="151">
        <f>ROUND((SUM(BF87:BF104)),  2)</f>
        <v>0</v>
      </c>
      <c r="G38" s="35"/>
      <c r="H38" s="35"/>
      <c r="I38" s="156">
        <v>0.14999999999999999</v>
      </c>
      <c r="J38" s="35"/>
      <c r="K38" s="151">
        <f>ROUND(((SUM(BF87:BF104))*I38),  2)</f>
        <v>0</v>
      </c>
      <c r="L38" s="35"/>
      <c r="M38" s="14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1" t="s">
        <v>46</v>
      </c>
      <c r="F39" s="151">
        <f>ROUND((SUM(BG87:BG104)),  2)</f>
        <v>0</v>
      </c>
      <c r="G39" s="35"/>
      <c r="H39" s="35"/>
      <c r="I39" s="156">
        <v>0.20999999999999999</v>
      </c>
      <c r="J39" s="35"/>
      <c r="K39" s="151">
        <f>0</f>
        <v>0</v>
      </c>
      <c r="L39" s="35"/>
      <c r="M39" s="14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1" t="s">
        <v>47</v>
      </c>
      <c r="F40" s="151">
        <f>ROUND((SUM(BH87:BH104)),  2)</f>
        <v>0</v>
      </c>
      <c r="G40" s="35"/>
      <c r="H40" s="35"/>
      <c r="I40" s="156">
        <v>0.14999999999999999</v>
      </c>
      <c r="J40" s="35"/>
      <c r="K40" s="151">
        <f>0</f>
        <v>0</v>
      </c>
      <c r="L40" s="35"/>
      <c r="M40" s="14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1" t="s">
        <v>48</v>
      </c>
      <c r="F41" s="151">
        <f>ROUND((SUM(BI87:BI104)),  2)</f>
        <v>0</v>
      </c>
      <c r="G41" s="35"/>
      <c r="H41" s="35"/>
      <c r="I41" s="156">
        <v>0</v>
      </c>
      <c r="J41" s="35"/>
      <c r="K41" s="151">
        <f>0</f>
        <v>0</v>
      </c>
      <c r="L41" s="35"/>
      <c r="M41" s="14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14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59"/>
      <c r="J43" s="159"/>
      <c r="K43" s="162">
        <f>SUM(K34:K41)</f>
        <v>0</v>
      </c>
      <c r="L43" s="163"/>
      <c r="M43" s="143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4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hidden="1" s="2" customFormat="1" ht="6.96" customHeight="1">
      <c r="A48" s="35"/>
      <c r="B48" s="166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4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24.96" customHeight="1">
      <c r="A49" s="35"/>
      <c r="B49" s="36"/>
      <c r="C49" s="20" t="s">
        <v>126</v>
      </c>
      <c r="D49" s="37"/>
      <c r="E49" s="37"/>
      <c r="F49" s="37"/>
      <c r="G49" s="37"/>
      <c r="H49" s="37"/>
      <c r="I49" s="37"/>
      <c r="J49" s="37"/>
      <c r="K49" s="37"/>
      <c r="L49" s="37"/>
      <c r="M49" s="14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6.96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14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12" customHeight="1">
      <c r="A51" s="35"/>
      <c r="B51" s="36"/>
      <c r="C51" s="29" t="s">
        <v>17</v>
      </c>
      <c r="D51" s="37"/>
      <c r="E51" s="37"/>
      <c r="F51" s="37"/>
      <c r="G51" s="37"/>
      <c r="H51" s="37"/>
      <c r="I51" s="37"/>
      <c r="J51" s="37"/>
      <c r="K51" s="37"/>
      <c r="L51" s="37"/>
      <c r="M51" s="14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6.5" customHeight="1">
      <c r="A52" s="35"/>
      <c r="B52" s="36"/>
      <c r="C52" s="37"/>
      <c r="D52" s="37"/>
      <c r="E52" s="168" t="str">
        <f>E7</f>
        <v xml:space="preserve">Výsadba LBC Žerotín, LBK10 a IP24 v  k.ú. Měnín</v>
      </c>
      <c r="F52" s="29"/>
      <c r="G52" s="29"/>
      <c r="H52" s="29"/>
      <c r="I52" s="37"/>
      <c r="J52" s="37"/>
      <c r="K52" s="37"/>
      <c r="L52" s="37"/>
      <c r="M52" s="14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1" customFormat="1" ht="12" customHeight="1">
      <c r="B53" s="18"/>
      <c r="C53" s="29" t="s">
        <v>122</v>
      </c>
      <c r="D53" s="19"/>
      <c r="E53" s="19"/>
      <c r="F53" s="19"/>
      <c r="G53" s="19"/>
      <c r="H53" s="19"/>
      <c r="I53" s="19"/>
      <c r="J53" s="19"/>
      <c r="K53" s="19"/>
      <c r="L53" s="19"/>
      <c r="M53" s="17"/>
    </row>
    <row r="54" hidden="1" s="2" customFormat="1" ht="16.5" customHeight="1">
      <c r="A54" s="35"/>
      <c r="B54" s="36"/>
      <c r="C54" s="37"/>
      <c r="D54" s="37"/>
      <c r="E54" s="168" t="s">
        <v>123</v>
      </c>
      <c r="F54" s="37"/>
      <c r="G54" s="37"/>
      <c r="H54" s="37"/>
      <c r="I54" s="37"/>
      <c r="J54" s="37"/>
      <c r="K54" s="37"/>
      <c r="L54" s="37"/>
      <c r="M54" s="14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2" customHeight="1">
      <c r="A55" s="35"/>
      <c r="B55" s="36"/>
      <c r="C55" s="29" t="s">
        <v>356</v>
      </c>
      <c r="D55" s="37"/>
      <c r="E55" s="37"/>
      <c r="F55" s="37"/>
      <c r="G55" s="37"/>
      <c r="H55" s="37"/>
      <c r="I55" s="37"/>
      <c r="J55" s="37"/>
      <c r="K55" s="37"/>
      <c r="L55" s="37"/>
      <c r="M55" s="14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6.5" customHeight="1">
      <c r="A56" s="35"/>
      <c r="B56" s="36"/>
      <c r="C56" s="37"/>
      <c r="D56" s="37"/>
      <c r="E56" s="66" t="str">
        <f>E11</f>
        <v>SO-011 - 1. rok pěstební péče</v>
      </c>
      <c r="F56" s="37"/>
      <c r="G56" s="37"/>
      <c r="H56" s="37"/>
      <c r="I56" s="37"/>
      <c r="J56" s="37"/>
      <c r="K56" s="37"/>
      <c r="L56" s="37"/>
      <c r="M56" s="14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14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2" customHeight="1">
      <c r="A58" s="35"/>
      <c r="B58" s="36"/>
      <c r="C58" s="29" t="s">
        <v>22</v>
      </c>
      <c r="D58" s="37"/>
      <c r="E58" s="37"/>
      <c r="F58" s="24" t="str">
        <f>F14</f>
        <v>k.ú. Měnín</v>
      </c>
      <c r="G58" s="37"/>
      <c r="H58" s="37"/>
      <c r="I58" s="29" t="s">
        <v>24</v>
      </c>
      <c r="J58" s="69" t="str">
        <f>IF(J14="","",J14)</f>
        <v>8. 7. 2025</v>
      </c>
      <c r="K58" s="37"/>
      <c r="L58" s="37"/>
      <c r="M58" s="14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6.96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14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25.65" customHeight="1">
      <c r="A60" s="35"/>
      <c r="B60" s="36"/>
      <c r="C60" s="29" t="s">
        <v>26</v>
      </c>
      <c r="D60" s="37"/>
      <c r="E60" s="37"/>
      <c r="F60" s="24" t="str">
        <f>E17</f>
        <v>ČR-Státní pozemkový úřad</v>
      </c>
      <c r="G60" s="37"/>
      <c r="H60" s="37"/>
      <c r="I60" s="29" t="s">
        <v>33</v>
      </c>
      <c r="J60" s="33" t="str">
        <f>E23</f>
        <v>Agroprojekt PSO s.r.o.</v>
      </c>
      <c r="K60" s="37"/>
      <c r="L60" s="37"/>
      <c r="M60" s="143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5.65" customHeight="1">
      <c r="A61" s="35"/>
      <c r="B61" s="36"/>
      <c r="C61" s="29" t="s">
        <v>31</v>
      </c>
      <c r="D61" s="37"/>
      <c r="E61" s="37"/>
      <c r="F61" s="24" t="str">
        <f>IF(E20="","",E20)</f>
        <v>Vyplň údaj</v>
      </c>
      <c r="G61" s="37"/>
      <c r="H61" s="37"/>
      <c r="I61" s="29" t="s">
        <v>36</v>
      </c>
      <c r="J61" s="33" t="str">
        <f>E26</f>
        <v>Agroprojekt PSO s.r.o.</v>
      </c>
      <c r="K61" s="37"/>
      <c r="L61" s="37"/>
      <c r="M61" s="14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14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9.28" customHeight="1">
      <c r="A63" s="35"/>
      <c r="B63" s="36"/>
      <c r="C63" s="169" t="s">
        <v>127</v>
      </c>
      <c r="D63" s="170"/>
      <c r="E63" s="170"/>
      <c r="F63" s="170"/>
      <c r="G63" s="170"/>
      <c r="H63" s="170"/>
      <c r="I63" s="171" t="s">
        <v>128</v>
      </c>
      <c r="J63" s="171" t="s">
        <v>129</v>
      </c>
      <c r="K63" s="171" t="s">
        <v>130</v>
      </c>
      <c r="L63" s="170"/>
      <c r="M63" s="143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 s="2" customFormat="1" ht="10.32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143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 s="2" customFormat="1" ht="22.8" customHeight="1">
      <c r="A65" s="35"/>
      <c r="B65" s="36"/>
      <c r="C65" s="172" t="s">
        <v>73</v>
      </c>
      <c r="D65" s="37"/>
      <c r="E65" s="37"/>
      <c r="F65" s="37"/>
      <c r="G65" s="37"/>
      <c r="H65" s="37"/>
      <c r="I65" s="99">
        <f>Q87</f>
        <v>0</v>
      </c>
      <c r="J65" s="99">
        <f>R87</f>
        <v>0</v>
      </c>
      <c r="K65" s="99">
        <f>K87</f>
        <v>0</v>
      </c>
      <c r="L65" s="37"/>
      <c r="M65" s="14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U65" s="14" t="s">
        <v>131</v>
      </c>
    </row>
    <row r="66" hidden="1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143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143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/>
    <row r="69" hidden="1"/>
    <row r="70" hidden="1"/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143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132</v>
      </c>
      <c r="D72" s="37"/>
      <c r="E72" s="37"/>
      <c r="F72" s="37"/>
      <c r="G72" s="37"/>
      <c r="H72" s="37"/>
      <c r="I72" s="37"/>
      <c r="J72" s="37"/>
      <c r="K72" s="37"/>
      <c r="L72" s="37"/>
      <c r="M72" s="143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14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17</v>
      </c>
      <c r="D74" s="37"/>
      <c r="E74" s="37"/>
      <c r="F74" s="37"/>
      <c r="G74" s="37"/>
      <c r="H74" s="37"/>
      <c r="I74" s="37"/>
      <c r="J74" s="37"/>
      <c r="K74" s="37"/>
      <c r="L74" s="37"/>
      <c r="M74" s="14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168" t="str">
        <f>E7</f>
        <v xml:space="preserve">Výsadba LBC Žerotín, LBK10 a IP24 v  k.ú. Měnín</v>
      </c>
      <c r="F75" s="29"/>
      <c r="G75" s="29"/>
      <c r="H75" s="29"/>
      <c r="I75" s="37"/>
      <c r="J75" s="37"/>
      <c r="K75" s="37"/>
      <c r="L75" s="37"/>
      <c r="M75" s="14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1" customFormat="1" ht="12" customHeight="1">
      <c r="B76" s="18"/>
      <c r="C76" s="29" t="s">
        <v>122</v>
      </c>
      <c r="D76" s="19"/>
      <c r="E76" s="19"/>
      <c r="F76" s="19"/>
      <c r="G76" s="19"/>
      <c r="H76" s="19"/>
      <c r="I76" s="19"/>
      <c r="J76" s="19"/>
      <c r="K76" s="19"/>
      <c r="L76" s="19"/>
      <c r="M76" s="17"/>
    </row>
    <row r="77" s="2" customFormat="1" ht="16.5" customHeight="1">
      <c r="A77" s="35"/>
      <c r="B77" s="36"/>
      <c r="C77" s="37"/>
      <c r="D77" s="37"/>
      <c r="E77" s="168" t="s">
        <v>123</v>
      </c>
      <c r="F77" s="37"/>
      <c r="G77" s="37"/>
      <c r="H77" s="37"/>
      <c r="I77" s="37"/>
      <c r="J77" s="37"/>
      <c r="K77" s="37"/>
      <c r="L77" s="37"/>
      <c r="M77" s="14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356</v>
      </c>
      <c r="D78" s="37"/>
      <c r="E78" s="37"/>
      <c r="F78" s="37"/>
      <c r="G78" s="37"/>
      <c r="H78" s="37"/>
      <c r="I78" s="37"/>
      <c r="J78" s="37"/>
      <c r="K78" s="37"/>
      <c r="L78" s="37"/>
      <c r="M78" s="14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6.5" customHeight="1">
      <c r="A79" s="35"/>
      <c r="B79" s="36"/>
      <c r="C79" s="37"/>
      <c r="D79" s="37"/>
      <c r="E79" s="66" t="str">
        <f>E11</f>
        <v>SO-011 - 1. rok pěstební péče</v>
      </c>
      <c r="F79" s="37"/>
      <c r="G79" s="37"/>
      <c r="H79" s="37"/>
      <c r="I79" s="37"/>
      <c r="J79" s="37"/>
      <c r="K79" s="37"/>
      <c r="L79" s="37"/>
      <c r="M79" s="14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143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2" customHeight="1">
      <c r="A81" s="35"/>
      <c r="B81" s="36"/>
      <c r="C81" s="29" t="s">
        <v>22</v>
      </c>
      <c r="D81" s="37"/>
      <c r="E81" s="37"/>
      <c r="F81" s="24" t="str">
        <f>F14</f>
        <v>k.ú. Měnín</v>
      </c>
      <c r="G81" s="37"/>
      <c r="H81" s="37"/>
      <c r="I81" s="29" t="s">
        <v>24</v>
      </c>
      <c r="J81" s="69" t="str">
        <f>IF(J14="","",J14)</f>
        <v>8. 7. 2025</v>
      </c>
      <c r="K81" s="37"/>
      <c r="L81" s="37"/>
      <c r="M81" s="14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6.96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14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25.65" customHeight="1">
      <c r="A83" s="35"/>
      <c r="B83" s="36"/>
      <c r="C83" s="29" t="s">
        <v>26</v>
      </c>
      <c r="D83" s="37"/>
      <c r="E83" s="37"/>
      <c r="F83" s="24" t="str">
        <f>E17</f>
        <v>ČR-Státní pozemkový úřad</v>
      </c>
      <c r="G83" s="37"/>
      <c r="H83" s="37"/>
      <c r="I83" s="29" t="s">
        <v>33</v>
      </c>
      <c r="J83" s="33" t="str">
        <f>E23</f>
        <v>Agroprojekt PSO s.r.o.</v>
      </c>
      <c r="K83" s="37"/>
      <c r="L83" s="37"/>
      <c r="M83" s="14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25.65" customHeight="1">
      <c r="A84" s="35"/>
      <c r="B84" s="36"/>
      <c r="C84" s="29" t="s">
        <v>31</v>
      </c>
      <c r="D84" s="37"/>
      <c r="E84" s="37"/>
      <c r="F84" s="24" t="str">
        <f>IF(E20="","",E20)</f>
        <v>Vyplň údaj</v>
      </c>
      <c r="G84" s="37"/>
      <c r="H84" s="37"/>
      <c r="I84" s="29" t="s">
        <v>36</v>
      </c>
      <c r="J84" s="33" t="str">
        <f>E26</f>
        <v>Agroprojekt PSO s.r.o.</v>
      </c>
      <c r="K84" s="37"/>
      <c r="L84" s="37"/>
      <c r="M84" s="14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0.32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14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9" customFormat="1" ht="29.28" customHeight="1">
      <c r="A86" s="173"/>
      <c r="B86" s="174"/>
      <c r="C86" s="175" t="s">
        <v>133</v>
      </c>
      <c r="D86" s="176" t="s">
        <v>58</v>
      </c>
      <c r="E86" s="176" t="s">
        <v>54</v>
      </c>
      <c r="F86" s="176" t="s">
        <v>55</v>
      </c>
      <c r="G86" s="176" t="s">
        <v>134</v>
      </c>
      <c r="H86" s="176" t="s">
        <v>135</v>
      </c>
      <c r="I86" s="176" t="s">
        <v>136</v>
      </c>
      <c r="J86" s="176" t="s">
        <v>137</v>
      </c>
      <c r="K86" s="176" t="s">
        <v>130</v>
      </c>
      <c r="L86" s="177" t="s">
        <v>138</v>
      </c>
      <c r="M86" s="178"/>
      <c r="N86" s="89" t="s">
        <v>20</v>
      </c>
      <c r="O86" s="90" t="s">
        <v>43</v>
      </c>
      <c r="P86" s="90" t="s">
        <v>139</v>
      </c>
      <c r="Q86" s="90" t="s">
        <v>140</v>
      </c>
      <c r="R86" s="90" t="s">
        <v>141</v>
      </c>
      <c r="S86" s="90" t="s">
        <v>142</v>
      </c>
      <c r="T86" s="90" t="s">
        <v>143</v>
      </c>
      <c r="U86" s="90" t="s">
        <v>144</v>
      </c>
      <c r="V86" s="90" t="s">
        <v>145</v>
      </c>
      <c r="W86" s="90" t="s">
        <v>146</v>
      </c>
      <c r="X86" s="91" t="s">
        <v>147</v>
      </c>
      <c r="Y86" s="173"/>
      <c r="Z86" s="173"/>
      <c r="AA86" s="173"/>
      <c r="AB86" s="173"/>
      <c r="AC86" s="173"/>
      <c r="AD86" s="173"/>
      <c r="AE86" s="173"/>
    </row>
    <row r="87" s="2" customFormat="1" ht="22.8" customHeight="1">
      <c r="A87" s="35"/>
      <c r="B87" s="36"/>
      <c r="C87" s="96" t="s">
        <v>148</v>
      </c>
      <c r="D87" s="37"/>
      <c r="E87" s="37"/>
      <c r="F87" s="37"/>
      <c r="G87" s="37"/>
      <c r="H87" s="37"/>
      <c r="I87" s="37"/>
      <c r="J87" s="37"/>
      <c r="K87" s="179">
        <f>BK87</f>
        <v>0</v>
      </c>
      <c r="L87" s="37"/>
      <c r="M87" s="41"/>
      <c r="N87" s="92"/>
      <c r="O87" s="180"/>
      <c r="P87" s="93"/>
      <c r="Q87" s="181">
        <f>SUM(Q88:Q104)</f>
        <v>0</v>
      </c>
      <c r="R87" s="181">
        <f>SUM(R88:R104)</f>
        <v>0</v>
      </c>
      <c r="S87" s="93"/>
      <c r="T87" s="182">
        <f>SUM(T88:T104)</f>
        <v>0</v>
      </c>
      <c r="U87" s="93"/>
      <c r="V87" s="182">
        <f>SUM(V88:V104)</f>
        <v>0.0062000000000000006</v>
      </c>
      <c r="W87" s="93"/>
      <c r="X87" s="183">
        <f>SUM(X88:X104)</f>
        <v>0</v>
      </c>
      <c r="Y87" s="35"/>
      <c r="Z87" s="35"/>
      <c r="AA87" s="35"/>
      <c r="AB87" s="35"/>
      <c r="AC87" s="35"/>
      <c r="AD87" s="35"/>
      <c r="AE87" s="35"/>
      <c r="AT87" s="14" t="s">
        <v>74</v>
      </c>
      <c r="AU87" s="14" t="s">
        <v>131</v>
      </c>
      <c r="BK87" s="184">
        <f>SUM(BK88:BK104)</f>
        <v>0</v>
      </c>
    </row>
    <row r="88" s="2" customFormat="1" ht="24.15" customHeight="1">
      <c r="A88" s="35"/>
      <c r="B88" s="36"/>
      <c r="C88" s="185" t="s">
        <v>82</v>
      </c>
      <c r="D88" s="185" t="s">
        <v>149</v>
      </c>
      <c r="E88" s="186" t="s">
        <v>358</v>
      </c>
      <c r="F88" s="187" t="s">
        <v>359</v>
      </c>
      <c r="G88" s="188" t="s">
        <v>360</v>
      </c>
      <c r="H88" s="189">
        <v>2.9249999999999998</v>
      </c>
      <c r="I88" s="190"/>
      <c r="J88" s="190"/>
      <c r="K88" s="191">
        <f>ROUND(P88*H88,2)</f>
        <v>0</v>
      </c>
      <c r="L88" s="187" t="s">
        <v>161</v>
      </c>
      <c r="M88" s="41"/>
      <c r="N88" s="192" t="s">
        <v>20</v>
      </c>
      <c r="O88" s="193" t="s">
        <v>44</v>
      </c>
      <c r="P88" s="194">
        <f>I88+J88</f>
        <v>0</v>
      </c>
      <c r="Q88" s="194">
        <f>ROUND(I88*H88,2)</f>
        <v>0</v>
      </c>
      <c r="R88" s="194">
        <f>ROUND(J88*H88,2)</f>
        <v>0</v>
      </c>
      <c r="S88" s="81"/>
      <c r="T88" s="195">
        <f>S88*H88</f>
        <v>0</v>
      </c>
      <c r="U88" s="195">
        <v>0</v>
      </c>
      <c r="V88" s="195">
        <f>U88*H88</f>
        <v>0</v>
      </c>
      <c r="W88" s="195">
        <v>0</v>
      </c>
      <c r="X88" s="196">
        <f>W88*H88</f>
        <v>0</v>
      </c>
      <c r="Y88" s="35"/>
      <c r="Z88" s="35"/>
      <c r="AA88" s="35"/>
      <c r="AB88" s="35"/>
      <c r="AC88" s="35"/>
      <c r="AD88" s="35"/>
      <c r="AE88" s="35"/>
      <c r="AR88" s="197" t="s">
        <v>154</v>
      </c>
      <c r="AT88" s="197" t="s">
        <v>149</v>
      </c>
      <c r="AU88" s="197" t="s">
        <v>75</v>
      </c>
      <c r="AY88" s="14" t="s">
        <v>155</v>
      </c>
      <c r="BE88" s="198">
        <f>IF(O88="základní",K88,0)</f>
        <v>0</v>
      </c>
      <c r="BF88" s="198">
        <f>IF(O88="snížená",K88,0)</f>
        <v>0</v>
      </c>
      <c r="BG88" s="198">
        <f>IF(O88="zákl. přenesená",K88,0)</f>
        <v>0</v>
      </c>
      <c r="BH88" s="198">
        <f>IF(O88="sníž. přenesená",K88,0)</f>
        <v>0</v>
      </c>
      <c r="BI88" s="198">
        <f>IF(O88="nulová",K88,0)</f>
        <v>0</v>
      </c>
      <c r="BJ88" s="14" t="s">
        <v>82</v>
      </c>
      <c r="BK88" s="198">
        <f>ROUND(P88*H88,2)</f>
        <v>0</v>
      </c>
      <c r="BL88" s="14" t="s">
        <v>154</v>
      </c>
      <c r="BM88" s="197" t="s">
        <v>361</v>
      </c>
    </row>
    <row r="89" s="2" customFormat="1">
      <c r="A89" s="35"/>
      <c r="B89" s="36"/>
      <c r="C89" s="37"/>
      <c r="D89" s="199" t="s">
        <v>157</v>
      </c>
      <c r="E89" s="37"/>
      <c r="F89" s="200" t="s">
        <v>362</v>
      </c>
      <c r="G89" s="37"/>
      <c r="H89" s="37"/>
      <c r="I89" s="201"/>
      <c r="J89" s="201"/>
      <c r="K89" s="37"/>
      <c r="L89" s="37"/>
      <c r="M89" s="41"/>
      <c r="N89" s="202"/>
      <c r="O89" s="203"/>
      <c r="P89" s="81"/>
      <c r="Q89" s="81"/>
      <c r="R89" s="81"/>
      <c r="S89" s="81"/>
      <c r="T89" s="81"/>
      <c r="U89" s="81"/>
      <c r="V89" s="81"/>
      <c r="W89" s="81"/>
      <c r="X89" s="82"/>
      <c r="Y89" s="35"/>
      <c r="Z89" s="35"/>
      <c r="AA89" s="35"/>
      <c r="AB89" s="35"/>
      <c r="AC89" s="35"/>
      <c r="AD89" s="35"/>
      <c r="AE89" s="35"/>
      <c r="AT89" s="14" t="s">
        <v>157</v>
      </c>
      <c r="AU89" s="14" t="s">
        <v>75</v>
      </c>
    </row>
    <row r="90" s="10" customFormat="1">
      <c r="A90" s="10"/>
      <c r="B90" s="214"/>
      <c r="C90" s="215"/>
      <c r="D90" s="216" t="s">
        <v>185</v>
      </c>
      <c r="E90" s="217" t="s">
        <v>20</v>
      </c>
      <c r="F90" s="218" t="s">
        <v>363</v>
      </c>
      <c r="G90" s="215"/>
      <c r="H90" s="219">
        <v>2.9249999999999998</v>
      </c>
      <c r="I90" s="220"/>
      <c r="J90" s="220"/>
      <c r="K90" s="215"/>
      <c r="L90" s="215"/>
      <c r="M90" s="221"/>
      <c r="N90" s="222"/>
      <c r="O90" s="223"/>
      <c r="P90" s="223"/>
      <c r="Q90" s="223"/>
      <c r="R90" s="223"/>
      <c r="S90" s="223"/>
      <c r="T90" s="223"/>
      <c r="U90" s="223"/>
      <c r="V90" s="223"/>
      <c r="W90" s="223"/>
      <c r="X90" s="224"/>
      <c r="Y90" s="10"/>
      <c r="Z90" s="10"/>
      <c r="AA90" s="10"/>
      <c r="AB90" s="10"/>
      <c r="AC90" s="10"/>
      <c r="AD90" s="10"/>
      <c r="AE90" s="10"/>
      <c r="AT90" s="225" t="s">
        <v>185</v>
      </c>
      <c r="AU90" s="225" t="s">
        <v>75</v>
      </c>
      <c r="AV90" s="10" t="s">
        <v>84</v>
      </c>
      <c r="AW90" s="10" t="s">
        <v>5</v>
      </c>
      <c r="AX90" s="10" t="s">
        <v>82</v>
      </c>
      <c r="AY90" s="225" t="s">
        <v>155</v>
      </c>
    </row>
    <row r="91" s="2" customFormat="1" ht="24.15" customHeight="1">
      <c r="A91" s="35"/>
      <c r="B91" s="36"/>
      <c r="C91" s="185" t="s">
        <v>84</v>
      </c>
      <c r="D91" s="185" t="s">
        <v>149</v>
      </c>
      <c r="E91" s="186" t="s">
        <v>364</v>
      </c>
      <c r="F91" s="187" t="s">
        <v>365</v>
      </c>
      <c r="G91" s="188" t="s">
        <v>224</v>
      </c>
      <c r="H91" s="189">
        <v>310</v>
      </c>
      <c r="I91" s="190"/>
      <c r="J91" s="190"/>
      <c r="K91" s="191">
        <f>ROUND(P91*H91,2)</f>
        <v>0</v>
      </c>
      <c r="L91" s="187" t="s">
        <v>161</v>
      </c>
      <c r="M91" s="41"/>
      <c r="N91" s="192" t="s">
        <v>20</v>
      </c>
      <c r="O91" s="193" t="s">
        <v>44</v>
      </c>
      <c r="P91" s="194">
        <f>I91+J91</f>
        <v>0</v>
      </c>
      <c r="Q91" s="194">
        <f>ROUND(I91*H91,2)</f>
        <v>0</v>
      </c>
      <c r="R91" s="194">
        <f>ROUND(J91*H91,2)</f>
        <v>0</v>
      </c>
      <c r="S91" s="81"/>
      <c r="T91" s="195">
        <f>S91*H91</f>
        <v>0</v>
      </c>
      <c r="U91" s="195">
        <v>2.0000000000000002E-05</v>
      </c>
      <c r="V91" s="195">
        <f>U91*H91</f>
        <v>0.0062000000000000006</v>
      </c>
      <c r="W91" s="195">
        <v>0</v>
      </c>
      <c r="X91" s="196">
        <f>W91*H91</f>
        <v>0</v>
      </c>
      <c r="Y91" s="35"/>
      <c r="Z91" s="35"/>
      <c r="AA91" s="35"/>
      <c r="AB91" s="35"/>
      <c r="AC91" s="35"/>
      <c r="AD91" s="35"/>
      <c r="AE91" s="35"/>
      <c r="AR91" s="197" t="s">
        <v>154</v>
      </c>
      <c r="AT91" s="197" t="s">
        <v>149</v>
      </c>
      <c r="AU91" s="197" t="s">
        <v>75</v>
      </c>
      <c r="AY91" s="14" t="s">
        <v>155</v>
      </c>
      <c r="BE91" s="198">
        <f>IF(O91="základní",K91,0)</f>
        <v>0</v>
      </c>
      <c r="BF91" s="198">
        <f>IF(O91="snížená",K91,0)</f>
        <v>0</v>
      </c>
      <c r="BG91" s="198">
        <f>IF(O91="zákl. přenesená",K91,0)</f>
        <v>0</v>
      </c>
      <c r="BH91" s="198">
        <f>IF(O91="sníž. přenesená",K91,0)</f>
        <v>0</v>
      </c>
      <c r="BI91" s="198">
        <f>IF(O91="nulová",K91,0)</f>
        <v>0</v>
      </c>
      <c r="BJ91" s="14" t="s">
        <v>82</v>
      </c>
      <c r="BK91" s="198">
        <f>ROUND(P91*H91,2)</f>
        <v>0</v>
      </c>
      <c r="BL91" s="14" t="s">
        <v>154</v>
      </c>
      <c r="BM91" s="197" t="s">
        <v>366</v>
      </c>
    </row>
    <row r="92" s="2" customFormat="1">
      <c r="A92" s="35"/>
      <c r="B92" s="36"/>
      <c r="C92" s="37"/>
      <c r="D92" s="199" t="s">
        <v>157</v>
      </c>
      <c r="E92" s="37"/>
      <c r="F92" s="200" t="s">
        <v>367</v>
      </c>
      <c r="G92" s="37"/>
      <c r="H92" s="37"/>
      <c r="I92" s="201"/>
      <c r="J92" s="201"/>
      <c r="K92" s="37"/>
      <c r="L92" s="37"/>
      <c r="M92" s="41"/>
      <c r="N92" s="202"/>
      <c r="O92" s="203"/>
      <c r="P92" s="81"/>
      <c r="Q92" s="81"/>
      <c r="R92" s="81"/>
      <c r="S92" s="81"/>
      <c r="T92" s="81"/>
      <c r="U92" s="81"/>
      <c r="V92" s="81"/>
      <c r="W92" s="81"/>
      <c r="X92" s="82"/>
      <c r="Y92" s="35"/>
      <c r="Z92" s="35"/>
      <c r="AA92" s="35"/>
      <c r="AB92" s="35"/>
      <c r="AC92" s="35"/>
      <c r="AD92" s="35"/>
      <c r="AE92" s="35"/>
      <c r="AT92" s="14" t="s">
        <v>157</v>
      </c>
      <c r="AU92" s="14" t="s">
        <v>75</v>
      </c>
    </row>
    <row r="93" s="10" customFormat="1">
      <c r="A93" s="10"/>
      <c r="B93" s="214"/>
      <c r="C93" s="215"/>
      <c r="D93" s="216" t="s">
        <v>185</v>
      </c>
      <c r="E93" s="217" t="s">
        <v>20</v>
      </c>
      <c r="F93" s="218" t="s">
        <v>368</v>
      </c>
      <c r="G93" s="215"/>
      <c r="H93" s="219">
        <v>310</v>
      </c>
      <c r="I93" s="220"/>
      <c r="J93" s="220"/>
      <c r="K93" s="215"/>
      <c r="L93" s="215"/>
      <c r="M93" s="221"/>
      <c r="N93" s="222"/>
      <c r="O93" s="223"/>
      <c r="P93" s="223"/>
      <c r="Q93" s="223"/>
      <c r="R93" s="223"/>
      <c r="S93" s="223"/>
      <c r="T93" s="223"/>
      <c r="U93" s="223"/>
      <c r="V93" s="223"/>
      <c r="W93" s="223"/>
      <c r="X93" s="224"/>
      <c r="Y93" s="10"/>
      <c r="Z93" s="10"/>
      <c r="AA93" s="10"/>
      <c r="AB93" s="10"/>
      <c r="AC93" s="10"/>
      <c r="AD93" s="10"/>
      <c r="AE93" s="10"/>
      <c r="AT93" s="225" t="s">
        <v>185</v>
      </c>
      <c r="AU93" s="225" t="s">
        <v>75</v>
      </c>
      <c r="AV93" s="10" t="s">
        <v>84</v>
      </c>
      <c r="AW93" s="10" t="s">
        <v>5</v>
      </c>
      <c r="AX93" s="10" t="s">
        <v>82</v>
      </c>
      <c r="AY93" s="225" t="s">
        <v>155</v>
      </c>
    </row>
    <row r="94" s="2" customFormat="1" ht="24.15" customHeight="1">
      <c r="A94" s="35"/>
      <c r="B94" s="36"/>
      <c r="C94" s="185" t="s">
        <v>164</v>
      </c>
      <c r="D94" s="185" t="s">
        <v>149</v>
      </c>
      <c r="E94" s="186" t="s">
        <v>369</v>
      </c>
      <c r="F94" s="187" t="s">
        <v>370</v>
      </c>
      <c r="G94" s="188" t="s">
        <v>224</v>
      </c>
      <c r="H94" s="189">
        <v>923</v>
      </c>
      <c r="I94" s="190"/>
      <c r="J94" s="190"/>
      <c r="K94" s="191">
        <f>ROUND(P94*H94,2)</f>
        <v>0</v>
      </c>
      <c r="L94" s="187" t="s">
        <v>161</v>
      </c>
      <c r="M94" s="41"/>
      <c r="N94" s="192" t="s">
        <v>20</v>
      </c>
      <c r="O94" s="193" t="s">
        <v>44</v>
      </c>
      <c r="P94" s="194">
        <f>I94+J94</f>
        <v>0</v>
      </c>
      <c r="Q94" s="194">
        <f>ROUND(I94*H94,2)</f>
        <v>0</v>
      </c>
      <c r="R94" s="194">
        <f>ROUND(J94*H94,2)</f>
        <v>0</v>
      </c>
      <c r="S94" s="81"/>
      <c r="T94" s="195">
        <f>S94*H94</f>
        <v>0</v>
      </c>
      <c r="U94" s="195">
        <v>0</v>
      </c>
      <c r="V94" s="195">
        <f>U94*H94</f>
        <v>0</v>
      </c>
      <c r="W94" s="195">
        <v>0</v>
      </c>
      <c r="X94" s="196">
        <f>W94*H94</f>
        <v>0</v>
      </c>
      <c r="Y94" s="35"/>
      <c r="Z94" s="35"/>
      <c r="AA94" s="35"/>
      <c r="AB94" s="35"/>
      <c r="AC94" s="35"/>
      <c r="AD94" s="35"/>
      <c r="AE94" s="35"/>
      <c r="AR94" s="197" t="s">
        <v>154</v>
      </c>
      <c r="AT94" s="197" t="s">
        <v>149</v>
      </c>
      <c r="AU94" s="197" t="s">
        <v>75</v>
      </c>
      <c r="AY94" s="14" t="s">
        <v>155</v>
      </c>
      <c r="BE94" s="198">
        <f>IF(O94="základní",K94,0)</f>
        <v>0</v>
      </c>
      <c r="BF94" s="198">
        <f>IF(O94="snížená",K94,0)</f>
        <v>0</v>
      </c>
      <c r="BG94" s="198">
        <f>IF(O94="zákl. přenesená",K94,0)</f>
        <v>0</v>
      </c>
      <c r="BH94" s="198">
        <f>IF(O94="sníž. přenesená",K94,0)</f>
        <v>0</v>
      </c>
      <c r="BI94" s="198">
        <f>IF(O94="nulová",K94,0)</f>
        <v>0</v>
      </c>
      <c r="BJ94" s="14" t="s">
        <v>82</v>
      </c>
      <c r="BK94" s="198">
        <f>ROUND(P94*H94,2)</f>
        <v>0</v>
      </c>
      <c r="BL94" s="14" t="s">
        <v>154</v>
      </c>
      <c r="BM94" s="197" t="s">
        <v>371</v>
      </c>
    </row>
    <row r="95" s="2" customFormat="1">
      <c r="A95" s="35"/>
      <c r="B95" s="36"/>
      <c r="C95" s="37"/>
      <c r="D95" s="199" t="s">
        <v>157</v>
      </c>
      <c r="E95" s="37"/>
      <c r="F95" s="200" t="s">
        <v>372</v>
      </c>
      <c r="G95" s="37"/>
      <c r="H95" s="37"/>
      <c r="I95" s="201"/>
      <c r="J95" s="201"/>
      <c r="K95" s="37"/>
      <c r="L95" s="37"/>
      <c r="M95" s="41"/>
      <c r="N95" s="202"/>
      <c r="O95" s="203"/>
      <c r="P95" s="81"/>
      <c r="Q95" s="81"/>
      <c r="R95" s="81"/>
      <c r="S95" s="81"/>
      <c r="T95" s="81"/>
      <c r="U95" s="81"/>
      <c r="V95" s="81"/>
      <c r="W95" s="81"/>
      <c r="X95" s="82"/>
      <c r="Y95" s="35"/>
      <c r="Z95" s="35"/>
      <c r="AA95" s="35"/>
      <c r="AB95" s="35"/>
      <c r="AC95" s="35"/>
      <c r="AD95" s="35"/>
      <c r="AE95" s="35"/>
      <c r="AT95" s="14" t="s">
        <v>157</v>
      </c>
      <c r="AU95" s="14" t="s">
        <v>75</v>
      </c>
    </row>
    <row r="96" s="10" customFormat="1">
      <c r="A96" s="10"/>
      <c r="B96" s="214"/>
      <c r="C96" s="215"/>
      <c r="D96" s="216" t="s">
        <v>185</v>
      </c>
      <c r="E96" s="217" t="s">
        <v>20</v>
      </c>
      <c r="F96" s="218" t="s">
        <v>373</v>
      </c>
      <c r="G96" s="215"/>
      <c r="H96" s="219">
        <v>923</v>
      </c>
      <c r="I96" s="220"/>
      <c r="J96" s="220"/>
      <c r="K96" s="215"/>
      <c r="L96" s="215"/>
      <c r="M96" s="221"/>
      <c r="N96" s="222"/>
      <c r="O96" s="223"/>
      <c r="P96" s="223"/>
      <c r="Q96" s="223"/>
      <c r="R96" s="223"/>
      <c r="S96" s="223"/>
      <c r="T96" s="223"/>
      <c r="U96" s="223"/>
      <c r="V96" s="223"/>
      <c r="W96" s="223"/>
      <c r="X96" s="224"/>
      <c r="Y96" s="10"/>
      <c r="Z96" s="10"/>
      <c r="AA96" s="10"/>
      <c r="AB96" s="10"/>
      <c r="AC96" s="10"/>
      <c r="AD96" s="10"/>
      <c r="AE96" s="10"/>
      <c r="AT96" s="225" t="s">
        <v>185</v>
      </c>
      <c r="AU96" s="225" t="s">
        <v>75</v>
      </c>
      <c r="AV96" s="10" t="s">
        <v>84</v>
      </c>
      <c r="AW96" s="10" t="s">
        <v>5</v>
      </c>
      <c r="AX96" s="10" t="s">
        <v>82</v>
      </c>
      <c r="AY96" s="225" t="s">
        <v>155</v>
      </c>
    </row>
    <row r="97" s="2" customFormat="1">
      <c r="A97" s="35"/>
      <c r="B97" s="36"/>
      <c r="C97" s="185" t="s">
        <v>154</v>
      </c>
      <c r="D97" s="185" t="s">
        <v>149</v>
      </c>
      <c r="E97" s="186" t="s">
        <v>319</v>
      </c>
      <c r="F97" s="187" t="s">
        <v>320</v>
      </c>
      <c r="G97" s="188" t="s">
        <v>315</v>
      </c>
      <c r="H97" s="189">
        <v>77.150000000000006</v>
      </c>
      <c r="I97" s="190"/>
      <c r="J97" s="190"/>
      <c r="K97" s="191">
        <f>ROUND(P97*H97,2)</f>
        <v>0</v>
      </c>
      <c r="L97" s="187" t="s">
        <v>161</v>
      </c>
      <c r="M97" s="41"/>
      <c r="N97" s="192" t="s">
        <v>20</v>
      </c>
      <c r="O97" s="193" t="s">
        <v>44</v>
      </c>
      <c r="P97" s="194">
        <f>I97+J97</f>
        <v>0</v>
      </c>
      <c r="Q97" s="194">
        <f>ROUND(I97*H97,2)</f>
        <v>0</v>
      </c>
      <c r="R97" s="194">
        <f>ROUND(J97*H97,2)</f>
        <v>0</v>
      </c>
      <c r="S97" s="81"/>
      <c r="T97" s="195">
        <f>S97*H97</f>
        <v>0</v>
      </c>
      <c r="U97" s="195">
        <v>0</v>
      </c>
      <c r="V97" s="195">
        <f>U97*H97</f>
        <v>0</v>
      </c>
      <c r="W97" s="195">
        <v>0</v>
      </c>
      <c r="X97" s="196">
        <f>W97*H97</f>
        <v>0</v>
      </c>
      <c r="Y97" s="35"/>
      <c r="Z97" s="35"/>
      <c r="AA97" s="35"/>
      <c r="AB97" s="35"/>
      <c r="AC97" s="35"/>
      <c r="AD97" s="35"/>
      <c r="AE97" s="35"/>
      <c r="AR97" s="197" t="s">
        <v>154</v>
      </c>
      <c r="AT97" s="197" t="s">
        <v>149</v>
      </c>
      <c r="AU97" s="197" t="s">
        <v>75</v>
      </c>
      <c r="AY97" s="14" t="s">
        <v>155</v>
      </c>
      <c r="BE97" s="198">
        <f>IF(O97="základní",K97,0)</f>
        <v>0</v>
      </c>
      <c r="BF97" s="198">
        <f>IF(O97="snížená",K97,0)</f>
        <v>0</v>
      </c>
      <c r="BG97" s="198">
        <f>IF(O97="zákl. přenesená",K97,0)</f>
        <v>0</v>
      </c>
      <c r="BH97" s="198">
        <f>IF(O97="sníž. přenesená",K97,0)</f>
        <v>0</v>
      </c>
      <c r="BI97" s="198">
        <f>IF(O97="nulová",K97,0)</f>
        <v>0</v>
      </c>
      <c r="BJ97" s="14" t="s">
        <v>82</v>
      </c>
      <c r="BK97" s="198">
        <f>ROUND(P97*H97,2)</f>
        <v>0</v>
      </c>
      <c r="BL97" s="14" t="s">
        <v>154</v>
      </c>
      <c r="BM97" s="197" t="s">
        <v>374</v>
      </c>
    </row>
    <row r="98" s="2" customFormat="1">
      <c r="A98" s="35"/>
      <c r="B98" s="36"/>
      <c r="C98" s="37"/>
      <c r="D98" s="199" t="s">
        <v>157</v>
      </c>
      <c r="E98" s="37"/>
      <c r="F98" s="200" t="s">
        <v>322</v>
      </c>
      <c r="G98" s="37"/>
      <c r="H98" s="37"/>
      <c r="I98" s="201"/>
      <c r="J98" s="201"/>
      <c r="K98" s="37"/>
      <c r="L98" s="37"/>
      <c r="M98" s="41"/>
      <c r="N98" s="202"/>
      <c r="O98" s="203"/>
      <c r="P98" s="81"/>
      <c r="Q98" s="81"/>
      <c r="R98" s="81"/>
      <c r="S98" s="81"/>
      <c r="T98" s="81"/>
      <c r="U98" s="81"/>
      <c r="V98" s="81"/>
      <c r="W98" s="81"/>
      <c r="X98" s="82"/>
      <c r="Y98" s="35"/>
      <c r="Z98" s="35"/>
      <c r="AA98" s="35"/>
      <c r="AB98" s="35"/>
      <c r="AC98" s="35"/>
      <c r="AD98" s="35"/>
      <c r="AE98" s="35"/>
      <c r="AT98" s="14" t="s">
        <v>157</v>
      </c>
      <c r="AU98" s="14" t="s">
        <v>75</v>
      </c>
    </row>
    <row r="99" s="10" customFormat="1">
      <c r="A99" s="10"/>
      <c r="B99" s="214"/>
      <c r="C99" s="215"/>
      <c r="D99" s="216" t="s">
        <v>185</v>
      </c>
      <c r="E99" s="217" t="s">
        <v>20</v>
      </c>
      <c r="F99" s="218" t="s">
        <v>375</v>
      </c>
      <c r="G99" s="215"/>
      <c r="H99" s="219">
        <v>77.150000000000006</v>
      </c>
      <c r="I99" s="220"/>
      <c r="J99" s="220"/>
      <c r="K99" s="215"/>
      <c r="L99" s="215"/>
      <c r="M99" s="221"/>
      <c r="N99" s="222"/>
      <c r="O99" s="223"/>
      <c r="P99" s="223"/>
      <c r="Q99" s="223"/>
      <c r="R99" s="223"/>
      <c r="S99" s="223"/>
      <c r="T99" s="223"/>
      <c r="U99" s="223"/>
      <c r="V99" s="223"/>
      <c r="W99" s="223"/>
      <c r="X99" s="224"/>
      <c r="Y99" s="10"/>
      <c r="Z99" s="10"/>
      <c r="AA99" s="10"/>
      <c r="AB99" s="10"/>
      <c r="AC99" s="10"/>
      <c r="AD99" s="10"/>
      <c r="AE99" s="10"/>
      <c r="AT99" s="225" t="s">
        <v>185</v>
      </c>
      <c r="AU99" s="225" t="s">
        <v>75</v>
      </c>
      <c r="AV99" s="10" t="s">
        <v>84</v>
      </c>
      <c r="AW99" s="10" t="s">
        <v>5</v>
      </c>
      <c r="AX99" s="10" t="s">
        <v>82</v>
      </c>
      <c r="AY99" s="225" t="s">
        <v>155</v>
      </c>
    </row>
    <row r="100" s="2" customFormat="1">
      <c r="A100" s="35"/>
      <c r="B100" s="36"/>
      <c r="C100" s="185" t="s">
        <v>173</v>
      </c>
      <c r="D100" s="185" t="s">
        <v>149</v>
      </c>
      <c r="E100" s="186" t="s">
        <v>325</v>
      </c>
      <c r="F100" s="187" t="s">
        <v>326</v>
      </c>
      <c r="G100" s="188" t="s">
        <v>315</v>
      </c>
      <c r="H100" s="189">
        <v>77.150000000000006</v>
      </c>
      <c r="I100" s="190"/>
      <c r="J100" s="190"/>
      <c r="K100" s="191">
        <f>ROUND(P100*H100,2)</f>
        <v>0</v>
      </c>
      <c r="L100" s="187" t="s">
        <v>161</v>
      </c>
      <c r="M100" s="41"/>
      <c r="N100" s="192" t="s">
        <v>20</v>
      </c>
      <c r="O100" s="193" t="s">
        <v>44</v>
      </c>
      <c r="P100" s="194">
        <f>I100+J100</f>
        <v>0</v>
      </c>
      <c r="Q100" s="194">
        <f>ROUND(I100*H100,2)</f>
        <v>0</v>
      </c>
      <c r="R100" s="194">
        <f>ROUND(J100*H100,2)</f>
        <v>0</v>
      </c>
      <c r="S100" s="81"/>
      <c r="T100" s="195">
        <f>S100*H100</f>
        <v>0</v>
      </c>
      <c r="U100" s="195">
        <v>0</v>
      </c>
      <c r="V100" s="195">
        <f>U100*H100</f>
        <v>0</v>
      </c>
      <c r="W100" s="195">
        <v>0</v>
      </c>
      <c r="X100" s="196">
        <f>W100*H100</f>
        <v>0</v>
      </c>
      <c r="Y100" s="35"/>
      <c r="Z100" s="35"/>
      <c r="AA100" s="35"/>
      <c r="AB100" s="35"/>
      <c r="AC100" s="35"/>
      <c r="AD100" s="35"/>
      <c r="AE100" s="35"/>
      <c r="AR100" s="197" t="s">
        <v>154</v>
      </c>
      <c r="AT100" s="197" t="s">
        <v>149</v>
      </c>
      <c r="AU100" s="197" t="s">
        <v>75</v>
      </c>
      <c r="AY100" s="14" t="s">
        <v>155</v>
      </c>
      <c r="BE100" s="198">
        <f>IF(O100="základní",K100,0)</f>
        <v>0</v>
      </c>
      <c r="BF100" s="198">
        <f>IF(O100="snížená",K100,0)</f>
        <v>0</v>
      </c>
      <c r="BG100" s="198">
        <f>IF(O100="zákl. přenesená",K100,0)</f>
        <v>0</v>
      </c>
      <c r="BH100" s="198">
        <f>IF(O100="sníž. přenesená",K100,0)</f>
        <v>0</v>
      </c>
      <c r="BI100" s="198">
        <f>IF(O100="nulová",K100,0)</f>
        <v>0</v>
      </c>
      <c r="BJ100" s="14" t="s">
        <v>82</v>
      </c>
      <c r="BK100" s="198">
        <f>ROUND(P100*H100,2)</f>
        <v>0</v>
      </c>
      <c r="BL100" s="14" t="s">
        <v>154</v>
      </c>
      <c r="BM100" s="197" t="s">
        <v>376</v>
      </c>
    </row>
    <row r="101" s="2" customFormat="1">
      <c r="A101" s="35"/>
      <c r="B101" s="36"/>
      <c r="C101" s="37"/>
      <c r="D101" s="199" t="s">
        <v>157</v>
      </c>
      <c r="E101" s="37"/>
      <c r="F101" s="200" t="s">
        <v>328</v>
      </c>
      <c r="G101" s="37"/>
      <c r="H101" s="37"/>
      <c r="I101" s="201"/>
      <c r="J101" s="201"/>
      <c r="K101" s="37"/>
      <c r="L101" s="37"/>
      <c r="M101" s="41"/>
      <c r="N101" s="202"/>
      <c r="O101" s="203"/>
      <c r="P101" s="81"/>
      <c r="Q101" s="81"/>
      <c r="R101" s="81"/>
      <c r="S101" s="81"/>
      <c r="T101" s="81"/>
      <c r="U101" s="81"/>
      <c r="V101" s="81"/>
      <c r="W101" s="81"/>
      <c r="X101" s="82"/>
      <c r="Y101" s="35"/>
      <c r="Z101" s="35"/>
      <c r="AA101" s="35"/>
      <c r="AB101" s="35"/>
      <c r="AC101" s="35"/>
      <c r="AD101" s="35"/>
      <c r="AE101" s="35"/>
      <c r="AT101" s="14" t="s">
        <v>157</v>
      </c>
      <c r="AU101" s="14" t="s">
        <v>75</v>
      </c>
    </row>
    <row r="102" s="2" customFormat="1" ht="24.15" customHeight="1">
      <c r="A102" s="35"/>
      <c r="B102" s="36"/>
      <c r="C102" s="185" t="s">
        <v>178</v>
      </c>
      <c r="D102" s="185" t="s">
        <v>149</v>
      </c>
      <c r="E102" s="186" t="s">
        <v>330</v>
      </c>
      <c r="F102" s="187" t="s">
        <v>331</v>
      </c>
      <c r="G102" s="188" t="s">
        <v>315</v>
      </c>
      <c r="H102" s="189">
        <v>308.60000000000002</v>
      </c>
      <c r="I102" s="190"/>
      <c r="J102" s="190"/>
      <c r="K102" s="191">
        <f>ROUND(P102*H102,2)</f>
        <v>0</v>
      </c>
      <c r="L102" s="187" t="s">
        <v>161</v>
      </c>
      <c r="M102" s="41"/>
      <c r="N102" s="192" t="s">
        <v>20</v>
      </c>
      <c r="O102" s="193" t="s">
        <v>44</v>
      </c>
      <c r="P102" s="194">
        <f>I102+J102</f>
        <v>0</v>
      </c>
      <c r="Q102" s="194">
        <f>ROUND(I102*H102,2)</f>
        <v>0</v>
      </c>
      <c r="R102" s="194">
        <f>ROUND(J102*H102,2)</f>
        <v>0</v>
      </c>
      <c r="S102" s="81"/>
      <c r="T102" s="195">
        <f>S102*H102</f>
        <v>0</v>
      </c>
      <c r="U102" s="195">
        <v>0</v>
      </c>
      <c r="V102" s="195">
        <f>U102*H102</f>
        <v>0</v>
      </c>
      <c r="W102" s="195">
        <v>0</v>
      </c>
      <c r="X102" s="196">
        <f>W102*H102</f>
        <v>0</v>
      </c>
      <c r="Y102" s="35"/>
      <c r="Z102" s="35"/>
      <c r="AA102" s="35"/>
      <c r="AB102" s="35"/>
      <c r="AC102" s="35"/>
      <c r="AD102" s="35"/>
      <c r="AE102" s="35"/>
      <c r="AR102" s="197" t="s">
        <v>154</v>
      </c>
      <c r="AT102" s="197" t="s">
        <v>149</v>
      </c>
      <c r="AU102" s="197" t="s">
        <v>75</v>
      </c>
      <c r="AY102" s="14" t="s">
        <v>155</v>
      </c>
      <c r="BE102" s="198">
        <f>IF(O102="základní",K102,0)</f>
        <v>0</v>
      </c>
      <c r="BF102" s="198">
        <f>IF(O102="snížená",K102,0)</f>
        <v>0</v>
      </c>
      <c r="BG102" s="198">
        <f>IF(O102="zákl. přenesená",K102,0)</f>
        <v>0</v>
      </c>
      <c r="BH102" s="198">
        <f>IF(O102="sníž. přenesená",K102,0)</f>
        <v>0</v>
      </c>
      <c r="BI102" s="198">
        <f>IF(O102="nulová",K102,0)</f>
        <v>0</v>
      </c>
      <c r="BJ102" s="14" t="s">
        <v>82</v>
      </c>
      <c r="BK102" s="198">
        <f>ROUND(P102*H102,2)</f>
        <v>0</v>
      </c>
      <c r="BL102" s="14" t="s">
        <v>154</v>
      </c>
      <c r="BM102" s="197" t="s">
        <v>377</v>
      </c>
    </row>
    <row r="103" s="2" customFormat="1">
      <c r="A103" s="35"/>
      <c r="B103" s="36"/>
      <c r="C103" s="37"/>
      <c r="D103" s="199" t="s">
        <v>157</v>
      </c>
      <c r="E103" s="37"/>
      <c r="F103" s="200" t="s">
        <v>333</v>
      </c>
      <c r="G103" s="37"/>
      <c r="H103" s="37"/>
      <c r="I103" s="201"/>
      <c r="J103" s="201"/>
      <c r="K103" s="37"/>
      <c r="L103" s="37"/>
      <c r="M103" s="41"/>
      <c r="N103" s="202"/>
      <c r="O103" s="203"/>
      <c r="P103" s="81"/>
      <c r="Q103" s="81"/>
      <c r="R103" s="81"/>
      <c r="S103" s="81"/>
      <c r="T103" s="81"/>
      <c r="U103" s="81"/>
      <c r="V103" s="81"/>
      <c r="W103" s="81"/>
      <c r="X103" s="82"/>
      <c r="Y103" s="35"/>
      <c r="Z103" s="35"/>
      <c r="AA103" s="35"/>
      <c r="AB103" s="35"/>
      <c r="AC103" s="35"/>
      <c r="AD103" s="35"/>
      <c r="AE103" s="35"/>
      <c r="AT103" s="14" t="s">
        <v>157</v>
      </c>
      <c r="AU103" s="14" t="s">
        <v>75</v>
      </c>
    </row>
    <row r="104" s="10" customFormat="1">
      <c r="A104" s="10"/>
      <c r="B104" s="214"/>
      <c r="C104" s="215"/>
      <c r="D104" s="216" t="s">
        <v>185</v>
      </c>
      <c r="E104" s="217" t="s">
        <v>20</v>
      </c>
      <c r="F104" s="218" t="s">
        <v>378</v>
      </c>
      <c r="G104" s="215"/>
      <c r="H104" s="219">
        <v>308.60000000000002</v>
      </c>
      <c r="I104" s="220"/>
      <c r="J104" s="220"/>
      <c r="K104" s="215"/>
      <c r="L104" s="215"/>
      <c r="M104" s="221"/>
      <c r="N104" s="241"/>
      <c r="O104" s="242"/>
      <c r="P104" s="242"/>
      <c r="Q104" s="242"/>
      <c r="R104" s="242"/>
      <c r="S104" s="242"/>
      <c r="T104" s="242"/>
      <c r="U104" s="242"/>
      <c r="V104" s="242"/>
      <c r="W104" s="242"/>
      <c r="X104" s="243"/>
      <c r="Y104" s="10"/>
      <c r="Z104" s="10"/>
      <c r="AA104" s="10"/>
      <c r="AB104" s="10"/>
      <c r="AC104" s="10"/>
      <c r="AD104" s="10"/>
      <c r="AE104" s="10"/>
      <c r="AT104" s="225" t="s">
        <v>185</v>
      </c>
      <c r="AU104" s="225" t="s">
        <v>75</v>
      </c>
      <c r="AV104" s="10" t="s">
        <v>84</v>
      </c>
      <c r="AW104" s="10" t="s">
        <v>5</v>
      </c>
      <c r="AX104" s="10" t="s">
        <v>82</v>
      </c>
      <c r="AY104" s="225" t="s">
        <v>155</v>
      </c>
    </row>
    <row r="105" s="2" customFormat="1" ht="6.96" customHeight="1">
      <c r="A105" s="35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41"/>
      <c r="N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</sheetData>
  <sheetProtection sheet="1" autoFilter="0" formatColumns="0" formatRows="0" objects="1" scenarios="1" spinCount="100000" saltValue="DhqI4bsOsQfBwB/9nEhuHONKxP7Kkq+5LNefKk/QPbQlI9wj3xulbMM57al99Af62SAoo6uNCEQHsmciCG+J1Q==" hashValue="99jAuYpuiPT2ZMLKUiyYaWgU3pyi6vOwwazNC/Vpm9DgxWu/5XlWFW8KbDOBEacXxrhcd39Ei0yI5dWsMNz+Ag==" algorithmName="SHA-512" password="CC35"/>
  <autoFilter ref="C86:L104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5:H75"/>
    <mergeCell ref="E77:H77"/>
    <mergeCell ref="E79:H79"/>
    <mergeCell ref="M2:Z2"/>
  </mergeCells>
  <hyperlinks>
    <hyperlink ref="F89" r:id="rId1" display="https://podminky.urs.cz/item/CS_URS_2025_01/184851256"/>
    <hyperlink ref="F92" r:id="rId2" display="https://podminky.urs.cz/item/CS_URS_2025_01/184911111"/>
    <hyperlink ref="F95" r:id="rId3" display="https://podminky.urs.cz/item/CS_URS_2025_01/184808211"/>
    <hyperlink ref="F98" r:id="rId4" display="https://podminky.urs.cz/item/CS_URS_2025_01/185804312"/>
    <hyperlink ref="F101" r:id="rId5" display="https://podminky.urs.cz/item/CS_URS_2025_01/185851121"/>
    <hyperlink ref="F103" r:id="rId6" display="https://podminky.urs.cz/item/CS_URS_2025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7"/>
      <c r="AT3" s="14" t="s">
        <v>84</v>
      </c>
    </row>
    <row r="4" s="1" customFormat="1" ht="24.96" customHeight="1">
      <c r="B4" s="17"/>
      <c r="D4" s="139" t="s">
        <v>121</v>
      </c>
      <c r="M4" s="17"/>
      <c r="N4" s="140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41" t="s">
        <v>17</v>
      </c>
      <c r="M6" s="17"/>
    </row>
    <row r="7" s="1" customFormat="1" ht="16.5" customHeight="1">
      <c r="B7" s="17"/>
      <c r="E7" s="142" t="str">
        <f>'Rekapitulace stavby'!K6</f>
        <v xml:space="preserve">Výsadba LBC Žerotín, LBK10 a IP24 v  k.ú. Měnín</v>
      </c>
      <c r="F7" s="141"/>
      <c r="G7" s="141"/>
      <c r="H7" s="141"/>
      <c r="M7" s="17"/>
    </row>
    <row r="8" s="1" customFormat="1" ht="12" customHeight="1">
      <c r="B8" s="17"/>
      <c r="D8" s="141" t="s">
        <v>122</v>
      </c>
      <c r="M8" s="17"/>
    </row>
    <row r="9" s="2" customFormat="1" ht="16.5" customHeight="1">
      <c r="A9" s="35"/>
      <c r="B9" s="41"/>
      <c r="C9" s="35"/>
      <c r="D9" s="35"/>
      <c r="E9" s="142" t="s">
        <v>123</v>
      </c>
      <c r="F9" s="35"/>
      <c r="G9" s="35"/>
      <c r="H9" s="35"/>
      <c r="I9" s="35"/>
      <c r="J9" s="35"/>
      <c r="K9" s="35"/>
      <c r="L9" s="35"/>
      <c r="M9" s="14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1" t="s">
        <v>356</v>
      </c>
      <c r="E10" s="35"/>
      <c r="F10" s="35"/>
      <c r="G10" s="35"/>
      <c r="H10" s="35"/>
      <c r="I10" s="35"/>
      <c r="J10" s="35"/>
      <c r="K10" s="35"/>
      <c r="L10" s="35"/>
      <c r="M10" s="14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4" t="s">
        <v>379</v>
      </c>
      <c r="F11" s="35"/>
      <c r="G11" s="35"/>
      <c r="H11" s="35"/>
      <c r="I11" s="35"/>
      <c r="J11" s="35"/>
      <c r="K11" s="35"/>
      <c r="L11" s="35"/>
      <c r="M11" s="14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14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1" t="s">
        <v>19</v>
      </c>
      <c r="E13" s="35"/>
      <c r="F13" s="132" t="s">
        <v>20</v>
      </c>
      <c r="G13" s="35"/>
      <c r="H13" s="35"/>
      <c r="I13" s="141" t="s">
        <v>21</v>
      </c>
      <c r="J13" s="132" t="s">
        <v>20</v>
      </c>
      <c r="K13" s="35"/>
      <c r="L13" s="35"/>
      <c r="M13" s="14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1" t="s">
        <v>22</v>
      </c>
      <c r="E14" s="35"/>
      <c r="F14" s="132" t="s">
        <v>23</v>
      </c>
      <c r="G14" s="35"/>
      <c r="H14" s="35"/>
      <c r="I14" s="141" t="s">
        <v>24</v>
      </c>
      <c r="J14" s="145" t="str">
        <f>'Rekapitulace stavby'!AN8</f>
        <v>8. 7. 2025</v>
      </c>
      <c r="K14" s="35"/>
      <c r="L14" s="35"/>
      <c r="M14" s="14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14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1" t="s">
        <v>26</v>
      </c>
      <c r="E16" s="35"/>
      <c r="F16" s="35"/>
      <c r="G16" s="35"/>
      <c r="H16" s="35"/>
      <c r="I16" s="141" t="s">
        <v>27</v>
      </c>
      <c r="J16" s="132" t="s">
        <v>28</v>
      </c>
      <c r="K16" s="35"/>
      <c r="L16" s="35"/>
      <c r="M16" s="14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2" t="s">
        <v>29</v>
      </c>
      <c r="F17" s="35"/>
      <c r="G17" s="35"/>
      <c r="H17" s="35"/>
      <c r="I17" s="141" t="s">
        <v>30</v>
      </c>
      <c r="J17" s="132" t="s">
        <v>20</v>
      </c>
      <c r="K17" s="35"/>
      <c r="L17" s="35"/>
      <c r="M17" s="14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14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1" t="s">
        <v>31</v>
      </c>
      <c r="E19" s="35"/>
      <c r="F19" s="35"/>
      <c r="G19" s="35"/>
      <c r="H19" s="35"/>
      <c r="I19" s="141" t="s">
        <v>27</v>
      </c>
      <c r="J19" s="30" t="str">
        <f>'Rekapitulace stavby'!AN13</f>
        <v>Vyplň údaj</v>
      </c>
      <c r="K19" s="35"/>
      <c r="L19" s="35"/>
      <c r="M19" s="14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2"/>
      <c r="G20" s="132"/>
      <c r="H20" s="132"/>
      <c r="I20" s="141" t="s">
        <v>30</v>
      </c>
      <c r="J20" s="30" t="str">
        <f>'Rekapitulace stavby'!AN14</f>
        <v>Vyplň údaj</v>
      </c>
      <c r="K20" s="35"/>
      <c r="L20" s="35"/>
      <c r="M20" s="14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14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1" t="s">
        <v>33</v>
      </c>
      <c r="E22" s="35"/>
      <c r="F22" s="35"/>
      <c r="G22" s="35"/>
      <c r="H22" s="35"/>
      <c r="I22" s="141" t="s">
        <v>27</v>
      </c>
      <c r="J22" s="132" t="s">
        <v>34</v>
      </c>
      <c r="K22" s="35"/>
      <c r="L22" s="35"/>
      <c r="M22" s="14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2" t="s">
        <v>35</v>
      </c>
      <c r="F23" s="35"/>
      <c r="G23" s="35"/>
      <c r="H23" s="35"/>
      <c r="I23" s="141" t="s">
        <v>30</v>
      </c>
      <c r="J23" s="132" t="s">
        <v>20</v>
      </c>
      <c r="K23" s="35"/>
      <c r="L23" s="35"/>
      <c r="M23" s="14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14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1" t="s">
        <v>36</v>
      </c>
      <c r="E25" s="35"/>
      <c r="F25" s="35"/>
      <c r="G25" s="35"/>
      <c r="H25" s="35"/>
      <c r="I25" s="141" t="s">
        <v>27</v>
      </c>
      <c r="J25" s="132" t="s">
        <v>34</v>
      </c>
      <c r="K25" s="35"/>
      <c r="L25" s="35"/>
      <c r="M25" s="14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2" t="s">
        <v>35</v>
      </c>
      <c r="F26" s="35"/>
      <c r="G26" s="35"/>
      <c r="H26" s="35"/>
      <c r="I26" s="141" t="s">
        <v>30</v>
      </c>
      <c r="J26" s="132" t="s">
        <v>20</v>
      </c>
      <c r="K26" s="35"/>
      <c r="L26" s="35"/>
      <c r="M26" s="14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14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1" t="s">
        <v>37</v>
      </c>
      <c r="E28" s="35"/>
      <c r="F28" s="35"/>
      <c r="G28" s="35"/>
      <c r="H28" s="35"/>
      <c r="I28" s="35"/>
      <c r="J28" s="35"/>
      <c r="K28" s="35"/>
      <c r="L28" s="35"/>
      <c r="M28" s="14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6"/>
      <c r="B29" s="147"/>
      <c r="C29" s="146"/>
      <c r="D29" s="146"/>
      <c r="E29" s="148" t="s">
        <v>20</v>
      </c>
      <c r="F29" s="148"/>
      <c r="G29" s="148"/>
      <c r="H29" s="148"/>
      <c r="I29" s="146"/>
      <c r="J29" s="146"/>
      <c r="K29" s="146"/>
      <c r="L29" s="146"/>
      <c r="M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14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0"/>
      <c r="E31" s="150"/>
      <c r="F31" s="150"/>
      <c r="G31" s="150"/>
      <c r="H31" s="150"/>
      <c r="I31" s="150"/>
      <c r="J31" s="150"/>
      <c r="K31" s="150"/>
      <c r="L31" s="150"/>
      <c r="M31" s="14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>
      <c r="A32" s="35"/>
      <c r="B32" s="41"/>
      <c r="C32" s="35"/>
      <c r="D32" s="35"/>
      <c r="E32" s="141" t="s">
        <v>124</v>
      </c>
      <c r="F32" s="35"/>
      <c r="G32" s="35"/>
      <c r="H32" s="35"/>
      <c r="I32" s="35"/>
      <c r="J32" s="35"/>
      <c r="K32" s="151">
        <f>I65</f>
        <v>0</v>
      </c>
      <c r="L32" s="35"/>
      <c r="M32" s="14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>
      <c r="A33" s="35"/>
      <c r="B33" s="41"/>
      <c r="C33" s="35"/>
      <c r="D33" s="35"/>
      <c r="E33" s="141" t="s">
        <v>125</v>
      </c>
      <c r="F33" s="35"/>
      <c r="G33" s="35"/>
      <c r="H33" s="35"/>
      <c r="I33" s="35"/>
      <c r="J33" s="35"/>
      <c r="K33" s="151">
        <f>J65</f>
        <v>0</v>
      </c>
      <c r="L33" s="35"/>
      <c r="M33" s="14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2" t="s">
        <v>39</v>
      </c>
      <c r="E34" s="35"/>
      <c r="F34" s="35"/>
      <c r="G34" s="35"/>
      <c r="H34" s="35"/>
      <c r="I34" s="35"/>
      <c r="J34" s="35"/>
      <c r="K34" s="153">
        <f>ROUND(K87, 2)</f>
        <v>0</v>
      </c>
      <c r="L34" s="35"/>
      <c r="M34" s="14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0"/>
      <c r="E35" s="150"/>
      <c r="F35" s="150"/>
      <c r="G35" s="150"/>
      <c r="H35" s="150"/>
      <c r="I35" s="150"/>
      <c r="J35" s="150"/>
      <c r="K35" s="150"/>
      <c r="L35" s="150"/>
      <c r="M35" s="14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54" t="s">
        <v>41</v>
      </c>
      <c r="G36" s="35"/>
      <c r="H36" s="35"/>
      <c r="I36" s="154" t="s">
        <v>40</v>
      </c>
      <c r="J36" s="35"/>
      <c r="K36" s="154" t="s">
        <v>42</v>
      </c>
      <c r="L36" s="35"/>
      <c r="M36" s="14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5" t="s">
        <v>43</v>
      </c>
      <c r="E37" s="141" t="s">
        <v>44</v>
      </c>
      <c r="F37" s="151">
        <f>ROUND((SUM(BE87:BE104)),  2)</f>
        <v>0</v>
      </c>
      <c r="G37" s="35"/>
      <c r="H37" s="35"/>
      <c r="I37" s="156">
        <v>0.20999999999999999</v>
      </c>
      <c r="J37" s="35"/>
      <c r="K37" s="151">
        <f>ROUND(((SUM(BE87:BE104))*I37),  2)</f>
        <v>0</v>
      </c>
      <c r="L37" s="35"/>
      <c r="M37" s="14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1" t="s">
        <v>45</v>
      </c>
      <c r="F38" s="151">
        <f>ROUND((SUM(BF87:BF104)),  2)</f>
        <v>0</v>
      </c>
      <c r="G38" s="35"/>
      <c r="H38" s="35"/>
      <c r="I38" s="156">
        <v>0.14999999999999999</v>
      </c>
      <c r="J38" s="35"/>
      <c r="K38" s="151">
        <f>ROUND(((SUM(BF87:BF104))*I38),  2)</f>
        <v>0</v>
      </c>
      <c r="L38" s="35"/>
      <c r="M38" s="14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1" t="s">
        <v>46</v>
      </c>
      <c r="F39" s="151">
        <f>ROUND((SUM(BG87:BG104)),  2)</f>
        <v>0</v>
      </c>
      <c r="G39" s="35"/>
      <c r="H39" s="35"/>
      <c r="I39" s="156">
        <v>0.20999999999999999</v>
      </c>
      <c r="J39" s="35"/>
      <c r="K39" s="151">
        <f>0</f>
        <v>0</v>
      </c>
      <c r="L39" s="35"/>
      <c r="M39" s="14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1" t="s">
        <v>47</v>
      </c>
      <c r="F40" s="151">
        <f>ROUND((SUM(BH87:BH104)),  2)</f>
        <v>0</v>
      </c>
      <c r="G40" s="35"/>
      <c r="H40" s="35"/>
      <c r="I40" s="156">
        <v>0.14999999999999999</v>
      </c>
      <c r="J40" s="35"/>
      <c r="K40" s="151">
        <f>0</f>
        <v>0</v>
      </c>
      <c r="L40" s="35"/>
      <c r="M40" s="14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1" t="s">
        <v>48</v>
      </c>
      <c r="F41" s="151">
        <f>ROUND((SUM(BI87:BI104)),  2)</f>
        <v>0</v>
      </c>
      <c r="G41" s="35"/>
      <c r="H41" s="35"/>
      <c r="I41" s="156">
        <v>0</v>
      </c>
      <c r="J41" s="35"/>
      <c r="K41" s="151">
        <f>0</f>
        <v>0</v>
      </c>
      <c r="L41" s="35"/>
      <c r="M41" s="14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14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59"/>
      <c r="J43" s="159"/>
      <c r="K43" s="162">
        <f>SUM(K34:K41)</f>
        <v>0</v>
      </c>
      <c r="L43" s="163"/>
      <c r="M43" s="143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4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hidden="1" s="2" customFormat="1" ht="6.96" customHeight="1">
      <c r="A48" s="35"/>
      <c r="B48" s="166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4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24.96" customHeight="1">
      <c r="A49" s="35"/>
      <c r="B49" s="36"/>
      <c r="C49" s="20" t="s">
        <v>126</v>
      </c>
      <c r="D49" s="37"/>
      <c r="E49" s="37"/>
      <c r="F49" s="37"/>
      <c r="G49" s="37"/>
      <c r="H49" s="37"/>
      <c r="I49" s="37"/>
      <c r="J49" s="37"/>
      <c r="K49" s="37"/>
      <c r="L49" s="37"/>
      <c r="M49" s="14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6.96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14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12" customHeight="1">
      <c r="A51" s="35"/>
      <c r="B51" s="36"/>
      <c r="C51" s="29" t="s">
        <v>17</v>
      </c>
      <c r="D51" s="37"/>
      <c r="E51" s="37"/>
      <c r="F51" s="37"/>
      <c r="G51" s="37"/>
      <c r="H51" s="37"/>
      <c r="I51" s="37"/>
      <c r="J51" s="37"/>
      <c r="K51" s="37"/>
      <c r="L51" s="37"/>
      <c r="M51" s="14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6.5" customHeight="1">
      <c r="A52" s="35"/>
      <c r="B52" s="36"/>
      <c r="C52" s="37"/>
      <c r="D52" s="37"/>
      <c r="E52" s="168" t="str">
        <f>E7</f>
        <v xml:space="preserve">Výsadba LBC Žerotín, LBK10 a IP24 v  k.ú. Měnín</v>
      </c>
      <c r="F52" s="29"/>
      <c r="G52" s="29"/>
      <c r="H52" s="29"/>
      <c r="I52" s="37"/>
      <c r="J52" s="37"/>
      <c r="K52" s="37"/>
      <c r="L52" s="37"/>
      <c r="M52" s="14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1" customFormat="1" ht="12" customHeight="1">
      <c r="B53" s="18"/>
      <c r="C53" s="29" t="s">
        <v>122</v>
      </c>
      <c r="D53" s="19"/>
      <c r="E53" s="19"/>
      <c r="F53" s="19"/>
      <c r="G53" s="19"/>
      <c r="H53" s="19"/>
      <c r="I53" s="19"/>
      <c r="J53" s="19"/>
      <c r="K53" s="19"/>
      <c r="L53" s="19"/>
      <c r="M53" s="17"/>
    </row>
    <row r="54" hidden="1" s="2" customFormat="1" ht="16.5" customHeight="1">
      <c r="A54" s="35"/>
      <c r="B54" s="36"/>
      <c r="C54" s="37"/>
      <c r="D54" s="37"/>
      <c r="E54" s="168" t="s">
        <v>123</v>
      </c>
      <c r="F54" s="37"/>
      <c r="G54" s="37"/>
      <c r="H54" s="37"/>
      <c r="I54" s="37"/>
      <c r="J54" s="37"/>
      <c r="K54" s="37"/>
      <c r="L54" s="37"/>
      <c r="M54" s="14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2" customHeight="1">
      <c r="A55" s="35"/>
      <c r="B55" s="36"/>
      <c r="C55" s="29" t="s">
        <v>356</v>
      </c>
      <c r="D55" s="37"/>
      <c r="E55" s="37"/>
      <c r="F55" s="37"/>
      <c r="G55" s="37"/>
      <c r="H55" s="37"/>
      <c r="I55" s="37"/>
      <c r="J55" s="37"/>
      <c r="K55" s="37"/>
      <c r="L55" s="37"/>
      <c r="M55" s="14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6.5" customHeight="1">
      <c r="A56" s="35"/>
      <c r="B56" s="36"/>
      <c r="C56" s="37"/>
      <c r="D56" s="37"/>
      <c r="E56" s="66" t="str">
        <f>E11</f>
        <v>SO-012 - 2. rok pěstební péče</v>
      </c>
      <c r="F56" s="37"/>
      <c r="G56" s="37"/>
      <c r="H56" s="37"/>
      <c r="I56" s="37"/>
      <c r="J56" s="37"/>
      <c r="K56" s="37"/>
      <c r="L56" s="37"/>
      <c r="M56" s="14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14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2" customHeight="1">
      <c r="A58" s="35"/>
      <c r="B58" s="36"/>
      <c r="C58" s="29" t="s">
        <v>22</v>
      </c>
      <c r="D58" s="37"/>
      <c r="E58" s="37"/>
      <c r="F58" s="24" t="str">
        <f>F14</f>
        <v>k.ú. Měnín</v>
      </c>
      <c r="G58" s="37"/>
      <c r="H58" s="37"/>
      <c r="I58" s="29" t="s">
        <v>24</v>
      </c>
      <c r="J58" s="69" t="str">
        <f>IF(J14="","",J14)</f>
        <v>8. 7. 2025</v>
      </c>
      <c r="K58" s="37"/>
      <c r="L58" s="37"/>
      <c r="M58" s="14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6.96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14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25.65" customHeight="1">
      <c r="A60" s="35"/>
      <c r="B60" s="36"/>
      <c r="C60" s="29" t="s">
        <v>26</v>
      </c>
      <c r="D60" s="37"/>
      <c r="E60" s="37"/>
      <c r="F60" s="24" t="str">
        <f>E17</f>
        <v>ČR-Státní pozemkový úřad</v>
      </c>
      <c r="G60" s="37"/>
      <c r="H60" s="37"/>
      <c r="I60" s="29" t="s">
        <v>33</v>
      </c>
      <c r="J60" s="33" t="str">
        <f>E23</f>
        <v>Agroprojekt PSO s.r.o.</v>
      </c>
      <c r="K60" s="37"/>
      <c r="L60" s="37"/>
      <c r="M60" s="143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5.65" customHeight="1">
      <c r="A61" s="35"/>
      <c r="B61" s="36"/>
      <c r="C61" s="29" t="s">
        <v>31</v>
      </c>
      <c r="D61" s="37"/>
      <c r="E61" s="37"/>
      <c r="F61" s="24" t="str">
        <f>IF(E20="","",E20)</f>
        <v>Vyplň údaj</v>
      </c>
      <c r="G61" s="37"/>
      <c r="H61" s="37"/>
      <c r="I61" s="29" t="s">
        <v>36</v>
      </c>
      <c r="J61" s="33" t="str">
        <f>E26</f>
        <v>Agroprojekt PSO s.r.o.</v>
      </c>
      <c r="K61" s="37"/>
      <c r="L61" s="37"/>
      <c r="M61" s="14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14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9.28" customHeight="1">
      <c r="A63" s="35"/>
      <c r="B63" s="36"/>
      <c r="C63" s="169" t="s">
        <v>127</v>
      </c>
      <c r="D63" s="170"/>
      <c r="E63" s="170"/>
      <c r="F63" s="170"/>
      <c r="G63" s="170"/>
      <c r="H63" s="170"/>
      <c r="I63" s="171" t="s">
        <v>128</v>
      </c>
      <c r="J63" s="171" t="s">
        <v>129</v>
      </c>
      <c r="K63" s="171" t="s">
        <v>130</v>
      </c>
      <c r="L63" s="170"/>
      <c r="M63" s="143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 s="2" customFormat="1" ht="10.32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143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 s="2" customFormat="1" ht="22.8" customHeight="1">
      <c r="A65" s="35"/>
      <c r="B65" s="36"/>
      <c r="C65" s="172" t="s">
        <v>73</v>
      </c>
      <c r="D65" s="37"/>
      <c r="E65" s="37"/>
      <c r="F65" s="37"/>
      <c r="G65" s="37"/>
      <c r="H65" s="37"/>
      <c r="I65" s="99">
        <f>Q87</f>
        <v>0</v>
      </c>
      <c r="J65" s="99">
        <f>R87</f>
        <v>0</v>
      </c>
      <c r="K65" s="99">
        <f>K87</f>
        <v>0</v>
      </c>
      <c r="L65" s="37"/>
      <c r="M65" s="14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U65" s="14" t="s">
        <v>131</v>
      </c>
    </row>
    <row r="66" hidden="1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143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143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/>
    <row r="69" hidden="1"/>
    <row r="70" hidden="1"/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143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132</v>
      </c>
      <c r="D72" s="37"/>
      <c r="E72" s="37"/>
      <c r="F72" s="37"/>
      <c r="G72" s="37"/>
      <c r="H72" s="37"/>
      <c r="I72" s="37"/>
      <c r="J72" s="37"/>
      <c r="K72" s="37"/>
      <c r="L72" s="37"/>
      <c r="M72" s="143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14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17</v>
      </c>
      <c r="D74" s="37"/>
      <c r="E74" s="37"/>
      <c r="F74" s="37"/>
      <c r="G74" s="37"/>
      <c r="H74" s="37"/>
      <c r="I74" s="37"/>
      <c r="J74" s="37"/>
      <c r="K74" s="37"/>
      <c r="L74" s="37"/>
      <c r="M74" s="14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168" t="str">
        <f>E7</f>
        <v xml:space="preserve">Výsadba LBC Žerotín, LBK10 a IP24 v  k.ú. Měnín</v>
      </c>
      <c r="F75" s="29"/>
      <c r="G75" s="29"/>
      <c r="H75" s="29"/>
      <c r="I75" s="37"/>
      <c r="J75" s="37"/>
      <c r="K75" s="37"/>
      <c r="L75" s="37"/>
      <c r="M75" s="14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1" customFormat="1" ht="12" customHeight="1">
      <c r="B76" s="18"/>
      <c r="C76" s="29" t="s">
        <v>122</v>
      </c>
      <c r="D76" s="19"/>
      <c r="E76" s="19"/>
      <c r="F76" s="19"/>
      <c r="G76" s="19"/>
      <c r="H76" s="19"/>
      <c r="I76" s="19"/>
      <c r="J76" s="19"/>
      <c r="K76" s="19"/>
      <c r="L76" s="19"/>
      <c r="M76" s="17"/>
    </row>
    <row r="77" s="2" customFormat="1" ht="16.5" customHeight="1">
      <c r="A77" s="35"/>
      <c r="B77" s="36"/>
      <c r="C77" s="37"/>
      <c r="D77" s="37"/>
      <c r="E77" s="168" t="s">
        <v>123</v>
      </c>
      <c r="F77" s="37"/>
      <c r="G77" s="37"/>
      <c r="H77" s="37"/>
      <c r="I77" s="37"/>
      <c r="J77" s="37"/>
      <c r="K77" s="37"/>
      <c r="L77" s="37"/>
      <c r="M77" s="14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356</v>
      </c>
      <c r="D78" s="37"/>
      <c r="E78" s="37"/>
      <c r="F78" s="37"/>
      <c r="G78" s="37"/>
      <c r="H78" s="37"/>
      <c r="I78" s="37"/>
      <c r="J78" s="37"/>
      <c r="K78" s="37"/>
      <c r="L78" s="37"/>
      <c r="M78" s="14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6.5" customHeight="1">
      <c r="A79" s="35"/>
      <c r="B79" s="36"/>
      <c r="C79" s="37"/>
      <c r="D79" s="37"/>
      <c r="E79" s="66" t="str">
        <f>E11</f>
        <v>SO-012 - 2. rok pěstební péče</v>
      </c>
      <c r="F79" s="37"/>
      <c r="G79" s="37"/>
      <c r="H79" s="37"/>
      <c r="I79" s="37"/>
      <c r="J79" s="37"/>
      <c r="K79" s="37"/>
      <c r="L79" s="37"/>
      <c r="M79" s="14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143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2" customHeight="1">
      <c r="A81" s="35"/>
      <c r="B81" s="36"/>
      <c r="C81" s="29" t="s">
        <v>22</v>
      </c>
      <c r="D81" s="37"/>
      <c r="E81" s="37"/>
      <c r="F81" s="24" t="str">
        <f>F14</f>
        <v>k.ú. Měnín</v>
      </c>
      <c r="G81" s="37"/>
      <c r="H81" s="37"/>
      <c r="I81" s="29" t="s">
        <v>24</v>
      </c>
      <c r="J81" s="69" t="str">
        <f>IF(J14="","",J14)</f>
        <v>8. 7. 2025</v>
      </c>
      <c r="K81" s="37"/>
      <c r="L81" s="37"/>
      <c r="M81" s="14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6.96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14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25.65" customHeight="1">
      <c r="A83" s="35"/>
      <c r="B83" s="36"/>
      <c r="C83" s="29" t="s">
        <v>26</v>
      </c>
      <c r="D83" s="37"/>
      <c r="E83" s="37"/>
      <c r="F83" s="24" t="str">
        <f>E17</f>
        <v>ČR-Státní pozemkový úřad</v>
      </c>
      <c r="G83" s="37"/>
      <c r="H83" s="37"/>
      <c r="I83" s="29" t="s">
        <v>33</v>
      </c>
      <c r="J83" s="33" t="str">
        <f>E23</f>
        <v>Agroprojekt PSO s.r.o.</v>
      </c>
      <c r="K83" s="37"/>
      <c r="L83" s="37"/>
      <c r="M83" s="14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25.65" customHeight="1">
      <c r="A84" s="35"/>
      <c r="B84" s="36"/>
      <c r="C84" s="29" t="s">
        <v>31</v>
      </c>
      <c r="D84" s="37"/>
      <c r="E84" s="37"/>
      <c r="F84" s="24" t="str">
        <f>IF(E20="","",E20)</f>
        <v>Vyplň údaj</v>
      </c>
      <c r="G84" s="37"/>
      <c r="H84" s="37"/>
      <c r="I84" s="29" t="s">
        <v>36</v>
      </c>
      <c r="J84" s="33" t="str">
        <f>E26</f>
        <v>Agroprojekt PSO s.r.o.</v>
      </c>
      <c r="K84" s="37"/>
      <c r="L84" s="37"/>
      <c r="M84" s="14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0.32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14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9" customFormat="1" ht="29.28" customHeight="1">
      <c r="A86" s="173"/>
      <c r="B86" s="174"/>
      <c r="C86" s="175" t="s">
        <v>133</v>
      </c>
      <c r="D86" s="176" t="s">
        <v>58</v>
      </c>
      <c r="E86" s="176" t="s">
        <v>54</v>
      </c>
      <c r="F86" s="176" t="s">
        <v>55</v>
      </c>
      <c r="G86" s="176" t="s">
        <v>134</v>
      </c>
      <c r="H86" s="176" t="s">
        <v>135</v>
      </c>
      <c r="I86" s="176" t="s">
        <v>136</v>
      </c>
      <c r="J86" s="176" t="s">
        <v>137</v>
      </c>
      <c r="K86" s="176" t="s">
        <v>130</v>
      </c>
      <c r="L86" s="177" t="s">
        <v>138</v>
      </c>
      <c r="M86" s="178"/>
      <c r="N86" s="89" t="s">
        <v>20</v>
      </c>
      <c r="O86" s="90" t="s">
        <v>43</v>
      </c>
      <c r="P86" s="90" t="s">
        <v>139</v>
      </c>
      <c r="Q86" s="90" t="s">
        <v>140</v>
      </c>
      <c r="R86" s="90" t="s">
        <v>141</v>
      </c>
      <c r="S86" s="90" t="s">
        <v>142</v>
      </c>
      <c r="T86" s="90" t="s">
        <v>143</v>
      </c>
      <c r="U86" s="90" t="s">
        <v>144</v>
      </c>
      <c r="V86" s="90" t="s">
        <v>145</v>
      </c>
      <c r="W86" s="90" t="s">
        <v>146</v>
      </c>
      <c r="X86" s="91" t="s">
        <v>147</v>
      </c>
      <c r="Y86" s="173"/>
      <c r="Z86" s="173"/>
      <c r="AA86" s="173"/>
      <c r="AB86" s="173"/>
      <c r="AC86" s="173"/>
      <c r="AD86" s="173"/>
      <c r="AE86" s="173"/>
    </row>
    <row r="87" s="2" customFormat="1" ht="22.8" customHeight="1">
      <c r="A87" s="35"/>
      <c r="B87" s="36"/>
      <c r="C87" s="96" t="s">
        <v>148</v>
      </c>
      <c r="D87" s="37"/>
      <c r="E87" s="37"/>
      <c r="F87" s="37"/>
      <c r="G87" s="37"/>
      <c r="H87" s="37"/>
      <c r="I87" s="37"/>
      <c r="J87" s="37"/>
      <c r="K87" s="179">
        <f>BK87</f>
        <v>0</v>
      </c>
      <c r="L87" s="37"/>
      <c r="M87" s="41"/>
      <c r="N87" s="92"/>
      <c r="O87" s="180"/>
      <c r="P87" s="93"/>
      <c r="Q87" s="181">
        <f>SUM(Q88:Q104)</f>
        <v>0</v>
      </c>
      <c r="R87" s="181">
        <f>SUM(R88:R104)</f>
        <v>0</v>
      </c>
      <c r="S87" s="93"/>
      <c r="T87" s="182">
        <f>SUM(T88:T104)</f>
        <v>0</v>
      </c>
      <c r="U87" s="93"/>
      <c r="V87" s="182">
        <f>SUM(V88:V104)</f>
        <v>0.0062000000000000006</v>
      </c>
      <c r="W87" s="93"/>
      <c r="X87" s="183">
        <f>SUM(X88:X104)</f>
        <v>0</v>
      </c>
      <c r="Y87" s="35"/>
      <c r="Z87" s="35"/>
      <c r="AA87" s="35"/>
      <c r="AB87" s="35"/>
      <c r="AC87" s="35"/>
      <c r="AD87" s="35"/>
      <c r="AE87" s="35"/>
      <c r="AT87" s="14" t="s">
        <v>74</v>
      </c>
      <c r="AU87" s="14" t="s">
        <v>131</v>
      </c>
      <c r="BK87" s="184">
        <f>SUM(BK88:BK104)</f>
        <v>0</v>
      </c>
    </row>
    <row r="88" s="2" customFormat="1" ht="24.15" customHeight="1">
      <c r="A88" s="35"/>
      <c r="B88" s="36"/>
      <c r="C88" s="185" t="s">
        <v>82</v>
      </c>
      <c r="D88" s="185" t="s">
        <v>149</v>
      </c>
      <c r="E88" s="186" t="s">
        <v>358</v>
      </c>
      <c r="F88" s="187" t="s">
        <v>359</v>
      </c>
      <c r="G88" s="188" t="s">
        <v>360</v>
      </c>
      <c r="H88" s="189">
        <v>1.95</v>
      </c>
      <c r="I88" s="190"/>
      <c r="J88" s="190"/>
      <c r="K88" s="191">
        <f>ROUND(P88*H88,2)</f>
        <v>0</v>
      </c>
      <c r="L88" s="187" t="s">
        <v>161</v>
      </c>
      <c r="M88" s="41"/>
      <c r="N88" s="192" t="s">
        <v>20</v>
      </c>
      <c r="O88" s="193" t="s">
        <v>44</v>
      </c>
      <c r="P88" s="194">
        <f>I88+J88</f>
        <v>0</v>
      </c>
      <c r="Q88" s="194">
        <f>ROUND(I88*H88,2)</f>
        <v>0</v>
      </c>
      <c r="R88" s="194">
        <f>ROUND(J88*H88,2)</f>
        <v>0</v>
      </c>
      <c r="S88" s="81"/>
      <c r="T88" s="195">
        <f>S88*H88</f>
        <v>0</v>
      </c>
      <c r="U88" s="195">
        <v>0</v>
      </c>
      <c r="V88" s="195">
        <f>U88*H88</f>
        <v>0</v>
      </c>
      <c r="W88" s="195">
        <v>0</v>
      </c>
      <c r="X88" s="196">
        <f>W88*H88</f>
        <v>0</v>
      </c>
      <c r="Y88" s="35"/>
      <c r="Z88" s="35"/>
      <c r="AA88" s="35"/>
      <c r="AB88" s="35"/>
      <c r="AC88" s="35"/>
      <c r="AD88" s="35"/>
      <c r="AE88" s="35"/>
      <c r="AR88" s="197" t="s">
        <v>154</v>
      </c>
      <c r="AT88" s="197" t="s">
        <v>149</v>
      </c>
      <c r="AU88" s="197" t="s">
        <v>75</v>
      </c>
      <c r="AY88" s="14" t="s">
        <v>155</v>
      </c>
      <c r="BE88" s="198">
        <f>IF(O88="základní",K88,0)</f>
        <v>0</v>
      </c>
      <c r="BF88" s="198">
        <f>IF(O88="snížená",K88,0)</f>
        <v>0</v>
      </c>
      <c r="BG88" s="198">
        <f>IF(O88="zákl. přenesená",K88,0)</f>
        <v>0</v>
      </c>
      <c r="BH88" s="198">
        <f>IF(O88="sníž. přenesená",K88,0)</f>
        <v>0</v>
      </c>
      <c r="BI88" s="198">
        <f>IF(O88="nulová",K88,0)</f>
        <v>0</v>
      </c>
      <c r="BJ88" s="14" t="s">
        <v>82</v>
      </c>
      <c r="BK88" s="198">
        <f>ROUND(P88*H88,2)</f>
        <v>0</v>
      </c>
      <c r="BL88" s="14" t="s">
        <v>154</v>
      </c>
      <c r="BM88" s="197" t="s">
        <v>380</v>
      </c>
    </row>
    <row r="89" s="2" customFormat="1">
      <c r="A89" s="35"/>
      <c r="B89" s="36"/>
      <c r="C89" s="37"/>
      <c r="D89" s="199" t="s">
        <v>157</v>
      </c>
      <c r="E89" s="37"/>
      <c r="F89" s="200" t="s">
        <v>362</v>
      </c>
      <c r="G89" s="37"/>
      <c r="H89" s="37"/>
      <c r="I89" s="201"/>
      <c r="J89" s="201"/>
      <c r="K89" s="37"/>
      <c r="L89" s="37"/>
      <c r="M89" s="41"/>
      <c r="N89" s="202"/>
      <c r="O89" s="203"/>
      <c r="P89" s="81"/>
      <c r="Q89" s="81"/>
      <c r="R89" s="81"/>
      <c r="S89" s="81"/>
      <c r="T89" s="81"/>
      <c r="U89" s="81"/>
      <c r="V89" s="81"/>
      <c r="W89" s="81"/>
      <c r="X89" s="82"/>
      <c r="Y89" s="35"/>
      <c r="Z89" s="35"/>
      <c r="AA89" s="35"/>
      <c r="AB89" s="35"/>
      <c r="AC89" s="35"/>
      <c r="AD89" s="35"/>
      <c r="AE89" s="35"/>
      <c r="AT89" s="14" t="s">
        <v>157</v>
      </c>
      <c r="AU89" s="14" t="s">
        <v>75</v>
      </c>
    </row>
    <row r="90" s="10" customFormat="1">
      <c r="A90" s="10"/>
      <c r="B90" s="214"/>
      <c r="C90" s="215"/>
      <c r="D90" s="216" t="s">
        <v>185</v>
      </c>
      <c r="E90" s="217" t="s">
        <v>20</v>
      </c>
      <c r="F90" s="218" t="s">
        <v>381</v>
      </c>
      <c r="G90" s="215"/>
      <c r="H90" s="219">
        <v>1.95</v>
      </c>
      <c r="I90" s="220"/>
      <c r="J90" s="220"/>
      <c r="K90" s="215"/>
      <c r="L90" s="215"/>
      <c r="M90" s="221"/>
      <c r="N90" s="222"/>
      <c r="O90" s="223"/>
      <c r="P90" s="223"/>
      <c r="Q90" s="223"/>
      <c r="R90" s="223"/>
      <c r="S90" s="223"/>
      <c r="T90" s="223"/>
      <c r="U90" s="223"/>
      <c r="V90" s="223"/>
      <c r="W90" s="223"/>
      <c r="X90" s="224"/>
      <c r="Y90" s="10"/>
      <c r="Z90" s="10"/>
      <c r="AA90" s="10"/>
      <c r="AB90" s="10"/>
      <c r="AC90" s="10"/>
      <c r="AD90" s="10"/>
      <c r="AE90" s="10"/>
      <c r="AT90" s="225" t="s">
        <v>185</v>
      </c>
      <c r="AU90" s="225" t="s">
        <v>75</v>
      </c>
      <c r="AV90" s="10" t="s">
        <v>84</v>
      </c>
      <c r="AW90" s="10" t="s">
        <v>5</v>
      </c>
      <c r="AX90" s="10" t="s">
        <v>82</v>
      </c>
      <c r="AY90" s="225" t="s">
        <v>155</v>
      </c>
    </row>
    <row r="91" s="2" customFormat="1" ht="24.15" customHeight="1">
      <c r="A91" s="35"/>
      <c r="B91" s="36"/>
      <c r="C91" s="185" t="s">
        <v>84</v>
      </c>
      <c r="D91" s="185" t="s">
        <v>149</v>
      </c>
      <c r="E91" s="186" t="s">
        <v>364</v>
      </c>
      <c r="F91" s="187" t="s">
        <v>365</v>
      </c>
      <c r="G91" s="188" t="s">
        <v>224</v>
      </c>
      <c r="H91" s="189">
        <v>310</v>
      </c>
      <c r="I91" s="190"/>
      <c r="J91" s="190"/>
      <c r="K91" s="191">
        <f>ROUND(P91*H91,2)</f>
        <v>0</v>
      </c>
      <c r="L91" s="187" t="s">
        <v>161</v>
      </c>
      <c r="M91" s="41"/>
      <c r="N91" s="192" t="s">
        <v>20</v>
      </c>
      <c r="O91" s="193" t="s">
        <v>44</v>
      </c>
      <c r="P91" s="194">
        <f>I91+J91</f>
        <v>0</v>
      </c>
      <c r="Q91" s="194">
        <f>ROUND(I91*H91,2)</f>
        <v>0</v>
      </c>
      <c r="R91" s="194">
        <f>ROUND(J91*H91,2)</f>
        <v>0</v>
      </c>
      <c r="S91" s="81"/>
      <c r="T91" s="195">
        <f>S91*H91</f>
        <v>0</v>
      </c>
      <c r="U91" s="195">
        <v>2.0000000000000002E-05</v>
      </c>
      <c r="V91" s="195">
        <f>U91*H91</f>
        <v>0.0062000000000000006</v>
      </c>
      <c r="W91" s="195">
        <v>0</v>
      </c>
      <c r="X91" s="196">
        <f>W91*H91</f>
        <v>0</v>
      </c>
      <c r="Y91" s="35"/>
      <c r="Z91" s="35"/>
      <c r="AA91" s="35"/>
      <c r="AB91" s="35"/>
      <c r="AC91" s="35"/>
      <c r="AD91" s="35"/>
      <c r="AE91" s="35"/>
      <c r="AR91" s="197" t="s">
        <v>154</v>
      </c>
      <c r="AT91" s="197" t="s">
        <v>149</v>
      </c>
      <c r="AU91" s="197" t="s">
        <v>75</v>
      </c>
      <c r="AY91" s="14" t="s">
        <v>155</v>
      </c>
      <c r="BE91" s="198">
        <f>IF(O91="základní",K91,0)</f>
        <v>0</v>
      </c>
      <c r="BF91" s="198">
        <f>IF(O91="snížená",K91,0)</f>
        <v>0</v>
      </c>
      <c r="BG91" s="198">
        <f>IF(O91="zákl. přenesená",K91,0)</f>
        <v>0</v>
      </c>
      <c r="BH91" s="198">
        <f>IF(O91="sníž. přenesená",K91,0)</f>
        <v>0</v>
      </c>
      <c r="BI91" s="198">
        <f>IF(O91="nulová",K91,0)</f>
        <v>0</v>
      </c>
      <c r="BJ91" s="14" t="s">
        <v>82</v>
      </c>
      <c r="BK91" s="198">
        <f>ROUND(P91*H91,2)</f>
        <v>0</v>
      </c>
      <c r="BL91" s="14" t="s">
        <v>154</v>
      </c>
      <c r="BM91" s="197" t="s">
        <v>382</v>
      </c>
    </row>
    <row r="92" s="2" customFormat="1">
      <c r="A92" s="35"/>
      <c r="B92" s="36"/>
      <c r="C92" s="37"/>
      <c r="D92" s="199" t="s">
        <v>157</v>
      </c>
      <c r="E92" s="37"/>
      <c r="F92" s="200" t="s">
        <v>367</v>
      </c>
      <c r="G92" s="37"/>
      <c r="H92" s="37"/>
      <c r="I92" s="201"/>
      <c r="J92" s="201"/>
      <c r="K92" s="37"/>
      <c r="L92" s="37"/>
      <c r="M92" s="41"/>
      <c r="N92" s="202"/>
      <c r="O92" s="203"/>
      <c r="P92" s="81"/>
      <c r="Q92" s="81"/>
      <c r="R92" s="81"/>
      <c r="S92" s="81"/>
      <c r="T92" s="81"/>
      <c r="U92" s="81"/>
      <c r="V92" s="81"/>
      <c r="W92" s="81"/>
      <c r="X92" s="82"/>
      <c r="Y92" s="35"/>
      <c r="Z92" s="35"/>
      <c r="AA92" s="35"/>
      <c r="AB92" s="35"/>
      <c r="AC92" s="35"/>
      <c r="AD92" s="35"/>
      <c r="AE92" s="35"/>
      <c r="AT92" s="14" t="s">
        <v>157</v>
      </c>
      <c r="AU92" s="14" t="s">
        <v>75</v>
      </c>
    </row>
    <row r="93" s="10" customFormat="1">
      <c r="A93" s="10"/>
      <c r="B93" s="214"/>
      <c r="C93" s="215"/>
      <c r="D93" s="216" t="s">
        <v>185</v>
      </c>
      <c r="E93" s="217" t="s">
        <v>20</v>
      </c>
      <c r="F93" s="218" t="s">
        <v>368</v>
      </c>
      <c r="G93" s="215"/>
      <c r="H93" s="219">
        <v>310</v>
      </c>
      <c r="I93" s="220"/>
      <c r="J93" s="220"/>
      <c r="K93" s="215"/>
      <c r="L93" s="215"/>
      <c r="M93" s="221"/>
      <c r="N93" s="222"/>
      <c r="O93" s="223"/>
      <c r="P93" s="223"/>
      <c r="Q93" s="223"/>
      <c r="R93" s="223"/>
      <c r="S93" s="223"/>
      <c r="T93" s="223"/>
      <c r="U93" s="223"/>
      <c r="V93" s="223"/>
      <c r="W93" s="223"/>
      <c r="X93" s="224"/>
      <c r="Y93" s="10"/>
      <c r="Z93" s="10"/>
      <c r="AA93" s="10"/>
      <c r="AB93" s="10"/>
      <c r="AC93" s="10"/>
      <c r="AD93" s="10"/>
      <c r="AE93" s="10"/>
      <c r="AT93" s="225" t="s">
        <v>185</v>
      </c>
      <c r="AU93" s="225" t="s">
        <v>75</v>
      </c>
      <c r="AV93" s="10" t="s">
        <v>84</v>
      </c>
      <c r="AW93" s="10" t="s">
        <v>5</v>
      </c>
      <c r="AX93" s="10" t="s">
        <v>82</v>
      </c>
      <c r="AY93" s="225" t="s">
        <v>155</v>
      </c>
    </row>
    <row r="94" s="2" customFormat="1" ht="24.15" customHeight="1">
      <c r="A94" s="35"/>
      <c r="B94" s="36"/>
      <c r="C94" s="185" t="s">
        <v>164</v>
      </c>
      <c r="D94" s="185" t="s">
        <v>149</v>
      </c>
      <c r="E94" s="186" t="s">
        <v>369</v>
      </c>
      <c r="F94" s="187" t="s">
        <v>370</v>
      </c>
      <c r="G94" s="188" t="s">
        <v>224</v>
      </c>
      <c r="H94" s="189">
        <v>923</v>
      </c>
      <c r="I94" s="190"/>
      <c r="J94" s="190"/>
      <c r="K94" s="191">
        <f>ROUND(P94*H94,2)</f>
        <v>0</v>
      </c>
      <c r="L94" s="187" t="s">
        <v>161</v>
      </c>
      <c r="M94" s="41"/>
      <c r="N94" s="192" t="s">
        <v>20</v>
      </c>
      <c r="O94" s="193" t="s">
        <v>44</v>
      </c>
      <c r="P94" s="194">
        <f>I94+J94</f>
        <v>0</v>
      </c>
      <c r="Q94" s="194">
        <f>ROUND(I94*H94,2)</f>
        <v>0</v>
      </c>
      <c r="R94" s="194">
        <f>ROUND(J94*H94,2)</f>
        <v>0</v>
      </c>
      <c r="S94" s="81"/>
      <c r="T94" s="195">
        <f>S94*H94</f>
        <v>0</v>
      </c>
      <c r="U94" s="195">
        <v>0</v>
      </c>
      <c r="V94" s="195">
        <f>U94*H94</f>
        <v>0</v>
      </c>
      <c r="W94" s="195">
        <v>0</v>
      </c>
      <c r="X94" s="196">
        <f>W94*H94</f>
        <v>0</v>
      </c>
      <c r="Y94" s="35"/>
      <c r="Z94" s="35"/>
      <c r="AA94" s="35"/>
      <c r="AB94" s="35"/>
      <c r="AC94" s="35"/>
      <c r="AD94" s="35"/>
      <c r="AE94" s="35"/>
      <c r="AR94" s="197" t="s">
        <v>154</v>
      </c>
      <c r="AT94" s="197" t="s">
        <v>149</v>
      </c>
      <c r="AU94" s="197" t="s">
        <v>75</v>
      </c>
      <c r="AY94" s="14" t="s">
        <v>155</v>
      </c>
      <c r="BE94" s="198">
        <f>IF(O94="základní",K94,0)</f>
        <v>0</v>
      </c>
      <c r="BF94" s="198">
        <f>IF(O94="snížená",K94,0)</f>
        <v>0</v>
      </c>
      <c r="BG94" s="198">
        <f>IF(O94="zákl. přenesená",K94,0)</f>
        <v>0</v>
      </c>
      <c r="BH94" s="198">
        <f>IF(O94="sníž. přenesená",K94,0)</f>
        <v>0</v>
      </c>
      <c r="BI94" s="198">
        <f>IF(O94="nulová",K94,0)</f>
        <v>0</v>
      </c>
      <c r="BJ94" s="14" t="s">
        <v>82</v>
      </c>
      <c r="BK94" s="198">
        <f>ROUND(P94*H94,2)</f>
        <v>0</v>
      </c>
      <c r="BL94" s="14" t="s">
        <v>154</v>
      </c>
      <c r="BM94" s="197" t="s">
        <v>383</v>
      </c>
    </row>
    <row r="95" s="2" customFormat="1">
      <c r="A95" s="35"/>
      <c r="B95" s="36"/>
      <c r="C95" s="37"/>
      <c r="D95" s="199" t="s">
        <v>157</v>
      </c>
      <c r="E95" s="37"/>
      <c r="F95" s="200" t="s">
        <v>372</v>
      </c>
      <c r="G95" s="37"/>
      <c r="H95" s="37"/>
      <c r="I95" s="201"/>
      <c r="J95" s="201"/>
      <c r="K95" s="37"/>
      <c r="L95" s="37"/>
      <c r="M95" s="41"/>
      <c r="N95" s="202"/>
      <c r="O95" s="203"/>
      <c r="P95" s="81"/>
      <c r="Q95" s="81"/>
      <c r="R95" s="81"/>
      <c r="S95" s="81"/>
      <c r="T95" s="81"/>
      <c r="U95" s="81"/>
      <c r="V95" s="81"/>
      <c r="W95" s="81"/>
      <c r="X95" s="82"/>
      <c r="Y95" s="35"/>
      <c r="Z95" s="35"/>
      <c r="AA95" s="35"/>
      <c r="AB95" s="35"/>
      <c r="AC95" s="35"/>
      <c r="AD95" s="35"/>
      <c r="AE95" s="35"/>
      <c r="AT95" s="14" t="s">
        <v>157</v>
      </c>
      <c r="AU95" s="14" t="s">
        <v>75</v>
      </c>
    </row>
    <row r="96" s="10" customFormat="1">
      <c r="A96" s="10"/>
      <c r="B96" s="214"/>
      <c r="C96" s="215"/>
      <c r="D96" s="216" t="s">
        <v>185</v>
      </c>
      <c r="E96" s="217" t="s">
        <v>20</v>
      </c>
      <c r="F96" s="218" t="s">
        <v>373</v>
      </c>
      <c r="G96" s="215"/>
      <c r="H96" s="219">
        <v>923</v>
      </c>
      <c r="I96" s="220"/>
      <c r="J96" s="220"/>
      <c r="K96" s="215"/>
      <c r="L96" s="215"/>
      <c r="M96" s="221"/>
      <c r="N96" s="222"/>
      <c r="O96" s="223"/>
      <c r="P96" s="223"/>
      <c r="Q96" s="223"/>
      <c r="R96" s="223"/>
      <c r="S96" s="223"/>
      <c r="T96" s="223"/>
      <c r="U96" s="223"/>
      <c r="V96" s="223"/>
      <c r="W96" s="223"/>
      <c r="X96" s="224"/>
      <c r="Y96" s="10"/>
      <c r="Z96" s="10"/>
      <c r="AA96" s="10"/>
      <c r="AB96" s="10"/>
      <c r="AC96" s="10"/>
      <c r="AD96" s="10"/>
      <c r="AE96" s="10"/>
      <c r="AT96" s="225" t="s">
        <v>185</v>
      </c>
      <c r="AU96" s="225" t="s">
        <v>75</v>
      </c>
      <c r="AV96" s="10" t="s">
        <v>84</v>
      </c>
      <c r="AW96" s="10" t="s">
        <v>5</v>
      </c>
      <c r="AX96" s="10" t="s">
        <v>82</v>
      </c>
      <c r="AY96" s="225" t="s">
        <v>155</v>
      </c>
    </row>
    <row r="97" s="2" customFormat="1">
      <c r="A97" s="35"/>
      <c r="B97" s="36"/>
      <c r="C97" s="185" t="s">
        <v>154</v>
      </c>
      <c r="D97" s="185" t="s">
        <v>149</v>
      </c>
      <c r="E97" s="186" t="s">
        <v>319</v>
      </c>
      <c r="F97" s="187" t="s">
        <v>320</v>
      </c>
      <c r="G97" s="188" t="s">
        <v>315</v>
      </c>
      <c r="H97" s="189">
        <v>46.289999999999999</v>
      </c>
      <c r="I97" s="190"/>
      <c r="J97" s="190"/>
      <c r="K97" s="191">
        <f>ROUND(P97*H97,2)</f>
        <v>0</v>
      </c>
      <c r="L97" s="187" t="s">
        <v>161</v>
      </c>
      <c r="M97" s="41"/>
      <c r="N97" s="192" t="s">
        <v>20</v>
      </c>
      <c r="O97" s="193" t="s">
        <v>44</v>
      </c>
      <c r="P97" s="194">
        <f>I97+J97</f>
        <v>0</v>
      </c>
      <c r="Q97" s="194">
        <f>ROUND(I97*H97,2)</f>
        <v>0</v>
      </c>
      <c r="R97" s="194">
        <f>ROUND(J97*H97,2)</f>
        <v>0</v>
      </c>
      <c r="S97" s="81"/>
      <c r="T97" s="195">
        <f>S97*H97</f>
        <v>0</v>
      </c>
      <c r="U97" s="195">
        <v>0</v>
      </c>
      <c r="V97" s="195">
        <f>U97*H97</f>
        <v>0</v>
      </c>
      <c r="W97" s="195">
        <v>0</v>
      </c>
      <c r="X97" s="196">
        <f>W97*H97</f>
        <v>0</v>
      </c>
      <c r="Y97" s="35"/>
      <c r="Z97" s="35"/>
      <c r="AA97" s="35"/>
      <c r="AB97" s="35"/>
      <c r="AC97" s="35"/>
      <c r="AD97" s="35"/>
      <c r="AE97" s="35"/>
      <c r="AR97" s="197" t="s">
        <v>154</v>
      </c>
      <c r="AT97" s="197" t="s">
        <v>149</v>
      </c>
      <c r="AU97" s="197" t="s">
        <v>75</v>
      </c>
      <c r="AY97" s="14" t="s">
        <v>155</v>
      </c>
      <c r="BE97" s="198">
        <f>IF(O97="základní",K97,0)</f>
        <v>0</v>
      </c>
      <c r="BF97" s="198">
        <f>IF(O97="snížená",K97,0)</f>
        <v>0</v>
      </c>
      <c r="BG97" s="198">
        <f>IF(O97="zákl. přenesená",K97,0)</f>
        <v>0</v>
      </c>
      <c r="BH97" s="198">
        <f>IF(O97="sníž. přenesená",K97,0)</f>
        <v>0</v>
      </c>
      <c r="BI97" s="198">
        <f>IF(O97="nulová",K97,0)</f>
        <v>0</v>
      </c>
      <c r="BJ97" s="14" t="s">
        <v>82</v>
      </c>
      <c r="BK97" s="198">
        <f>ROUND(P97*H97,2)</f>
        <v>0</v>
      </c>
      <c r="BL97" s="14" t="s">
        <v>154</v>
      </c>
      <c r="BM97" s="197" t="s">
        <v>384</v>
      </c>
    </row>
    <row r="98" s="2" customFormat="1">
      <c r="A98" s="35"/>
      <c r="B98" s="36"/>
      <c r="C98" s="37"/>
      <c r="D98" s="199" t="s">
        <v>157</v>
      </c>
      <c r="E98" s="37"/>
      <c r="F98" s="200" t="s">
        <v>322</v>
      </c>
      <c r="G98" s="37"/>
      <c r="H98" s="37"/>
      <c r="I98" s="201"/>
      <c r="J98" s="201"/>
      <c r="K98" s="37"/>
      <c r="L98" s="37"/>
      <c r="M98" s="41"/>
      <c r="N98" s="202"/>
      <c r="O98" s="203"/>
      <c r="P98" s="81"/>
      <c r="Q98" s="81"/>
      <c r="R98" s="81"/>
      <c r="S98" s="81"/>
      <c r="T98" s="81"/>
      <c r="U98" s="81"/>
      <c r="V98" s="81"/>
      <c r="W98" s="81"/>
      <c r="X98" s="82"/>
      <c r="Y98" s="35"/>
      <c r="Z98" s="35"/>
      <c r="AA98" s="35"/>
      <c r="AB98" s="35"/>
      <c r="AC98" s="35"/>
      <c r="AD98" s="35"/>
      <c r="AE98" s="35"/>
      <c r="AT98" s="14" t="s">
        <v>157</v>
      </c>
      <c r="AU98" s="14" t="s">
        <v>75</v>
      </c>
    </row>
    <row r="99" s="10" customFormat="1">
      <c r="A99" s="10"/>
      <c r="B99" s="214"/>
      <c r="C99" s="215"/>
      <c r="D99" s="216" t="s">
        <v>185</v>
      </c>
      <c r="E99" s="217" t="s">
        <v>20</v>
      </c>
      <c r="F99" s="218" t="s">
        <v>385</v>
      </c>
      <c r="G99" s="215"/>
      <c r="H99" s="219">
        <v>46.289999999999999</v>
      </c>
      <c r="I99" s="220"/>
      <c r="J99" s="220"/>
      <c r="K99" s="215"/>
      <c r="L99" s="215"/>
      <c r="M99" s="221"/>
      <c r="N99" s="222"/>
      <c r="O99" s="223"/>
      <c r="P99" s="223"/>
      <c r="Q99" s="223"/>
      <c r="R99" s="223"/>
      <c r="S99" s="223"/>
      <c r="T99" s="223"/>
      <c r="U99" s="223"/>
      <c r="V99" s="223"/>
      <c r="W99" s="223"/>
      <c r="X99" s="224"/>
      <c r="Y99" s="10"/>
      <c r="Z99" s="10"/>
      <c r="AA99" s="10"/>
      <c r="AB99" s="10"/>
      <c r="AC99" s="10"/>
      <c r="AD99" s="10"/>
      <c r="AE99" s="10"/>
      <c r="AT99" s="225" t="s">
        <v>185</v>
      </c>
      <c r="AU99" s="225" t="s">
        <v>75</v>
      </c>
      <c r="AV99" s="10" t="s">
        <v>84</v>
      </c>
      <c r="AW99" s="10" t="s">
        <v>5</v>
      </c>
      <c r="AX99" s="10" t="s">
        <v>82</v>
      </c>
      <c r="AY99" s="225" t="s">
        <v>155</v>
      </c>
    </row>
    <row r="100" s="2" customFormat="1">
      <c r="A100" s="35"/>
      <c r="B100" s="36"/>
      <c r="C100" s="185" t="s">
        <v>173</v>
      </c>
      <c r="D100" s="185" t="s">
        <v>149</v>
      </c>
      <c r="E100" s="186" t="s">
        <v>325</v>
      </c>
      <c r="F100" s="187" t="s">
        <v>326</v>
      </c>
      <c r="G100" s="188" t="s">
        <v>315</v>
      </c>
      <c r="H100" s="189">
        <v>46.289999999999999</v>
      </c>
      <c r="I100" s="190"/>
      <c r="J100" s="190"/>
      <c r="K100" s="191">
        <f>ROUND(P100*H100,2)</f>
        <v>0</v>
      </c>
      <c r="L100" s="187" t="s">
        <v>161</v>
      </c>
      <c r="M100" s="41"/>
      <c r="N100" s="192" t="s">
        <v>20</v>
      </c>
      <c r="O100" s="193" t="s">
        <v>44</v>
      </c>
      <c r="P100" s="194">
        <f>I100+J100</f>
        <v>0</v>
      </c>
      <c r="Q100" s="194">
        <f>ROUND(I100*H100,2)</f>
        <v>0</v>
      </c>
      <c r="R100" s="194">
        <f>ROUND(J100*H100,2)</f>
        <v>0</v>
      </c>
      <c r="S100" s="81"/>
      <c r="T100" s="195">
        <f>S100*H100</f>
        <v>0</v>
      </c>
      <c r="U100" s="195">
        <v>0</v>
      </c>
      <c r="V100" s="195">
        <f>U100*H100</f>
        <v>0</v>
      </c>
      <c r="W100" s="195">
        <v>0</v>
      </c>
      <c r="X100" s="196">
        <f>W100*H100</f>
        <v>0</v>
      </c>
      <c r="Y100" s="35"/>
      <c r="Z100" s="35"/>
      <c r="AA100" s="35"/>
      <c r="AB100" s="35"/>
      <c r="AC100" s="35"/>
      <c r="AD100" s="35"/>
      <c r="AE100" s="35"/>
      <c r="AR100" s="197" t="s">
        <v>154</v>
      </c>
      <c r="AT100" s="197" t="s">
        <v>149</v>
      </c>
      <c r="AU100" s="197" t="s">
        <v>75</v>
      </c>
      <c r="AY100" s="14" t="s">
        <v>155</v>
      </c>
      <c r="BE100" s="198">
        <f>IF(O100="základní",K100,0)</f>
        <v>0</v>
      </c>
      <c r="BF100" s="198">
        <f>IF(O100="snížená",K100,0)</f>
        <v>0</v>
      </c>
      <c r="BG100" s="198">
        <f>IF(O100="zákl. přenesená",K100,0)</f>
        <v>0</v>
      </c>
      <c r="BH100" s="198">
        <f>IF(O100="sníž. přenesená",K100,0)</f>
        <v>0</v>
      </c>
      <c r="BI100" s="198">
        <f>IF(O100="nulová",K100,0)</f>
        <v>0</v>
      </c>
      <c r="BJ100" s="14" t="s">
        <v>82</v>
      </c>
      <c r="BK100" s="198">
        <f>ROUND(P100*H100,2)</f>
        <v>0</v>
      </c>
      <c r="BL100" s="14" t="s">
        <v>154</v>
      </c>
      <c r="BM100" s="197" t="s">
        <v>386</v>
      </c>
    </row>
    <row r="101" s="2" customFormat="1">
      <c r="A101" s="35"/>
      <c r="B101" s="36"/>
      <c r="C101" s="37"/>
      <c r="D101" s="199" t="s">
        <v>157</v>
      </c>
      <c r="E101" s="37"/>
      <c r="F101" s="200" t="s">
        <v>328</v>
      </c>
      <c r="G101" s="37"/>
      <c r="H101" s="37"/>
      <c r="I101" s="201"/>
      <c r="J101" s="201"/>
      <c r="K101" s="37"/>
      <c r="L101" s="37"/>
      <c r="M101" s="41"/>
      <c r="N101" s="202"/>
      <c r="O101" s="203"/>
      <c r="P101" s="81"/>
      <c r="Q101" s="81"/>
      <c r="R101" s="81"/>
      <c r="S101" s="81"/>
      <c r="T101" s="81"/>
      <c r="U101" s="81"/>
      <c r="V101" s="81"/>
      <c r="W101" s="81"/>
      <c r="X101" s="82"/>
      <c r="Y101" s="35"/>
      <c r="Z101" s="35"/>
      <c r="AA101" s="35"/>
      <c r="AB101" s="35"/>
      <c r="AC101" s="35"/>
      <c r="AD101" s="35"/>
      <c r="AE101" s="35"/>
      <c r="AT101" s="14" t="s">
        <v>157</v>
      </c>
      <c r="AU101" s="14" t="s">
        <v>75</v>
      </c>
    </row>
    <row r="102" s="2" customFormat="1" ht="24.15" customHeight="1">
      <c r="A102" s="35"/>
      <c r="B102" s="36"/>
      <c r="C102" s="185" t="s">
        <v>178</v>
      </c>
      <c r="D102" s="185" t="s">
        <v>149</v>
      </c>
      <c r="E102" s="186" t="s">
        <v>330</v>
      </c>
      <c r="F102" s="187" t="s">
        <v>331</v>
      </c>
      <c r="G102" s="188" t="s">
        <v>315</v>
      </c>
      <c r="H102" s="189">
        <v>185.16</v>
      </c>
      <c r="I102" s="190"/>
      <c r="J102" s="190"/>
      <c r="K102" s="191">
        <f>ROUND(P102*H102,2)</f>
        <v>0</v>
      </c>
      <c r="L102" s="187" t="s">
        <v>161</v>
      </c>
      <c r="M102" s="41"/>
      <c r="N102" s="192" t="s">
        <v>20</v>
      </c>
      <c r="O102" s="193" t="s">
        <v>44</v>
      </c>
      <c r="P102" s="194">
        <f>I102+J102</f>
        <v>0</v>
      </c>
      <c r="Q102" s="194">
        <f>ROUND(I102*H102,2)</f>
        <v>0</v>
      </c>
      <c r="R102" s="194">
        <f>ROUND(J102*H102,2)</f>
        <v>0</v>
      </c>
      <c r="S102" s="81"/>
      <c r="T102" s="195">
        <f>S102*H102</f>
        <v>0</v>
      </c>
      <c r="U102" s="195">
        <v>0</v>
      </c>
      <c r="V102" s="195">
        <f>U102*H102</f>
        <v>0</v>
      </c>
      <c r="W102" s="195">
        <v>0</v>
      </c>
      <c r="X102" s="196">
        <f>W102*H102</f>
        <v>0</v>
      </c>
      <c r="Y102" s="35"/>
      <c r="Z102" s="35"/>
      <c r="AA102" s="35"/>
      <c r="AB102" s="35"/>
      <c r="AC102" s="35"/>
      <c r="AD102" s="35"/>
      <c r="AE102" s="35"/>
      <c r="AR102" s="197" t="s">
        <v>154</v>
      </c>
      <c r="AT102" s="197" t="s">
        <v>149</v>
      </c>
      <c r="AU102" s="197" t="s">
        <v>75</v>
      </c>
      <c r="AY102" s="14" t="s">
        <v>155</v>
      </c>
      <c r="BE102" s="198">
        <f>IF(O102="základní",K102,0)</f>
        <v>0</v>
      </c>
      <c r="BF102" s="198">
        <f>IF(O102="snížená",K102,0)</f>
        <v>0</v>
      </c>
      <c r="BG102" s="198">
        <f>IF(O102="zákl. přenesená",K102,0)</f>
        <v>0</v>
      </c>
      <c r="BH102" s="198">
        <f>IF(O102="sníž. přenesená",K102,0)</f>
        <v>0</v>
      </c>
      <c r="BI102" s="198">
        <f>IF(O102="nulová",K102,0)</f>
        <v>0</v>
      </c>
      <c r="BJ102" s="14" t="s">
        <v>82</v>
      </c>
      <c r="BK102" s="198">
        <f>ROUND(P102*H102,2)</f>
        <v>0</v>
      </c>
      <c r="BL102" s="14" t="s">
        <v>154</v>
      </c>
      <c r="BM102" s="197" t="s">
        <v>387</v>
      </c>
    </row>
    <row r="103" s="2" customFormat="1">
      <c r="A103" s="35"/>
      <c r="B103" s="36"/>
      <c r="C103" s="37"/>
      <c r="D103" s="199" t="s">
        <v>157</v>
      </c>
      <c r="E103" s="37"/>
      <c r="F103" s="200" t="s">
        <v>333</v>
      </c>
      <c r="G103" s="37"/>
      <c r="H103" s="37"/>
      <c r="I103" s="201"/>
      <c r="J103" s="201"/>
      <c r="K103" s="37"/>
      <c r="L103" s="37"/>
      <c r="M103" s="41"/>
      <c r="N103" s="202"/>
      <c r="O103" s="203"/>
      <c r="P103" s="81"/>
      <c r="Q103" s="81"/>
      <c r="R103" s="81"/>
      <c r="S103" s="81"/>
      <c r="T103" s="81"/>
      <c r="U103" s="81"/>
      <c r="V103" s="81"/>
      <c r="W103" s="81"/>
      <c r="X103" s="82"/>
      <c r="Y103" s="35"/>
      <c r="Z103" s="35"/>
      <c r="AA103" s="35"/>
      <c r="AB103" s="35"/>
      <c r="AC103" s="35"/>
      <c r="AD103" s="35"/>
      <c r="AE103" s="35"/>
      <c r="AT103" s="14" t="s">
        <v>157</v>
      </c>
      <c r="AU103" s="14" t="s">
        <v>75</v>
      </c>
    </row>
    <row r="104" s="10" customFormat="1">
      <c r="A104" s="10"/>
      <c r="B104" s="214"/>
      <c r="C104" s="215"/>
      <c r="D104" s="216" t="s">
        <v>185</v>
      </c>
      <c r="E104" s="217" t="s">
        <v>20</v>
      </c>
      <c r="F104" s="218" t="s">
        <v>388</v>
      </c>
      <c r="G104" s="215"/>
      <c r="H104" s="219">
        <v>185.16</v>
      </c>
      <c r="I104" s="220"/>
      <c r="J104" s="220"/>
      <c r="K104" s="215"/>
      <c r="L104" s="215"/>
      <c r="M104" s="221"/>
      <c r="N104" s="241"/>
      <c r="O104" s="242"/>
      <c r="P104" s="242"/>
      <c r="Q104" s="242"/>
      <c r="R104" s="242"/>
      <c r="S104" s="242"/>
      <c r="T104" s="242"/>
      <c r="U104" s="242"/>
      <c r="V104" s="242"/>
      <c r="W104" s="242"/>
      <c r="X104" s="243"/>
      <c r="Y104" s="10"/>
      <c r="Z104" s="10"/>
      <c r="AA104" s="10"/>
      <c r="AB104" s="10"/>
      <c r="AC104" s="10"/>
      <c r="AD104" s="10"/>
      <c r="AE104" s="10"/>
      <c r="AT104" s="225" t="s">
        <v>185</v>
      </c>
      <c r="AU104" s="225" t="s">
        <v>75</v>
      </c>
      <c r="AV104" s="10" t="s">
        <v>84</v>
      </c>
      <c r="AW104" s="10" t="s">
        <v>5</v>
      </c>
      <c r="AX104" s="10" t="s">
        <v>82</v>
      </c>
      <c r="AY104" s="225" t="s">
        <v>155</v>
      </c>
    </row>
    <row r="105" s="2" customFormat="1" ht="6.96" customHeight="1">
      <c r="A105" s="35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41"/>
      <c r="N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</sheetData>
  <sheetProtection sheet="1" autoFilter="0" formatColumns="0" formatRows="0" objects="1" scenarios="1" spinCount="100000" saltValue="vXaGZRdOxUvidlOyMfDnmujKtPSxjsHI4zvGlEkEGI+UPidGn1qx5fg+Mr3A1miBuQzIJR5G4cb+vxQfdMJuow==" hashValue="esvRDlJpAxE0hLg1Rn7RBht9LPIGQGhe8lUFPcrWwudtLKwgzApKDjobePaeN1IoVo799N2/AYwc0ZnzdmbAeQ==" algorithmName="SHA-512" password="CC35"/>
  <autoFilter ref="C86:L104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5:H75"/>
    <mergeCell ref="E77:H77"/>
    <mergeCell ref="E79:H79"/>
    <mergeCell ref="M2:Z2"/>
  </mergeCells>
  <hyperlinks>
    <hyperlink ref="F89" r:id="rId1" display="https://podminky.urs.cz/item/CS_URS_2025_01/184851256"/>
    <hyperlink ref="F92" r:id="rId2" display="https://podminky.urs.cz/item/CS_URS_2025_01/184911111"/>
    <hyperlink ref="F95" r:id="rId3" display="https://podminky.urs.cz/item/CS_URS_2025_01/184808211"/>
    <hyperlink ref="F98" r:id="rId4" display="https://podminky.urs.cz/item/CS_URS_2025_01/185804312"/>
    <hyperlink ref="F101" r:id="rId5" display="https://podminky.urs.cz/item/CS_URS_2025_01/185851121"/>
    <hyperlink ref="F103" r:id="rId6" display="https://podminky.urs.cz/item/CS_URS_2025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7"/>
      <c r="AT3" s="14" t="s">
        <v>84</v>
      </c>
    </row>
    <row r="4" s="1" customFormat="1" ht="24.96" customHeight="1">
      <c r="B4" s="17"/>
      <c r="D4" s="139" t="s">
        <v>121</v>
      </c>
      <c r="M4" s="17"/>
      <c r="N4" s="140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41" t="s">
        <v>17</v>
      </c>
      <c r="M6" s="17"/>
    </row>
    <row r="7" s="1" customFormat="1" ht="16.5" customHeight="1">
      <c r="B7" s="17"/>
      <c r="E7" s="142" t="str">
        <f>'Rekapitulace stavby'!K6</f>
        <v xml:space="preserve">Výsadba LBC Žerotín, LBK10 a IP24 v  k.ú. Měnín</v>
      </c>
      <c r="F7" s="141"/>
      <c r="G7" s="141"/>
      <c r="H7" s="141"/>
      <c r="M7" s="17"/>
    </row>
    <row r="8" s="1" customFormat="1" ht="12" customHeight="1">
      <c r="B8" s="17"/>
      <c r="D8" s="141" t="s">
        <v>122</v>
      </c>
      <c r="M8" s="17"/>
    </row>
    <row r="9" s="2" customFormat="1" ht="16.5" customHeight="1">
      <c r="A9" s="35"/>
      <c r="B9" s="41"/>
      <c r="C9" s="35"/>
      <c r="D9" s="35"/>
      <c r="E9" s="142" t="s">
        <v>123</v>
      </c>
      <c r="F9" s="35"/>
      <c r="G9" s="35"/>
      <c r="H9" s="35"/>
      <c r="I9" s="35"/>
      <c r="J9" s="35"/>
      <c r="K9" s="35"/>
      <c r="L9" s="35"/>
      <c r="M9" s="14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1" t="s">
        <v>356</v>
      </c>
      <c r="E10" s="35"/>
      <c r="F10" s="35"/>
      <c r="G10" s="35"/>
      <c r="H10" s="35"/>
      <c r="I10" s="35"/>
      <c r="J10" s="35"/>
      <c r="K10" s="35"/>
      <c r="L10" s="35"/>
      <c r="M10" s="14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4" t="s">
        <v>389</v>
      </c>
      <c r="F11" s="35"/>
      <c r="G11" s="35"/>
      <c r="H11" s="35"/>
      <c r="I11" s="35"/>
      <c r="J11" s="35"/>
      <c r="K11" s="35"/>
      <c r="L11" s="35"/>
      <c r="M11" s="14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14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1" t="s">
        <v>19</v>
      </c>
      <c r="E13" s="35"/>
      <c r="F13" s="132" t="s">
        <v>20</v>
      </c>
      <c r="G13" s="35"/>
      <c r="H13" s="35"/>
      <c r="I13" s="141" t="s">
        <v>21</v>
      </c>
      <c r="J13" s="132" t="s">
        <v>20</v>
      </c>
      <c r="K13" s="35"/>
      <c r="L13" s="35"/>
      <c r="M13" s="14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1" t="s">
        <v>22</v>
      </c>
      <c r="E14" s="35"/>
      <c r="F14" s="132" t="s">
        <v>23</v>
      </c>
      <c r="G14" s="35"/>
      <c r="H14" s="35"/>
      <c r="I14" s="141" t="s">
        <v>24</v>
      </c>
      <c r="J14" s="145" t="str">
        <f>'Rekapitulace stavby'!AN8</f>
        <v>8. 7. 2025</v>
      </c>
      <c r="K14" s="35"/>
      <c r="L14" s="35"/>
      <c r="M14" s="14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14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1" t="s">
        <v>26</v>
      </c>
      <c r="E16" s="35"/>
      <c r="F16" s="35"/>
      <c r="G16" s="35"/>
      <c r="H16" s="35"/>
      <c r="I16" s="141" t="s">
        <v>27</v>
      </c>
      <c r="J16" s="132" t="s">
        <v>28</v>
      </c>
      <c r="K16" s="35"/>
      <c r="L16" s="35"/>
      <c r="M16" s="14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2" t="s">
        <v>29</v>
      </c>
      <c r="F17" s="35"/>
      <c r="G17" s="35"/>
      <c r="H17" s="35"/>
      <c r="I17" s="141" t="s">
        <v>30</v>
      </c>
      <c r="J17" s="132" t="s">
        <v>20</v>
      </c>
      <c r="K17" s="35"/>
      <c r="L17" s="35"/>
      <c r="M17" s="14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14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1" t="s">
        <v>31</v>
      </c>
      <c r="E19" s="35"/>
      <c r="F19" s="35"/>
      <c r="G19" s="35"/>
      <c r="H19" s="35"/>
      <c r="I19" s="141" t="s">
        <v>27</v>
      </c>
      <c r="J19" s="30" t="str">
        <f>'Rekapitulace stavby'!AN13</f>
        <v>Vyplň údaj</v>
      </c>
      <c r="K19" s="35"/>
      <c r="L19" s="35"/>
      <c r="M19" s="14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2"/>
      <c r="G20" s="132"/>
      <c r="H20" s="132"/>
      <c r="I20" s="141" t="s">
        <v>30</v>
      </c>
      <c r="J20" s="30" t="str">
        <f>'Rekapitulace stavby'!AN14</f>
        <v>Vyplň údaj</v>
      </c>
      <c r="K20" s="35"/>
      <c r="L20" s="35"/>
      <c r="M20" s="14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14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1" t="s">
        <v>33</v>
      </c>
      <c r="E22" s="35"/>
      <c r="F22" s="35"/>
      <c r="G22" s="35"/>
      <c r="H22" s="35"/>
      <c r="I22" s="141" t="s">
        <v>27</v>
      </c>
      <c r="J22" s="132" t="s">
        <v>34</v>
      </c>
      <c r="K22" s="35"/>
      <c r="L22" s="35"/>
      <c r="M22" s="14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2" t="s">
        <v>35</v>
      </c>
      <c r="F23" s="35"/>
      <c r="G23" s="35"/>
      <c r="H23" s="35"/>
      <c r="I23" s="141" t="s">
        <v>30</v>
      </c>
      <c r="J23" s="132" t="s">
        <v>20</v>
      </c>
      <c r="K23" s="35"/>
      <c r="L23" s="35"/>
      <c r="M23" s="14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14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1" t="s">
        <v>36</v>
      </c>
      <c r="E25" s="35"/>
      <c r="F25" s="35"/>
      <c r="G25" s="35"/>
      <c r="H25" s="35"/>
      <c r="I25" s="141" t="s">
        <v>27</v>
      </c>
      <c r="J25" s="132" t="s">
        <v>34</v>
      </c>
      <c r="K25" s="35"/>
      <c r="L25" s="35"/>
      <c r="M25" s="14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2" t="s">
        <v>35</v>
      </c>
      <c r="F26" s="35"/>
      <c r="G26" s="35"/>
      <c r="H26" s="35"/>
      <c r="I26" s="141" t="s">
        <v>30</v>
      </c>
      <c r="J26" s="132" t="s">
        <v>20</v>
      </c>
      <c r="K26" s="35"/>
      <c r="L26" s="35"/>
      <c r="M26" s="14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14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1" t="s">
        <v>37</v>
      </c>
      <c r="E28" s="35"/>
      <c r="F28" s="35"/>
      <c r="G28" s="35"/>
      <c r="H28" s="35"/>
      <c r="I28" s="35"/>
      <c r="J28" s="35"/>
      <c r="K28" s="35"/>
      <c r="L28" s="35"/>
      <c r="M28" s="14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6"/>
      <c r="B29" s="147"/>
      <c r="C29" s="146"/>
      <c r="D29" s="146"/>
      <c r="E29" s="148" t="s">
        <v>20</v>
      </c>
      <c r="F29" s="148"/>
      <c r="G29" s="148"/>
      <c r="H29" s="148"/>
      <c r="I29" s="146"/>
      <c r="J29" s="146"/>
      <c r="K29" s="146"/>
      <c r="L29" s="146"/>
      <c r="M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14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0"/>
      <c r="E31" s="150"/>
      <c r="F31" s="150"/>
      <c r="G31" s="150"/>
      <c r="H31" s="150"/>
      <c r="I31" s="150"/>
      <c r="J31" s="150"/>
      <c r="K31" s="150"/>
      <c r="L31" s="150"/>
      <c r="M31" s="14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>
      <c r="A32" s="35"/>
      <c r="B32" s="41"/>
      <c r="C32" s="35"/>
      <c r="D32" s="35"/>
      <c r="E32" s="141" t="s">
        <v>124</v>
      </c>
      <c r="F32" s="35"/>
      <c r="G32" s="35"/>
      <c r="H32" s="35"/>
      <c r="I32" s="35"/>
      <c r="J32" s="35"/>
      <c r="K32" s="151">
        <f>I65</f>
        <v>0</v>
      </c>
      <c r="L32" s="35"/>
      <c r="M32" s="14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>
      <c r="A33" s="35"/>
      <c r="B33" s="41"/>
      <c r="C33" s="35"/>
      <c r="D33" s="35"/>
      <c r="E33" s="141" t="s">
        <v>125</v>
      </c>
      <c r="F33" s="35"/>
      <c r="G33" s="35"/>
      <c r="H33" s="35"/>
      <c r="I33" s="35"/>
      <c r="J33" s="35"/>
      <c r="K33" s="151">
        <f>J65</f>
        <v>0</v>
      </c>
      <c r="L33" s="35"/>
      <c r="M33" s="14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2" t="s">
        <v>39</v>
      </c>
      <c r="E34" s="35"/>
      <c r="F34" s="35"/>
      <c r="G34" s="35"/>
      <c r="H34" s="35"/>
      <c r="I34" s="35"/>
      <c r="J34" s="35"/>
      <c r="K34" s="153">
        <f>ROUND(K87, 2)</f>
        <v>0</v>
      </c>
      <c r="L34" s="35"/>
      <c r="M34" s="14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0"/>
      <c r="E35" s="150"/>
      <c r="F35" s="150"/>
      <c r="G35" s="150"/>
      <c r="H35" s="150"/>
      <c r="I35" s="150"/>
      <c r="J35" s="150"/>
      <c r="K35" s="150"/>
      <c r="L35" s="150"/>
      <c r="M35" s="14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54" t="s">
        <v>41</v>
      </c>
      <c r="G36" s="35"/>
      <c r="H36" s="35"/>
      <c r="I36" s="154" t="s">
        <v>40</v>
      </c>
      <c r="J36" s="35"/>
      <c r="K36" s="154" t="s">
        <v>42</v>
      </c>
      <c r="L36" s="35"/>
      <c r="M36" s="14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5" t="s">
        <v>43</v>
      </c>
      <c r="E37" s="141" t="s">
        <v>44</v>
      </c>
      <c r="F37" s="151">
        <f>ROUND((SUM(BE87:BE107)),  2)</f>
        <v>0</v>
      </c>
      <c r="G37" s="35"/>
      <c r="H37" s="35"/>
      <c r="I37" s="156">
        <v>0.20999999999999999</v>
      </c>
      <c r="J37" s="35"/>
      <c r="K37" s="151">
        <f>ROUND(((SUM(BE87:BE107))*I37),  2)</f>
        <v>0</v>
      </c>
      <c r="L37" s="35"/>
      <c r="M37" s="14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1" t="s">
        <v>45</v>
      </c>
      <c r="F38" s="151">
        <f>ROUND((SUM(BF87:BF107)),  2)</f>
        <v>0</v>
      </c>
      <c r="G38" s="35"/>
      <c r="H38" s="35"/>
      <c r="I38" s="156">
        <v>0.14999999999999999</v>
      </c>
      <c r="J38" s="35"/>
      <c r="K38" s="151">
        <f>ROUND(((SUM(BF87:BF107))*I38),  2)</f>
        <v>0</v>
      </c>
      <c r="L38" s="35"/>
      <c r="M38" s="14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1" t="s">
        <v>46</v>
      </c>
      <c r="F39" s="151">
        <f>ROUND((SUM(BG87:BG107)),  2)</f>
        <v>0</v>
      </c>
      <c r="G39" s="35"/>
      <c r="H39" s="35"/>
      <c r="I39" s="156">
        <v>0.20999999999999999</v>
      </c>
      <c r="J39" s="35"/>
      <c r="K39" s="151">
        <f>0</f>
        <v>0</v>
      </c>
      <c r="L39" s="35"/>
      <c r="M39" s="14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1" t="s">
        <v>47</v>
      </c>
      <c r="F40" s="151">
        <f>ROUND((SUM(BH87:BH107)),  2)</f>
        <v>0</v>
      </c>
      <c r="G40" s="35"/>
      <c r="H40" s="35"/>
      <c r="I40" s="156">
        <v>0.14999999999999999</v>
      </c>
      <c r="J40" s="35"/>
      <c r="K40" s="151">
        <f>0</f>
        <v>0</v>
      </c>
      <c r="L40" s="35"/>
      <c r="M40" s="14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1" t="s">
        <v>48</v>
      </c>
      <c r="F41" s="151">
        <f>ROUND((SUM(BI87:BI107)),  2)</f>
        <v>0</v>
      </c>
      <c r="G41" s="35"/>
      <c r="H41" s="35"/>
      <c r="I41" s="156">
        <v>0</v>
      </c>
      <c r="J41" s="35"/>
      <c r="K41" s="151">
        <f>0</f>
        <v>0</v>
      </c>
      <c r="L41" s="35"/>
      <c r="M41" s="14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14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59"/>
      <c r="J43" s="159"/>
      <c r="K43" s="162">
        <f>SUM(K34:K41)</f>
        <v>0</v>
      </c>
      <c r="L43" s="163"/>
      <c r="M43" s="143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4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hidden="1" s="2" customFormat="1" ht="6.96" customHeight="1">
      <c r="A48" s="35"/>
      <c r="B48" s="166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4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24.96" customHeight="1">
      <c r="A49" s="35"/>
      <c r="B49" s="36"/>
      <c r="C49" s="20" t="s">
        <v>126</v>
      </c>
      <c r="D49" s="37"/>
      <c r="E49" s="37"/>
      <c r="F49" s="37"/>
      <c r="G49" s="37"/>
      <c r="H49" s="37"/>
      <c r="I49" s="37"/>
      <c r="J49" s="37"/>
      <c r="K49" s="37"/>
      <c r="L49" s="37"/>
      <c r="M49" s="14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6.96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14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12" customHeight="1">
      <c r="A51" s="35"/>
      <c r="B51" s="36"/>
      <c r="C51" s="29" t="s">
        <v>17</v>
      </c>
      <c r="D51" s="37"/>
      <c r="E51" s="37"/>
      <c r="F51" s="37"/>
      <c r="G51" s="37"/>
      <c r="H51" s="37"/>
      <c r="I51" s="37"/>
      <c r="J51" s="37"/>
      <c r="K51" s="37"/>
      <c r="L51" s="37"/>
      <c r="M51" s="14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6.5" customHeight="1">
      <c r="A52" s="35"/>
      <c r="B52" s="36"/>
      <c r="C52" s="37"/>
      <c r="D52" s="37"/>
      <c r="E52" s="168" t="str">
        <f>E7</f>
        <v xml:space="preserve">Výsadba LBC Žerotín, LBK10 a IP24 v  k.ú. Měnín</v>
      </c>
      <c r="F52" s="29"/>
      <c r="G52" s="29"/>
      <c r="H52" s="29"/>
      <c r="I52" s="37"/>
      <c r="J52" s="37"/>
      <c r="K52" s="37"/>
      <c r="L52" s="37"/>
      <c r="M52" s="14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1" customFormat="1" ht="12" customHeight="1">
      <c r="B53" s="18"/>
      <c r="C53" s="29" t="s">
        <v>122</v>
      </c>
      <c r="D53" s="19"/>
      <c r="E53" s="19"/>
      <c r="F53" s="19"/>
      <c r="G53" s="19"/>
      <c r="H53" s="19"/>
      <c r="I53" s="19"/>
      <c r="J53" s="19"/>
      <c r="K53" s="19"/>
      <c r="L53" s="19"/>
      <c r="M53" s="17"/>
    </row>
    <row r="54" hidden="1" s="2" customFormat="1" ht="16.5" customHeight="1">
      <c r="A54" s="35"/>
      <c r="B54" s="36"/>
      <c r="C54" s="37"/>
      <c r="D54" s="37"/>
      <c r="E54" s="168" t="s">
        <v>123</v>
      </c>
      <c r="F54" s="37"/>
      <c r="G54" s="37"/>
      <c r="H54" s="37"/>
      <c r="I54" s="37"/>
      <c r="J54" s="37"/>
      <c r="K54" s="37"/>
      <c r="L54" s="37"/>
      <c r="M54" s="14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2" customHeight="1">
      <c r="A55" s="35"/>
      <c r="B55" s="36"/>
      <c r="C55" s="29" t="s">
        <v>356</v>
      </c>
      <c r="D55" s="37"/>
      <c r="E55" s="37"/>
      <c r="F55" s="37"/>
      <c r="G55" s="37"/>
      <c r="H55" s="37"/>
      <c r="I55" s="37"/>
      <c r="J55" s="37"/>
      <c r="K55" s="37"/>
      <c r="L55" s="37"/>
      <c r="M55" s="14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6.5" customHeight="1">
      <c r="A56" s="35"/>
      <c r="B56" s="36"/>
      <c r="C56" s="37"/>
      <c r="D56" s="37"/>
      <c r="E56" s="66" t="str">
        <f>E11</f>
        <v>SO-013 - 3. rok pěstební péče</v>
      </c>
      <c r="F56" s="37"/>
      <c r="G56" s="37"/>
      <c r="H56" s="37"/>
      <c r="I56" s="37"/>
      <c r="J56" s="37"/>
      <c r="K56" s="37"/>
      <c r="L56" s="37"/>
      <c r="M56" s="14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14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2" customHeight="1">
      <c r="A58" s="35"/>
      <c r="B58" s="36"/>
      <c r="C58" s="29" t="s">
        <v>22</v>
      </c>
      <c r="D58" s="37"/>
      <c r="E58" s="37"/>
      <c r="F58" s="24" t="str">
        <f>F14</f>
        <v>k.ú. Měnín</v>
      </c>
      <c r="G58" s="37"/>
      <c r="H58" s="37"/>
      <c r="I58" s="29" t="s">
        <v>24</v>
      </c>
      <c r="J58" s="69" t="str">
        <f>IF(J14="","",J14)</f>
        <v>8. 7. 2025</v>
      </c>
      <c r="K58" s="37"/>
      <c r="L58" s="37"/>
      <c r="M58" s="14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6.96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14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25.65" customHeight="1">
      <c r="A60" s="35"/>
      <c r="B60" s="36"/>
      <c r="C60" s="29" t="s">
        <v>26</v>
      </c>
      <c r="D60" s="37"/>
      <c r="E60" s="37"/>
      <c r="F60" s="24" t="str">
        <f>E17</f>
        <v>ČR-Státní pozemkový úřad</v>
      </c>
      <c r="G60" s="37"/>
      <c r="H60" s="37"/>
      <c r="I60" s="29" t="s">
        <v>33</v>
      </c>
      <c r="J60" s="33" t="str">
        <f>E23</f>
        <v>Agroprojekt PSO s.r.o.</v>
      </c>
      <c r="K60" s="37"/>
      <c r="L60" s="37"/>
      <c r="M60" s="143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5.65" customHeight="1">
      <c r="A61" s="35"/>
      <c r="B61" s="36"/>
      <c r="C61" s="29" t="s">
        <v>31</v>
      </c>
      <c r="D61" s="37"/>
      <c r="E61" s="37"/>
      <c r="F61" s="24" t="str">
        <f>IF(E20="","",E20)</f>
        <v>Vyplň údaj</v>
      </c>
      <c r="G61" s="37"/>
      <c r="H61" s="37"/>
      <c r="I61" s="29" t="s">
        <v>36</v>
      </c>
      <c r="J61" s="33" t="str">
        <f>E26</f>
        <v>Agroprojekt PSO s.r.o.</v>
      </c>
      <c r="K61" s="37"/>
      <c r="L61" s="37"/>
      <c r="M61" s="14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14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9.28" customHeight="1">
      <c r="A63" s="35"/>
      <c r="B63" s="36"/>
      <c r="C63" s="169" t="s">
        <v>127</v>
      </c>
      <c r="D63" s="170"/>
      <c r="E63" s="170"/>
      <c r="F63" s="170"/>
      <c r="G63" s="170"/>
      <c r="H63" s="170"/>
      <c r="I63" s="171" t="s">
        <v>128</v>
      </c>
      <c r="J63" s="171" t="s">
        <v>129</v>
      </c>
      <c r="K63" s="171" t="s">
        <v>130</v>
      </c>
      <c r="L63" s="170"/>
      <c r="M63" s="143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 s="2" customFormat="1" ht="10.32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143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 s="2" customFormat="1" ht="22.8" customHeight="1">
      <c r="A65" s="35"/>
      <c r="B65" s="36"/>
      <c r="C65" s="172" t="s">
        <v>73</v>
      </c>
      <c r="D65" s="37"/>
      <c r="E65" s="37"/>
      <c r="F65" s="37"/>
      <c r="G65" s="37"/>
      <c r="H65" s="37"/>
      <c r="I65" s="99">
        <f>Q87</f>
        <v>0</v>
      </c>
      <c r="J65" s="99">
        <f>R87</f>
        <v>0</v>
      </c>
      <c r="K65" s="99">
        <f>K87</f>
        <v>0</v>
      </c>
      <c r="L65" s="37"/>
      <c r="M65" s="14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U65" s="14" t="s">
        <v>131</v>
      </c>
    </row>
    <row r="66" hidden="1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143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143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/>
    <row r="69" hidden="1"/>
    <row r="70" hidden="1"/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143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132</v>
      </c>
      <c r="D72" s="37"/>
      <c r="E72" s="37"/>
      <c r="F72" s="37"/>
      <c r="G72" s="37"/>
      <c r="H72" s="37"/>
      <c r="I72" s="37"/>
      <c r="J72" s="37"/>
      <c r="K72" s="37"/>
      <c r="L72" s="37"/>
      <c r="M72" s="143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14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17</v>
      </c>
      <c r="D74" s="37"/>
      <c r="E74" s="37"/>
      <c r="F74" s="37"/>
      <c r="G74" s="37"/>
      <c r="H74" s="37"/>
      <c r="I74" s="37"/>
      <c r="J74" s="37"/>
      <c r="K74" s="37"/>
      <c r="L74" s="37"/>
      <c r="M74" s="14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168" t="str">
        <f>E7</f>
        <v xml:space="preserve">Výsadba LBC Žerotín, LBK10 a IP24 v  k.ú. Měnín</v>
      </c>
      <c r="F75" s="29"/>
      <c r="G75" s="29"/>
      <c r="H75" s="29"/>
      <c r="I75" s="37"/>
      <c r="J75" s="37"/>
      <c r="K75" s="37"/>
      <c r="L75" s="37"/>
      <c r="M75" s="14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1" customFormat="1" ht="12" customHeight="1">
      <c r="B76" s="18"/>
      <c r="C76" s="29" t="s">
        <v>122</v>
      </c>
      <c r="D76" s="19"/>
      <c r="E76" s="19"/>
      <c r="F76" s="19"/>
      <c r="G76" s="19"/>
      <c r="H76" s="19"/>
      <c r="I76" s="19"/>
      <c r="J76" s="19"/>
      <c r="K76" s="19"/>
      <c r="L76" s="19"/>
      <c r="M76" s="17"/>
    </row>
    <row r="77" s="2" customFormat="1" ht="16.5" customHeight="1">
      <c r="A77" s="35"/>
      <c r="B77" s="36"/>
      <c r="C77" s="37"/>
      <c r="D77" s="37"/>
      <c r="E77" s="168" t="s">
        <v>123</v>
      </c>
      <c r="F77" s="37"/>
      <c r="G77" s="37"/>
      <c r="H77" s="37"/>
      <c r="I77" s="37"/>
      <c r="J77" s="37"/>
      <c r="K77" s="37"/>
      <c r="L77" s="37"/>
      <c r="M77" s="14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356</v>
      </c>
      <c r="D78" s="37"/>
      <c r="E78" s="37"/>
      <c r="F78" s="37"/>
      <c r="G78" s="37"/>
      <c r="H78" s="37"/>
      <c r="I78" s="37"/>
      <c r="J78" s="37"/>
      <c r="K78" s="37"/>
      <c r="L78" s="37"/>
      <c r="M78" s="14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6.5" customHeight="1">
      <c r="A79" s="35"/>
      <c r="B79" s="36"/>
      <c r="C79" s="37"/>
      <c r="D79" s="37"/>
      <c r="E79" s="66" t="str">
        <f>E11</f>
        <v>SO-013 - 3. rok pěstební péče</v>
      </c>
      <c r="F79" s="37"/>
      <c r="G79" s="37"/>
      <c r="H79" s="37"/>
      <c r="I79" s="37"/>
      <c r="J79" s="37"/>
      <c r="K79" s="37"/>
      <c r="L79" s="37"/>
      <c r="M79" s="14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143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2" customHeight="1">
      <c r="A81" s="35"/>
      <c r="B81" s="36"/>
      <c r="C81" s="29" t="s">
        <v>22</v>
      </c>
      <c r="D81" s="37"/>
      <c r="E81" s="37"/>
      <c r="F81" s="24" t="str">
        <f>F14</f>
        <v>k.ú. Měnín</v>
      </c>
      <c r="G81" s="37"/>
      <c r="H81" s="37"/>
      <c r="I81" s="29" t="s">
        <v>24</v>
      </c>
      <c r="J81" s="69" t="str">
        <f>IF(J14="","",J14)</f>
        <v>8. 7. 2025</v>
      </c>
      <c r="K81" s="37"/>
      <c r="L81" s="37"/>
      <c r="M81" s="14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6.96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14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25.65" customHeight="1">
      <c r="A83" s="35"/>
      <c r="B83" s="36"/>
      <c r="C83" s="29" t="s">
        <v>26</v>
      </c>
      <c r="D83" s="37"/>
      <c r="E83" s="37"/>
      <c r="F83" s="24" t="str">
        <f>E17</f>
        <v>ČR-Státní pozemkový úřad</v>
      </c>
      <c r="G83" s="37"/>
      <c r="H83" s="37"/>
      <c r="I83" s="29" t="s">
        <v>33</v>
      </c>
      <c r="J83" s="33" t="str">
        <f>E23</f>
        <v>Agroprojekt PSO s.r.o.</v>
      </c>
      <c r="K83" s="37"/>
      <c r="L83" s="37"/>
      <c r="M83" s="14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25.65" customHeight="1">
      <c r="A84" s="35"/>
      <c r="B84" s="36"/>
      <c r="C84" s="29" t="s">
        <v>31</v>
      </c>
      <c r="D84" s="37"/>
      <c r="E84" s="37"/>
      <c r="F84" s="24" t="str">
        <f>IF(E20="","",E20)</f>
        <v>Vyplň údaj</v>
      </c>
      <c r="G84" s="37"/>
      <c r="H84" s="37"/>
      <c r="I84" s="29" t="s">
        <v>36</v>
      </c>
      <c r="J84" s="33" t="str">
        <f>E26</f>
        <v>Agroprojekt PSO s.r.o.</v>
      </c>
      <c r="K84" s="37"/>
      <c r="L84" s="37"/>
      <c r="M84" s="14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0.32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14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9" customFormat="1" ht="29.28" customHeight="1">
      <c r="A86" s="173"/>
      <c r="B86" s="174"/>
      <c r="C86" s="175" t="s">
        <v>133</v>
      </c>
      <c r="D86" s="176" t="s">
        <v>58</v>
      </c>
      <c r="E86" s="176" t="s">
        <v>54</v>
      </c>
      <c r="F86" s="176" t="s">
        <v>55</v>
      </c>
      <c r="G86" s="176" t="s">
        <v>134</v>
      </c>
      <c r="H86" s="176" t="s">
        <v>135</v>
      </c>
      <c r="I86" s="176" t="s">
        <v>136</v>
      </c>
      <c r="J86" s="176" t="s">
        <v>137</v>
      </c>
      <c r="K86" s="176" t="s">
        <v>130</v>
      </c>
      <c r="L86" s="177" t="s">
        <v>138</v>
      </c>
      <c r="M86" s="178"/>
      <c r="N86" s="89" t="s">
        <v>20</v>
      </c>
      <c r="O86" s="90" t="s">
        <v>43</v>
      </c>
      <c r="P86" s="90" t="s">
        <v>139</v>
      </c>
      <c r="Q86" s="90" t="s">
        <v>140</v>
      </c>
      <c r="R86" s="90" t="s">
        <v>141</v>
      </c>
      <c r="S86" s="90" t="s">
        <v>142</v>
      </c>
      <c r="T86" s="90" t="s">
        <v>143</v>
      </c>
      <c r="U86" s="90" t="s">
        <v>144</v>
      </c>
      <c r="V86" s="90" t="s">
        <v>145</v>
      </c>
      <c r="W86" s="90" t="s">
        <v>146</v>
      </c>
      <c r="X86" s="91" t="s">
        <v>147</v>
      </c>
      <c r="Y86" s="173"/>
      <c r="Z86" s="173"/>
      <c r="AA86" s="173"/>
      <c r="AB86" s="173"/>
      <c r="AC86" s="173"/>
      <c r="AD86" s="173"/>
      <c r="AE86" s="173"/>
    </row>
    <row r="87" s="2" customFormat="1" ht="22.8" customHeight="1">
      <c r="A87" s="35"/>
      <c r="B87" s="36"/>
      <c r="C87" s="96" t="s">
        <v>148</v>
      </c>
      <c r="D87" s="37"/>
      <c r="E87" s="37"/>
      <c r="F87" s="37"/>
      <c r="G87" s="37"/>
      <c r="H87" s="37"/>
      <c r="I87" s="37"/>
      <c r="J87" s="37"/>
      <c r="K87" s="179">
        <f>BK87</f>
        <v>0</v>
      </c>
      <c r="L87" s="37"/>
      <c r="M87" s="41"/>
      <c r="N87" s="92"/>
      <c r="O87" s="180"/>
      <c r="P87" s="93"/>
      <c r="Q87" s="181">
        <f>SUM(Q88:Q107)</f>
        <v>0</v>
      </c>
      <c r="R87" s="181">
        <f>SUM(R88:R107)</f>
        <v>0</v>
      </c>
      <c r="S87" s="93"/>
      <c r="T87" s="182">
        <f>SUM(T88:T107)</f>
        <v>0</v>
      </c>
      <c r="U87" s="93"/>
      <c r="V87" s="182">
        <f>SUM(V88:V107)</f>
        <v>0.0062000000000000006</v>
      </c>
      <c r="W87" s="93"/>
      <c r="X87" s="183">
        <f>SUM(X88:X107)</f>
        <v>0</v>
      </c>
      <c r="Y87" s="35"/>
      <c r="Z87" s="35"/>
      <c r="AA87" s="35"/>
      <c r="AB87" s="35"/>
      <c r="AC87" s="35"/>
      <c r="AD87" s="35"/>
      <c r="AE87" s="35"/>
      <c r="AT87" s="14" t="s">
        <v>74</v>
      </c>
      <c r="AU87" s="14" t="s">
        <v>131</v>
      </c>
      <c r="BK87" s="184">
        <f>SUM(BK88:BK107)</f>
        <v>0</v>
      </c>
    </row>
    <row r="88" s="2" customFormat="1" ht="24.15" customHeight="1">
      <c r="A88" s="35"/>
      <c r="B88" s="36"/>
      <c r="C88" s="185" t="s">
        <v>82</v>
      </c>
      <c r="D88" s="185" t="s">
        <v>149</v>
      </c>
      <c r="E88" s="186" t="s">
        <v>358</v>
      </c>
      <c r="F88" s="187" t="s">
        <v>359</v>
      </c>
      <c r="G88" s="188" t="s">
        <v>360</v>
      </c>
      <c r="H88" s="189">
        <v>1.95</v>
      </c>
      <c r="I88" s="190"/>
      <c r="J88" s="190"/>
      <c r="K88" s="191">
        <f>ROUND(P88*H88,2)</f>
        <v>0</v>
      </c>
      <c r="L88" s="187" t="s">
        <v>161</v>
      </c>
      <c r="M88" s="41"/>
      <c r="N88" s="192" t="s">
        <v>20</v>
      </c>
      <c r="O88" s="193" t="s">
        <v>44</v>
      </c>
      <c r="P88" s="194">
        <f>I88+J88</f>
        <v>0</v>
      </c>
      <c r="Q88" s="194">
        <f>ROUND(I88*H88,2)</f>
        <v>0</v>
      </c>
      <c r="R88" s="194">
        <f>ROUND(J88*H88,2)</f>
        <v>0</v>
      </c>
      <c r="S88" s="81"/>
      <c r="T88" s="195">
        <f>S88*H88</f>
        <v>0</v>
      </c>
      <c r="U88" s="195">
        <v>0</v>
      </c>
      <c r="V88" s="195">
        <f>U88*H88</f>
        <v>0</v>
      </c>
      <c r="W88" s="195">
        <v>0</v>
      </c>
      <c r="X88" s="196">
        <f>W88*H88</f>
        <v>0</v>
      </c>
      <c r="Y88" s="35"/>
      <c r="Z88" s="35"/>
      <c r="AA88" s="35"/>
      <c r="AB88" s="35"/>
      <c r="AC88" s="35"/>
      <c r="AD88" s="35"/>
      <c r="AE88" s="35"/>
      <c r="AR88" s="197" t="s">
        <v>154</v>
      </c>
      <c r="AT88" s="197" t="s">
        <v>149</v>
      </c>
      <c r="AU88" s="197" t="s">
        <v>75</v>
      </c>
      <c r="AY88" s="14" t="s">
        <v>155</v>
      </c>
      <c r="BE88" s="198">
        <f>IF(O88="základní",K88,0)</f>
        <v>0</v>
      </c>
      <c r="BF88" s="198">
        <f>IF(O88="snížená",K88,0)</f>
        <v>0</v>
      </c>
      <c r="BG88" s="198">
        <f>IF(O88="zákl. přenesená",K88,0)</f>
        <v>0</v>
      </c>
      <c r="BH88" s="198">
        <f>IF(O88="sníž. přenesená",K88,0)</f>
        <v>0</v>
      </c>
      <c r="BI88" s="198">
        <f>IF(O88="nulová",K88,0)</f>
        <v>0</v>
      </c>
      <c r="BJ88" s="14" t="s">
        <v>82</v>
      </c>
      <c r="BK88" s="198">
        <f>ROUND(P88*H88,2)</f>
        <v>0</v>
      </c>
      <c r="BL88" s="14" t="s">
        <v>154</v>
      </c>
      <c r="BM88" s="197" t="s">
        <v>390</v>
      </c>
    </row>
    <row r="89" s="2" customFormat="1">
      <c r="A89" s="35"/>
      <c r="B89" s="36"/>
      <c r="C89" s="37"/>
      <c r="D89" s="199" t="s">
        <v>157</v>
      </c>
      <c r="E89" s="37"/>
      <c r="F89" s="200" t="s">
        <v>362</v>
      </c>
      <c r="G89" s="37"/>
      <c r="H89" s="37"/>
      <c r="I89" s="201"/>
      <c r="J89" s="201"/>
      <c r="K89" s="37"/>
      <c r="L89" s="37"/>
      <c r="M89" s="41"/>
      <c r="N89" s="202"/>
      <c r="O89" s="203"/>
      <c r="P89" s="81"/>
      <c r="Q89" s="81"/>
      <c r="R89" s="81"/>
      <c r="S89" s="81"/>
      <c r="T89" s="81"/>
      <c r="U89" s="81"/>
      <c r="V89" s="81"/>
      <c r="W89" s="81"/>
      <c r="X89" s="82"/>
      <c r="Y89" s="35"/>
      <c r="Z89" s="35"/>
      <c r="AA89" s="35"/>
      <c r="AB89" s="35"/>
      <c r="AC89" s="35"/>
      <c r="AD89" s="35"/>
      <c r="AE89" s="35"/>
      <c r="AT89" s="14" t="s">
        <v>157</v>
      </c>
      <c r="AU89" s="14" t="s">
        <v>75</v>
      </c>
    </row>
    <row r="90" s="10" customFormat="1">
      <c r="A90" s="10"/>
      <c r="B90" s="214"/>
      <c r="C90" s="215"/>
      <c r="D90" s="216" t="s">
        <v>185</v>
      </c>
      <c r="E90" s="217" t="s">
        <v>20</v>
      </c>
      <c r="F90" s="218" t="s">
        <v>381</v>
      </c>
      <c r="G90" s="215"/>
      <c r="H90" s="219">
        <v>1.95</v>
      </c>
      <c r="I90" s="220"/>
      <c r="J90" s="220"/>
      <c r="K90" s="215"/>
      <c r="L90" s="215"/>
      <c r="M90" s="221"/>
      <c r="N90" s="222"/>
      <c r="O90" s="223"/>
      <c r="P90" s="223"/>
      <c r="Q90" s="223"/>
      <c r="R90" s="223"/>
      <c r="S90" s="223"/>
      <c r="T90" s="223"/>
      <c r="U90" s="223"/>
      <c r="V90" s="223"/>
      <c r="W90" s="223"/>
      <c r="X90" s="224"/>
      <c r="Y90" s="10"/>
      <c r="Z90" s="10"/>
      <c r="AA90" s="10"/>
      <c r="AB90" s="10"/>
      <c r="AC90" s="10"/>
      <c r="AD90" s="10"/>
      <c r="AE90" s="10"/>
      <c r="AT90" s="225" t="s">
        <v>185</v>
      </c>
      <c r="AU90" s="225" t="s">
        <v>75</v>
      </c>
      <c r="AV90" s="10" t="s">
        <v>84</v>
      </c>
      <c r="AW90" s="10" t="s">
        <v>5</v>
      </c>
      <c r="AX90" s="10" t="s">
        <v>82</v>
      </c>
      <c r="AY90" s="225" t="s">
        <v>155</v>
      </c>
    </row>
    <row r="91" s="2" customFormat="1" ht="24.15" customHeight="1">
      <c r="A91" s="35"/>
      <c r="B91" s="36"/>
      <c r="C91" s="185" t="s">
        <v>84</v>
      </c>
      <c r="D91" s="185" t="s">
        <v>149</v>
      </c>
      <c r="E91" s="186" t="s">
        <v>364</v>
      </c>
      <c r="F91" s="187" t="s">
        <v>365</v>
      </c>
      <c r="G91" s="188" t="s">
        <v>224</v>
      </c>
      <c r="H91" s="189">
        <v>310</v>
      </c>
      <c r="I91" s="190"/>
      <c r="J91" s="190"/>
      <c r="K91" s="191">
        <f>ROUND(P91*H91,2)</f>
        <v>0</v>
      </c>
      <c r="L91" s="187" t="s">
        <v>161</v>
      </c>
      <c r="M91" s="41"/>
      <c r="N91" s="192" t="s">
        <v>20</v>
      </c>
      <c r="O91" s="193" t="s">
        <v>44</v>
      </c>
      <c r="P91" s="194">
        <f>I91+J91</f>
        <v>0</v>
      </c>
      <c r="Q91" s="194">
        <f>ROUND(I91*H91,2)</f>
        <v>0</v>
      </c>
      <c r="R91" s="194">
        <f>ROUND(J91*H91,2)</f>
        <v>0</v>
      </c>
      <c r="S91" s="81"/>
      <c r="T91" s="195">
        <f>S91*H91</f>
        <v>0</v>
      </c>
      <c r="U91" s="195">
        <v>2.0000000000000002E-05</v>
      </c>
      <c r="V91" s="195">
        <f>U91*H91</f>
        <v>0.0062000000000000006</v>
      </c>
      <c r="W91" s="195">
        <v>0</v>
      </c>
      <c r="X91" s="196">
        <f>W91*H91</f>
        <v>0</v>
      </c>
      <c r="Y91" s="35"/>
      <c r="Z91" s="35"/>
      <c r="AA91" s="35"/>
      <c r="AB91" s="35"/>
      <c r="AC91" s="35"/>
      <c r="AD91" s="35"/>
      <c r="AE91" s="35"/>
      <c r="AR91" s="197" t="s">
        <v>154</v>
      </c>
      <c r="AT91" s="197" t="s">
        <v>149</v>
      </c>
      <c r="AU91" s="197" t="s">
        <v>75</v>
      </c>
      <c r="AY91" s="14" t="s">
        <v>155</v>
      </c>
      <c r="BE91" s="198">
        <f>IF(O91="základní",K91,0)</f>
        <v>0</v>
      </c>
      <c r="BF91" s="198">
        <f>IF(O91="snížená",K91,0)</f>
        <v>0</v>
      </c>
      <c r="BG91" s="198">
        <f>IF(O91="zákl. přenesená",K91,0)</f>
        <v>0</v>
      </c>
      <c r="BH91" s="198">
        <f>IF(O91="sníž. přenesená",K91,0)</f>
        <v>0</v>
      </c>
      <c r="BI91" s="198">
        <f>IF(O91="nulová",K91,0)</f>
        <v>0</v>
      </c>
      <c r="BJ91" s="14" t="s">
        <v>82</v>
      </c>
      <c r="BK91" s="198">
        <f>ROUND(P91*H91,2)</f>
        <v>0</v>
      </c>
      <c r="BL91" s="14" t="s">
        <v>154</v>
      </c>
      <c r="BM91" s="197" t="s">
        <v>391</v>
      </c>
    </row>
    <row r="92" s="2" customFormat="1">
      <c r="A92" s="35"/>
      <c r="B92" s="36"/>
      <c r="C92" s="37"/>
      <c r="D92" s="199" t="s">
        <v>157</v>
      </c>
      <c r="E92" s="37"/>
      <c r="F92" s="200" t="s">
        <v>367</v>
      </c>
      <c r="G92" s="37"/>
      <c r="H92" s="37"/>
      <c r="I92" s="201"/>
      <c r="J92" s="201"/>
      <c r="K92" s="37"/>
      <c r="L92" s="37"/>
      <c r="M92" s="41"/>
      <c r="N92" s="202"/>
      <c r="O92" s="203"/>
      <c r="P92" s="81"/>
      <c r="Q92" s="81"/>
      <c r="R92" s="81"/>
      <c r="S92" s="81"/>
      <c r="T92" s="81"/>
      <c r="U92" s="81"/>
      <c r="V92" s="81"/>
      <c r="W92" s="81"/>
      <c r="X92" s="82"/>
      <c r="Y92" s="35"/>
      <c r="Z92" s="35"/>
      <c r="AA92" s="35"/>
      <c r="AB92" s="35"/>
      <c r="AC92" s="35"/>
      <c r="AD92" s="35"/>
      <c r="AE92" s="35"/>
      <c r="AT92" s="14" t="s">
        <v>157</v>
      </c>
      <c r="AU92" s="14" t="s">
        <v>75</v>
      </c>
    </row>
    <row r="93" s="10" customFormat="1">
      <c r="A93" s="10"/>
      <c r="B93" s="214"/>
      <c r="C93" s="215"/>
      <c r="D93" s="216" t="s">
        <v>185</v>
      </c>
      <c r="E93" s="217" t="s">
        <v>20</v>
      </c>
      <c r="F93" s="218" t="s">
        <v>368</v>
      </c>
      <c r="G93" s="215"/>
      <c r="H93" s="219">
        <v>310</v>
      </c>
      <c r="I93" s="220"/>
      <c r="J93" s="220"/>
      <c r="K93" s="215"/>
      <c r="L93" s="215"/>
      <c r="M93" s="221"/>
      <c r="N93" s="222"/>
      <c r="O93" s="223"/>
      <c r="P93" s="223"/>
      <c r="Q93" s="223"/>
      <c r="R93" s="223"/>
      <c r="S93" s="223"/>
      <c r="T93" s="223"/>
      <c r="U93" s="223"/>
      <c r="V93" s="223"/>
      <c r="W93" s="223"/>
      <c r="X93" s="224"/>
      <c r="Y93" s="10"/>
      <c r="Z93" s="10"/>
      <c r="AA93" s="10"/>
      <c r="AB93" s="10"/>
      <c r="AC93" s="10"/>
      <c r="AD93" s="10"/>
      <c r="AE93" s="10"/>
      <c r="AT93" s="225" t="s">
        <v>185</v>
      </c>
      <c r="AU93" s="225" t="s">
        <v>75</v>
      </c>
      <c r="AV93" s="10" t="s">
        <v>84</v>
      </c>
      <c r="AW93" s="10" t="s">
        <v>5</v>
      </c>
      <c r="AX93" s="10" t="s">
        <v>82</v>
      </c>
      <c r="AY93" s="225" t="s">
        <v>155</v>
      </c>
    </row>
    <row r="94" s="2" customFormat="1" ht="24.15" customHeight="1">
      <c r="A94" s="35"/>
      <c r="B94" s="36"/>
      <c r="C94" s="185" t="s">
        <v>164</v>
      </c>
      <c r="D94" s="185" t="s">
        <v>149</v>
      </c>
      <c r="E94" s="186" t="s">
        <v>369</v>
      </c>
      <c r="F94" s="187" t="s">
        <v>370</v>
      </c>
      <c r="G94" s="188" t="s">
        <v>224</v>
      </c>
      <c r="H94" s="189">
        <v>923</v>
      </c>
      <c r="I94" s="190"/>
      <c r="J94" s="190"/>
      <c r="K94" s="191">
        <f>ROUND(P94*H94,2)</f>
        <v>0</v>
      </c>
      <c r="L94" s="187" t="s">
        <v>161</v>
      </c>
      <c r="M94" s="41"/>
      <c r="N94" s="192" t="s">
        <v>20</v>
      </c>
      <c r="O94" s="193" t="s">
        <v>44</v>
      </c>
      <c r="P94" s="194">
        <f>I94+J94</f>
        <v>0</v>
      </c>
      <c r="Q94" s="194">
        <f>ROUND(I94*H94,2)</f>
        <v>0</v>
      </c>
      <c r="R94" s="194">
        <f>ROUND(J94*H94,2)</f>
        <v>0</v>
      </c>
      <c r="S94" s="81"/>
      <c r="T94" s="195">
        <f>S94*H94</f>
        <v>0</v>
      </c>
      <c r="U94" s="195">
        <v>0</v>
      </c>
      <c r="V94" s="195">
        <f>U94*H94</f>
        <v>0</v>
      </c>
      <c r="W94" s="195">
        <v>0</v>
      </c>
      <c r="X94" s="196">
        <f>W94*H94</f>
        <v>0</v>
      </c>
      <c r="Y94" s="35"/>
      <c r="Z94" s="35"/>
      <c r="AA94" s="35"/>
      <c r="AB94" s="35"/>
      <c r="AC94" s="35"/>
      <c r="AD94" s="35"/>
      <c r="AE94" s="35"/>
      <c r="AR94" s="197" t="s">
        <v>154</v>
      </c>
      <c r="AT94" s="197" t="s">
        <v>149</v>
      </c>
      <c r="AU94" s="197" t="s">
        <v>75</v>
      </c>
      <c r="AY94" s="14" t="s">
        <v>155</v>
      </c>
      <c r="BE94" s="198">
        <f>IF(O94="základní",K94,0)</f>
        <v>0</v>
      </c>
      <c r="BF94" s="198">
        <f>IF(O94="snížená",K94,0)</f>
        <v>0</v>
      </c>
      <c r="BG94" s="198">
        <f>IF(O94="zákl. přenesená",K94,0)</f>
        <v>0</v>
      </c>
      <c r="BH94" s="198">
        <f>IF(O94="sníž. přenesená",K94,0)</f>
        <v>0</v>
      </c>
      <c r="BI94" s="198">
        <f>IF(O94="nulová",K94,0)</f>
        <v>0</v>
      </c>
      <c r="BJ94" s="14" t="s">
        <v>82</v>
      </c>
      <c r="BK94" s="198">
        <f>ROUND(P94*H94,2)</f>
        <v>0</v>
      </c>
      <c r="BL94" s="14" t="s">
        <v>154</v>
      </c>
      <c r="BM94" s="197" t="s">
        <v>392</v>
      </c>
    </row>
    <row r="95" s="2" customFormat="1">
      <c r="A95" s="35"/>
      <c r="B95" s="36"/>
      <c r="C95" s="37"/>
      <c r="D95" s="199" t="s">
        <v>157</v>
      </c>
      <c r="E95" s="37"/>
      <c r="F95" s="200" t="s">
        <v>372</v>
      </c>
      <c r="G95" s="37"/>
      <c r="H95" s="37"/>
      <c r="I95" s="201"/>
      <c r="J95" s="201"/>
      <c r="K95" s="37"/>
      <c r="L95" s="37"/>
      <c r="M95" s="41"/>
      <c r="N95" s="202"/>
      <c r="O95" s="203"/>
      <c r="P95" s="81"/>
      <c r="Q95" s="81"/>
      <c r="R95" s="81"/>
      <c r="S95" s="81"/>
      <c r="T95" s="81"/>
      <c r="U95" s="81"/>
      <c r="V95" s="81"/>
      <c r="W95" s="81"/>
      <c r="X95" s="82"/>
      <c r="Y95" s="35"/>
      <c r="Z95" s="35"/>
      <c r="AA95" s="35"/>
      <c r="AB95" s="35"/>
      <c r="AC95" s="35"/>
      <c r="AD95" s="35"/>
      <c r="AE95" s="35"/>
      <c r="AT95" s="14" t="s">
        <v>157</v>
      </c>
      <c r="AU95" s="14" t="s">
        <v>75</v>
      </c>
    </row>
    <row r="96" s="10" customFormat="1">
      <c r="A96" s="10"/>
      <c r="B96" s="214"/>
      <c r="C96" s="215"/>
      <c r="D96" s="216" t="s">
        <v>185</v>
      </c>
      <c r="E96" s="217" t="s">
        <v>20</v>
      </c>
      <c r="F96" s="218" t="s">
        <v>373</v>
      </c>
      <c r="G96" s="215"/>
      <c r="H96" s="219">
        <v>923</v>
      </c>
      <c r="I96" s="220"/>
      <c r="J96" s="220"/>
      <c r="K96" s="215"/>
      <c r="L96" s="215"/>
      <c r="M96" s="221"/>
      <c r="N96" s="222"/>
      <c r="O96" s="223"/>
      <c r="P96" s="223"/>
      <c r="Q96" s="223"/>
      <c r="R96" s="223"/>
      <c r="S96" s="223"/>
      <c r="T96" s="223"/>
      <c r="U96" s="223"/>
      <c r="V96" s="223"/>
      <c r="W96" s="223"/>
      <c r="X96" s="224"/>
      <c r="Y96" s="10"/>
      <c r="Z96" s="10"/>
      <c r="AA96" s="10"/>
      <c r="AB96" s="10"/>
      <c r="AC96" s="10"/>
      <c r="AD96" s="10"/>
      <c r="AE96" s="10"/>
      <c r="AT96" s="225" t="s">
        <v>185</v>
      </c>
      <c r="AU96" s="225" t="s">
        <v>75</v>
      </c>
      <c r="AV96" s="10" t="s">
        <v>84</v>
      </c>
      <c r="AW96" s="10" t="s">
        <v>5</v>
      </c>
      <c r="AX96" s="10" t="s">
        <v>82</v>
      </c>
      <c r="AY96" s="225" t="s">
        <v>155</v>
      </c>
    </row>
    <row r="97" s="2" customFormat="1">
      <c r="A97" s="35"/>
      <c r="B97" s="36"/>
      <c r="C97" s="185" t="s">
        <v>154</v>
      </c>
      <c r="D97" s="185" t="s">
        <v>149</v>
      </c>
      <c r="E97" s="186" t="s">
        <v>319</v>
      </c>
      <c r="F97" s="187" t="s">
        <v>320</v>
      </c>
      <c r="G97" s="188" t="s">
        <v>315</v>
      </c>
      <c r="H97" s="189">
        <v>15.43</v>
      </c>
      <c r="I97" s="190"/>
      <c r="J97" s="190"/>
      <c r="K97" s="191">
        <f>ROUND(P97*H97,2)</f>
        <v>0</v>
      </c>
      <c r="L97" s="187" t="s">
        <v>161</v>
      </c>
      <c r="M97" s="41"/>
      <c r="N97" s="192" t="s">
        <v>20</v>
      </c>
      <c r="O97" s="193" t="s">
        <v>44</v>
      </c>
      <c r="P97" s="194">
        <f>I97+J97</f>
        <v>0</v>
      </c>
      <c r="Q97" s="194">
        <f>ROUND(I97*H97,2)</f>
        <v>0</v>
      </c>
      <c r="R97" s="194">
        <f>ROUND(J97*H97,2)</f>
        <v>0</v>
      </c>
      <c r="S97" s="81"/>
      <c r="T97" s="195">
        <f>S97*H97</f>
        <v>0</v>
      </c>
      <c r="U97" s="195">
        <v>0</v>
      </c>
      <c r="V97" s="195">
        <f>U97*H97</f>
        <v>0</v>
      </c>
      <c r="W97" s="195">
        <v>0</v>
      </c>
      <c r="X97" s="196">
        <f>W97*H97</f>
        <v>0</v>
      </c>
      <c r="Y97" s="35"/>
      <c r="Z97" s="35"/>
      <c r="AA97" s="35"/>
      <c r="AB97" s="35"/>
      <c r="AC97" s="35"/>
      <c r="AD97" s="35"/>
      <c r="AE97" s="35"/>
      <c r="AR97" s="197" t="s">
        <v>154</v>
      </c>
      <c r="AT97" s="197" t="s">
        <v>149</v>
      </c>
      <c r="AU97" s="197" t="s">
        <v>75</v>
      </c>
      <c r="AY97" s="14" t="s">
        <v>155</v>
      </c>
      <c r="BE97" s="198">
        <f>IF(O97="základní",K97,0)</f>
        <v>0</v>
      </c>
      <c r="BF97" s="198">
        <f>IF(O97="snížená",K97,0)</f>
        <v>0</v>
      </c>
      <c r="BG97" s="198">
        <f>IF(O97="zákl. přenesená",K97,0)</f>
        <v>0</v>
      </c>
      <c r="BH97" s="198">
        <f>IF(O97="sníž. přenesená",K97,0)</f>
        <v>0</v>
      </c>
      <c r="BI97" s="198">
        <f>IF(O97="nulová",K97,0)</f>
        <v>0</v>
      </c>
      <c r="BJ97" s="14" t="s">
        <v>82</v>
      </c>
      <c r="BK97" s="198">
        <f>ROUND(P97*H97,2)</f>
        <v>0</v>
      </c>
      <c r="BL97" s="14" t="s">
        <v>154</v>
      </c>
      <c r="BM97" s="197" t="s">
        <v>393</v>
      </c>
    </row>
    <row r="98" s="2" customFormat="1">
      <c r="A98" s="35"/>
      <c r="B98" s="36"/>
      <c r="C98" s="37"/>
      <c r="D98" s="199" t="s">
        <v>157</v>
      </c>
      <c r="E98" s="37"/>
      <c r="F98" s="200" t="s">
        <v>322</v>
      </c>
      <c r="G98" s="37"/>
      <c r="H98" s="37"/>
      <c r="I98" s="201"/>
      <c r="J98" s="201"/>
      <c r="K98" s="37"/>
      <c r="L98" s="37"/>
      <c r="M98" s="41"/>
      <c r="N98" s="202"/>
      <c r="O98" s="203"/>
      <c r="P98" s="81"/>
      <c r="Q98" s="81"/>
      <c r="R98" s="81"/>
      <c r="S98" s="81"/>
      <c r="T98" s="81"/>
      <c r="U98" s="81"/>
      <c r="V98" s="81"/>
      <c r="W98" s="81"/>
      <c r="X98" s="82"/>
      <c r="Y98" s="35"/>
      <c r="Z98" s="35"/>
      <c r="AA98" s="35"/>
      <c r="AB98" s="35"/>
      <c r="AC98" s="35"/>
      <c r="AD98" s="35"/>
      <c r="AE98" s="35"/>
      <c r="AT98" s="14" t="s">
        <v>157</v>
      </c>
      <c r="AU98" s="14" t="s">
        <v>75</v>
      </c>
    </row>
    <row r="99" s="10" customFormat="1">
      <c r="A99" s="10"/>
      <c r="B99" s="214"/>
      <c r="C99" s="215"/>
      <c r="D99" s="216" t="s">
        <v>185</v>
      </c>
      <c r="E99" s="217" t="s">
        <v>20</v>
      </c>
      <c r="F99" s="218" t="s">
        <v>323</v>
      </c>
      <c r="G99" s="215"/>
      <c r="H99" s="219">
        <v>15.43</v>
      </c>
      <c r="I99" s="220"/>
      <c r="J99" s="220"/>
      <c r="K99" s="215"/>
      <c r="L99" s="215"/>
      <c r="M99" s="221"/>
      <c r="N99" s="222"/>
      <c r="O99" s="223"/>
      <c r="P99" s="223"/>
      <c r="Q99" s="223"/>
      <c r="R99" s="223"/>
      <c r="S99" s="223"/>
      <c r="T99" s="223"/>
      <c r="U99" s="223"/>
      <c r="V99" s="223"/>
      <c r="W99" s="223"/>
      <c r="X99" s="224"/>
      <c r="Y99" s="10"/>
      <c r="Z99" s="10"/>
      <c r="AA99" s="10"/>
      <c r="AB99" s="10"/>
      <c r="AC99" s="10"/>
      <c r="AD99" s="10"/>
      <c r="AE99" s="10"/>
      <c r="AT99" s="225" t="s">
        <v>185</v>
      </c>
      <c r="AU99" s="225" t="s">
        <v>75</v>
      </c>
      <c r="AV99" s="10" t="s">
        <v>84</v>
      </c>
      <c r="AW99" s="10" t="s">
        <v>5</v>
      </c>
      <c r="AX99" s="10" t="s">
        <v>82</v>
      </c>
      <c r="AY99" s="225" t="s">
        <v>155</v>
      </c>
    </row>
    <row r="100" s="2" customFormat="1">
      <c r="A100" s="35"/>
      <c r="B100" s="36"/>
      <c r="C100" s="185" t="s">
        <v>173</v>
      </c>
      <c r="D100" s="185" t="s">
        <v>149</v>
      </c>
      <c r="E100" s="186" t="s">
        <v>325</v>
      </c>
      <c r="F100" s="187" t="s">
        <v>326</v>
      </c>
      <c r="G100" s="188" t="s">
        <v>315</v>
      </c>
      <c r="H100" s="189">
        <v>15.43</v>
      </c>
      <c r="I100" s="190"/>
      <c r="J100" s="190"/>
      <c r="K100" s="191">
        <f>ROUND(P100*H100,2)</f>
        <v>0</v>
      </c>
      <c r="L100" s="187" t="s">
        <v>161</v>
      </c>
      <c r="M100" s="41"/>
      <c r="N100" s="192" t="s">
        <v>20</v>
      </c>
      <c r="O100" s="193" t="s">
        <v>44</v>
      </c>
      <c r="P100" s="194">
        <f>I100+J100</f>
        <v>0</v>
      </c>
      <c r="Q100" s="194">
        <f>ROUND(I100*H100,2)</f>
        <v>0</v>
      </c>
      <c r="R100" s="194">
        <f>ROUND(J100*H100,2)</f>
        <v>0</v>
      </c>
      <c r="S100" s="81"/>
      <c r="T100" s="195">
        <f>S100*H100</f>
        <v>0</v>
      </c>
      <c r="U100" s="195">
        <v>0</v>
      </c>
      <c r="V100" s="195">
        <f>U100*H100</f>
        <v>0</v>
      </c>
      <c r="W100" s="195">
        <v>0</v>
      </c>
      <c r="X100" s="196">
        <f>W100*H100</f>
        <v>0</v>
      </c>
      <c r="Y100" s="35"/>
      <c r="Z100" s="35"/>
      <c r="AA100" s="35"/>
      <c r="AB100" s="35"/>
      <c r="AC100" s="35"/>
      <c r="AD100" s="35"/>
      <c r="AE100" s="35"/>
      <c r="AR100" s="197" t="s">
        <v>154</v>
      </c>
      <c r="AT100" s="197" t="s">
        <v>149</v>
      </c>
      <c r="AU100" s="197" t="s">
        <v>75</v>
      </c>
      <c r="AY100" s="14" t="s">
        <v>155</v>
      </c>
      <c r="BE100" s="198">
        <f>IF(O100="základní",K100,0)</f>
        <v>0</v>
      </c>
      <c r="BF100" s="198">
        <f>IF(O100="snížená",K100,0)</f>
        <v>0</v>
      </c>
      <c r="BG100" s="198">
        <f>IF(O100="zákl. přenesená",K100,0)</f>
        <v>0</v>
      </c>
      <c r="BH100" s="198">
        <f>IF(O100="sníž. přenesená",K100,0)</f>
        <v>0</v>
      </c>
      <c r="BI100" s="198">
        <f>IF(O100="nulová",K100,0)</f>
        <v>0</v>
      </c>
      <c r="BJ100" s="14" t="s">
        <v>82</v>
      </c>
      <c r="BK100" s="198">
        <f>ROUND(P100*H100,2)</f>
        <v>0</v>
      </c>
      <c r="BL100" s="14" t="s">
        <v>154</v>
      </c>
      <c r="BM100" s="197" t="s">
        <v>394</v>
      </c>
    </row>
    <row r="101" s="2" customFormat="1">
      <c r="A101" s="35"/>
      <c r="B101" s="36"/>
      <c r="C101" s="37"/>
      <c r="D101" s="199" t="s">
        <v>157</v>
      </c>
      <c r="E101" s="37"/>
      <c r="F101" s="200" t="s">
        <v>328</v>
      </c>
      <c r="G101" s="37"/>
      <c r="H101" s="37"/>
      <c r="I101" s="201"/>
      <c r="J101" s="201"/>
      <c r="K101" s="37"/>
      <c r="L101" s="37"/>
      <c r="M101" s="41"/>
      <c r="N101" s="202"/>
      <c r="O101" s="203"/>
      <c r="P101" s="81"/>
      <c r="Q101" s="81"/>
      <c r="R101" s="81"/>
      <c r="S101" s="81"/>
      <c r="T101" s="81"/>
      <c r="U101" s="81"/>
      <c r="V101" s="81"/>
      <c r="W101" s="81"/>
      <c r="X101" s="82"/>
      <c r="Y101" s="35"/>
      <c r="Z101" s="35"/>
      <c r="AA101" s="35"/>
      <c r="AB101" s="35"/>
      <c r="AC101" s="35"/>
      <c r="AD101" s="35"/>
      <c r="AE101" s="35"/>
      <c r="AT101" s="14" t="s">
        <v>157</v>
      </c>
      <c r="AU101" s="14" t="s">
        <v>75</v>
      </c>
    </row>
    <row r="102" s="2" customFormat="1" ht="24.15" customHeight="1">
      <c r="A102" s="35"/>
      <c r="B102" s="36"/>
      <c r="C102" s="185" t="s">
        <v>178</v>
      </c>
      <c r="D102" s="185" t="s">
        <v>149</v>
      </c>
      <c r="E102" s="186" t="s">
        <v>330</v>
      </c>
      <c r="F102" s="187" t="s">
        <v>331</v>
      </c>
      <c r="G102" s="188" t="s">
        <v>315</v>
      </c>
      <c r="H102" s="189">
        <v>61.719999999999999</v>
      </c>
      <c r="I102" s="190"/>
      <c r="J102" s="190"/>
      <c r="K102" s="191">
        <f>ROUND(P102*H102,2)</f>
        <v>0</v>
      </c>
      <c r="L102" s="187" t="s">
        <v>161</v>
      </c>
      <c r="M102" s="41"/>
      <c r="N102" s="192" t="s">
        <v>20</v>
      </c>
      <c r="O102" s="193" t="s">
        <v>44</v>
      </c>
      <c r="P102" s="194">
        <f>I102+J102</f>
        <v>0</v>
      </c>
      <c r="Q102" s="194">
        <f>ROUND(I102*H102,2)</f>
        <v>0</v>
      </c>
      <c r="R102" s="194">
        <f>ROUND(J102*H102,2)</f>
        <v>0</v>
      </c>
      <c r="S102" s="81"/>
      <c r="T102" s="195">
        <f>S102*H102</f>
        <v>0</v>
      </c>
      <c r="U102" s="195">
        <v>0</v>
      </c>
      <c r="V102" s="195">
        <f>U102*H102</f>
        <v>0</v>
      </c>
      <c r="W102" s="195">
        <v>0</v>
      </c>
      <c r="X102" s="196">
        <f>W102*H102</f>
        <v>0</v>
      </c>
      <c r="Y102" s="35"/>
      <c r="Z102" s="35"/>
      <c r="AA102" s="35"/>
      <c r="AB102" s="35"/>
      <c r="AC102" s="35"/>
      <c r="AD102" s="35"/>
      <c r="AE102" s="35"/>
      <c r="AR102" s="197" t="s">
        <v>154</v>
      </c>
      <c r="AT102" s="197" t="s">
        <v>149</v>
      </c>
      <c r="AU102" s="197" t="s">
        <v>75</v>
      </c>
      <c r="AY102" s="14" t="s">
        <v>155</v>
      </c>
      <c r="BE102" s="198">
        <f>IF(O102="základní",K102,0)</f>
        <v>0</v>
      </c>
      <c r="BF102" s="198">
        <f>IF(O102="snížená",K102,0)</f>
        <v>0</v>
      </c>
      <c r="BG102" s="198">
        <f>IF(O102="zákl. přenesená",K102,0)</f>
        <v>0</v>
      </c>
      <c r="BH102" s="198">
        <f>IF(O102="sníž. přenesená",K102,0)</f>
        <v>0</v>
      </c>
      <c r="BI102" s="198">
        <f>IF(O102="nulová",K102,0)</f>
        <v>0</v>
      </c>
      <c r="BJ102" s="14" t="s">
        <v>82</v>
      </c>
      <c r="BK102" s="198">
        <f>ROUND(P102*H102,2)</f>
        <v>0</v>
      </c>
      <c r="BL102" s="14" t="s">
        <v>154</v>
      </c>
      <c r="BM102" s="197" t="s">
        <v>395</v>
      </c>
    </row>
    <row r="103" s="2" customFormat="1">
      <c r="A103" s="35"/>
      <c r="B103" s="36"/>
      <c r="C103" s="37"/>
      <c r="D103" s="199" t="s">
        <v>157</v>
      </c>
      <c r="E103" s="37"/>
      <c r="F103" s="200" t="s">
        <v>333</v>
      </c>
      <c r="G103" s="37"/>
      <c r="H103" s="37"/>
      <c r="I103" s="201"/>
      <c r="J103" s="201"/>
      <c r="K103" s="37"/>
      <c r="L103" s="37"/>
      <c r="M103" s="41"/>
      <c r="N103" s="202"/>
      <c r="O103" s="203"/>
      <c r="P103" s="81"/>
      <c r="Q103" s="81"/>
      <c r="R103" s="81"/>
      <c r="S103" s="81"/>
      <c r="T103" s="81"/>
      <c r="U103" s="81"/>
      <c r="V103" s="81"/>
      <c r="W103" s="81"/>
      <c r="X103" s="82"/>
      <c r="Y103" s="35"/>
      <c r="Z103" s="35"/>
      <c r="AA103" s="35"/>
      <c r="AB103" s="35"/>
      <c r="AC103" s="35"/>
      <c r="AD103" s="35"/>
      <c r="AE103" s="35"/>
      <c r="AT103" s="14" t="s">
        <v>157</v>
      </c>
      <c r="AU103" s="14" t="s">
        <v>75</v>
      </c>
    </row>
    <row r="104" s="10" customFormat="1">
      <c r="A104" s="10"/>
      <c r="B104" s="214"/>
      <c r="C104" s="215"/>
      <c r="D104" s="216" t="s">
        <v>185</v>
      </c>
      <c r="E104" s="217" t="s">
        <v>20</v>
      </c>
      <c r="F104" s="218" t="s">
        <v>334</v>
      </c>
      <c r="G104" s="215"/>
      <c r="H104" s="219">
        <v>61.719999999999999</v>
      </c>
      <c r="I104" s="220"/>
      <c r="J104" s="220"/>
      <c r="K104" s="215"/>
      <c r="L104" s="215"/>
      <c r="M104" s="221"/>
      <c r="N104" s="222"/>
      <c r="O104" s="223"/>
      <c r="P104" s="223"/>
      <c r="Q104" s="223"/>
      <c r="R104" s="223"/>
      <c r="S104" s="223"/>
      <c r="T104" s="223"/>
      <c r="U104" s="223"/>
      <c r="V104" s="223"/>
      <c r="W104" s="223"/>
      <c r="X104" s="224"/>
      <c r="Y104" s="10"/>
      <c r="Z104" s="10"/>
      <c r="AA104" s="10"/>
      <c r="AB104" s="10"/>
      <c r="AC104" s="10"/>
      <c r="AD104" s="10"/>
      <c r="AE104" s="10"/>
      <c r="AT104" s="225" t="s">
        <v>185</v>
      </c>
      <c r="AU104" s="225" t="s">
        <v>75</v>
      </c>
      <c r="AV104" s="10" t="s">
        <v>84</v>
      </c>
      <c r="AW104" s="10" t="s">
        <v>5</v>
      </c>
      <c r="AX104" s="10" t="s">
        <v>82</v>
      </c>
      <c r="AY104" s="225" t="s">
        <v>155</v>
      </c>
    </row>
    <row r="105" s="2" customFormat="1" ht="24.15" customHeight="1">
      <c r="A105" s="35"/>
      <c r="B105" s="36"/>
      <c r="C105" s="185" t="s">
        <v>187</v>
      </c>
      <c r="D105" s="185" t="s">
        <v>149</v>
      </c>
      <c r="E105" s="186" t="s">
        <v>396</v>
      </c>
      <c r="F105" s="187" t="s">
        <v>397</v>
      </c>
      <c r="G105" s="188" t="s">
        <v>224</v>
      </c>
      <c r="H105" s="189">
        <v>103</v>
      </c>
      <c r="I105" s="190"/>
      <c r="J105" s="190"/>
      <c r="K105" s="191">
        <f>ROUND(P105*H105,2)</f>
        <v>0</v>
      </c>
      <c r="L105" s="187" t="s">
        <v>161</v>
      </c>
      <c r="M105" s="41"/>
      <c r="N105" s="192" t="s">
        <v>20</v>
      </c>
      <c r="O105" s="193" t="s">
        <v>44</v>
      </c>
      <c r="P105" s="194">
        <f>I105+J105</f>
        <v>0</v>
      </c>
      <c r="Q105" s="194">
        <f>ROUND(I105*H105,2)</f>
        <v>0</v>
      </c>
      <c r="R105" s="194">
        <f>ROUND(J105*H105,2)</f>
        <v>0</v>
      </c>
      <c r="S105" s="81"/>
      <c r="T105" s="195">
        <f>S105*H105</f>
        <v>0</v>
      </c>
      <c r="U105" s="195">
        <v>0</v>
      </c>
      <c r="V105" s="195">
        <f>U105*H105</f>
        <v>0</v>
      </c>
      <c r="W105" s="195">
        <v>0</v>
      </c>
      <c r="X105" s="196">
        <f>W105*H105</f>
        <v>0</v>
      </c>
      <c r="Y105" s="35"/>
      <c r="Z105" s="35"/>
      <c r="AA105" s="35"/>
      <c r="AB105" s="35"/>
      <c r="AC105" s="35"/>
      <c r="AD105" s="35"/>
      <c r="AE105" s="35"/>
      <c r="AR105" s="197" t="s">
        <v>154</v>
      </c>
      <c r="AT105" s="197" t="s">
        <v>149</v>
      </c>
      <c r="AU105" s="197" t="s">
        <v>75</v>
      </c>
      <c r="AY105" s="14" t="s">
        <v>155</v>
      </c>
      <c r="BE105" s="198">
        <f>IF(O105="základní",K105,0)</f>
        <v>0</v>
      </c>
      <c r="BF105" s="198">
        <f>IF(O105="snížená",K105,0)</f>
        <v>0</v>
      </c>
      <c r="BG105" s="198">
        <f>IF(O105="zákl. přenesená",K105,0)</f>
        <v>0</v>
      </c>
      <c r="BH105" s="198">
        <f>IF(O105="sníž. přenesená",K105,0)</f>
        <v>0</v>
      </c>
      <c r="BI105" s="198">
        <f>IF(O105="nulová",K105,0)</f>
        <v>0</v>
      </c>
      <c r="BJ105" s="14" t="s">
        <v>82</v>
      </c>
      <c r="BK105" s="198">
        <f>ROUND(P105*H105,2)</f>
        <v>0</v>
      </c>
      <c r="BL105" s="14" t="s">
        <v>154</v>
      </c>
      <c r="BM105" s="197" t="s">
        <v>398</v>
      </c>
    </row>
    <row r="106" s="2" customFormat="1">
      <c r="A106" s="35"/>
      <c r="B106" s="36"/>
      <c r="C106" s="37"/>
      <c r="D106" s="199" t="s">
        <v>157</v>
      </c>
      <c r="E106" s="37"/>
      <c r="F106" s="200" t="s">
        <v>399</v>
      </c>
      <c r="G106" s="37"/>
      <c r="H106" s="37"/>
      <c r="I106" s="201"/>
      <c r="J106" s="201"/>
      <c r="K106" s="37"/>
      <c r="L106" s="37"/>
      <c r="M106" s="41"/>
      <c r="N106" s="202"/>
      <c r="O106" s="203"/>
      <c r="P106" s="81"/>
      <c r="Q106" s="81"/>
      <c r="R106" s="81"/>
      <c r="S106" s="81"/>
      <c r="T106" s="81"/>
      <c r="U106" s="81"/>
      <c r="V106" s="81"/>
      <c r="W106" s="81"/>
      <c r="X106" s="82"/>
      <c r="Y106" s="35"/>
      <c r="Z106" s="35"/>
      <c r="AA106" s="35"/>
      <c r="AB106" s="35"/>
      <c r="AC106" s="35"/>
      <c r="AD106" s="35"/>
      <c r="AE106" s="35"/>
      <c r="AT106" s="14" t="s">
        <v>157</v>
      </c>
      <c r="AU106" s="14" t="s">
        <v>75</v>
      </c>
    </row>
    <row r="107" s="10" customFormat="1">
      <c r="A107" s="10"/>
      <c r="B107" s="214"/>
      <c r="C107" s="215"/>
      <c r="D107" s="216" t="s">
        <v>185</v>
      </c>
      <c r="E107" s="217" t="s">
        <v>20</v>
      </c>
      <c r="F107" s="218" t="s">
        <v>400</v>
      </c>
      <c r="G107" s="215"/>
      <c r="H107" s="219">
        <v>103</v>
      </c>
      <c r="I107" s="220"/>
      <c r="J107" s="220"/>
      <c r="K107" s="215"/>
      <c r="L107" s="215"/>
      <c r="M107" s="221"/>
      <c r="N107" s="241"/>
      <c r="O107" s="242"/>
      <c r="P107" s="242"/>
      <c r="Q107" s="242"/>
      <c r="R107" s="242"/>
      <c r="S107" s="242"/>
      <c r="T107" s="242"/>
      <c r="U107" s="242"/>
      <c r="V107" s="242"/>
      <c r="W107" s="242"/>
      <c r="X107" s="243"/>
      <c r="Y107" s="10"/>
      <c r="Z107" s="10"/>
      <c r="AA107" s="10"/>
      <c r="AB107" s="10"/>
      <c r="AC107" s="10"/>
      <c r="AD107" s="10"/>
      <c r="AE107" s="10"/>
      <c r="AT107" s="225" t="s">
        <v>185</v>
      </c>
      <c r="AU107" s="225" t="s">
        <v>75</v>
      </c>
      <c r="AV107" s="10" t="s">
        <v>84</v>
      </c>
      <c r="AW107" s="10" t="s">
        <v>5</v>
      </c>
      <c r="AX107" s="10" t="s">
        <v>82</v>
      </c>
      <c r="AY107" s="225" t="s">
        <v>155</v>
      </c>
    </row>
    <row r="108" s="2" customFormat="1" ht="6.96" customHeight="1">
      <c r="A108" s="35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41"/>
      <c r="N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</sheetData>
  <sheetProtection sheet="1" autoFilter="0" formatColumns="0" formatRows="0" objects="1" scenarios="1" spinCount="100000" saltValue="QmU3breWDMNtVRYiPlyWn3DT1XjuRBwLRo0hz1oCgPprDgRjpVC8lv4gxY6a18y/FVjvw+0g9jzTKJueGN+ubA==" hashValue="e2LSKdE4VhubzW6GIKWwFbMELpvkpqywvVZJ1dNdEaKfBBfRzXYRebF1n3aZIovK5W3eSpFl2Eikl+l2zwwp+A==" algorithmName="SHA-512" password="CC35"/>
  <autoFilter ref="C86:L107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5:H75"/>
    <mergeCell ref="E77:H77"/>
    <mergeCell ref="E79:H79"/>
    <mergeCell ref="M2:Z2"/>
  </mergeCells>
  <hyperlinks>
    <hyperlink ref="F89" r:id="rId1" display="https://podminky.urs.cz/item/CS_URS_2025_01/184851256"/>
    <hyperlink ref="F92" r:id="rId2" display="https://podminky.urs.cz/item/CS_URS_2025_01/184911111"/>
    <hyperlink ref="F95" r:id="rId3" display="https://podminky.urs.cz/item/CS_URS_2025_01/184808211"/>
    <hyperlink ref="F98" r:id="rId4" display="https://podminky.urs.cz/item/CS_URS_2025_01/185804312"/>
    <hyperlink ref="F101" r:id="rId5" display="https://podminky.urs.cz/item/CS_URS_2025_01/185851121"/>
    <hyperlink ref="F103" r:id="rId6" display="https://podminky.urs.cz/item/CS_URS_2025_01/185851129"/>
    <hyperlink ref="F106" r:id="rId7" display="https://podminky.urs.cz/item/CS_URS_2025_01/184806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7"/>
      <c r="AT3" s="14" t="s">
        <v>84</v>
      </c>
    </row>
    <row r="4" s="1" customFormat="1" ht="24.96" customHeight="1">
      <c r="B4" s="17"/>
      <c r="D4" s="139" t="s">
        <v>121</v>
      </c>
      <c r="M4" s="17"/>
      <c r="N4" s="140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41" t="s">
        <v>17</v>
      </c>
      <c r="M6" s="17"/>
    </row>
    <row r="7" s="1" customFormat="1" ht="16.5" customHeight="1">
      <c r="B7" s="17"/>
      <c r="E7" s="142" t="str">
        <f>'Rekapitulace stavby'!K6</f>
        <v xml:space="preserve">Výsadba LBC Žerotín, LBK10 a IP24 v  k.ú. Měnín</v>
      </c>
      <c r="F7" s="141"/>
      <c r="G7" s="141"/>
      <c r="H7" s="141"/>
      <c r="M7" s="17"/>
    </row>
    <row r="8" s="1" customFormat="1" ht="12" customHeight="1">
      <c r="B8" s="17"/>
      <c r="D8" s="141" t="s">
        <v>122</v>
      </c>
      <c r="M8" s="17"/>
    </row>
    <row r="9" s="2" customFormat="1" ht="16.5" customHeight="1">
      <c r="A9" s="35"/>
      <c r="B9" s="41"/>
      <c r="C9" s="35"/>
      <c r="D9" s="35"/>
      <c r="E9" s="142" t="s">
        <v>123</v>
      </c>
      <c r="F9" s="35"/>
      <c r="G9" s="35"/>
      <c r="H9" s="35"/>
      <c r="I9" s="35"/>
      <c r="J9" s="35"/>
      <c r="K9" s="35"/>
      <c r="L9" s="35"/>
      <c r="M9" s="14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1" t="s">
        <v>356</v>
      </c>
      <c r="E10" s="35"/>
      <c r="F10" s="35"/>
      <c r="G10" s="35"/>
      <c r="H10" s="35"/>
      <c r="I10" s="35"/>
      <c r="J10" s="35"/>
      <c r="K10" s="35"/>
      <c r="L10" s="35"/>
      <c r="M10" s="14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4" t="s">
        <v>401</v>
      </c>
      <c r="F11" s="35"/>
      <c r="G11" s="35"/>
      <c r="H11" s="35"/>
      <c r="I11" s="35"/>
      <c r="J11" s="35"/>
      <c r="K11" s="35"/>
      <c r="L11" s="35"/>
      <c r="M11" s="14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14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1" t="s">
        <v>19</v>
      </c>
      <c r="E13" s="35"/>
      <c r="F13" s="132" t="s">
        <v>20</v>
      </c>
      <c r="G13" s="35"/>
      <c r="H13" s="35"/>
      <c r="I13" s="141" t="s">
        <v>21</v>
      </c>
      <c r="J13" s="132" t="s">
        <v>20</v>
      </c>
      <c r="K13" s="35"/>
      <c r="L13" s="35"/>
      <c r="M13" s="14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1" t="s">
        <v>22</v>
      </c>
      <c r="E14" s="35"/>
      <c r="F14" s="132" t="s">
        <v>23</v>
      </c>
      <c r="G14" s="35"/>
      <c r="H14" s="35"/>
      <c r="I14" s="141" t="s">
        <v>24</v>
      </c>
      <c r="J14" s="145" t="str">
        <f>'Rekapitulace stavby'!AN8</f>
        <v>8. 7. 2025</v>
      </c>
      <c r="K14" s="35"/>
      <c r="L14" s="35"/>
      <c r="M14" s="14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14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1" t="s">
        <v>26</v>
      </c>
      <c r="E16" s="35"/>
      <c r="F16" s="35"/>
      <c r="G16" s="35"/>
      <c r="H16" s="35"/>
      <c r="I16" s="141" t="s">
        <v>27</v>
      </c>
      <c r="J16" s="132" t="s">
        <v>28</v>
      </c>
      <c r="K16" s="35"/>
      <c r="L16" s="35"/>
      <c r="M16" s="14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2" t="s">
        <v>29</v>
      </c>
      <c r="F17" s="35"/>
      <c r="G17" s="35"/>
      <c r="H17" s="35"/>
      <c r="I17" s="141" t="s">
        <v>30</v>
      </c>
      <c r="J17" s="132" t="s">
        <v>20</v>
      </c>
      <c r="K17" s="35"/>
      <c r="L17" s="35"/>
      <c r="M17" s="14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14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1" t="s">
        <v>31</v>
      </c>
      <c r="E19" s="35"/>
      <c r="F19" s="35"/>
      <c r="G19" s="35"/>
      <c r="H19" s="35"/>
      <c r="I19" s="141" t="s">
        <v>27</v>
      </c>
      <c r="J19" s="30" t="str">
        <f>'Rekapitulace stavby'!AN13</f>
        <v>Vyplň údaj</v>
      </c>
      <c r="K19" s="35"/>
      <c r="L19" s="35"/>
      <c r="M19" s="14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2"/>
      <c r="G20" s="132"/>
      <c r="H20" s="132"/>
      <c r="I20" s="141" t="s">
        <v>30</v>
      </c>
      <c r="J20" s="30" t="str">
        <f>'Rekapitulace stavby'!AN14</f>
        <v>Vyplň údaj</v>
      </c>
      <c r="K20" s="35"/>
      <c r="L20" s="35"/>
      <c r="M20" s="14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14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1" t="s">
        <v>33</v>
      </c>
      <c r="E22" s="35"/>
      <c r="F22" s="35"/>
      <c r="G22" s="35"/>
      <c r="H22" s="35"/>
      <c r="I22" s="141" t="s">
        <v>27</v>
      </c>
      <c r="J22" s="132" t="s">
        <v>34</v>
      </c>
      <c r="K22" s="35"/>
      <c r="L22" s="35"/>
      <c r="M22" s="14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2" t="s">
        <v>35</v>
      </c>
      <c r="F23" s="35"/>
      <c r="G23" s="35"/>
      <c r="H23" s="35"/>
      <c r="I23" s="141" t="s">
        <v>30</v>
      </c>
      <c r="J23" s="132" t="s">
        <v>20</v>
      </c>
      <c r="K23" s="35"/>
      <c r="L23" s="35"/>
      <c r="M23" s="14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14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1" t="s">
        <v>36</v>
      </c>
      <c r="E25" s="35"/>
      <c r="F25" s="35"/>
      <c r="G25" s="35"/>
      <c r="H25" s="35"/>
      <c r="I25" s="141" t="s">
        <v>27</v>
      </c>
      <c r="J25" s="132" t="s">
        <v>34</v>
      </c>
      <c r="K25" s="35"/>
      <c r="L25" s="35"/>
      <c r="M25" s="14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2" t="s">
        <v>35</v>
      </c>
      <c r="F26" s="35"/>
      <c r="G26" s="35"/>
      <c r="H26" s="35"/>
      <c r="I26" s="141" t="s">
        <v>30</v>
      </c>
      <c r="J26" s="132" t="s">
        <v>20</v>
      </c>
      <c r="K26" s="35"/>
      <c r="L26" s="35"/>
      <c r="M26" s="14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14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1" t="s">
        <v>37</v>
      </c>
      <c r="E28" s="35"/>
      <c r="F28" s="35"/>
      <c r="G28" s="35"/>
      <c r="H28" s="35"/>
      <c r="I28" s="35"/>
      <c r="J28" s="35"/>
      <c r="K28" s="35"/>
      <c r="L28" s="35"/>
      <c r="M28" s="14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6"/>
      <c r="B29" s="147"/>
      <c r="C29" s="146"/>
      <c r="D29" s="146"/>
      <c r="E29" s="148" t="s">
        <v>20</v>
      </c>
      <c r="F29" s="148"/>
      <c r="G29" s="148"/>
      <c r="H29" s="148"/>
      <c r="I29" s="146"/>
      <c r="J29" s="146"/>
      <c r="K29" s="146"/>
      <c r="L29" s="146"/>
      <c r="M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14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0"/>
      <c r="E31" s="150"/>
      <c r="F31" s="150"/>
      <c r="G31" s="150"/>
      <c r="H31" s="150"/>
      <c r="I31" s="150"/>
      <c r="J31" s="150"/>
      <c r="K31" s="150"/>
      <c r="L31" s="150"/>
      <c r="M31" s="14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>
      <c r="A32" s="35"/>
      <c r="B32" s="41"/>
      <c r="C32" s="35"/>
      <c r="D32" s="35"/>
      <c r="E32" s="141" t="s">
        <v>124</v>
      </c>
      <c r="F32" s="35"/>
      <c r="G32" s="35"/>
      <c r="H32" s="35"/>
      <c r="I32" s="35"/>
      <c r="J32" s="35"/>
      <c r="K32" s="151">
        <f>I65</f>
        <v>0</v>
      </c>
      <c r="L32" s="35"/>
      <c r="M32" s="14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>
      <c r="A33" s="35"/>
      <c r="B33" s="41"/>
      <c r="C33" s="35"/>
      <c r="D33" s="35"/>
      <c r="E33" s="141" t="s">
        <v>125</v>
      </c>
      <c r="F33" s="35"/>
      <c r="G33" s="35"/>
      <c r="H33" s="35"/>
      <c r="I33" s="35"/>
      <c r="J33" s="35"/>
      <c r="K33" s="151">
        <f>J65</f>
        <v>0</v>
      </c>
      <c r="L33" s="35"/>
      <c r="M33" s="14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2" t="s">
        <v>39</v>
      </c>
      <c r="E34" s="35"/>
      <c r="F34" s="35"/>
      <c r="G34" s="35"/>
      <c r="H34" s="35"/>
      <c r="I34" s="35"/>
      <c r="J34" s="35"/>
      <c r="K34" s="153">
        <f>ROUND(K87, 2)</f>
        <v>0</v>
      </c>
      <c r="L34" s="35"/>
      <c r="M34" s="14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0"/>
      <c r="E35" s="150"/>
      <c r="F35" s="150"/>
      <c r="G35" s="150"/>
      <c r="H35" s="150"/>
      <c r="I35" s="150"/>
      <c r="J35" s="150"/>
      <c r="K35" s="150"/>
      <c r="L35" s="150"/>
      <c r="M35" s="14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54" t="s">
        <v>41</v>
      </c>
      <c r="G36" s="35"/>
      <c r="H36" s="35"/>
      <c r="I36" s="154" t="s">
        <v>40</v>
      </c>
      <c r="J36" s="35"/>
      <c r="K36" s="154" t="s">
        <v>42</v>
      </c>
      <c r="L36" s="35"/>
      <c r="M36" s="14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5" t="s">
        <v>43</v>
      </c>
      <c r="E37" s="141" t="s">
        <v>44</v>
      </c>
      <c r="F37" s="151">
        <f>ROUND((SUM(BE87:BE92)),  2)</f>
        <v>0</v>
      </c>
      <c r="G37" s="35"/>
      <c r="H37" s="35"/>
      <c r="I37" s="156">
        <v>0.20999999999999999</v>
      </c>
      <c r="J37" s="35"/>
      <c r="K37" s="151">
        <f>ROUND(((SUM(BE87:BE92))*I37),  2)</f>
        <v>0</v>
      </c>
      <c r="L37" s="35"/>
      <c r="M37" s="14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1" t="s">
        <v>45</v>
      </c>
      <c r="F38" s="151">
        <f>ROUND((SUM(BF87:BF92)),  2)</f>
        <v>0</v>
      </c>
      <c r="G38" s="35"/>
      <c r="H38" s="35"/>
      <c r="I38" s="156">
        <v>0.14999999999999999</v>
      </c>
      <c r="J38" s="35"/>
      <c r="K38" s="151">
        <f>ROUND(((SUM(BF87:BF92))*I38),  2)</f>
        <v>0</v>
      </c>
      <c r="L38" s="35"/>
      <c r="M38" s="14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1" t="s">
        <v>46</v>
      </c>
      <c r="F39" s="151">
        <f>ROUND((SUM(BG87:BG92)),  2)</f>
        <v>0</v>
      </c>
      <c r="G39" s="35"/>
      <c r="H39" s="35"/>
      <c r="I39" s="156">
        <v>0.20999999999999999</v>
      </c>
      <c r="J39" s="35"/>
      <c r="K39" s="151">
        <f>0</f>
        <v>0</v>
      </c>
      <c r="L39" s="35"/>
      <c r="M39" s="14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1" t="s">
        <v>47</v>
      </c>
      <c r="F40" s="151">
        <f>ROUND((SUM(BH87:BH92)),  2)</f>
        <v>0</v>
      </c>
      <c r="G40" s="35"/>
      <c r="H40" s="35"/>
      <c r="I40" s="156">
        <v>0.14999999999999999</v>
      </c>
      <c r="J40" s="35"/>
      <c r="K40" s="151">
        <f>0</f>
        <v>0</v>
      </c>
      <c r="L40" s="35"/>
      <c r="M40" s="14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1" t="s">
        <v>48</v>
      </c>
      <c r="F41" s="151">
        <f>ROUND((SUM(BI87:BI92)),  2)</f>
        <v>0</v>
      </c>
      <c r="G41" s="35"/>
      <c r="H41" s="35"/>
      <c r="I41" s="156">
        <v>0</v>
      </c>
      <c r="J41" s="35"/>
      <c r="K41" s="151">
        <f>0</f>
        <v>0</v>
      </c>
      <c r="L41" s="35"/>
      <c r="M41" s="14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14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59"/>
      <c r="J43" s="159"/>
      <c r="K43" s="162">
        <f>SUM(K34:K41)</f>
        <v>0</v>
      </c>
      <c r="L43" s="163"/>
      <c r="M43" s="143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4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hidden="1" s="2" customFormat="1" ht="6.96" customHeight="1">
      <c r="A48" s="35"/>
      <c r="B48" s="166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4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24.96" customHeight="1">
      <c r="A49" s="35"/>
      <c r="B49" s="36"/>
      <c r="C49" s="20" t="s">
        <v>126</v>
      </c>
      <c r="D49" s="37"/>
      <c r="E49" s="37"/>
      <c r="F49" s="37"/>
      <c r="G49" s="37"/>
      <c r="H49" s="37"/>
      <c r="I49" s="37"/>
      <c r="J49" s="37"/>
      <c r="K49" s="37"/>
      <c r="L49" s="37"/>
      <c r="M49" s="14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6.96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14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12" customHeight="1">
      <c r="A51" s="35"/>
      <c r="B51" s="36"/>
      <c r="C51" s="29" t="s">
        <v>17</v>
      </c>
      <c r="D51" s="37"/>
      <c r="E51" s="37"/>
      <c r="F51" s="37"/>
      <c r="G51" s="37"/>
      <c r="H51" s="37"/>
      <c r="I51" s="37"/>
      <c r="J51" s="37"/>
      <c r="K51" s="37"/>
      <c r="L51" s="37"/>
      <c r="M51" s="14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6.5" customHeight="1">
      <c r="A52" s="35"/>
      <c r="B52" s="36"/>
      <c r="C52" s="37"/>
      <c r="D52" s="37"/>
      <c r="E52" s="168" t="str">
        <f>E7</f>
        <v xml:space="preserve">Výsadba LBC Žerotín, LBK10 a IP24 v  k.ú. Měnín</v>
      </c>
      <c r="F52" s="29"/>
      <c r="G52" s="29"/>
      <c r="H52" s="29"/>
      <c r="I52" s="37"/>
      <c r="J52" s="37"/>
      <c r="K52" s="37"/>
      <c r="L52" s="37"/>
      <c r="M52" s="14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1" customFormat="1" ht="12" customHeight="1">
      <c r="B53" s="18"/>
      <c r="C53" s="29" t="s">
        <v>122</v>
      </c>
      <c r="D53" s="19"/>
      <c r="E53" s="19"/>
      <c r="F53" s="19"/>
      <c r="G53" s="19"/>
      <c r="H53" s="19"/>
      <c r="I53" s="19"/>
      <c r="J53" s="19"/>
      <c r="K53" s="19"/>
      <c r="L53" s="19"/>
      <c r="M53" s="17"/>
    </row>
    <row r="54" hidden="1" s="2" customFormat="1" ht="16.5" customHeight="1">
      <c r="A54" s="35"/>
      <c r="B54" s="36"/>
      <c r="C54" s="37"/>
      <c r="D54" s="37"/>
      <c r="E54" s="168" t="s">
        <v>123</v>
      </c>
      <c r="F54" s="37"/>
      <c r="G54" s="37"/>
      <c r="H54" s="37"/>
      <c r="I54" s="37"/>
      <c r="J54" s="37"/>
      <c r="K54" s="37"/>
      <c r="L54" s="37"/>
      <c r="M54" s="14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2" customHeight="1">
      <c r="A55" s="35"/>
      <c r="B55" s="36"/>
      <c r="C55" s="29" t="s">
        <v>356</v>
      </c>
      <c r="D55" s="37"/>
      <c r="E55" s="37"/>
      <c r="F55" s="37"/>
      <c r="G55" s="37"/>
      <c r="H55" s="37"/>
      <c r="I55" s="37"/>
      <c r="J55" s="37"/>
      <c r="K55" s="37"/>
      <c r="L55" s="37"/>
      <c r="M55" s="14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6.5" customHeight="1">
      <c r="A56" s="35"/>
      <c r="B56" s="36"/>
      <c r="C56" s="37"/>
      <c r="D56" s="37"/>
      <c r="E56" s="66" t="str">
        <f>E11</f>
        <v>SO-01 - VRN - vedlejší rozpočtové náklady</v>
      </c>
      <c r="F56" s="37"/>
      <c r="G56" s="37"/>
      <c r="H56" s="37"/>
      <c r="I56" s="37"/>
      <c r="J56" s="37"/>
      <c r="K56" s="37"/>
      <c r="L56" s="37"/>
      <c r="M56" s="14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14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2" customHeight="1">
      <c r="A58" s="35"/>
      <c r="B58" s="36"/>
      <c r="C58" s="29" t="s">
        <v>22</v>
      </c>
      <c r="D58" s="37"/>
      <c r="E58" s="37"/>
      <c r="F58" s="24" t="str">
        <f>F14</f>
        <v>k.ú. Měnín</v>
      </c>
      <c r="G58" s="37"/>
      <c r="H58" s="37"/>
      <c r="I58" s="29" t="s">
        <v>24</v>
      </c>
      <c r="J58" s="69" t="str">
        <f>IF(J14="","",J14)</f>
        <v>8. 7. 2025</v>
      </c>
      <c r="K58" s="37"/>
      <c r="L58" s="37"/>
      <c r="M58" s="14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6.96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14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25.65" customHeight="1">
      <c r="A60" s="35"/>
      <c r="B60" s="36"/>
      <c r="C60" s="29" t="s">
        <v>26</v>
      </c>
      <c r="D60" s="37"/>
      <c r="E60" s="37"/>
      <c r="F60" s="24" t="str">
        <f>E17</f>
        <v>ČR-Státní pozemkový úřad</v>
      </c>
      <c r="G60" s="37"/>
      <c r="H60" s="37"/>
      <c r="I60" s="29" t="s">
        <v>33</v>
      </c>
      <c r="J60" s="33" t="str">
        <f>E23</f>
        <v>Agroprojekt PSO s.r.o.</v>
      </c>
      <c r="K60" s="37"/>
      <c r="L60" s="37"/>
      <c r="M60" s="143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5.65" customHeight="1">
      <c r="A61" s="35"/>
      <c r="B61" s="36"/>
      <c r="C61" s="29" t="s">
        <v>31</v>
      </c>
      <c r="D61" s="37"/>
      <c r="E61" s="37"/>
      <c r="F61" s="24" t="str">
        <f>IF(E20="","",E20)</f>
        <v>Vyplň údaj</v>
      </c>
      <c r="G61" s="37"/>
      <c r="H61" s="37"/>
      <c r="I61" s="29" t="s">
        <v>36</v>
      </c>
      <c r="J61" s="33" t="str">
        <f>E26</f>
        <v>Agroprojekt PSO s.r.o.</v>
      </c>
      <c r="K61" s="37"/>
      <c r="L61" s="37"/>
      <c r="M61" s="14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14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9.28" customHeight="1">
      <c r="A63" s="35"/>
      <c r="B63" s="36"/>
      <c r="C63" s="169" t="s">
        <v>127</v>
      </c>
      <c r="D63" s="170"/>
      <c r="E63" s="170"/>
      <c r="F63" s="170"/>
      <c r="G63" s="170"/>
      <c r="H63" s="170"/>
      <c r="I63" s="171" t="s">
        <v>128</v>
      </c>
      <c r="J63" s="171" t="s">
        <v>129</v>
      </c>
      <c r="K63" s="171" t="s">
        <v>130</v>
      </c>
      <c r="L63" s="170"/>
      <c r="M63" s="143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 s="2" customFormat="1" ht="10.32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143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 s="2" customFormat="1" ht="22.8" customHeight="1">
      <c r="A65" s="35"/>
      <c r="B65" s="36"/>
      <c r="C65" s="172" t="s">
        <v>73</v>
      </c>
      <c r="D65" s="37"/>
      <c r="E65" s="37"/>
      <c r="F65" s="37"/>
      <c r="G65" s="37"/>
      <c r="H65" s="37"/>
      <c r="I65" s="99">
        <f>Q87</f>
        <v>0</v>
      </c>
      <c r="J65" s="99">
        <f>R87</f>
        <v>0</v>
      </c>
      <c r="K65" s="99">
        <f>K87</f>
        <v>0</v>
      </c>
      <c r="L65" s="37"/>
      <c r="M65" s="14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U65" s="14" t="s">
        <v>131</v>
      </c>
    </row>
    <row r="66" hidden="1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143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143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/>
    <row r="69" hidden="1"/>
    <row r="70" hidden="1"/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143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132</v>
      </c>
      <c r="D72" s="37"/>
      <c r="E72" s="37"/>
      <c r="F72" s="37"/>
      <c r="G72" s="37"/>
      <c r="H72" s="37"/>
      <c r="I72" s="37"/>
      <c r="J72" s="37"/>
      <c r="K72" s="37"/>
      <c r="L72" s="37"/>
      <c r="M72" s="143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14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17</v>
      </c>
      <c r="D74" s="37"/>
      <c r="E74" s="37"/>
      <c r="F74" s="37"/>
      <c r="G74" s="37"/>
      <c r="H74" s="37"/>
      <c r="I74" s="37"/>
      <c r="J74" s="37"/>
      <c r="K74" s="37"/>
      <c r="L74" s="37"/>
      <c r="M74" s="14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168" t="str">
        <f>E7</f>
        <v xml:space="preserve">Výsadba LBC Žerotín, LBK10 a IP24 v  k.ú. Měnín</v>
      </c>
      <c r="F75" s="29"/>
      <c r="G75" s="29"/>
      <c r="H75" s="29"/>
      <c r="I75" s="37"/>
      <c r="J75" s="37"/>
      <c r="K75" s="37"/>
      <c r="L75" s="37"/>
      <c r="M75" s="14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1" customFormat="1" ht="12" customHeight="1">
      <c r="B76" s="18"/>
      <c r="C76" s="29" t="s">
        <v>122</v>
      </c>
      <c r="D76" s="19"/>
      <c r="E76" s="19"/>
      <c r="F76" s="19"/>
      <c r="G76" s="19"/>
      <c r="H76" s="19"/>
      <c r="I76" s="19"/>
      <c r="J76" s="19"/>
      <c r="K76" s="19"/>
      <c r="L76" s="19"/>
      <c r="M76" s="17"/>
    </row>
    <row r="77" s="2" customFormat="1" ht="16.5" customHeight="1">
      <c r="A77" s="35"/>
      <c r="B77" s="36"/>
      <c r="C77" s="37"/>
      <c r="D77" s="37"/>
      <c r="E77" s="168" t="s">
        <v>123</v>
      </c>
      <c r="F77" s="37"/>
      <c r="G77" s="37"/>
      <c r="H77" s="37"/>
      <c r="I77" s="37"/>
      <c r="J77" s="37"/>
      <c r="K77" s="37"/>
      <c r="L77" s="37"/>
      <c r="M77" s="14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356</v>
      </c>
      <c r="D78" s="37"/>
      <c r="E78" s="37"/>
      <c r="F78" s="37"/>
      <c r="G78" s="37"/>
      <c r="H78" s="37"/>
      <c r="I78" s="37"/>
      <c r="J78" s="37"/>
      <c r="K78" s="37"/>
      <c r="L78" s="37"/>
      <c r="M78" s="14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6.5" customHeight="1">
      <c r="A79" s="35"/>
      <c r="B79" s="36"/>
      <c r="C79" s="37"/>
      <c r="D79" s="37"/>
      <c r="E79" s="66" t="str">
        <f>E11</f>
        <v>SO-01 - VRN - vedlejší rozpočtové náklady</v>
      </c>
      <c r="F79" s="37"/>
      <c r="G79" s="37"/>
      <c r="H79" s="37"/>
      <c r="I79" s="37"/>
      <c r="J79" s="37"/>
      <c r="K79" s="37"/>
      <c r="L79" s="37"/>
      <c r="M79" s="14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143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2" customHeight="1">
      <c r="A81" s="35"/>
      <c r="B81" s="36"/>
      <c r="C81" s="29" t="s">
        <v>22</v>
      </c>
      <c r="D81" s="37"/>
      <c r="E81" s="37"/>
      <c r="F81" s="24" t="str">
        <f>F14</f>
        <v>k.ú. Měnín</v>
      </c>
      <c r="G81" s="37"/>
      <c r="H81" s="37"/>
      <c r="I81" s="29" t="s">
        <v>24</v>
      </c>
      <c r="J81" s="69" t="str">
        <f>IF(J14="","",J14)</f>
        <v>8. 7. 2025</v>
      </c>
      <c r="K81" s="37"/>
      <c r="L81" s="37"/>
      <c r="M81" s="14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6.96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14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25.65" customHeight="1">
      <c r="A83" s="35"/>
      <c r="B83" s="36"/>
      <c r="C83" s="29" t="s">
        <v>26</v>
      </c>
      <c r="D83" s="37"/>
      <c r="E83" s="37"/>
      <c r="F83" s="24" t="str">
        <f>E17</f>
        <v>ČR-Státní pozemkový úřad</v>
      </c>
      <c r="G83" s="37"/>
      <c r="H83" s="37"/>
      <c r="I83" s="29" t="s">
        <v>33</v>
      </c>
      <c r="J83" s="33" t="str">
        <f>E23</f>
        <v>Agroprojekt PSO s.r.o.</v>
      </c>
      <c r="K83" s="37"/>
      <c r="L83" s="37"/>
      <c r="M83" s="14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25.65" customHeight="1">
      <c r="A84" s="35"/>
      <c r="B84" s="36"/>
      <c r="C84" s="29" t="s">
        <v>31</v>
      </c>
      <c r="D84" s="37"/>
      <c r="E84" s="37"/>
      <c r="F84" s="24" t="str">
        <f>IF(E20="","",E20)</f>
        <v>Vyplň údaj</v>
      </c>
      <c r="G84" s="37"/>
      <c r="H84" s="37"/>
      <c r="I84" s="29" t="s">
        <v>36</v>
      </c>
      <c r="J84" s="33" t="str">
        <f>E26</f>
        <v>Agroprojekt PSO s.r.o.</v>
      </c>
      <c r="K84" s="37"/>
      <c r="L84" s="37"/>
      <c r="M84" s="14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0.32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14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9" customFormat="1" ht="29.28" customHeight="1">
      <c r="A86" s="173"/>
      <c r="B86" s="174"/>
      <c r="C86" s="175" t="s">
        <v>133</v>
      </c>
      <c r="D86" s="176" t="s">
        <v>58</v>
      </c>
      <c r="E86" s="176" t="s">
        <v>54</v>
      </c>
      <c r="F86" s="176" t="s">
        <v>55</v>
      </c>
      <c r="G86" s="176" t="s">
        <v>134</v>
      </c>
      <c r="H86" s="176" t="s">
        <v>135</v>
      </c>
      <c r="I86" s="176" t="s">
        <v>136</v>
      </c>
      <c r="J86" s="176" t="s">
        <v>137</v>
      </c>
      <c r="K86" s="176" t="s">
        <v>130</v>
      </c>
      <c r="L86" s="177" t="s">
        <v>138</v>
      </c>
      <c r="M86" s="178"/>
      <c r="N86" s="89" t="s">
        <v>20</v>
      </c>
      <c r="O86" s="90" t="s">
        <v>43</v>
      </c>
      <c r="P86" s="90" t="s">
        <v>139</v>
      </c>
      <c r="Q86" s="90" t="s">
        <v>140</v>
      </c>
      <c r="R86" s="90" t="s">
        <v>141</v>
      </c>
      <c r="S86" s="90" t="s">
        <v>142</v>
      </c>
      <c r="T86" s="90" t="s">
        <v>143</v>
      </c>
      <c r="U86" s="90" t="s">
        <v>144</v>
      </c>
      <c r="V86" s="90" t="s">
        <v>145</v>
      </c>
      <c r="W86" s="90" t="s">
        <v>146</v>
      </c>
      <c r="X86" s="91" t="s">
        <v>147</v>
      </c>
      <c r="Y86" s="173"/>
      <c r="Z86" s="173"/>
      <c r="AA86" s="173"/>
      <c r="AB86" s="173"/>
      <c r="AC86" s="173"/>
      <c r="AD86" s="173"/>
      <c r="AE86" s="173"/>
    </row>
    <row r="87" s="2" customFormat="1" ht="22.8" customHeight="1">
      <c r="A87" s="35"/>
      <c r="B87" s="36"/>
      <c r="C87" s="96" t="s">
        <v>148</v>
      </c>
      <c r="D87" s="37"/>
      <c r="E87" s="37"/>
      <c r="F87" s="37"/>
      <c r="G87" s="37"/>
      <c r="H87" s="37"/>
      <c r="I87" s="37"/>
      <c r="J87" s="37"/>
      <c r="K87" s="179">
        <f>BK87</f>
        <v>0</v>
      </c>
      <c r="L87" s="37"/>
      <c r="M87" s="41"/>
      <c r="N87" s="92"/>
      <c r="O87" s="180"/>
      <c r="P87" s="93"/>
      <c r="Q87" s="181">
        <f>SUM(Q88:Q92)</f>
        <v>0</v>
      </c>
      <c r="R87" s="181">
        <f>SUM(R88:R92)</f>
        <v>0</v>
      </c>
      <c r="S87" s="93"/>
      <c r="T87" s="182">
        <f>SUM(T88:T92)</f>
        <v>0</v>
      </c>
      <c r="U87" s="93"/>
      <c r="V87" s="182">
        <f>SUM(V88:V92)</f>
        <v>0</v>
      </c>
      <c r="W87" s="93"/>
      <c r="X87" s="183">
        <f>SUM(X88:X92)</f>
        <v>0</v>
      </c>
      <c r="Y87" s="35"/>
      <c r="Z87" s="35"/>
      <c r="AA87" s="35"/>
      <c r="AB87" s="35"/>
      <c r="AC87" s="35"/>
      <c r="AD87" s="35"/>
      <c r="AE87" s="35"/>
      <c r="AT87" s="14" t="s">
        <v>74</v>
      </c>
      <c r="AU87" s="14" t="s">
        <v>131</v>
      </c>
      <c r="BK87" s="184">
        <f>SUM(BK88:BK92)</f>
        <v>0</v>
      </c>
    </row>
    <row r="88" s="2" customFormat="1" ht="16.5" customHeight="1">
      <c r="A88" s="35"/>
      <c r="B88" s="36"/>
      <c r="C88" s="185" t="s">
        <v>82</v>
      </c>
      <c r="D88" s="185" t="s">
        <v>149</v>
      </c>
      <c r="E88" s="186" t="s">
        <v>402</v>
      </c>
      <c r="F88" s="187" t="s">
        <v>403</v>
      </c>
      <c r="G88" s="188" t="s">
        <v>404</v>
      </c>
      <c r="H88" s="189">
        <v>1</v>
      </c>
      <c r="I88" s="190"/>
      <c r="J88" s="190"/>
      <c r="K88" s="191">
        <f>ROUND(P88*H88,2)</f>
        <v>0</v>
      </c>
      <c r="L88" s="187" t="s">
        <v>20</v>
      </c>
      <c r="M88" s="41"/>
      <c r="N88" s="192" t="s">
        <v>20</v>
      </c>
      <c r="O88" s="193" t="s">
        <v>44</v>
      </c>
      <c r="P88" s="194">
        <f>I88+J88</f>
        <v>0</v>
      </c>
      <c r="Q88" s="194">
        <f>ROUND(I88*H88,2)</f>
        <v>0</v>
      </c>
      <c r="R88" s="194">
        <f>ROUND(J88*H88,2)</f>
        <v>0</v>
      </c>
      <c r="S88" s="81"/>
      <c r="T88" s="195">
        <f>S88*H88</f>
        <v>0</v>
      </c>
      <c r="U88" s="195">
        <v>0</v>
      </c>
      <c r="V88" s="195">
        <f>U88*H88</f>
        <v>0</v>
      </c>
      <c r="W88" s="195">
        <v>0</v>
      </c>
      <c r="X88" s="196">
        <f>W88*H88</f>
        <v>0</v>
      </c>
      <c r="Y88" s="35"/>
      <c r="Z88" s="35"/>
      <c r="AA88" s="35"/>
      <c r="AB88" s="35"/>
      <c r="AC88" s="35"/>
      <c r="AD88" s="35"/>
      <c r="AE88" s="35"/>
      <c r="AR88" s="197" t="s">
        <v>405</v>
      </c>
      <c r="AT88" s="197" t="s">
        <v>149</v>
      </c>
      <c r="AU88" s="197" t="s">
        <v>75</v>
      </c>
      <c r="AY88" s="14" t="s">
        <v>155</v>
      </c>
      <c r="BE88" s="198">
        <f>IF(O88="základní",K88,0)</f>
        <v>0</v>
      </c>
      <c r="BF88" s="198">
        <f>IF(O88="snížená",K88,0)</f>
        <v>0</v>
      </c>
      <c r="BG88" s="198">
        <f>IF(O88="zákl. přenesená",K88,0)</f>
        <v>0</v>
      </c>
      <c r="BH88" s="198">
        <f>IF(O88="sníž. přenesená",K88,0)</f>
        <v>0</v>
      </c>
      <c r="BI88" s="198">
        <f>IF(O88="nulová",K88,0)</f>
        <v>0</v>
      </c>
      <c r="BJ88" s="14" t="s">
        <v>82</v>
      </c>
      <c r="BK88" s="198">
        <f>ROUND(P88*H88,2)</f>
        <v>0</v>
      </c>
      <c r="BL88" s="14" t="s">
        <v>405</v>
      </c>
      <c r="BM88" s="197" t="s">
        <v>406</v>
      </c>
    </row>
    <row r="89" s="2" customFormat="1">
      <c r="A89" s="35"/>
      <c r="B89" s="36"/>
      <c r="C89" s="37"/>
      <c r="D89" s="216" t="s">
        <v>407</v>
      </c>
      <c r="E89" s="37"/>
      <c r="F89" s="244" t="s">
        <v>408</v>
      </c>
      <c r="G89" s="37"/>
      <c r="H89" s="37"/>
      <c r="I89" s="201"/>
      <c r="J89" s="201"/>
      <c r="K89" s="37"/>
      <c r="L89" s="37"/>
      <c r="M89" s="41"/>
      <c r="N89" s="202"/>
      <c r="O89" s="203"/>
      <c r="P89" s="81"/>
      <c r="Q89" s="81"/>
      <c r="R89" s="81"/>
      <c r="S89" s="81"/>
      <c r="T89" s="81"/>
      <c r="U89" s="81"/>
      <c r="V89" s="81"/>
      <c r="W89" s="81"/>
      <c r="X89" s="82"/>
      <c r="Y89" s="35"/>
      <c r="Z89" s="35"/>
      <c r="AA89" s="35"/>
      <c r="AB89" s="35"/>
      <c r="AC89" s="35"/>
      <c r="AD89" s="35"/>
      <c r="AE89" s="35"/>
      <c r="AT89" s="14" t="s">
        <v>407</v>
      </c>
      <c r="AU89" s="14" t="s">
        <v>75</v>
      </c>
    </row>
    <row r="90" s="2" customFormat="1" ht="33" customHeight="1">
      <c r="A90" s="35"/>
      <c r="B90" s="36"/>
      <c r="C90" s="185" t="s">
        <v>84</v>
      </c>
      <c r="D90" s="185" t="s">
        <v>149</v>
      </c>
      <c r="E90" s="186" t="s">
        <v>409</v>
      </c>
      <c r="F90" s="187" t="s">
        <v>410</v>
      </c>
      <c r="G90" s="188" t="s">
        <v>411</v>
      </c>
      <c r="H90" s="189">
        <v>1</v>
      </c>
      <c r="I90" s="190"/>
      <c r="J90" s="190"/>
      <c r="K90" s="191">
        <f>ROUND(P90*H90,2)</f>
        <v>0</v>
      </c>
      <c r="L90" s="187" t="s">
        <v>20</v>
      </c>
      <c r="M90" s="41"/>
      <c r="N90" s="192" t="s">
        <v>20</v>
      </c>
      <c r="O90" s="193" t="s">
        <v>44</v>
      </c>
      <c r="P90" s="194">
        <f>I90+J90</f>
        <v>0</v>
      </c>
      <c r="Q90" s="194">
        <f>ROUND(I90*H90,2)</f>
        <v>0</v>
      </c>
      <c r="R90" s="194">
        <f>ROUND(J90*H90,2)</f>
        <v>0</v>
      </c>
      <c r="S90" s="81"/>
      <c r="T90" s="195">
        <f>S90*H90</f>
        <v>0</v>
      </c>
      <c r="U90" s="195">
        <v>0</v>
      </c>
      <c r="V90" s="195">
        <f>U90*H90</f>
        <v>0</v>
      </c>
      <c r="W90" s="195">
        <v>0</v>
      </c>
      <c r="X90" s="196">
        <f>W90*H90</f>
        <v>0</v>
      </c>
      <c r="Y90" s="35"/>
      <c r="Z90" s="35"/>
      <c r="AA90" s="35"/>
      <c r="AB90" s="35"/>
      <c r="AC90" s="35"/>
      <c r="AD90" s="35"/>
      <c r="AE90" s="35"/>
      <c r="AR90" s="197" t="s">
        <v>405</v>
      </c>
      <c r="AT90" s="197" t="s">
        <v>149</v>
      </c>
      <c r="AU90" s="197" t="s">
        <v>75</v>
      </c>
      <c r="AY90" s="14" t="s">
        <v>155</v>
      </c>
      <c r="BE90" s="198">
        <f>IF(O90="základní",K90,0)</f>
        <v>0</v>
      </c>
      <c r="BF90" s="198">
        <f>IF(O90="snížená",K90,0)</f>
        <v>0</v>
      </c>
      <c r="BG90" s="198">
        <f>IF(O90="zákl. přenesená",K90,0)</f>
        <v>0</v>
      </c>
      <c r="BH90" s="198">
        <f>IF(O90="sníž. přenesená",K90,0)</f>
        <v>0</v>
      </c>
      <c r="BI90" s="198">
        <f>IF(O90="nulová",K90,0)</f>
        <v>0</v>
      </c>
      <c r="BJ90" s="14" t="s">
        <v>82</v>
      </c>
      <c r="BK90" s="198">
        <f>ROUND(P90*H90,2)</f>
        <v>0</v>
      </c>
      <c r="BL90" s="14" t="s">
        <v>405</v>
      </c>
      <c r="BM90" s="197" t="s">
        <v>412</v>
      </c>
    </row>
    <row r="91" s="2" customFormat="1" ht="16.5" customHeight="1">
      <c r="A91" s="35"/>
      <c r="B91" s="36"/>
      <c r="C91" s="185" t="s">
        <v>164</v>
      </c>
      <c r="D91" s="185" t="s">
        <v>149</v>
      </c>
      <c r="E91" s="186" t="s">
        <v>413</v>
      </c>
      <c r="F91" s="187" t="s">
        <v>414</v>
      </c>
      <c r="G91" s="188" t="s">
        <v>411</v>
      </c>
      <c r="H91" s="189">
        <v>1</v>
      </c>
      <c r="I91" s="190"/>
      <c r="J91" s="190"/>
      <c r="K91" s="191">
        <f>ROUND(P91*H91,2)</f>
        <v>0</v>
      </c>
      <c r="L91" s="187" t="s">
        <v>20</v>
      </c>
      <c r="M91" s="41"/>
      <c r="N91" s="192" t="s">
        <v>20</v>
      </c>
      <c r="O91" s="193" t="s">
        <v>44</v>
      </c>
      <c r="P91" s="194">
        <f>I91+J91</f>
        <v>0</v>
      </c>
      <c r="Q91" s="194">
        <f>ROUND(I91*H91,2)</f>
        <v>0</v>
      </c>
      <c r="R91" s="194">
        <f>ROUND(J91*H91,2)</f>
        <v>0</v>
      </c>
      <c r="S91" s="81"/>
      <c r="T91" s="195">
        <f>S91*H91</f>
        <v>0</v>
      </c>
      <c r="U91" s="195">
        <v>0</v>
      </c>
      <c r="V91" s="195">
        <f>U91*H91</f>
        <v>0</v>
      </c>
      <c r="W91" s="195">
        <v>0</v>
      </c>
      <c r="X91" s="196">
        <f>W91*H91</f>
        <v>0</v>
      </c>
      <c r="Y91" s="35"/>
      <c r="Z91" s="35"/>
      <c r="AA91" s="35"/>
      <c r="AB91" s="35"/>
      <c r="AC91" s="35"/>
      <c r="AD91" s="35"/>
      <c r="AE91" s="35"/>
      <c r="AR91" s="197" t="s">
        <v>405</v>
      </c>
      <c r="AT91" s="197" t="s">
        <v>149</v>
      </c>
      <c r="AU91" s="197" t="s">
        <v>75</v>
      </c>
      <c r="AY91" s="14" t="s">
        <v>155</v>
      </c>
      <c r="BE91" s="198">
        <f>IF(O91="základní",K91,0)</f>
        <v>0</v>
      </c>
      <c r="BF91" s="198">
        <f>IF(O91="snížená",K91,0)</f>
        <v>0</v>
      </c>
      <c r="BG91" s="198">
        <f>IF(O91="zákl. přenesená",K91,0)</f>
        <v>0</v>
      </c>
      <c r="BH91" s="198">
        <f>IF(O91="sníž. přenesená",K91,0)</f>
        <v>0</v>
      </c>
      <c r="BI91" s="198">
        <f>IF(O91="nulová",K91,0)</f>
        <v>0</v>
      </c>
      <c r="BJ91" s="14" t="s">
        <v>82</v>
      </c>
      <c r="BK91" s="198">
        <f>ROUND(P91*H91,2)</f>
        <v>0</v>
      </c>
      <c r="BL91" s="14" t="s">
        <v>405</v>
      </c>
      <c r="BM91" s="197" t="s">
        <v>415</v>
      </c>
    </row>
    <row r="92" s="2" customFormat="1" ht="24.15" customHeight="1">
      <c r="A92" s="35"/>
      <c r="B92" s="36"/>
      <c r="C92" s="185" t="s">
        <v>154</v>
      </c>
      <c r="D92" s="185" t="s">
        <v>149</v>
      </c>
      <c r="E92" s="186" t="s">
        <v>416</v>
      </c>
      <c r="F92" s="187" t="s">
        <v>417</v>
      </c>
      <c r="G92" s="188" t="s">
        <v>411</v>
      </c>
      <c r="H92" s="189">
        <v>1</v>
      </c>
      <c r="I92" s="190"/>
      <c r="J92" s="190"/>
      <c r="K92" s="191">
        <f>ROUND(P92*H92,2)</f>
        <v>0</v>
      </c>
      <c r="L92" s="187" t="s">
        <v>20</v>
      </c>
      <c r="M92" s="41"/>
      <c r="N92" s="245" t="s">
        <v>20</v>
      </c>
      <c r="O92" s="246" t="s">
        <v>44</v>
      </c>
      <c r="P92" s="247">
        <f>I92+J92</f>
        <v>0</v>
      </c>
      <c r="Q92" s="247">
        <f>ROUND(I92*H92,2)</f>
        <v>0</v>
      </c>
      <c r="R92" s="247">
        <f>ROUND(J92*H92,2)</f>
        <v>0</v>
      </c>
      <c r="S92" s="239"/>
      <c r="T92" s="248">
        <f>S92*H92</f>
        <v>0</v>
      </c>
      <c r="U92" s="248">
        <v>0</v>
      </c>
      <c r="V92" s="248">
        <f>U92*H92</f>
        <v>0</v>
      </c>
      <c r="W92" s="248">
        <v>0</v>
      </c>
      <c r="X92" s="249">
        <f>W92*H92</f>
        <v>0</v>
      </c>
      <c r="Y92" s="35"/>
      <c r="Z92" s="35"/>
      <c r="AA92" s="35"/>
      <c r="AB92" s="35"/>
      <c r="AC92" s="35"/>
      <c r="AD92" s="35"/>
      <c r="AE92" s="35"/>
      <c r="AR92" s="197" t="s">
        <v>405</v>
      </c>
      <c r="AT92" s="197" t="s">
        <v>149</v>
      </c>
      <c r="AU92" s="197" t="s">
        <v>75</v>
      </c>
      <c r="AY92" s="14" t="s">
        <v>155</v>
      </c>
      <c r="BE92" s="198">
        <f>IF(O92="základní",K92,0)</f>
        <v>0</v>
      </c>
      <c r="BF92" s="198">
        <f>IF(O92="snížená",K92,0)</f>
        <v>0</v>
      </c>
      <c r="BG92" s="198">
        <f>IF(O92="zákl. přenesená",K92,0)</f>
        <v>0</v>
      </c>
      <c r="BH92" s="198">
        <f>IF(O92="sníž. přenesená",K92,0)</f>
        <v>0</v>
      </c>
      <c r="BI92" s="198">
        <f>IF(O92="nulová",K92,0)</f>
        <v>0</v>
      </c>
      <c r="BJ92" s="14" t="s">
        <v>82</v>
      </c>
      <c r="BK92" s="198">
        <f>ROUND(P92*H92,2)</f>
        <v>0</v>
      </c>
      <c r="BL92" s="14" t="s">
        <v>405</v>
      </c>
      <c r="BM92" s="197" t="s">
        <v>418</v>
      </c>
    </row>
    <row r="93" s="2" customFormat="1" ht="6.96" customHeight="1">
      <c r="A93" s="35"/>
      <c r="B93" s="56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41"/>
      <c r="N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</sheetData>
  <sheetProtection sheet="1" autoFilter="0" formatColumns="0" formatRows="0" objects="1" scenarios="1" spinCount="100000" saltValue="1t5dmnRIN4IoHf06nhxPi7bEpKhFrSMI/SetFGrMc6pVZ+M0glDDFyjoxNWwt/q2ratiUu/6TeGYR/Q9OTytmA==" hashValue="AMnuYj8oEcgFmevL8rIJRpUR+bC8Bvu3G87b8BdommLoobQO45dOOmcV4w8moTchU4Yzl1xn1iyUe9mkk/OTVQ==" algorithmName="SHA-512" password="CC35"/>
  <autoFilter ref="C86:L92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5:H75"/>
    <mergeCell ref="E77:H77"/>
    <mergeCell ref="E79:H7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7"/>
      <c r="AT3" s="14" t="s">
        <v>84</v>
      </c>
    </row>
    <row r="4" s="1" customFormat="1" ht="24.96" customHeight="1">
      <c r="B4" s="17"/>
      <c r="D4" s="139" t="s">
        <v>121</v>
      </c>
      <c r="M4" s="17"/>
      <c r="N4" s="140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41" t="s">
        <v>17</v>
      </c>
      <c r="M6" s="17"/>
    </row>
    <row r="7" s="1" customFormat="1" ht="16.5" customHeight="1">
      <c r="B7" s="17"/>
      <c r="E7" s="142" t="str">
        <f>'Rekapitulace stavby'!K6</f>
        <v xml:space="preserve">Výsadba LBC Žerotín, LBK10 a IP24 v  k.ú. Měnín</v>
      </c>
      <c r="F7" s="141"/>
      <c r="G7" s="141"/>
      <c r="H7" s="141"/>
      <c r="M7" s="17"/>
    </row>
    <row r="8" s="2" customFormat="1" ht="12" customHeight="1">
      <c r="A8" s="35"/>
      <c r="B8" s="41"/>
      <c r="C8" s="35"/>
      <c r="D8" s="141" t="s">
        <v>122</v>
      </c>
      <c r="E8" s="35"/>
      <c r="F8" s="35"/>
      <c r="G8" s="35"/>
      <c r="H8" s="35"/>
      <c r="I8" s="35"/>
      <c r="J8" s="35"/>
      <c r="K8" s="35"/>
      <c r="L8" s="35"/>
      <c r="M8" s="143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4" t="s">
        <v>419</v>
      </c>
      <c r="F9" s="35"/>
      <c r="G9" s="35"/>
      <c r="H9" s="35"/>
      <c r="I9" s="35"/>
      <c r="J9" s="35"/>
      <c r="K9" s="35"/>
      <c r="L9" s="35"/>
      <c r="M9" s="14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14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1" t="s">
        <v>19</v>
      </c>
      <c r="E11" s="35"/>
      <c r="F11" s="132" t="s">
        <v>20</v>
      </c>
      <c r="G11" s="35"/>
      <c r="H11" s="35"/>
      <c r="I11" s="141" t="s">
        <v>21</v>
      </c>
      <c r="J11" s="132" t="s">
        <v>20</v>
      </c>
      <c r="K11" s="35"/>
      <c r="L11" s="35"/>
      <c r="M11" s="14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1" t="s">
        <v>22</v>
      </c>
      <c r="E12" s="35"/>
      <c r="F12" s="132" t="s">
        <v>23</v>
      </c>
      <c r="G12" s="35"/>
      <c r="H12" s="35"/>
      <c r="I12" s="141" t="s">
        <v>24</v>
      </c>
      <c r="J12" s="145" t="str">
        <f>'Rekapitulace stavby'!AN8</f>
        <v>8. 7. 2025</v>
      </c>
      <c r="K12" s="35"/>
      <c r="L12" s="35"/>
      <c r="M12" s="14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14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1" t="s">
        <v>26</v>
      </c>
      <c r="E14" s="35"/>
      <c r="F14" s="35"/>
      <c r="G14" s="35"/>
      <c r="H14" s="35"/>
      <c r="I14" s="141" t="s">
        <v>27</v>
      </c>
      <c r="J14" s="132" t="s">
        <v>28</v>
      </c>
      <c r="K14" s="35"/>
      <c r="L14" s="35"/>
      <c r="M14" s="14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2" t="s">
        <v>29</v>
      </c>
      <c r="F15" s="35"/>
      <c r="G15" s="35"/>
      <c r="H15" s="35"/>
      <c r="I15" s="141" t="s">
        <v>30</v>
      </c>
      <c r="J15" s="132" t="s">
        <v>20</v>
      </c>
      <c r="K15" s="35"/>
      <c r="L15" s="35"/>
      <c r="M15" s="14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14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1" t="s">
        <v>31</v>
      </c>
      <c r="E17" s="35"/>
      <c r="F17" s="35"/>
      <c r="G17" s="35"/>
      <c r="H17" s="35"/>
      <c r="I17" s="141" t="s">
        <v>27</v>
      </c>
      <c r="J17" s="30" t="str">
        <f>'Rekapitulace stavby'!AN13</f>
        <v>Vyplň údaj</v>
      </c>
      <c r="K17" s="35"/>
      <c r="L17" s="35"/>
      <c r="M17" s="14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2"/>
      <c r="G18" s="132"/>
      <c r="H18" s="132"/>
      <c r="I18" s="141" t="s">
        <v>30</v>
      </c>
      <c r="J18" s="30" t="str">
        <f>'Rekapitulace stavby'!AN14</f>
        <v>Vyplň údaj</v>
      </c>
      <c r="K18" s="35"/>
      <c r="L18" s="35"/>
      <c r="M18" s="14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14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1" t="s">
        <v>33</v>
      </c>
      <c r="E20" s="35"/>
      <c r="F20" s="35"/>
      <c r="G20" s="35"/>
      <c r="H20" s="35"/>
      <c r="I20" s="141" t="s">
        <v>27</v>
      </c>
      <c r="J20" s="132" t="s">
        <v>34</v>
      </c>
      <c r="K20" s="35"/>
      <c r="L20" s="35"/>
      <c r="M20" s="14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2" t="s">
        <v>35</v>
      </c>
      <c r="F21" s="35"/>
      <c r="G21" s="35"/>
      <c r="H21" s="35"/>
      <c r="I21" s="141" t="s">
        <v>30</v>
      </c>
      <c r="J21" s="132" t="s">
        <v>20</v>
      </c>
      <c r="K21" s="35"/>
      <c r="L21" s="35"/>
      <c r="M21" s="14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14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1" t="s">
        <v>36</v>
      </c>
      <c r="E23" s="35"/>
      <c r="F23" s="35"/>
      <c r="G23" s="35"/>
      <c r="H23" s="35"/>
      <c r="I23" s="141" t="s">
        <v>27</v>
      </c>
      <c r="J23" s="132" t="s">
        <v>34</v>
      </c>
      <c r="K23" s="35"/>
      <c r="L23" s="35"/>
      <c r="M23" s="14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2" t="s">
        <v>35</v>
      </c>
      <c r="F24" s="35"/>
      <c r="G24" s="35"/>
      <c r="H24" s="35"/>
      <c r="I24" s="141" t="s">
        <v>30</v>
      </c>
      <c r="J24" s="132" t="s">
        <v>20</v>
      </c>
      <c r="K24" s="35"/>
      <c r="L24" s="35"/>
      <c r="M24" s="14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14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1" t="s">
        <v>37</v>
      </c>
      <c r="E26" s="35"/>
      <c r="F26" s="35"/>
      <c r="G26" s="35"/>
      <c r="H26" s="35"/>
      <c r="I26" s="35"/>
      <c r="J26" s="35"/>
      <c r="K26" s="35"/>
      <c r="L26" s="35"/>
      <c r="M26" s="14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20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14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0"/>
      <c r="E29" s="150"/>
      <c r="F29" s="150"/>
      <c r="G29" s="150"/>
      <c r="H29" s="150"/>
      <c r="I29" s="150"/>
      <c r="J29" s="150"/>
      <c r="K29" s="150"/>
      <c r="L29" s="150"/>
      <c r="M29" s="14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>
      <c r="A30" s="35"/>
      <c r="B30" s="41"/>
      <c r="C30" s="35"/>
      <c r="D30" s="35"/>
      <c r="E30" s="141" t="s">
        <v>124</v>
      </c>
      <c r="F30" s="35"/>
      <c r="G30" s="35"/>
      <c r="H30" s="35"/>
      <c r="I30" s="35"/>
      <c r="J30" s="35"/>
      <c r="K30" s="151">
        <f>I61</f>
        <v>0</v>
      </c>
      <c r="L30" s="35"/>
      <c r="M30" s="14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>
      <c r="A31" s="35"/>
      <c r="B31" s="41"/>
      <c r="C31" s="35"/>
      <c r="D31" s="35"/>
      <c r="E31" s="141" t="s">
        <v>125</v>
      </c>
      <c r="F31" s="35"/>
      <c r="G31" s="35"/>
      <c r="H31" s="35"/>
      <c r="I31" s="35"/>
      <c r="J31" s="35"/>
      <c r="K31" s="151">
        <f>J61</f>
        <v>0</v>
      </c>
      <c r="L31" s="35"/>
      <c r="M31" s="14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2" t="s">
        <v>39</v>
      </c>
      <c r="E32" s="35"/>
      <c r="F32" s="35"/>
      <c r="G32" s="35"/>
      <c r="H32" s="35"/>
      <c r="I32" s="35"/>
      <c r="J32" s="35"/>
      <c r="K32" s="153">
        <f>ROUND(K81, 2)</f>
        <v>0</v>
      </c>
      <c r="L32" s="35"/>
      <c r="M32" s="14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0"/>
      <c r="E33" s="150"/>
      <c r="F33" s="150"/>
      <c r="G33" s="150"/>
      <c r="H33" s="150"/>
      <c r="I33" s="150"/>
      <c r="J33" s="150"/>
      <c r="K33" s="150"/>
      <c r="L33" s="150"/>
      <c r="M33" s="14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4" t="s">
        <v>41</v>
      </c>
      <c r="G34" s="35"/>
      <c r="H34" s="35"/>
      <c r="I34" s="154" t="s">
        <v>40</v>
      </c>
      <c r="J34" s="35"/>
      <c r="K34" s="154" t="s">
        <v>42</v>
      </c>
      <c r="L34" s="35"/>
      <c r="M34" s="14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5" t="s">
        <v>43</v>
      </c>
      <c r="E35" s="141" t="s">
        <v>44</v>
      </c>
      <c r="F35" s="151">
        <f>ROUND((SUM(BE81:BE317)),  2)</f>
        <v>0</v>
      </c>
      <c r="G35" s="35"/>
      <c r="H35" s="35"/>
      <c r="I35" s="156">
        <v>0.20999999999999999</v>
      </c>
      <c r="J35" s="35"/>
      <c r="K35" s="151">
        <f>ROUND(((SUM(BE81:BE317))*I35),  2)</f>
        <v>0</v>
      </c>
      <c r="L35" s="35"/>
      <c r="M35" s="14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1" t="s">
        <v>45</v>
      </c>
      <c r="F36" s="151">
        <f>ROUND((SUM(BF81:BF317)),  2)</f>
        <v>0</v>
      </c>
      <c r="G36" s="35"/>
      <c r="H36" s="35"/>
      <c r="I36" s="156">
        <v>0.14999999999999999</v>
      </c>
      <c r="J36" s="35"/>
      <c r="K36" s="151">
        <f>ROUND(((SUM(BF81:BF317))*I36),  2)</f>
        <v>0</v>
      </c>
      <c r="L36" s="35"/>
      <c r="M36" s="14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1" t="s">
        <v>46</v>
      </c>
      <c r="F37" s="151">
        <f>ROUND((SUM(BG81:BG317)),  2)</f>
        <v>0</v>
      </c>
      <c r="G37" s="35"/>
      <c r="H37" s="35"/>
      <c r="I37" s="156">
        <v>0.20999999999999999</v>
      </c>
      <c r="J37" s="35"/>
      <c r="K37" s="151">
        <f>0</f>
        <v>0</v>
      </c>
      <c r="L37" s="35"/>
      <c r="M37" s="14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1" t="s">
        <v>47</v>
      </c>
      <c r="F38" s="151">
        <f>ROUND((SUM(BH81:BH317)),  2)</f>
        <v>0</v>
      </c>
      <c r="G38" s="35"/>
      <c r="H38" s="35"/>
      <c r="I38" s="156">
        <v>0.14999999999999999</v>
      </c>
      <c r="J38" s="35"/>
      <c r="K38" s="151">
        <f>0</f>
        <v>0</v>
      </c>
      <c r="L38" s="35"/>
      <c r="M38" s="14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1" t="s">
        <v>48</v>
      </c>
      <c r="F39" s="151">
        <f>ROUND((SUM(BI81:BI317)),  2)</f>
        <v>0</v>
      </c>
      <c r="G39" s="35"/>
      <c r="H39" s="35"/>
      <c r="I39" s="156">
        <v>0</v>
      </c>
      <c r="J39" s="35"/>
      <c r="K39" s="151">
        <f>0</f>
        <v>0</v>
      </c>
      <c r="L39" s="35"/>
      <c r="M39" s="14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14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7"/>
      <c r="D41" s="158" t="s">
        <v>49</v>
      </c>
      <c r="E41" s="159"/>
      <c r="F41" s="159"/>
      <c r="G41" s="160" t="s">
        <v>50</v>
      </c>
      <c r="H41" s="161" t="s">
        <v>51</v>
      </c>
      <c r="I41" s="159"/>
      <c r="J41" s="159"/>
      <c r="K41" s="162">
        <f>SUM(K32:K39)</f>
        <v>0</v>
      </c>
      <c r="L41" s="163"/>
      <c r="M41" s="14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4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hidden="1" s="2" customFormat="1" ht="6.96" customHeight="1">
      <c r="A46" s="35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43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24.96" customHeight="1">
      <c r="A47" s="35"/>
      <c r="B47" s="36"/>
      <c r="C47" s="20" t="s">
        <v>126</v>
      </c>
      <c r="D47" s="37"/>
      <c r="E47" s="37"/>
      <c r="F47" s="37"/>
      <c r="G47" s="37"/>
      <c r="H47" s="37"/>
      <c r="I47" s="37"/>
      <c r="J47" s="37"/>
      <c r="K47" s="37"/>
      <c r="L47" s="37"/>
      <c r="M47" s="143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14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17</v>
      </c>
      <c r="D49" s="37"/>
      <c r="E49" s="37"/>
      <c r="F49" s="37"/>
      <c r="G49" s="37"/>
      <c r="H49" s="37"/>
      <c r="I49" s="37"/>
      <c r="J49" s="37"/>
      <c r="K49" s="37"/>
      <c r="L49" s="37"/>
      <c r="M49" s="14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168" t="str">
        <f>E7</f>
        <v xml:space="preserve">Výsadba LBC Žerotín, LBK10 a IP24 v  k.ú. Měnín</v>
      </c>
      <c r="F50" s="29"/>
      <c r="G50" s="29"/>
      <c r="H50" s="29"/>
      <c r="I50" s="37"/>
      <c r="J50" s="37"/>
      <c r="K50" s="37"/>
      <c r="L50" s="37"/>
      <c r="M50" s="14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12" customHeight="1">
      <c r="A51" s="35"/>
      <c r="B51" s="36"/>
      <c r="C51" s="29" t="s">
        <v>122</v>
      </c>
      <c r="D51" s="37"/>
      <c r="E51" s="37"/>
      <c r="F51" s="37"/>
      <c r="G51" s="37"/>
      <c r="H51" s="37"/>
      <c r="I51" s="37"/>
      <c r="J51" s="37"/>
      <c r="K51" s="37"/>
      <c r="L51" s="37"/>
      <c r="M51" s="14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6.5" customHeight="1">
      <c r="A52" s="35"/>
      <c r="B52" s="36"/>
      <c r="C52" s="37"/>
      <c r="D52" s="37"/>
      <c r="E52" s="66" t="str">
        <f>E9</f>
        <v>SO-02 - Biokoridor LBK 10</v>
      </c>
      <c r="F52" s="37"/>
      <c r="G52" s="37"/>
      <c r="H52" s="37"/>
      <c r="I52" s="37"/>
      <c r="J52" s="37"/>
      <c r="K52" s="37"/>
      <c r="L52" s="37"/>
      <c r="M52" s="14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143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2" customHeight="1">
      <c r="A54" s="35"/>
      <c r="B54" s="36"/>
      <c r="C54" s="29" t="s">
        <v>22</v>
      </c>
      <c r="D54" s="37"/>
      <c r="E54" s="37"/>
      <c r="F54" s="24" t="str">
        <f>F12</f>
        <v>k.ú. Měnín</v>
      </c>
      <c r="G54" s="37"/>
      <c r="H54" s="37"/>
      <c r="I54" s="29" t="s">
        <v>24</v>
      </c>
      <c r="J54" s="69" t="str">
        <f>IF(J12="","",J12)</f>
        <v>8. 7. 2025</v>
      </c>
      <c r="K54" s="37"/>
      <c r="L54" s="37"/>
      <c r="M54" s="14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14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25.65" customHeight="1">
      <c r="A56" s="35"/>
      <c r="B56" s="36"/>
      <c r="C56" s="29" t="s">
        <v>26</v>
      </c>
      <c r="D56" s="37"/>
      <c r="E56" s="37"/>
      <c r="F56" s="24" t="str">
        <f>E15</f>
        <v>ČR-Státní pozemkový úřad</v>
      </c>
      <c r="G56" s="37"/>
      <c r="H56" s="37"/>
      <c r="I56" s="29" t="s">
        <v>33</v>
      </c>
      <c r="J56" s="33" t="str">
        <f>E21</f>
        <v>Agroprojekt PSO s.r.o.</v>
      </c>
      <c r="K56" s="37"/>
      <c r="L56" s="37"/>
      <c r="M56" s="14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5.65" customHeight="1">
      <c r="A57" s="35"/>
      <c r="B57" s="36"/>
      <c r="C57" s="29" t="s">
        <v>31</v>
      </c>
      <c r="D57" s="37"/>
      <c r="E57" s="37"/>
      <c r="F57" s="24" t="str">
        <f>IF(E18="","",E18)</f>
        <v>Vyplň údaj</v>
      </c>
      <c r="G57" s="37"/>
      <c r="H57" s="37"/>
      <c r="I57" s="29" t="s">
        <v>36</v>
      </c>
      <c r="J57" s="33" t="str">
        <f>E24</f>
        <v>Agroprojekt PSO s.r.o.</v>
      </c>
      <c r="K57" s="37"/>
      <c r="L57" s="37"/>
      <c r="M57" s="14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14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9.28" customHeight="1">
      <c r="A59" s="35"/>
      <c r="B59" s="36"/>
      <c r="C59" s="169" t="s">
        <v>127</v>
      </c>
      <c r="D59" s="170"/>
      <c r="E59" s="170"/>
      <c r="F59" s="170"/>
      <c r="G59" s="170"/>
      <c r="H59" s="170"/>
      <c r="I59" s="171" t="s">
        <v>128</v>
      </c>
      <c r="J59" s="171" t="s">
        <v>129</v>
      </c>
      <c r="K59" s="171" t="s">
        <v>130</v>
      </c>
      <c r="L59" s="170"/>
      <c r="M59" s="14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143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2.8" customHeight="1">
      <c r="A61" s="35"/>
      <c r="B61" s="36"/>
      <c r="C61" s="172" t="s">
        <v>73</v>
      </c>
      <c r="D61" s="37"/>
      <c r="E61" s="37"/>
      <c r="F61" s="37"/>
      <c r="G61" s="37"/>
      <c r="H61" s="37"/>
      <c r="I61" s="99">
        <f>Q81</f>
        <v>0</v>
      </c>
      <c r="J61" s="99">
        <f>R81</f>
        <v>0</v>
      </c>
      <c r="K61" s="99">
        <f>K81</f>
        <v>0</v>
      </c>
      <c r="L61" s="37"/>
      <c r="M61" s="14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U61" s="14" t="s">
        <v>131</v>
      </c>
    </row>
    <row r="62" hidden="1" s="2" customFormat="1" ht="21.84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14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6.96" customHeight="1">
      <c r="A63" s="35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143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/>
    <row r="65" hidden="1"/>
    <row r="66" hidden="1"/>
    <row r="67" s="2" customFormat="1" ht="6.96" customHeight="1">
      <c r="A67" s="35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143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24.96" customHeight="1">
      <c r="A68" s="35"/>
      <c r="B68" s="36"/>
      <c r="C68" s="20" t="s">
        <v>132</v>
      </c>
      <c r="D68" s="37"/>
      <c r="E68" s="37"/>
      <c r="F68" s="37"/>
      <c r="G68" s="37"/>
      <c r="H68" s="37"/>
      <c r="I68" s="37"/>
      <c r="J68" s="37"/>
      <c r="K68" s="37"/>
      <c r="L68" s="37"/>
      <c r="M68" s="143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6.96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143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17</v>
      </c>
      <c r="D70" s="37"/>
      <c r="E70" s="37"/>
      <c r="F70" s="37"/>
      <c r="G70" s="37"/>
      <c r="H70" s="37"/>
      <c r="I70" s="37"/>
      <c r="J70" s="37"/>
      <c r="K70" s="37"/>
      <c r="L70" s="37"/>
      <c r="M70" s="143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168" t="str">
        <f>E7</f>
        <v xml:space="preserve">Výsadba LBC Žerotín, LBK10 a IP24 v  k.ú. Měnín</v>
      </c>
      <c r="F71" s="29"/>
      <c r="G71" s="29"/>
      <c r="H71" s="29"/>
      <c r="I71" s="37"/>
      <c r="J71" s="37"/>
      <c r="K71" s="37"/>
      <c r="L71" s="37"/>
      <c r="M71" s="143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122</v>
      </c>
      <c r="D72" s="37"/>
      <c r="E72" s="37"/>
      <c r="F72" s="37"/>
      <c r="G72" s="37"/>
      <c r="H72" s="37"/>
      <c r="I72" s="37"/>
      <c r="J72" s="37"/>
      <c r="K72" s="37"/>
      <c r="L72" s="37"/>
      <c r="M72" s="143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66" t="str">
        <f>E9</f>
        <v>SO-02 - Biokoridor LBK 10</v>
      </c>
      <c r="F73" s="37"/>
      <c r="G73" s="37"/>
      <c r="H73" s="37"/>
      <c r="I73" s="37"/>
      <c r="J73" s="37"/>
      <c r="K73" s="37"/>
      <c r="L73" s="37"/>
      <c r="M73" s="14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14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22</v>
      </c>
      <c r="D75" s="37"/>
      <c r="E75" s="37"/>
      <c r="F75" s="24" t="str">
        <f>F12</f>
        <v>k.ú. Měnín</v>
      </c>
      <c r="G75" s="37"/>
      <c r="H75" s="37"/>
      <c r="I75" s="29" t="s">
        <v>24</v>
      </c>
      <c r="J75" s="69" t="str">
        <f>IF(J12="","",J12)</f>
        <v>8. 7. 2025</v>
      </c>
      <c r="K75" s="37"/>
      <c r="L75" s="37"/>
      <c r="M75" s="14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14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25.65" customHeight="1">
      <c r="A77" s="35"/>
      <c r="B77" s="36"/>
      <c r="C77" s="29" t="s">
        <v>26</v>
      </c>
      <c r="D77" s="37"/>
      <c r="E77" s="37"/>
      <c r="F77" s="24" t="str">
        <f>E15</f>
        <v>ČR-Státní pozemkový úřad</v>
      </c>
      <c r="G77" s="37"/>
      <c r="H77" s="37"/>
      <c r="I77" s="29" t="s">
        <v>33</v>
      </c>
      <c r="J77" s="33" t="str">
        <f>E21</f>
        <v>Agroprojekt PSO s.r.o.</v>
      </c>
      <c r="K77" s="37"/>
      <c r="L77" s="37"/>
      <c r="M77" s="14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25.65" customHeight="1">
      <c r="A78" s="35"/>
      <c r="B78" s="36"/>
      <c r="C78" s="29" t="s">
        <v>31</v>
      </c>
      <c r="D78" s="37"/>
      <c r="E78" s="37"/>
      <c r="F78" s="24" t="str">
        <f>IF(E18="","",E18)</f>
        <v>Vyplň údaj</v>
      </c>
      <c r="G78" s="37"/>
      <c r="H78" s="37"/>
      <c r="I78" s="29" t="s">
        <v>36</v>
      </c>
      <c r="J78" s="33" t="str">
        <f>E24</f>
        <v>Agroprojekt PSO s.r.o.</v>
      </c>
      <c r="K78" s="37"/>
      <c r="L78" s="37"/>
      <c r="M78" s="14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0.32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14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9" customFormat="1" ht="29.28" customHeight="1">
      <c r="A80" s="173"/>
      <c r="B80" s="174"/>
      <c r="C80" s="175" t="s">
        <v>133</v>
      </c>
      <c r="D80" s="176" t="s">
        <v>58</v>
      </c>
      <c r="E80" s="176" t="s">
        <v>54</v>
      </c>
      <c r="F80" s="176" t="s">
        <v>55</v>
      </c>
      <c r="G80" s="176" t="s">
        <v>134</v>
      </c>
      <c r="H80" s="176" t="s">
        <v>135</v>
      </c>
      <c r="I80" s="176" t="s">
        <v>136</v>
      </c>
      <c r="J80" s="176" t="s">
        <v>137</v>
      </c>
      <c r="K80" s="176" t="s">
        <v>130</v>
      </c>
      <c r="L80" s="177" t="s">
        <v>138</v>
      </c>
      <c r="M80" s="178"/>
      <c r="N80" s="89" t="s">
        <v>20</v>
      </c>
      <c r="O80" s="90" t="s">
        <v>43</v>
      </c>
      <c r="P80" s="90" t="s">
        <v>139</v>
      </c>
      <c r="Q80" s="90" t="s">
        <v>140</v>
      </c>
      <c r="R80" s="90" t="s">
        <v>141</v>
      </c>
      <c r="S80" s="90" t="s">
        <v>142</v>
      </c>
      <c r="T80" s="90" t="s">
        <v>143</v>
      </c>
      <c r="U80" s="90" t="s">
        <v>144</v>
      </c>
      <c r="V80" s="90" t="s">
        <v>145</v>
      </c>
      <c r="W80" s="90" t="s">
        <v>146</v>
      </c>
      <c r="X80" s="91" t="s">
        <v>147</v>
      </c>
      <c r="Y80" s="173"/>
      <c r="Z80" s="173"/>
      <c r="AA80" s="173"/>
      <c r="AB80" s="173"/>
      <c r="AC80" s="173"/>
      <c r="AD80" s="173"/>
      <c r="AE80" s="173"/>
    </row>
    <row r="81" s="2" customFormat="1" ht="22.8" customHeight="1">
      <c r="A81" s="35"/>
      <c r="B81" s="36"/>
      <c r="C81" s="96" t="s">
        <v>148</v>
      </c>
      <c r="D81" s="37"/>
      <c r="E81" s="37"/>
      <c r="F81" s="37"/>
      <c r="G81" s="37"/>
      <c r="H81" s="37"/>
      <c r="I81" s="37"/>
      <c r="J81" s="37"/>
      <c r="K81" s="179">
        <f>BK81</f>
        <v>0</v>
      </c>
      <c r="L81" s="37"/>
      <c r="M81" s="41"/>
      <c r="N81" s="92"/>
      <c r="O81" s="180"/>
      <c r="P81" s="93"/>
      <c r="Q81" s="181">
        <f>SUM(Q82:Q317)</f>
        <v>0</v>
      </c>
      <c r="R81" s="181">
        <f>SUM(R82:R317)</f>
        <v>0</v>
      </c>
      <c r="S81" s="93"/>
      <c r="T81" s="182">
        <f>SUM(T82:T317)</f>
        <v>0</v>
      </c>
      <c r="U81" s="93"/>
      <c r="V81" s="182">
        <f>SUM(V82:V317)</f>
        <v>137.81267270000001</v>
      </c>
      <c r="W81" s="93"/>
      <c r="X81" s="183">
        <f>SUM(X82:X317)</f>
        <v>0</v>
      </c>
      <c r="Y81" s="35"/>
      <c r="Z81" s="35"/>
      <c r="AA81" s="35"/>
      <c r="AB81" s="35"/>
      <c r="AC81" s="35"/>
      <c r="AD81" s="35"/>
      <c r="AE81" s="35"/>
      <c r="AT81" s="14" t="s">
        <v>74</v>
      </c>
      <c r="AU81" s="14" t="s">
        <v>131</v>
      </c>
      <c r="BK81" s="184">
        <f>SUM(BK82:BK317)</f>
        <v>0</v>
      </c>
    </row>
    <row r="82" s="2" customFormat="1" ht="33" customHeight="1">
      <c r="A82" s="35"/>
      <c r="B82" s="36"/>
      <c r="C82" s="185" t="s">
        <v>82</v>
      </c>
      <c r="D82" s="185" t="s">
        <v>149</v>
      </c>
      <c r="E82" s="186" t="s">
        <v>420</v>
      </c>
      <c r="F82" s="187" t="s">
        <v>421</v>
      </c>
      <c r="G82" s="188" t="s">
        <v>224</v>
      </c>
      <c r="H82" s="189">
        <v>33</v>
      </c>
      <c r="I82" s="190"/>
      <c r="J82" s="190"/>
      <c r="K82" s="191">
        <f>ROUND(P82*H82,2)</f>
        <v>0</v>
      </c>
      <c r="L82" s="187" t="s">
        <v>161</v>
      </c>
      <c r="M82" s="41"/>
      <c r="N82" s="192" t="s">
        <v>20</v>
      </c>
      <c r="O82" s="193" t="s">
        <v>44</v>
      </c>
      <c r="P82" s="194">
        <f>I82+J82</f>
        <v>0</v>
      </c>
      <c r="Q82" s="194">
        <f>ROUND(I82*H82,2)</f>
        <v>0</v>
      </c>
      <c r="R82" s="194">
        <f>ROUND(J82*H82,2)</f>
        <v>0</v>
      </c>
      <c r="S82" s="81"/>
      <c r="T82" s="195">
        <f>S82*H82</f>
        <v>0</v>
      </c>
      <c r="U82" s="195">
        <v>0</v>
      </c>
      <c r="V82" s="195">
        <f>U82*H82</f>
        <v>0</v>
      </c>
      <c r="W82" s="195">
        <v>0</v>
      </c>
      <c r="X82" s="196">
        <f>W82*H82</f>
        <v>0</v>
      </c>
      <c r="Y82" s="35"/>
      <c r="Z82" s="35"/>
      <c r="AA82" s="35"/>
      <c r="AB82" s="35"/>
      <c r="AC82" s="35"/>
      <c r="AD82" s="35"/>
      <c r="AE82" s="35"/>
      <c r="AR82" s="197" t="s">
        <v>154</v>
      </c>
      <c r="AT82" s="197" t="s">
        <v>149</v>
      </c>
      <c r="AU82" s="197" t="s">
        <v>75</v>
      </c>
      <c r="AY82" s="14" t="s">
        <v>155</v>
      </c>
      <c r="BE82" s="198">
        <f>IF(O82="základní",K82,0)</f>
        <v>0</v>
      </c>
      <c r="BF82" s="198">
        <f>IF(O82="snížená",K82,0)</f>
        <v>0</v>
      </c>
      <c r="BG82" s="198">
        <f>IF(O82="zákl. přenesená",K82,0)</f>
        <v>0</v>
      </c>
      <c r="BH82" s="198">
        <f>IF(O82="sníž. přenesená",K82,0)</f>
        <v>0</v>
      </c>
      <c r="BI82" s="198">
        <f>IF(O82="nulová",K82,0)</f>
        <v>0</v>
      </c>
      <c r="BJ82" s="14" t="s">
        <v>82</v>
      </c>
      <c r="BK82" s="198">
        <f>ROUND(P82*H82,2)</f>
        <v>0</v>
      </c>
      <c r="BL82" s="14" t="s">
        <v>154</v>
      </c>
      <c r="BM82" s="197" t="s">
        <v>422</v>
      </c>
    </row>
    <row r="83" s="2" customFormat="1">
      <c r="A83" s="35"/>
      <c r="B83" s="36"/>
      <c r="C83" s="37"/>
      <c r="D83" s="199" t="s">
        <v>157</v>
      </c>
      <c r="E83" s="37"/>
      <c r="F83" s="200" t="s">
        <v>423</v>
      </c>
      <c r="G83" s="37"/>
      <c r="H83" s="37"/>
      <c r="I83" s="201"/>
      <c r="J83" s="201"/>
      <c r="K83" s="37"/>
      <c r="L83" s="37"/>
      <c r="M83" s="41"/>
      <c r="N83" s="202"/>
      <c r="O83" s="203"/>
      <c r="P83" s="81"/>
      <c r="Q83" s="81"/>
      <c r="R83" s="81"/>
      <c r="S83" s="81"/>
      <c r="T83" s="81"/>
      <c r="U83" s="81"/>
      <c r="V83" s="81"/>
      <c r="W83" s="81"/>
      <c r="X83" s="82"/>
      <c r="Y83" s="35"/>
      <c r="Z83" s="35"/>
      <c r="AA83" s="35"/>
      <c r="AB83" s="35"/>
      <c r="AC83" s="35"/>
      <c r="AD83" s="35"/>
      <c r="AE83" s="35"/>
      <c r="AT83" s="14" t="s">
        <v>157</v>
      </c>
      <c r="AU83" s="14" t="s">
        <v>75</v>
      </c>
    </row>
    <row r="84" s="10" customFormat="1">
      <c r="A84" s="10"/>
      <c r="B84" s="214"/>
      <c r="C84" s="215"/>
      <c r="D84" s="216" t="s">
        <v>185</v>
      </c>
      <c r="E84" s="217" t="s">
        <v>20</v>
      </c>
      <c r="F84" s="218" t="s">
        <v>424</v>
      </c>
      <c r="G84" s="215"/>
      <c r="H84" s="219">
        <v>33</v>
      </c>
      <c r="I84" s="220"/>
      <c r="J84" s="220"/>
      <c r="K84" s="215"/>
      <c r="L84" s="215"/>
      <c r="M84" s="221"/>
      <c r="N84" s="222"/>
      <c r="O84" s="223"/>
      <c r="P84" s="223"/>
      <c r="Q84" s="223"/>
      <c r="R84" s="223"/>
      <c r="S84" s="223"/>
      <c r="T84" s="223"/>
      <c r="U84" s="223"/>
      <c r="V84" s="223"/>
      <c r="W84" s="223"/>
      <c r="X84" s="224"/>
      <c r="Y84" s="10"/>
      <c r="Z84" s="10"/>
      <c r="AA84" s="10"/>
      <c r="AB84" s="10"/>
      <c r="AC84" s="10"/>
      <c r="AD84" s="10"/>
      <c r="AE84" s="10"/>
      <c r="AT84" s="225" t="s">
        <v>185</v>
      </c>
      <c r="AU84" s="225" t="s">
        <v>75</v>
      </c>
      <c r="AV84" s="10" t="s">
        <v>84</v>
      </c>
      <c r="AW84" s="10" t="s">
        <v>5</v>
      </c>
      <c r="AX84" s="10" t="s">
        <v>82</v>
      </c>
      <c r="AY84" s="225" t="s">
        <v>155</v>
      </c>
    </row>
    <row r="85" s="2" customFormat="1" ht="33" customHeight="1">
      <c r="A85" s="35"/>
      <c r="B85" s="36"/>
      <c r="C85" s="185" t="s">
        <v>84</v>
      </c>
      <c r="D85" s="185" t="s">
        <v>149</v>
      </c>
      <c r="E85" s="186" t="s">
        <v>425</v>
      </c>
      <c r="F85" s="187" t="s">
        <v>426</v>
      </c>
      <c r="G85" s="188" t="s">
        <v>224</v>
      </c>
      <c r="H85" s="189">
        <v>1</v>
      </c>
      <c r="I85" s="190"/>
      <c r="J85" s="190"/>
      <c r="K85" s="191">
        <f>ROUND(P85*H85,2)</f>
        <v>0</v>
      </c>
      <c r="L85" s="187" t="s">
        <v>161</v>
      </c>
      <c r="M85" s="41"/>
      <c r="N85" s="192" t="s">
        <v>20</v>
      </c>
      <c r="O85" s="193" t="s">
        <v>44</v>
      </c>
      <c r="P85" s="194">
        <f>I85+J85</f>
        <v>0</v>
      </c>
      <c r="Q85" s="194">
        <f>ROUND(I85*H85,2)</f>
        <v>0</v>
      </c>
      <c r="R85" s="194">
        <f>ROUND(J85*H85,2)</f>
        <v>0</v>
      </c>
      <c r="S85" s="81"/>
      <c r="T85" s="195">
        <f>S85*H85</f>
        <v>0</v>
      </c>
      <c r="U85" s="195">
        <v>0</v>
      </c>
      <c r="V85" s="195">
        <f>U85*H85</f>
        <v>0</v>
      </c>
      <c r="W85" s="195">
        <v>0</v>
      </c>
      <c r="X85" s="196">
        <f>W85*H85</f>
        <v>0</v>
      </c>
      <c r="Y85" s="35"/>
      <c r="Z85" s="35"/>
      <c r="AA85" s="35"/>
      <c r="AB85" s="35"/>
      <c r="AC85" s="35"/>
      <c r="AD85" s="35"/>
      <c r="AE85" s="35"/>
      <c r="AR85" s="197" t="s">
        <v>154</v>
      </c>
      <c r="AT85" s="197" t="s">
        <v>149</v>
      </c>
      <c r="AU85" s="197" t="s">
        <v>75</v>
      </c>
      <c r="AY85" s="14" t="s">
        <v>155</v>
      </c>
      <c r="BE85" s="198">
        <f>IF(O85="základní",K85,0)</f>
        <v>0</v>
      </c>
      <c r="BF85" s="198">
        <f>IF(O85="snížená",K85,0)</f>
        <v>0</v>
      </c>
      <c r="BG85" s="198">
        <f>IF(O85="zákl. přenesená",K85,0)</f>
        <v>0</v>
      </c>
      <c r="BH85" s="198">
        <f>IF(O85="sníž. přenesená",K85,0)</f>
        <v>0</v>
      </c>
      <c r="BI85" s="198">
        <f>IF(O85="nulová",K85,0)</f>
        <v>0</v>
      </c>
      <c r="BJ85" s="14" t="s">
        <v>82</v>
      </c>
      <c r="BK85" s="198">
        <f>ROUND(P85*H85,2)</f>
        <v>0</v>
      </c>
      <c r="BL85" s="14" t="s">
        <v>154</v>
      </c>
      <c r="BM85" s="197" t="s">
        <v>427</v>
      </c>
    </row>
    <row r="86" s="2" customFormat="1">
      <c r="A86" s="35"/>
      <c r="B86" s="36"/>
      <c r="C86" s="37"/>
      <c r="D86" s="199" t="s">
        <v>157</v>
      </c>
      <c r="E86" s="37"/>
      <c r="F86" s="200" t="s">
        <v>428</v>
      </c>
      <c r="G86" s="37"/>
      <c r="H86" s="37"/>
      <c r="I86" s="201"/>
      <c r="J86" s="201"/>
      <c r="K86" s="37"/>
      <c r="L86" s="37"/>
      <c r="M86" s="41"/>
      <c r="N86" s="202"/>
      <c r="O86" s="203"/>
      <c r="P86" s="81"/>
      <c r="Q86" s="81"/>
      <c r="R86" s="81"/>
      <c r="S86" s="81"/>
      <c r="T86" s="81"/>
      <c r="U86" s="81"/>
      <c r="V86" s="81"/>
      <c r="W86" s="81"/>
      <c r="X86" s="82"/>
      <c r="Y86" s="35"/>
      <c r="Z86" s="35"/>
      <c r="AA86" s="35"/>
      <c r="AB86" s="35"/>
      <c r="AC86" s="35"/>
      <c r="AD86" s="35"/>
      <c r="AE86" s="35"/>
      <c r="AT86" s="14" t="s">
        <v>157</v>
      </c>
      <c r="AU86" s="14" t="s">
        <v>75</v>
      </c>
    </row>
    <row r="87" s="10" customFormat="1">
      <c r="A87" s="10"/>
      <c r="B87" s="214"/>
      <c r="C87" s="215"/>
      <c r="D87" s="216" t="s">
        <v>185</v>
      </c>
      <c r="E87" s="217" t="s">
        <v>20</v>
      </c>
      <c r="F87" s="218" t="s">
        <v>429</v>
      </c>
      <c r="G87" s="215"/>
      <c r="H87" s="219">
        <v>1</v>
      </c>
      <c r="I87" s="220"/>
      <c r="J87" s="220"/>
      <c r="K87" s="215"/>
      <c r="L87" s="215"/>
      <c r="M87" s="221"/>
      <c r="N87" s="222"/>
      <c r="O87" s="223"/>
      <c r="P87" s="223"/>
      <c r="Q87" s="223"/>
      <c r="R87" s="223"/>
      <c r="S87" s="223"/>
      <c r="T87" s="223"/>
      <c r="U87" s="223"/>
      <c r="V87" s="223"/>
      <c r="W87" s="223"/>
      <c r="X87" s="224"/>
      <c r="Y87" s="10"/>
      <c r="Z87" s="10"/>
      <c r="AA87" s="10"/>
      <c r="AB87" s="10"/>
      <c r="AC87" s="10"/>
      <c r="AD87" s="10"/>
      <c r="AE87" s="10"/>
      <c r="AT87" s="225" t="s">
        <v>185</v>
      </c>
      <c r="AU87" s="225" t="s">
        <v>75</v>
      </c>
      <c r="AV87" s="10" t="s">
        <v>84</v>
      </c>
      <c r="AW87" s="10" t="s">
        <v>5</v>
      </c>
      <c r="AX87" s="10" t="s">
        <v>82</v>
      </c>
      <c r="AY87" s="225" t="s">
        <v>155</v>
      </c>
    </row>
    <row r="88" s="2" customFormat="1" ht="33" customHeight="1">
      <c r="A88" s="35"/>
      <c r="B88" s="36"/>
      <c r="C88" s="185" t="s">
        <v>164</v>
      </c>
      <c r="D88" s="185" t="s">
        <v>149</v>
      </c>
      <c r="E88" s="186" t="s">
        <v>430</v>
      </c>
      <c r="F88" s="187" t="s">
        <v>431</v>
      </c>
      <c r="G88" s="188" t="s">
        <v>224</v>
      </c>
      <c r="H88" s="189">
        <v>2</v>
      </c>
      <c r="I88" s="190"/>
      <c r="J88" s="190"/>
      <c r="K88" s="191">
        <f>ROUND(P88*H88,2)</f>
        <v>0</v>
      </c>
      <c r="L88" s="187" t="s">
        <v>161</v>
      </c>
      <c r="M88" s="41"/>
      <c r="N88" s="192" t="s">
        <v>20</v>
      </c>
      <c r="O88" s="193" t="s">
        <v>44</v>
      </c>
      <c r="P88" s="194">
        <f>I88+J88</f>
        <v>0</v>
      </c>
      <c r="Q88" s="194">
        <f>ROUND(I88*H88,2)</f>
        <v>0</v>
      </c>
      <c r="R88" s="194">
        <f>ROUND(J88*H88,2)</f>
        <v>0</v>
      </c>
      <c r="S88" s="81"/>
      <c r="T88" s="195">
        <f>S88*H88</f>
        <v>0</v>
      </c>
      <c r="U88" s="195">
        <v>0</v>
      </c>
      <c r="V88" s="195">
        <f>U88*H88</f>
        <v>0</v>
      </c>
      <c r="W88" s="195">
        <v>0</v>
      </c>
      <c r="X88" s="196">
        <f>W88*H88</f>
        <v>0</v>
      </c>
      <c r="Y88" s="35"/>
      <c r="Z88" s="35"/>
      <c r="AA88" s="35"/>
      <c r="AB88" s="35"/>
      <c r="AC88" s="35"/>
      <c r="AD88" s="35"/>
      <c r="AE88" s="35"/>
      <c r="AR88" s="197" t="s">
        <v>154</v>
      </c>
      <c r="AT88" s="197" t="s">
        <v>149</v>
      </c>
      <c r="AU88" s="197" t="s">
        <v>75</v>
      </c>
      <c r="AY88" s="14" t="s">
        <v>155</v>
      </c>
      <c r="BE88" s="198">
        <f>IF(O88="základní",K88,0)</f>
        <v>0</v>
      </c>
      <c r="BF88" s="198">
        <f>IF(O88="snížená",K88,0)</f>
        <v>0</v>
      </c>
      <c r="BG88" s="198">
        <f>IF(O88="zákl. přenesená",K88,0)</f>
        <v>0</v>
      </c>
      <c r="BH88" s="198">
        <f>IF(O88="sníž. přenesená",K88,0)</f>
        <v>0</v>
      </c>
      <c r="BI88" s="198">
        <f>IF(O88="nulová",K88,0)</f>
        <v>0</v>
      </c>
      <c r="BJ88" s="14" t="s">
        <v>82</v>
      </c>
      <c r="BK88" s="198">
        <f>ROUND(P88*H88,2)</f>
        <v>0</v>
      </c>
      <c r="BL88" s="14" t="s">
        <v>154</v>
      </c>
      <c r="BM88" s="197" t="s">
        <v>432</v>
      </c>
    </row>
    <row r="89" s="2" customFormat="1">
      <c r="A89" s="35"/>
      <c r="B89" s="36"/>
      <c r="C89" s="37"/>
      <c r="D89" s="199" t="s">
        <v>157</v>
      </c>
      <c r="E89" s="37"/>
      <c r="F89" s="200" t="s">
        <v>433</v>
      </c>
      <c r="G89" s="37"/>
      <c r="H89" s="37"/>
      <c r="I89" s="201"/>
      <c r="J89" s="201"/>
      <c r="K89" s="37"/>
      <c r="L89" s="37"/>
      <c r="M89" s="41"/>
      <c r="N89" s="202"/>
      <c r="O89" s="203"/>
      <c r="P89" s="81"/>
      <c r="Q89" s="81"/>
      <c r="R89" s="81"/>
      <c r="S89" s="81"/>
      <c r="T89" s="81"/>
      <c r="U89" s="81"/>
      <c r="V89" s="81"/>
      <c r="W89" s="81"/>
      <c r="X89" s="82"/>
      <c r="Y89" s="35"/>
      <c r="Z89" s="35"/>
      <c r="AA89" s="35"/>
      <c r="AB89" s="35"/>
      <c r="AC89" s="35"/>
      <c r="AD89" s="35"/>
      <c r="AE89" s="35"/>
      <c r="AT89" s="14" t="s">
        <v>157</v>
      </c>
      <c r="AU89" s="14" t="s">
        <v>75</v>
      </c>
    </row>
    <row r="90" s="10" customFormat="1">
      <c r="A90" s="10"/>
      <c r="B90" s="214"/>
      <c r="C90" s="215"/>
      <c r="D90" s="216" t="s">
        <v>185</v>
      </c>
      <c r="E90" s="217" t="s">
        <v>20</v>
      </c>
      <c r="F90" s="218" t="s">
        <v>434</v>
      </c>
      <c r="G90" s="215"/>
      <c r="H90" s="219">
        <v>2</v>
      </c>
      <c r="I90" s="220"/>
      <c r="J90" s="220"/>
      <c r="K90" s="215"/>
      <c r="L90" s="215"/>
      <c r="M90" s="221"/>
      <c r="N90" s="222"/>
      <c r="O90" s="223"/>
      <c r="P90" s="223"/>
      <c r="Q90" s="223"/>
      <c r="R90" s="223"/>
      <c r="S90" s="223"/>
      <c r="T90" s="223"/>
      <c r="U90" s="223"/>
      <c r="V90" s="223"/>
      <c r="W90" s="223"/>
      <c r="X90" s="224"/>
      <c r="Y90" s="10"/>
      <c r="Z90" s="10"/>
      <c r="AA90" s="10"/>
      <c r="AB90" s="10"/>
      <c r="AC90" s="10"/>
      <c r="AD90" s="10"/>
      <c r="AE90" s="10"/>
      <c r="AT90" s="225" t="s">
        <v>185</v>
      </c>
      <c r="AU90" s="225" t="s">
        <v>75</v>
      </c>
      <c r="AV90" s="10" t="s">
        <v>84</v>
      </c>
      <c r="AW90" s="10" t="s">
        <v>5</v>
      </c>
      <c r="AX90" s="10" t="s">
        <v>82</v>
      </c>
      <c r="AY90" s="225" t="s">
        <v>155</v>
      </c>
    </row>
    <row r="91" s="2" customFormat="1" ht="33" customHeight="1">
      <c r="A91" s="35"/>
      <c r="B91" s="36"/>
      <c r="C91" s="185" t="s">
        <v>154</v>
      </c>
      <c r="D91" s="185" t="s">
        <v>149</v>
      </c>
      <c r="E91" s="186" t="s">
        <v>435</v>
      </c>
      <c r="F91" s="187" t="s">
        <v>436</v>
      </c>
      <c r="G91" s="188" t="s">
        <v>224</v>
      </c>
      <c r="H91" s="189">
        <v>7</v>
      </c>
      <c r="I91" s="190"/>
      <c r="J91" s="190"/>
      <c r="K91" s="191">
        <f>ROUND(P91*H91,2)</f>
        <v>0</v>
      </c>
      <c r="L91" s="187" t="s">
        <v>161</v>
      </c>
      <c r="M91" s="41"/>
      <c r="N91" s="192" t="s">
        <v>20</v>
      </c>
      <c r="O91" s="193" t="s">
        <v>44</v>
      </c>
      <c r="P91" s="194">
        <f>I91+J91</f>
        <v>0</v>
      </c>
      <c r="Q91" s="194">
        <f>ROUND(I91*H91,2)</f>
        <v>0</v>
      </c>
      <c r="R91" s="194">
        <f>ROUND(J91*H91,2)</f>
        <v>0</v>
      </c>
      <c r="S91" s="81"/>
      <c r="T91" s="195">
        <f>S91*H91</f>
        <v>0</v>
      </c>
      <c r="U91" s="195">
        <v>0</v>
      </c>
      <c r="V91" s="195">
        <f>U91*H91</f>
        <v>0</v>
      </c>
      <c r="W91" s="195">
        <v>0</v>
      </c>
      <c r="X91" s="196">
        <f>W91*H91</f>
        <v>0</v>
      </c>
      <c r="Y91" s="35"/>
      <c r="Z91" s="35"/>
      <c r="AA91" s="35"/>
      <c r="AB91" s="35"/>
      <c r="AC91" s="35"/>
      <c r="AD91" s="35"/>
      <c r="AE91" s="35"/>
      <c r="AR91" s="197" t="s">
        <v>154</v>
      </c>
      <c r="AT91" s="197" t="s">
        <v>149</v>
      </c>
      <c r="AU91" s="197" t="s">
        <v>75</v>
      </c>
      <c r="AY91" s="14" t="s">
        <v>155</v>
      </c>
      <c r="BE91" s="198">
        <f>IF(O91="základní",K91,0)</f>
        <v>0</v>
      </c>
      <c r="BF91" s="198">
        <f>IF(O91="snížená",K91,0)</f>
        <v>0</v>
      </c>
      <c r="BG91" s="198">
        <f>IF(O91="zákl. přenesená",K91,0)</f>
        <v>0</v>
      </c>
      <c r="BH91" s="198">
        <f>IF(O91="sníž. přenesená",K91,0)</f>
        <v>0</v>
      </c>
      <c r="BI91" s="198">
        <f>IF(O91="nulová",K91,0)</f>
        <v>0</v>
      </c>
      <c r="BJ91" s="14" t="s">
        <v>82</v>
      </c>
      <c r="BK91" s="198">
        <f>ROUND(P91*H91,2)</f>
        <v>0</v>
      </c>
      <c r="BL91" s="14" t="s">
        <v>154</v>
      </c>
      <c r="BM91" s="197" t="s">
        <v>437</v>
      </c>
    </row>
    <row r="92" s="2" customFormat="1">
      <c r="A92" s="35"/>
      <c r="B92" s="36"/>
      <c r="C92" s="37"/>
      <c r="D92" s="199" t="s">
        <v>157</v>
      </c>
      <c r="E92" s="37"/>
      <c r="F92" s="200" t="s">
        <v>438</v>
      </c>
      <c r="G92" s="37"/>
      <c r="H92" s="37"/>
      <c r="I92" s="201"/>
      <c r="J92" s="201"/>
      <c r="K92" s="37"/>
      <c r="L92" s="37"/>
      <c r="M92" s="41"/>
      <c r="N92" s="202"/>
      <c r="O92" s="203"/>
      <c r="P92" s="81"/>
      <c r="Q92" s="81"/>
      <c r="R92" s="81"/>
      <c r="S92" s="81"/>
      <c r="T92" s="81"/>
      <c r="U92" s="81"/>
      <c r="V92" s="81"/>
      <c r="W92" s="81"/>
      <c r="X92" s="82"/>
      <c r="Y92" s="35"/>
      <c r="Z92" s="35"/>
      <c r="AA92" s="35"/>
      <c r="AB92" s="35"/>
      <c r="AC92" s="35"/>
      <c r="AD92" s="35"/>
      <c r="AE92" s="35"/>
      <c r="AT92" s="14" t="s">
        <v>157</v>
      </c>
      <c r="AU92" s="14" t="s">
        <v>75</v>
      </c>
    </row>
    <row r="93" s="10" customFormat="1">
      <c r="A93" s="10"/>
      <c r="B93" s="214"/>
      <c r="C93" s="215"/>
      <c r="D93" s="216" t="s">
        <v>185</v>
      </c>
      <c r="E93" s="217" t="s">
        <v>20</v>
      </c>
      <c r="F93" s="218" t="s">
        <v>439</v>
      </c>
      <c r="G93" s="215"/>
      <c r="H93" s="219">
        <v>7</v>
      </c>
      <c r="I93" s="220"/>
      <c r="J93" s="220"/>
      <c r="K93" s="215"/>
      <c r="L93" s="215"/>
      <c r="M93" s="221"/>
      <c r="N93" s="222"/>
      <c r="O93" s="223"/>
      <c r="P93" s="223"/>
      <c r="Q93" s="223"/>
      <c r="R93" s="223"/>
      <c r="S93" s="223"/>
      <c r="T93" s="223"/>
      <c r="U93" s="223"/>
      <c r="V93" s="223"/>
      <c r="W93" s="223"/>
      <c r="X93" s="224"/>
      <c r="Y93" s="10"/>
      <c r="Z93" s="10"/>
      <c r="AA93" s="10"/>
      <c r="AB93" s="10"/>
      <c r="AC93" s="10"/>
      <c r="AD93" s="10"/>
      <c r="AE93" s="10"/>
      <c r="AT93" s="225" t="s">
        <v>185</v>
      </c>
      <c r="AU93" s="225" t="s">
        <v>75</v>
      </c>
      <c r="AV93" s="10" t="s">
        <v>84</v>
      </c>
      <c r="AW93" s="10" t="s">
        <v>5</v>
      </c>
      <c r="AX93" s="10" t="s">
        <v>82</v>
      </c>
      <c r="AY93" s="225" t="s">
        <v>155</v>
      </c>
    </row>
    <row r="94" s="2" customFormat="1" ht="33" customHeight="1">
      <c r="A94" s="35"/>
      <c r="B94" s="36"/>
      <c r="C94" s="185" t="s">
        <v>173</v>
      </c>
      <c r="D94" s="185" t="s">
        <v>149</v>
      </c>
      <c r="E94" s="186" t="s">
        <v>440</v>
      </c>
      <c r="F94" s="187" t="s">
        <v>441</v>
      </c>
      <c r="G94" s="188" t="s">
        <v>224</v>
      </c>
      <c r="H94" s="189">
        <v>7</v>
      </c>
      <c r="I94" s="190"/>
      <c r="J94" s="190"/>
      <c r="K94" s="191">
        <f>ROUND(P94*H94,2)</f>
        <v>0</v>
      </c>
      <c r="L94" s="187" t="s">
        <v>161</v>
      </c>
      <c r="M94" s="41"/>
      <c r="N94" s="192" t="s">
        <v>20</v>
      </c>
      <c r="O94" s="193" t="s">
        <v>44</v>
      </c>
      <c r="P94" s="194">
        <f>I94+J94</f>
        <v>0</v>
      </c>
      <c r="Q94" s="194">
        <f>ROUND(I94*H94,2)</f>
        <v>0</v>
      </c>
      <c r="R94" s="194">
        <f>ROUND(J94*H94,2)</f>
        <v>0</v>
      </c>
      <c r="S94" s="81"/>
      <c r="T94" s="195">
        <f>S94*H94</f>
        <v>0</v>
      </c>
      <c r="U94" s="195">
        <v>0</v>
      </c>
      <c r="V94" s="195">
        <f>U94*H94</f>
        <v>0</v>
      </c>
      <c r="W94" s="195">
        <v>0</v>
      </c>
      <c r="X94" s="196">
        <f>W94*H94</f>
        <v>0</v>
      </c>
      <c r="Y94" s="35"/>
      <c r="Z94" s="35"/>
      <c r="AA94" s="35"/>
      <c r="AB94" s="35"/>
      <c r="AC94" s="35"/>
      <c r="AD94" s="35"/>
      <c r="AE94" s="35"/>
      <c r="AR94" s="197" t="s">
        <v>154</v>
      </c>
      <c r="AT94" s="197" t="s">
        <v>149</v>
      </c>
      <c r="AU94" s="197" t="s">
        <v>75</v>
      </c>
      <c r="AY94" s="14" t="s">
        <v>155</v>
      </c>
      <c r="BE94" s="198">
        <f>IF(O94="základní",K94,0)</f>
        <v>0</v>
      </c>
      <c r="BF94" s="198">
        <f>IF(O94="snížená",K94,0)</f>
        <v>0</v>
      </c>
      <c r="BG94" s="198">
        <f>IF(O94="zákl. přenesená",K94,0)</f>
        <v>0</v>
      </c>
      <c r="BH94" s="198">
        <f>IF(O94="sníž. přenesená",K94,0)</f>
        <v>0</v>
      </c>
      <c r="BI94" s="198">
        <f>IF(O94="nulová",K94,0)</f>
        <v>0</v>
      </c>
      <c r="BJ94" s="14" t="s">
        <v>82</v>
      </c>
      <c r="BK94" s="198">
        <f>ROUND(P94*H94,2)</f>
        <v>0</v>
      </c>
      <c r="BL94" s="14" t="s">
        <v>154</v>
      </c>
      <c r="BM94" s="197" t="s">
        <v>442</v>
      </c>
    </row>
    <row r="95" s="2" customFormat="1">
      <c r="A95" s="35"/>
      <c r="B95" s="36"/>
      <c r="C95" s="37"/>
      <c r="D95" s="199" t="s">
        <v>157</v>
      </c>
      <c r="E95" s="37"/>
      <c r="F95" s="200" t="s">
        <v>443</v>
      </c>
      <c r="G95" s="37"/>
      <c r="H95" s="37"/>
      <c r="I95" s="201"/>
      <c r="J95" s="201"/>
      <c r="K95" s="37"/>
      <c r="L95" s="37"/>
      <c r="M95" s="41"/>
      <c r="N95" s="202"/>
      <c r="O95" s="203"/>
      <c r="P95" s="81"/>
      <c r="Q95" s="81"/>
      <c r="R95" s="81"/>
      <c r="S95" s="81"/>
      <c r="T95" s="81"/>
      <c r="U95" s="81"/>
      <c r="V95" s="81"/>
      <c r="W95" s="81"/>
      <c r="X95" s="82"/>
      <c r="Y95" s="35"/>
      <c r="Z95" s="35"/>
      <c r="AA95" s="35"/>
      <c r="AB95" s="35"/>
      <c r="AC95" s="35"/>
      <c r="AD95" s="35"/>
      <c r="AE95" s="35"/>
      <c r="AT95" s="14" t="s">
        <v>157</v>
      </c>
      <c r="AU95" s="14" t="s">
        <v>75</v>
      </c>
    </row>
    <row r="96" s="10" customFormat="1">
      <c r="A96" s="10"/>
      <c r="B96" s="214"/>
      <c r="C96" s="215"/>
      <c r="D96" s="216" t="s">
        <v>185</v>
      </c>
      <c r="E96" s="217" t="s">
        <v>20</v>
      </c>
      <c r="F96" s="218" t="s">
        <v>444</v>
      </c>
      <c r="G96" s="215"/>
      <c r="H96" s="219">
        <v>7</v>
      </c>
      <c r="I96" s="220"/>
      <c r="J96" s="220"/>
      <c r="K96" s="215"/>
      <c r="L96" s="215"/>
      <c r="M96" s="221"/>
      <c r="N96" s="222"/>
      <c r="O96" s="223"/>
      <c r="P96" s="223"/>
      <c r="Q96" s="223"/>
      <c r="R96" s="223"/>
      <c r="S96" s="223"/>
      <c r="T96" s="223"/>
      <c r="U96" s="223"/>
      <c r="V96" s="223"/>
      <c r="W96" s="223"/>
      <c r="X96" s="224"/>
      <c r="Y96" s="10"/>
      <c r="Z96" s="10"/>
      <c r="AA96" s="10"/>
      <c r="AB96" s="10"/>
      <c r="AC96" s="10"/>
      <c r="AD96" s="10"/>
      <c r="AE96" s="10"/>
      <c r="AT96" s="225" t="s">
        <v>185</v>
      </c>
      <c r="AU96" s="225" t="s">
        <v>75</v>
      </c>
      <c r="AV96" s="10" t="s">
        <v>84</v>
      </c>
      <c r="AW96" s="10" t="s">
        <v>5</v>
      </c>
      <c r="AX96" s="10" t="s">
        <v>82</v>
      </c>
      <c r="AY96" s="225" t="s">
        <v>155</v>
      </c>
    </row>
    <row r="97" s="2" customFormat="1" ht="33" customHeight="1">
      <c r="A97" s="35"/>
      <c r="B97" s="36"/>
      <c r="C97" s="185" t="s">
        <v>178</v>
      </c>
      <c r="D97" s="185" t="s">
        <v>149</v>
      </c>
      <c r="E97" s="186" t="s">
        <v>445</v>
      </c>
      <c r="F97" s="187" t="s">
        <v>446</v>
      </c>
      <c r="G97" s="188" t="s">
        <v>224</v>
      </c>
      <c r="H97" s="189">
        <v>3</v>
      </c>
      <c r="I97" s="190"/>
      <c r="J97" s="190"/>
      <c r="K97" s="191">
        <f>ROUND(P97*H97,2)</f>
        <v>0</v>
      </c>
      <c r="L97" s="187" t="s">
        <v>161</v>
      </c>
      <c r="M97" s="41"/>
      <c r="N97" s="192" t="s">
        <v>20</v>
      </c>
      <c r="O97" s="193" t="s">
        <v>44</v>
      </c>
      <c r="P97" s="194">
        <f>I97+J97</f>
        <v>0</v>
      </c>
      <c r="Q97" s="194">
        <f>ROUND(I97*H97,2)</f>
        <v>0</v>
      </c>
      <c r="R97" s="194">
        <f>ROUND(J97*H97,2)</f>
        <v>0</v>
      </c>
      <c r="S97" s="81"/>
      <c r="T97" s="195">
        <f>S97*H97</f>
        <v>0</v>
      </c>
      <c r="U97" s="195">
        <v>0</v>
      </c>
      <c r="V97" s="195">
        <f>U97*H97</f>
        <v>0</v>
      </c>
      <c r="W97" s="195">
        <v>0</v>
      </c>
      <c r="X97" s="196">
        <f>W97*H97</f>
        <v>0</v>
      </c>
      <c r="Y97" s="35"/>
      <c r="Z97" s="35"/>
      <c r="AA97" s="35"/>
      <c r="AB97" s="35"/>
      <c r="AC97" s="35"/>
      <c r="AD97" s="35"/>
      <c r="AE97" s="35"/>
      <c r="AR97" s="197" t="s">
        <v>154</v>
      </c>
      <c r="AT97" s="197" t="s">
        <v>149</v>
      </c>
      <c r="AU97" s="197" t="s">
        <v>75</v>
      </c>
      <c r="AY97" s="14" t="s">
        <v>155</v>
      </c>
      <c r="BE97" s="198">
        <f>IF(O97="základní",K97,0)</f>
        <v>0</v>
      </c>
      <c r="BF97" s="198">
        <f>IF(O97="snížená",K97,0)</f>
        <v>0</v>
      </c>
      <c r="BG97" s="198">
        <f>IF(O97="zákl. přenesená",K97,0)</f>
        <v>0</v>
      </c>
      <c r="BH97" s="198">
        <f>IF(O97="sníž. přenesená",K97,0)</f>
        <v>0</v>
      </c>
      <c r="BI97" s="198">
        <f>IF(O97="nulová",K97,0)</f>
        <v>0</v>
      </c>
      <c r="BJ97" s="14" t="s">
        <v>82</v>
      </c>
      <c r="BK97" s="198">
        <f>ROUND(P97*H97,2)</f>
        <v>0</v>
      </c>
      <c r="BL97" s="14" t="s">
        <v>154</v>
      </c>
      <c r="BM97" s="197" t="s">
        <v>447</v>
      </c>
    </row>
    <row r="98" s="2" customFormat="1">
      <c r="A98" s="35"/>
      <c r="B98" s="36"/>
      <c r="C98" s="37"/>
      <c r="D98" s="199" t="s">
        <v>157</v>
      </c>
      <c r="E98" s="37"/>
      <c r="F98" s="200" t="s">
        <v>448</v>
      </c>
      <c r="G98" s="37"/>
      <c r="H98" s="37"/>
      <c r="I98" s="201"/>
      <c r="J98" s="201"/>
      <c r="K98" s="37"/>
      <c r="L98" s="37"/>
      <c r="M98" s="41"/>
      <c r="N98" s="202"/>
      <c r="O98" s="203"/>
      <c r="P98" s="81"/>
      <c r="Q98" s="81"/>
      <c r="R98" s="81"/>
      <c r="S98" s="81"/>
      <c r="T98" s="81"/>
      <c r="U98" s="81"/>
      <c r="V98" s="81"/>
      <c r="W98" s="81"/>
      <c r="X98" s="82"/>
      <c r="Y98" s="35"/>
      <c r="Z98" s="35"/>
      <c r="AA98" s="35"/>
      <c r="AB98" s="35"/>
      <c r="AC98" s="35"/>
      <c r="AD98" s="35"/>
      <c r="AE98" s="35"/>
      <c r="AT98" s="14" t="s">
        <v>157</v>
      </c>
      <c r="AU98" s="14" t="s">
        <v>75</v>
      </c>
    </row>
    <row r="99" s="10" customFormat="1">
      <c r="A99" s="10"/>
      <c r="B99" s="214"/>
      <c r="C99" s="215"/>
      <c r="D99" s="216" t="s">
        <v>185</v>
      </c>
      <c r="E99" s="217" t="s">
        <v>20</v>
      </c>
      <c r="F99" s="218" t="s">
        <v>449</v>
      </c>
      <c r="G99" s="215"/>
      <c r="H99" s="219">
        <v>3</v>
      </c>
      <c r="I99" s="220"/>
      <c r="J99" s="220"/>
      <c r="K99" s="215"/>
      <c r="L99" s="215"/>
      <c r="M99" s="221"/>
      <c r="N99" s="222"/>
      <c r="O99" s="223"/>
      <c r="P99" s="223"/>
      <c r="Q99" s="223"/>
      <c r="R99" s="223"/>
      <c r="S99" s="223"/>
      <c r="T99" s="223"/>
      <c r="U99" s="223"/>
      <c r="V99" s="223"/>
      <c r="W99" s="223"/>
      <c r="X99" s="224"/>
      <c r="Y99" s="10"/>
      <c r="Z99" s="10"/>
      <c r="AA99" s="10"/>
      <c r="AB99" s="10"/>
      <c r="AC99" s="10"/>
      <c r="AD99" s="10"/>
      <c r="AE99" s="10"/>
      <c r="AT99" s="225" t="s">
        <v>185</v>
      </c>
      <c r="AU99" s="225" t="s">
        <v>75</v>
      </c>
      <c r="AV99" s="10" t="s">
        <v>84</v>
      </c>
      <c r="AW99" s="10" t="s">
        <v>5</v>
      </c>
      <c r="AX99" s="10" t="s">
        <v>82</v>
      </c>
      <c r="AY99" s="225" t="s">
        <v>155</v>
      </c>
    </row>
    <row r="100" s="2" customFormat="1" ht="37.8" customHeight="1">
      <c r="A100" s="35"/>
      <c r="B100" s="36"/>
      <c r="C100" s="185" t="s">
        <v>187</v>
      </c>
      <c r="D100" s="185" t="s">
        <v>149</v>
      </c>
      <c r="E100" s="186" t="s">
        <v>450</v>
      </c>
      <c r="F100" s="187" t="s">
        <v>451</v>
      </c>
      <c r="G100" s="188" t="s">
        <v>224</v>
      </c>
      <c r="H100" s="189">
        <v>5</v>
      </c>
      <c r="I100" s="190"/>
      <c r="J100" s="190"/>
      <c r="K100" s="191">
        <f>ROUND(P100*H100,2)</f>
        <v>0</v>
      </c>
      <c r="L100" s="187" t="s">
        <v>161</v>
      </c>
      <c r="M100" s="41"/>
      <c r="N100" s="192" t="s">
        <v>20</v>
      </c>
      <c r="O100" s="193" t="s">
        <v>44</v>
      </c>
      <c r="P100" s="194">
        <f>I100+J100</f>
        <v>0</v>
      </c>
      <c r="Q100" s="194">
        <f>ROUND(I100*H100,2)</f>
        <v>0</v>
      </c>
      <c r="R100" s="194">
        <f>ROUND(J100*H100,2)</f>
        <v>0</v>
      </c>
      <c r="S100" s="81"/>
      <c r="T100" s="195">
        <f>S100*H100</f>
        <v>0</v>
      </c>
      <c r="U100" s="195">
        <v>0</v>
      </c>
      <c r="V100" s="195">
        <f>U100*H100</f>
        <v>0</v>
      </c>
      <c r="W100" s="195">
        <v>0</v>
      </c>
      <c r="X100" s="196">
        <f>W100*H100</f>
        <v>0</v>
      </c>
      <c r="Y100" s="35"/>
      <c r="Z100" s="35"/>
      <c r="AA100" s="35"/>
      <c r="AB100" s="35"/>
      <c r="AC100" s="35"/>
      <c r="AD100" s="35"/>
      <c r="AE100" s="35"/>
      <c r="AR100" s="197" t="s">
        <v>154</v>
      </c>
      <c r="AT100" s="197" t="s">
        <v>149</v>
      </c>
      <c r="AU100" s="197" t="s">
        <v>75</v>
      </c>
      <c r="AY100" s="14" t="s">
        <v>155</v>
      </c>
      <c r="BE100" s="198">
        <f>IF(O100="základní",K100,0)</f>
        <v>0</v>
      </c>
      <c r="BF100" s="198">
        <f>IF(O100="snížená",K100,0)</f>
        <v>0</v>
      </c>
      <c r="BG100" s="198">
        <f>IF(O100="zákl. přenesená",K100,0)</f>
        <v>0</v>
      </c>
      <c r="BH100" s="198">
        <f>IF(O100="sníž. přenesená",K100,0)</f>
        <v>0</v>
      </c>
      <c r="BI100" s="198">
        <f>IF(O100="nulová",K100,0)</f>
        <v>0</v>
      </c>
      <c r="BJ100" s="14" t="s">
        <v>82</v>
      </c>
      <c r="BK100" s="198">
        <f>ROUND(P100*H100,2)</f>
        <v>0</v>
      </c>
      <c r="BL100" s="14" t="s">
        <v>154</v>
      </c>
      <c r="BM100" s="197" t="s">
        <v>452</v>
      </c>
    </row>
    <row r="101" s="2" customFormat="1">
      <c r="A101" s="35"/>
      <c r="B101" s="36"/>
      <c r="C101" s="37"/>
      <c r="D101" s="199" t="s">
        <v>157</v>
      </c>
      <c r="E101" s="37"/>
      <c r="F101" s="200" t="s">
        <v>453</v>
      </c>
      <c r="G101" s="37"/>
      <c r="H101" s="37"/>
      <c r="I101" s="201"/>
      <c r="J101" s="201"/>
      <c r="K101" s="37"/>
      <c r="L101" s="37"/>
      <c r="M101" s="41"/>
      <c r="N101" s="202"/>
      <c r="O101" s="203"/>
      <c r="P101" s="81"/>
      <c r="Q101" s="81"/>
      <c r="R101" s="81"/>
      <c r="S101" s="81"/>
      <c r="T101" s="81"/>
      <c r="U101" s="81"/>
      <c r="V101" s="81"/>
      <c r="W101" s="81"/>
      <c r="X101" s="82"/>
      <c r="Y101" s="35"/>
      <c r="Z101" s="35"/>
      <c r="AA101" s="35"/>
      <c r="AB101" s="35"/>
      <c r="AC101" s="35"/>
      <c r="AD101" s="35"/>
      <c r="AE101" s="35"/>
      <c r="AT101" s="14" t="s">
        <v>157</v>
      </c>
      <c r="AU101" s="14" t="s">
        <v>75</v>
      </c>
    </row>
    <row r="102" s="10" customFormat="1">
      <c r="A102" s="10"/>
      <c r="B102" s="214"/>
      <c r="C102" s="215"/>
      <c r="D102" s="216" t="s">
        <v>185</v>
      </c>
      <c r="E102" s="217" t="s">
        <v>20</v>
      </c>
      <c r="F102" s="218" t="s">
        <v>454</v>
      </c>
      <c r="G102" s="215"/>
      <c r="H102" s="219">
        <v>5</v>
      </c>
      <c r="I102" s="220"/>
      <c r="J102" s="220"/>
      <c r="K102" s="215"/>
      <c r="L102" s="215"/>
      <c r="M102" s="221"/>
      <c r="N102" s="222"/>
      <c r="O102" s="223"/>
      <c r="P102" s="223"/>
      <c r="Q102" s="223"/>
      <c r="R102" s="223"/>
      <c r="S102" s="223"/>
      <c r="T102" s="223"/>
      <c r="U102" s="223"/>
      <c r="V102" s="223"/>
      <c r="W102" s="223"/>
      <c r="X102" s="224"/>
      <c r="Y102" s="10"/>
      <c r="Z102" s="10"/>
      <c r="AA102" s="10"/>
      <c r="AB102" s="10"/>
      <c r="AC102" s="10"/>
      <c r="AD102" s="10"/>
      <c r="AE102" s="10"/>
      <c r="AT102" s="225" t="s">
        <v>185</v>
      </c>
      <c r="AU102" s="225" t="s">
        <v>75</v>
      </c>
      <c r="AV102" s="10" t="s">
        <v>84</v>
      </c>
      <c r="AW102" s="10" t="s">
        <v>5</v>
      </c>
      <c r="AX102" s="10" t="s">
        <v>82</v>
      </c>
      <c r="AY102" s="225" t="s">
        <v>155</v>
      </c>
    </row>
    <row r="103" s="2" customFormat="1" ht="37.8" customHeight="1">
      <c r="A103" s="35"/>
      <c r="B103" s="36"/>
      <c r="C103" s="185" t="s">
        <v>183</v>
      </c>
      <c r="D103" s="185" t="s">
        <v>149</v>
      </c>
      <c r="E103" s="186" t="s">
        <v>455</v>
      </c>
      <c r="F103" s="187" t="s">
        <v>456</v>
      </c>
      <c r="G103" s="188" t="s">
        <v>224</v>
      </c>
      <c r="H103" s="189">
        <v>4</v>
      </c>
      <c r="I103" s="190"/>
      <c r="J103" s="190"/>
      <c r="K103" s="191">
        <f>ROUND(P103*H103,2)</f>
        <v>0</v>
      </c>
      <c r="L103" s="187" t="s">
        <v>161</v>
      </c>
      <c r="M103" s="41"/>
      <c r="N103" s="192" t="s">
        <v>20</v>
      </c>
      <c r="O103" s="193" t="s">
        <v>44</v>
      </c>
      <c r="P103" s="194">
        <f>I103+J103</f>
        <v>0</v>
      </c>
      <c r="Q103" s="194">
        <f>ROUND(I103*H103,2)</f>
        <v>0</v>
      </c>
      <c r="R103" s="194">
        <f>ROUND(J103*H103,2)</f>
        <v>0</v>
      </c>
      <c r="S103" s="81"/>
      <c r="T103" s="195">
        <f>S103*H103</f>
        <v>0</v>
      </c>
      <c r="U103" s="195">
        <v>0</v>
      </c>
      <c r="V103" s="195">
        <f>U103*H103</f>
        <v>0</v>
      </c>
      <c r="W103" s="195">
        <v>0</v>
      </c>
      <c r="X103" s="196">
        <f>W103*H103</f>
        <v>0</v>
      </c>
      <c r="Y103" s="35"/>
      <c r="Z103" s="35"/>
      <c r="AA103" s="35"/>
      <c r="AB103" s="35"/>
      <c r="AC103" s="35"/>
      <c r="AD103" s="35"/>
      <c r="AE103" s="35"/>
      <c r="AR103" s="197" t="s">
        <v>154</v>
      </c>
      <c r="AT103" s="197" t="s">
        <v>149</v>
      </c>
      <c r="AU103" s="197" t="s">
        <v>75</v>
      </c>
      <c r="AY103" s="14" t="s">
        <v>155</v>
      </c>
      <c r="BE103" s="198">
        <f>IF(O103="základní",K103,0)</f>
        <v>0</v>
      </c>
      <c r="BF103" s="198">
        <f>IF(O103="snížená",K103,0)</f>
        <v>0</v>
      </c>
      <c r="BG103" s="198">
        <f>IF(O103="zákl. přenesená",K103,0)</f>
        <v>0</v>
      </c>
      <c r="BH103" s="198">
        <f>IF(O103="sníž. přenesená",K103,0)</f>
        <v>0</v>
      </c>
      <c r="BI103" s="198">
        <f>IF(O103="nulová",K103,0)</f>
        <v>0</v>
      </c>
      <c r="BJ103" s="14" t="s">
        <v>82</v>
      </c>
      <c r="BK103" s="198">
        <f>ROUND(P103*H103,2)</f>
        <v>0</v>
      </c>
      <c r="BL103" s="14" t="s">
        <v>154</v>
      </c>
      <c r="BM103" s="197" t="s">
        <v>457</v>
      </c>
    </row>
    <row r="104" s="2" customFormat="1">
      <c r="A104" s="35"/>
      <c r="B104" s="36"/>
      <c r="C104" s="37"/>
      <c r="D104" s="199" t="s">
        <v>157</v>
      </c>
      <c r="E104" s="37"/>
      <c r="F104" s="200" t="s">
        <v>458</v>
      </c>
      <c r="G104" s="37"/>
      <c r="H104" s="37"/>
      <c r="I104" s="201"/>
      <c r="J104" s="201"/>
      <c r="K104" s="37"/>
      <c r="L104" s="37"/>
      <c r="M104" s="41"/>
      <c r="N104" s="202"/>
      <c r="O104" s="203"/>
      <c r="P104" s="81"/>
      <c r="Q104" s="81"/>
      <c r="R104" s="81"/>
      <c r="S104" s="81"/>
      <c r="T104" s="81"/>
      <c r="U104" s="81"/>
      <c r="V104" s="81"/>
      <c r="W104" s="81"/>
      <c r="X104" s="82"/>
      <c r="Y104" s="35"/>
      <c r="Z104" s="35"/>
      <c r="AA104" s="35"/>
      <c r="AB104" s="35"/>
      <c r="AC104" s="35"/>
      <c r="AD104" s="35"/>
      <c r="AE104" s="35"/>
      <c r="AT104" s="14" t="s">
        <v>157</v>
      </c>
      <c r="AU104" s="14" t="s">
        <v>75</v>
      </c>
    </row>
    <row r="105" s="10" customFormat="1">
      <c r="A105" s="10"/>
      <c r="B105" s="214"/>
      <c r="C105" s="215"/>
      <c r="D105" s="216" t="s">
        <v>185</v>
      </c>
      <c r="E105" s="217" t="s">
        <v>20</v>
      </c>
      <c r="F105" s="218" t="s">
        <v>459</v>
      </c>
      <c r="G105" s="215"/>
      <c r="H105" s="219">
        <v>4</v>
      </c>
      <c r="I105" s="220"/>
      <c r="J105" s="220"/>
      <c r="K105" s="215"/>
      <c r="L105" s="215"/>
      <c r="M105" s="221"/>
      <c r="N105" s="222"/>
      <c r="O105" s="223"/>
      <c r="P105" s="223"/>
      <c r="Q105" s="223"/>
      <c r="R105" s="223"/>
      <c r="S105" s="223"/>
      <c r="T105" s="223"/>
      <c r="U105" s="223"/>
      <c r="V105" s="223"/>
      <c r="W105" s="223"/>
      <c r="X105" s="224"/>
      <c r="Y105" s="10"/>
      <c r="Z105" s="10"/>
      <c r="AA105" s="10"/>
      <c r="AB105" s="10"/>
      <c r="AC105" s="10"/>
      <c r="AD105" s="10"/>
      <c r="AE105" s="10"/>
      <c r="AT105" s="225" t="s">
        <v>185</v>
      </c>
      <c r="AU105" s="225" t="s">
        <v>75</v>
      </c>
      <c r="AV105" s="10" t="s">
        <v>84</v>
      </c>
      <c r="AW105" s="10" t="s">
        <v>5</v>
      </c>
      <c r="AX105" s="10" t="s">
        <v>82</v>
      </c>
      <c r="AY105" s="225" t="s">
        <v>155</v>
      </c>
    </row>
    <row r="106" s="2" customFormat="1" ht="37.8" customHeight="1">
      <c r="A106" s="35"/>
      <c r="B106" s="36"/>
      <c r="C106" s="185" t="s">
        <v>199</v>
      </c>
      <c r="D106" s="185" t="s">
        <v>149</v>
      </c>
      <c r="E106" s="186" t="s">
        <v>460</v>
      </c>
      <c r="F106" s="187" t="s">
        <v>461</v>
      </c>
      <c r="G106" s="188" t="s">
        <v>224</v>
      </c>
      <c r="H106" s="189">
        <v>3</v>
      </c>
      <c r="I106" s="190"/>
      <c r="J106" s="190"/>
      <c r="K106" s="191">
        <f>ROUND(P106*H106,2)</f>
        <v>0</v>
      </c>
      <c r="L106" s="187" t="s">
        <v>161</v>
      </c>
      <c r="M106" s="41"/>
      <c r="N106" s="192" t="s">
        <v>20</v>
      </c>
      <c r="O106" s="193" t="s">
        <v>44</v>
      </c>
      <c r="P106" s="194">
        <f>I106+J106</f>
        <v>0</v>
      </c>
      <c r="Q106" s="194">
        <f>ROUND(I106*H106,2)</f>
        <v>0</v>
      </c>
      <c r="R106" s="194">
        <f>ROUND(J106*H106,2)</f>
        <v>0</v>
      </c>
      <c r="S106" s="81"/>
      <c r="T106" s="195">
        <f>S106*H106</f>
        <v>0</v>
      </c>
      <c r="U106" s="195">
        <v>0</v>
      </c>
      <c r="V106" s="195">
        <f>U106*H106</f>
        <v>0</v>
      </c>
      <c r="W106" s="195">
        <v>0</v>
      </c>
      <c r="X106" s="196">
        <f>W106*H106</f>
        <v>0</v>
      </c>
      <c r="Y106" s="35"/>
      <c r="Z106" s="35"/>
      <c r="AA106" s="35"/>
      <c r="AB106" s="35"/>
      <c r="AC106" s="35"/>
      <c r="AD106" s="35"/>
      <c r="AE106" s="35"/>
      <c r="AR106" s="197" t="s">
        <v>154</v>
      </c>
      <c r="AT106" s="197" t="s">
        <v>149</v>
      </c>
      <c r="AU106" s="197" t="s">
        <v>75</v>
      </c>
      <c r="AY106" s="14" t="s">
        <v>155</v>
      </c>
      <c r="BE106" s="198">
        <f>IF(O106="základní",K106,0)</f>
        <v>0</v>
      </c>
      <c r="BF106" s="198">
        <f>IF(O106="snížená",K106,0)</f>
        <v>0</v>
      </c>
      <c r="BG106" s="198">
        <f>IF(O106="zákl. přenesená",K106,0)</f>
        <v>0</v>
      </c>
      <c r="BH106" s="198">
        <f>IF(O106="sníž. přenesená",K106,0)</f>
        <v>0</v>
      </c>
      <c r="BI106" s="198">
        <f>IF(O106="nulová",K106,0)</f>
        <v>0</v>
      </c>
      <c r="BJ106" s="14" t="s">
        <v>82</v>
      </c>
      <c r="BK106" s="198">
        <f>ROUND(P106*H106,2)</f>
        <v>0</v>
      </c>
      <c r="BL106" s="14" t="s">
        <v>154</v>
      </c>
      <c r="BM106" s="197" t="s">
        <v>462</v>
      </c>
    </row>
    <row r="107" s="2" customFormat="1">
      <c r="A107" s="35"/>
      <c r="B107" s="36"/>
      <c r="C107" s="37"/>
      <c r="D107" s="199" t="s">
        <v>157</v>
      </c>
      <c r="E107" s="37"/>
      <c r="F107" s="200" t="s">
        <v>463</v>
      </c>
      <c r="G107" s="37"/>
      <c r="H107" s="37"/>
      <c r="I107" s="201"/>
      <c r="J107" s="201"/>
      <c r="K107" s="37"/>
      <c r="L107" s="37"/>
      <c r="M107" s="41"/>
      <c r="N107" s="202"/>
      <c r="O107" s="203"/>
      <c r="P107" s="81"/>
      <c r="Q107" s="81"/>
      <c r="R107" s="81"/>
      <c r="S107" s="81"/>
      <c r="T107" s="81"/>
      <c r="U107" s="81"/>
      <c r="V107" s="81"/>
      <c r="W107" s="81"/>
      <c r="X107" s="82"/>
      <c r="Y107" s="35"/>
      <c r="Z107" s="35"/>
      <c r="AA107" s="35"/>
      <c r="AB107" s="35"/>
      <c r="AC107" s="35"/>
      <c r="AD107" s="35"/>
      <c r="AE107" s="35"/>
      <c r="AT107" s="14" t="s">
        <v>157</v>
      </c>
      <c r="AU107" s="14" t="s">
        <v>75</v>
      </c>
    </row>
    <row r="108" s="10" customFormat="1">
      <c r="A108" s="10"/>
      <c r="B108" s="214"/>
      <c r="C108" s="215"/>
      <c r="D108" s="216" t="s">
        <v>185</v>
      </c>
      <c r="E108" s="217" t="s">
        <v>20</v>
      </c>
      <c r="F108" s="218" t="s">
        <v>464</v>
      </c>
      <c r="G108" s="215"/>
      <c r="H108" s="219">
        <v>3</v>
      </c>
      <c r="I108" s="220"/>
      <c r="J108" s="220"/>
      <c r="K108" s="215"/>
      <c r="L108" s="215"/>
      <c r="M108" s="221"/>
      <c r="N108" s="222"/>
      <c r="O108" s="223"/>
      <c r="P108" s="223"/>
      <c r="Q108" s="223"/>
      <c r="R108" s="223"/>
      <c r="S108" s="223"/>
      <c r="T108" s="223"/>
      <c r="U108" s="223"/>
      <c r="V108" s="223"/>
      <c r="W108" s="223"/>
      <c r="X108" s="224"/>
      <c r="Y108" s="10"/>
      <c r="Z108" s="10"/>
      <c r="AA108" s="10"/>
      <c r="AB108" s="10"/>
      <c r="AC108" s="10"/>
      <c r="AD108" s="10"/>
      <c r="AE108" s="10"/>
      <c r="AT108" s="225" t="s">
        <v>185</v>
      </c>
      <c r="AU108" s="225" t="s">
        <v>75</v>
      </c>
      <c r="AV108" s="10" t="s">
        <v>84</v>
      </c>
      <c r="AW108" s="10" t="s">
        <v>5</v>
      </c>
      <c r="AX108" s="10" t="s">
        <v>82</v>
      </c>
      <c r="AY108" s="225" t="s">
        <v>155</v>
      </c>
    </row>
    <row r="109" s="2" customFormat="1" ht="37.8" customHeight="1">
      <c r="A109" s="35"/>
      <c r="B109" s="36"/>
      <c r="C109" s="185" t="s">
        <v>205</v>
      </c>
      <c r="D109" s="185" t="s">
        <v>149</v>
      </c>
      <c r="E109" s="186" t="s">
        <v>465</v>
      </c>
      <c r="F109" s="187" t="s">
        <v>466</v>
      </c>
      <c r="G109" s="188" t="s">
        <v>224</v>
      </c>
      <c r="H109" s="189">
        <v>1</v>
      </c>
      <c r="I109" s="190"/>
      <c r="J109" s="190"/>
      <c r="K109" s="191">
        <f>ROUND(P109*H109,2)</f>
        <v>0</v>
      </c>
      <c r="L109" s="187" t="s">
        <v>161</v>
      </c>
      <c r="M109" s="41"/>
      <c r="N109" s="192" t="s">
        <v>20</v>
      </c>
      <c r="O109" s="193" t="s">
        <v>44</v>
      </c>
      <c r="P109" s="194">
        <f>I109+J109</f>
        <v>0</v>
      </c>
      <c r="Q109" s="194">
        <f>ROUND(I109*H109,2)</f>
        <v>0</v>
      </c>
      <c r="R109" s="194">
        <f>ROUND(J109*H109,2)</f>
        <v>0</v>
      </c>
      <c r="S109" s="81"/>
      <c r="T109" s="195">
        <f>S109*H109</f>
        <v>0</v>
      </c>
      <c r="U109" s="195">
        <v>0</v>
      </c>
      <c r="V109" s="195">
        <f>U109*H109</f>
        <v>0</v>
      </c>
      <c r="W109" s="195">
        <v>0</v>
      </c>
      <c r="X109" s="196">
        <f>W109*H109</f>
        <v>0</v>
      </c>
      <c r="Y109" s="35"/>
      <c r="Z109" s="35"/>
      <c r="AA109" s="35"/>
      <c r="AB109" s="35"/>
      <c r="AC109" s="35"/>
      <c r="AD109" s="35"/>
      <c r="AE109" s="35"/>
      <c r="AR109" s="197" t="s">
        <v>154</v>
      </c>
      <c r="AT109" s="197" t="s">
        <v>149</v>
      </c>
      <c r="AU109" s="197" t="s">
        <v>75</v>
      </c>
      <c r="AY109" s="14" t="s">
        <v>155</v>
      </c>
      <c r="BE109" s="198">
        <f>IF(O109="základní",K109,0)</f>
        <v>0</v>
      </c>
      <c r="BF109" s="198">
        <f>IF(O109="snížená",K109,0)</f>
        <v>0</v>
      </c>
      <c r="BG109" s="198">
        <f>IF(O109="zákl. přenesená",K109,0)</f>
        <v>0</v>
      </c>
      <c r="BH109" s="198">
        <f>IF(O109="sníž. přenesená",K109,0)</f>
        <v>0</v>
      </c>
      <c r="BI109" s="198">
        <f>IF(O109="nulová",K109,0)</f>
        <v>0</v>
      </c>
      <c r="BJ109" s="14" t="s">
        <v>82</v>
      </c>
      <c r="BK109" s="198">
        <f>ROUND(P109*H109,2)</f>
        <v>0</v>
      </c>
      <c r="BL109" s="14" t="s">
        <v>154</v>
      </c>
      <c r="BM109" s="197" t="s">
        <v>467</v>
      </c>
    </row>
    <row r="110" s="2" customFormat="1">
      <c r="A110" s="35"/>
      <c r="B110" s="36"/>
      <c r="C110" s="37"/>
      <c r="D110" s="199" t="s">
        <v>157</v>
      </c>
      <c r="E110" s="37"/>
      <c r="F110" s="200" t="s">
        <v>468</v>
      </c>
      <c r="G110" s="37"/>
      <c r="H110" s="37"/>
      <c r="I110" s="201"/>
      <c r="J110" s="201"/>
      <c r="K110" s="37"/>
      <c r="L110" s="37"/>
      <c r="M110" s="41"/>
      <c r="N110" s="202"/>
      <c r="O110" s="203"/>
      <c r="P110" s="81"/>
      <c r="Q110" s="81"/>
      <c r="R110" s="81"/>
      <c r="S110" s="81"/>
      <c r="T110" s="81"/>
      <c r="U110" s="81"/>
      <c r="V110" s="81"/>
      <c r="W110" s="81"/>
      <c r="X110" s="82"/>
      <c r="Y110" s="35"/>
      <c r="Z110" s="35"/>
      <c r="AA110" s="35"/>
      <c r="AB110" s="35"/>
      <c r="AC110" s="35"/>
      <c r="AD110" s="35"/>
      <c r="AE110" s="35"/>
      <c r="AT110" s="14" t="s">
        <v>157</v>
      </c>
      <c r="AU110" s="14" t="s">
        <v>75</v>
      </c>
    </row>
    <row r="111" s="10" customFormat="1">
      <c r="A111" s="10"/>
      <c r="B111" s="214"/>
      <c r="C111" s="215"/>
      <c r="D111" s="216" t="s">
        <v>185</v>
      </c>
      <c r="E111" s="217" t="s">
        <v>20</v>
      </c>
      <c r="F111" s="218" t="s">
        <v>469</v>
      </c>
      <c r="G111" s="215"/>
      <c r="H111" s="219">
        <v>1</v>
      </c>
      <c r="I111" s="220"/>
      <c r="J111" s="220"/>
      <c r="K111" s="215"/>
      <c r="L111" s="215"/>
      <c r="M111" s="221"/>
      <c r="N111" s="222"/>
      <c r="O111" s="223"/>
      <c r="P111" s="223"/>
      <c r="Q111" s="223"/>
      <c r="R111" s="223"/>
      <c r="S111" s="223"/>
      <c r="T111" s="223"/>
      <c r="U111" s="223"/>
      <c r="V111" s="223"/>
      <c r="W111" s="223"/>
      <c r="X111" s="224"/>
      <c r="Y111" s="10"/>
      <c r="Z111" s="10"/>
      <c r="AA111" s="10"/>
      <c r="AB111" s="10"/>
      <c r="AC111" s="10"/>
      <c r="AD111" s="10"/>
      <c r="AE111" s="10"/>
      <c r="AT111" s="225" t="s">
        <v>185</v>
      </c>
      <c r="AU111" s="225" t="s">
        <v>75</v>
      </c>
      <c r="AV111" s="10" t="s">
        <v>84</v>
      </c>
      <c r="AW111" s="10" t="s">
        <v>5</v>
      </c>
      <c r="AX111" s="10" t="s">
        <v>82</v>
      </c>
      <c r="AY111" s="225" t="s">
        <v>155</v>
      </c>
    </row>
    <row r="112" s="2" customFormat="1" ht="37.8" customHeight="1">
      <c r="A112" s="35"/>
      <c r="B112" s="36"/>
      <c r="C112" s="185" t="s">
        <v>210</v>
      </c>
      <c r="D112" s="185" t="s">
        <v>149</v>
      </c>
      <c r="E112" s="186" t="s">
        <v>470</v>
      </c>
      <c r="F112" s="187" t="s">
        <v>471</v>
      </c>
      <c r="G112" s="188" t="s">
        <v>224</v>
      </c>
      <c r="H112" s="189">
        <v>33</v>
      </c>
      <c r="I112" s="190"/>
      <c r="J112" s="190"/>
      <c r="K112" s="191">
        <f>ROUND(P112*H112,2)</f>
        <v>0</v>
      </c>
      <c r="L112" s="187" t="s">
        <v>20</v>
      </c>
      <c r="M112" s="41"/>
      <c r="N112" s="192" t="s">
        <v>20</v>
      </c>
      <c r="O112" s="193" t="s">
        <v>44</v>
      </c>
      <c r="P112" s="194">
        <f>I112+J112</f>
        <v>0</v>
      </c>
      <c r="Q112" s="194">
        <f>ROUND(I112*H112,2)</f>
        <v>0</v>
      </c>
      <c r="R112" s="194">
        <f>ROUND(J112*H112,2)</f>
        <v>0</v>
      </c>
      <c r="S112" s="81"/>
      <c r="T112" s="195">
        <f>S112*H112</f>
        <v>0</v>
      </c>
      <c r="U112" s="195">
        <v>0</v>
      </c>
      <c r="V112" s="195">
        <f>U112*H112</f>
        <v>0</v>
      </c>
      <c r="W112" s="195">
        <v>0</v>
      </c>
      <c r="X112" s="196">
        <f>W112*H112</f>
        <v>0</v>
      </c>
      <c r="Y112" s="35"/>
      <c r="Z112" s="35"/>
      <c r="AA112" s="35"/>
      <c r="AB112" s="35"/>
      <c r="AC112" s="35"/>
      <c r="AD112" s="35"/>
      <c r="AE112" s="35"/>
      <c r="AR112" s="197" t="s">
        <v>154</v>
      </c>
      <c r="AT112" s="197" t="s">
        <v>149</v>
      </c>
      <c r="AU112" s="197" t="s">
        <v>75</v>
      </c>
      <c r="AY112" s="14" t="s">
        <v>155</v>
      </c>
      <c r="BE112" s="198">
        <f>IF(O112="základní",K112,0)</f>
        <v>0</v>
      </c>
      <c r="BF112" s="198">
        <f>IF(O112="snížená",K112,0)</f>
        <v>0</v>
      </c>
      <c r="BG112" s="198">
        <f>IF(O112="zákl. přenesená",K112,0)</f>
        <v>0</v>
      </c>
      <c r="BH112" s="198">
        <f>IF(O112="sníž. přenesená",K112,0)</f>
        <v>0</v>
      </c>
      <c r="BI112" s="198">
        <f>IF(O112="nulová",K112,0)</f>
        <v>0</v>
      </c>
      <c r="BJ112" s="14" t="s">
        <v>82</v>
      </c>
      <c r="BK112" s="198">
        <f>ROUND(P112*H112,2)</f>
        <v>0</v>
      </c>
      <c r="BL112" s="14" t="s">
        <v>154</v>
      </c>
      <c r="BM112" s="197" t="s">
        <v>472</v>
      </c>
    </row>
    <row r="113" s="10" customFormat="1">
      <c r="A113" s="10"/>
      <c r="B113" s="214"/>
      <c r="C113" s="215"/>
      <c r="D113" s="216" t="s">
        <v>185</v>
      </c>
      <c r="E113" s="217" t="s">
        <v>20</v>
      </c>
      <c r="F113" s="218" t="s">
        <v>473</v>
      </c>
      <c r="G113" s="215"/>
      <c r="H113" s="219">
        <v>33</v>
      </c>
      <c r="I113" s="220"/>
      <c r="J113" s="220"/>
      <c r="K113" s="215"/>
      <c r="L113" s="215"/>
      <c r="M113" s="221"/>
      <c r="N113" s="222"/>
      <c r="O113" s="223"/>
      <c r="P113" s="223"/>
      <c r="Q113" s="223"/>
      <c r="R113" s="223"/>
      <c r="S113" s="223"/>
      <c r="T113" s="223"/>
      <c r="U113" s="223"/>
      <c r="V113" s="223"/>
      <c r="W113" s="223"/>
      <c r="X113" s="224"/>
      <c r="Y113" s="10"/>
      <c r="Z113" s="10"/>
      <c r="AA113" s="10"/>
      <c r="AB113" s="10"/>
      <c r="AC113" s="10"/>
      <c r="AD113" s="10"/>
      <c r="AE113" s="10"/>
      <c r="AT113" s="225" t="s">
        <v>185</v>
      </c>
      <c r="AU113" s="225" t="s">
        <v>75</v>
      </c>
      <c r="AV113" s="10" t="s">
        <v>84</v>
      </c>
      <c r="AW113" s="10" t="s">
        <v>5</v>
      </c>
      <c r="AX113" s="10" t="s">
        <v>82</v>
      </c>
      <c r="AY113" s="225" t="s">
        <v>155</v>
      </c>
    </row>
    <row r="114" s="2" customFormat="1" ht="37.8" customHeight="1">
      <c r="A114" s="35"/>
      <c r="B114" s="36"/>
      <c r="C114" s="185" t="s">
        <v>216</v>
      </c>
      <c r="D114" s="185" t="s">
        <v>149</v>
      </c>
      <c r="E114" s="186" t="s">
        <v>474</v>
      </c>
      <c r="F114" s="187" t="s">
        <v>475</v>
      </c>
      <c r="G114" s="188" t="s">
        <v>224</v>
      </c>
      <c r="H114" s="189">
        <v>33</v>
      </c>
      <c r="I114" s="190"/>
      <c r="J114" s="190"/>
      <c r="K114" s="191">
        <f>ROUND(P114*H114,2)</f>
        <v>0</v>
      </c>
      <c r="L114" s="187" t="s">
        <v>20</v>
      </c>
      <c r="M114" s="41"/>
      <c r="N114" s="192" t="s">
        <v>20</v>
      </c>
      <c r="O114" s="193" t="s">
        <v>44</v>
      </c>
      <c r="P114" s="194">
        <f>I114+J114</f>
        <v>0</v>
      </c>
      <c r="Q114" s="194">
        <f>ROUND(I114*H114,2)</f>
        <v>0</v>
      </c>
      <c r="R114" s="194">
        <f>ROUND(J114*H114,2)</f>
        <v>0</v>
      </c>
      <c r="S114" s="81"/>
      <c r="T114" s="195">
        <f>S114*H114</f>
        <v>0</v>
      </c>
      <c r="U114" s="195">
        <v>0</v>
      </c>
      <c r="V114" s="195">
        <f>U114*H114</f>
        <v>0</v>
      </c>
      <c r="W114" s="195">
        <v>0</v>
      </c>
      <c r="X114" s="196">
        <f>W114*H114</f>
        <v>0</v>
      </c>
      <c r="Y114" s="35"/>
      <c r="Z114" s="35"/>
      <c r="AA114" s="35"/>
      <c r="AB114" s="35"/>
      <c r="AC114" s="35"/>
      <c r="AD114" s="35"/>
      <c r="AE114" s="35"/>
      <c r="AR114" s="197" t="s">
        <v>154</v>
      </c>
      <c r="AT114" s="197" t="s">
        <v>149</v>
      </c>
      <c r="AU114" s="197" t="s">
        <v>75</v>
      </c>
      <c r="AY114" s="14" t="s">
        <v>155</v>
      </c>
      <c r="BE114" s="198">
        <f>IF(O114="základní",K114,0)</f>
        <v>0</v>
      </c>
      <c r="BF114" s="198">
        <f>IF(O114="snížená",K114,0)</f>
        <v>0</v>
      </c>
      <c r="BG114" s="198">
        <f>IF(O114="zákl. přenesená",K114,0)</f>
        <v>0</v>
      </c>
      <c r="BH114" s="198">
        <f>IF(O114="sníž. přenesená",K114,0)</f>
        <v>0</v>
      </c>
      <c r="BI114" s="198">
        <f>IF(O114="nulová",K114,0)</f>
        <v>0</v>
      </c>
      <c r="BJ114" s="14" t="s">
        <v>82</v>
      </c>
      <c r="BK114" s="198">
        <f>ROUND(P114*H114,2)</f>
        <v>0</v>
      </c>
      <c r="BL114" s="14" t="s">
        <v>154</v>
      </c>
      <c r="BM114" s="197" t="s">
        <v>476</v>
      </c>
    </row>
    <row r="115" s="2" customFormat="1" ht="24.15" customHeight="1">
      <c r="A115" s="35"/>
      <c r="B115" s="36"/>
      <c r="C115" s="185" t="s">
        <v>221</v>
      </c>
      <c r="D115" s="185" t="s">
        <v>149</v>
      </c>
      <c r="E115" s="186" t="s">
        <v>477</v>
      </c>
      <c r="F115" s="187" t="s">
        <v>478</v>
      </c>
      <c r="G115" s="188" t="s">
        <v>152</v>
      </c>
      <c r="H115" s="189">
        <v>62</v>
      </c>
      <c r="I115" s="190"/>
      <c r="J115" s="190"/>
      <c r="K115" s="191">
        <f>ROUND(P115*H115,2)</f>
        <v>0</v>
      </c>
      <c r="L115" s="187" t="s">
        <v>161</v>
      </c>
      <c r="M115" s="41"/>
      <c r="N115" s="192" t="s">
        <v>20</v>
      </c>
      <c r="O115" s="193" t="s">
        <v>44</v>
      </c>
      <c r="P115" s="194">
        <f>I115+J115</f>
        <v>0</v>
      </c>
      <c r="Q115" s="194">
        <f>ROUND(I115*H115,2)</f>
        <v>0</v>
      </c>
      <c r="R115" s="194">
        <f>ROUND(J115*H115,2)</f>
        <v>0</v>
      </c>
      <c r="S115" s="81"/>
      <c r="T115" s="195">
        <f>S115*H115</f>
        <v>0</v>
      </c>
      <c r="U115" s="195">
        <v>0</v>
      </c>
      <c r="V115" s="195">
        <f>U115*H115</f>
        <v>0</v>
      </c>
      <c r="W115" s="195">
        <v>0</v>
      </c>
      <c r="X115" s="196">
        <f>W115*H115</f>
        <v>0</v>
      </c>
      <c r="Y115" s="35"/>
      <c r="Z115" s="35"/>
      <c r="AA115" s="35"/>
      <c r="AB115" s="35"/>
      <c r="AC115" s="35"/>
      <c r="AD115" s="35"/>
      <c r="AE115" s="35"/>
      <c r="AR115" s="197" t="s">
        <v>154</v>
      </c>
      <c r="AT115" s="197" t="s">
        <v>149</v>
      </c>
      <c r="AU115" s="197" t="s">
        <v>75</v>
      </c>
      <c r="AY115" s="14" t="s">
        <v>155</v>
      </c>
      <c r="BE115" s="198">
        <f>IF(O115="základní",K115,0)</f>
        <v>0</v>
      </c>
      <c r="BF115" s="198">
        <f>IF(O115="snížená",K115,0)</f>
        <v>0</v>
      </c>
      <c r="BG115" s="198">
        <f>IF(O115="zákl. přenesená",K115,0)</f>
        <v>0</v>
      </c>
      <c r="BH115" s="198">
        <f>IF(O115="sníž. přenesená",K115,0)</f>
        <v>0</v>
      </c>
      <c r="BI115" s="198">
        <f>IF(O115="nulová",K115,0)</f>
        <v>0</v>
      </c>
      <c r="BJ115" s="14" t="s">
        <v>82</v>
      </c>
      <c r="BK115" s="198">
        <f>ROUND(P115*H115,2)</f>
        <v>0</v>
      </c>
      <c r="BL115" s="14" t="s">
        <v>154</v>
      </c>
      <c r="BM115" s="197" t="s">
        <v>479</v>
      </c>
    </row>
    <row r="116" s="2" customFormat="1">
      <c r="A116" s="35"/>
      <c r="B116" s="36"/>
      <c r="C116" s="37"/>
      <c r="D116" s="199" t="s">
        <v>157</v>
      </c>
      <c r="E116" s="37"/>
      <c r="F116" s="200" t="s">
        <v>480</v>
      </c>
      <c r="G116" s="37"/>
      <c r="H116" s="37"/>
      <c r="I116" s="201"/>
      <c r="J116" s="201"/>
      <c r="K116" s="37"/>
      <c r="L116" s="37"/>
      <c r="M116" s="41"/>
      <c r="N116" s="202"/>
      <c r="O116" s="203"/>
      <c r="P116" s="81"/>
      <c r="Q116" s="81"/>
      <c r="R116" s="81"/>
      <c r="S116" s="81"/>
      <c r="T116" s="81"/>
      <c r="U116" s="81"/>
      <c r="V116" s="81"/>
      <c r="W116" s="81"/>
      <c r="X116" s="82"/>
      <c r="Y116" s="35"/>
      <c r="Z116" s="35"/>
      <c r="AA116" s="35"/>
      <c r="AB116" s="35"/>
      <c r="AC116" s="35"/>
      <c r="AD116" s="35"/>
      <c r="AE116" s="35"/>
      <c r="AT116" s="14" t="s">
        <v>157</v>
      </c>
      <c r="AU116" s="14" t="s">
        <v>75</v>
      </c>
    </row>
    <row r="117" s="10" customFormat="1">
      <c r="A117" s="10"/>
      <c r="B117" s="214"/>
      <c r="C117" s="215"/>
      <c r="D117" s="216" t="s">
        <v>185</v>
      </c>
      <c r="E117" s="217" t="s">
        <v>20</v>
      </c>
      <c r="F117" s="218" t="s">
        <v>481</v>
      </c>
      <c r="G117" s="215"/>
      <c r="H117" s="219">
        <v>62</v>
      </c>
      <c r="I117" s="220"/>
      <c r="J117" s="220"/>
      <c r="K117" s="215"/>
      <c r="L117" s="215"/>
      <c r="M117" s="221"/>
      <c r="N117" s="222"/>
      <c r="O117" s="223"/>
      <c r="P117" s="223"/>
      <c r="Q117" s="223"/>
      <c r="R117" s="223"/>
      <c r="S117" s="223"/>
      <c r="T117" s="223"/>
      <c r="U117" s="223"/>
      <c r="V117" s="223"/>
      <c r="W117" s="223"/>
      <c r="X117" s="224"/>
      <c r="Y117" s="10"/>
      <c r="Z117" s="10"/>
      <c r="AA117" s="10"/>
      <c r="AB117" s="10"/>
      <c r="AC117" s="10"/>
      <c r="AD117" s="10"/>
      <c r="AE117" s="10"/>
      <c r="AT117" s="225" t="s">
        <v>185</v>
      </c>
      <c r="AU117" s="225" t="s">
        <v>75</v>
      </c>
      <c r="AV117" s="10" t="s">
        <v>84</v>
      </c>
      <c r="AW117" s="10" t="s">
        <v>5</v>
      </c>
      <c r="AX117" s="10" t="s">
        <v>82</v>
      </c>
      <c r="AY117" s="225" t="s">
        <v>155</v>
      </c>
    </row>
    <row r="118" s="2" customFormat="1" ht="24.15" customHeight="1">
      <c r="A118" s="35"/>
      <c r="B118" s="36"/>
      <c r="C118" s="185" t="s">
        <v>228</v>
      </c>
      <c r="D118" s="185" t="s">
        <v>149</v>
      </c>
      <c r="E118" s="186" t="s">
        <v>482</v>
      </c>
      <c r="F118" s="187" t="s">
        <v>483</v>
      </c>
      <c r="G118" s="188" t="s">
        <v>152</v>
      </c>
      <c r="H118" s="189">
        <v>62</v>
      </c>
      <c r="I118" s="190"/>
      <c r="J118" s="190"/>
      <c r="K118" s="191">
        <f>ROUND(P118*H118,2)</f>
        <v>0</v>
      </c>
      <c r="L118" s="187" t="s">
        <v>161</v>
      </c>
      <c r="M118" s="41"/>
      <c r="N118" s="192" t="s">
        <v>20</v>
      </c>
      <c r="O118" s="193" t="s">
        <v>44</v>
      </c>
      <c r="P118" s="194">
        <f>I118+J118</f>
        <v>0</v>
      </c>
      <c r="Q118" s="194">
        <f>ROUND(I118*H118,2)</f>
        <v>0</v>
      </c>
      <c r="R118" s="194">
        <f>ROUND(J118*H118,2)</f>
        <v>0</v>
      </c>
      <c r="S118" s="81"/>
      <c r="T118" s="195">
        <f>S118*H118</f>
        <v>0</v>
      </c>
      <c r="U118" s="195">
        <v>0</v>
      </c>
      <c r="V118" s="195">
        <f>U118*H118</f>
        <v>0</v>
      </c>
      <c r="W118" s="195">
        <v>0</v>
      </c>
      <c r="X118" s="196">
        <f>W118*H118</f>
        <v>0</v>
      </c>
      <c r="Y118" s="35"/>
      <c r="Z118" s="35"/>
      <c r="AA118" s="35"/>
      <c r="AB118" s="35"/>
      <c r="AC118" s="35"/>
      <c r="AD118" s="35"/>
      <c r="AE118" s="35"/>
      <c r="AR118" s="197" t="s">
        <v>154</v>
      </c>
      <c r="AT118" s="197" t="s">
        <v>149</v>
      </c>
      <c r="AU118" s="197" t="s">
        <v>75</v>
      </c>
      <c r="AY118" s="14" t="s">
        <v>155</v>
      </c>
      <c r="BE118" s="198">
        <f>IF(O118="základní",K118,0)</f>
        <v>0</v>
      </c>
      <c r="BF118" s="198">
        <f>IF(O118="snížená",K118,0)</f>
        <v>0</v>
      </c>
      <c r="BG118" s="198">
        <f>IF(O118="zákl. přenesená",K118,0)</f>
        <v>0</v>
      </c>
      <c r="BH118" s="198">
        <f>IF(O118="sníž. přenesená",K118,0)</f>
        <v>0</v>
      </c>
      <c r="BI118" s="198">
        <f>IF(O118="nulová",K118,0)</f>
        <v>0</v>
      </c>
      <c r="BJ118" s="14" t="s">
        <v>82</v>
      </c>
      <c r="BK118" s="198">
        <f>ROUND(P118*H118,2)</f>
        <v>0</v>
      </c>
      <c r="BL118" s="14" t="s">
        <v>154</v>
      </c>
      <c r="BM118" s="197" t="s">
        <v>484</v>
      </c>
    </row>
    <row r="119" s="2" customFormat="1">
      <c r="A119" s="35"/>
      <c r="B119" s="36"/>
      <c r="C119" s="37"/>
      <c r="D119" s="199" t="s">
        <v>157</v>
      </c>
      <c r="E119" s="37"/>
      <c r="F119" s="200" t="s">
        <v>485</v>
      </c>
      <c r="G119" s="37"/>
      <c r="H119" s="37"/>
      <c r="I119" s="201"/>
      <c r="J119" s="201"/>
      <c r="K119" s="37"/>
      <c r="L119" s="37"/>
      <c r="M119" s="41"/>
      <c r="N119" s="202"/>
      <c r="O119" s="203"/>
      <c r="P119" s="81"/>
      <c r="Q119" s="81"/>
      <c r="R119" s="81"/>
      <c r="S119" s="81"/>
      <c r="T119" s="81"/>
      <c r="U119" s="81"/>
      <c r="V119" s="81"/>
      <c r="W119" s="81"/>
      <c r="X119" s="82"/>
      <c r="Y119" s="35"/>
      <c r="Z119" s="35"/>
      <c r="AA119" s="35"/>
      <c r="AB119" s="35"/>
      <c r="AC119" s="35"/>
      <c r="AD119" s="35"/>
      <c r="AE119" s="35"/>
      <c r="AT119" s="14" t="s">
        <v>157</v>
      </c>
      <c r="AU119" s="14" t="s">
        <v>75</v>
      </c>
    </row>
    <row r="120" s="2" customFormat="1" ht="24.15" customHeight="1">
      <c r="A120" s="35"/>
      <c r="B120" s="36"/>
      <c r="C120" s="185" t="s">
        <v>9</v>
      </c>
      <c r="D120" s="185" t="s">
        <v>149</v>
      </c>
      <c r="E120" s="186" t="s">
        <v>486</v>
      </c>
      <c r="F120" s="187" t="s">
        <v>487</v>
      </c>
      <c r="G120" s="188" t="s">
        <v>152</v>
      </c>
      <c r="H120" s="189">
        <v>62</v>
      </c>
      <c r="I120" s="190"/>
      <c r="J120" s="190"/>
      <c r="K120" s="191">
        <f>ROUND(P120*H120,2)</f>
        <v>0</v>
      </c>
      <c r="L120" s="187" t="s">
        <v>161</v>
      </c>
      <c r="M120" s="41"/>
      <c r="N120" s="192" t="s">
        <v>20</v>
      </c>
      <c r="O120" s="193" t="s">
        <v>44</v>
      </c>
      <c r="P120" s="194">
        <f>I120+J120</f>
        <v>0</v>
      </c>
      <c r="Q120" s="194">
        <f>ROUND(I120*H120,2)</f>
        <v>0</v>
      </c>
      <c r="R120" s="194">
        <f>ROUND(J120*H120,2)</f>
        <v>0</v>
      </c>
      <c r="S120" s="81"/>
      <c r="T120" s="195">
        <f>S120*H120</f>
        <v>0</v>
      </c>
      <c r="U120" s="195">
        <v>0</v>
      </c>
      <c r="V120" s="195">
        <f>U120*H120</f>
        <v>0</v>
      </c>
      <c r="W120" s="195">
        <v>0</v>
      </c>
      <c r="X120" s="196">
        <f>W120*H120</f>
        <v>0</v>
      </c>
      <c r="Y120" s="35"/>
      <c r="Z120" s="35"/>
      <c r="AA120" s="35"/>
      <c r="AB120" s="35"/>
      <c r="AC120" s="35"/>
      <c r="AD120" s="35"/>
      <c r="AE120" s="35"/>
      <c r="AR120" s="197" t="s">
        <v>154</v>
      </c>
      <c r="AT120" s="197" t="s">
        <v>149</v>
      </c>
      <c r="AU120" s="197" t="s">
        <v>75</v>
      </c>
      <c r="AY120" s="14" t="s">
        <v>155</v>
      </c>
      <c r="BE120" s="198">
        <f>IF(O120="základní",K120,0)</f>
        <v>0</v>
      </c>
      <c r="BF120" s="198">
        <f>IF(O120="snížená",K120,0)</f>
        <v>0</v>
      </c>
      <c r="BG120" s="198">
        <f>IF(O120="zákl. přenesená",K120,0)</f>
        <v>0</v>
      </c>
      <c r="BH120" s="198">
        <f>IF(O120="sníž. přenesená",K120,0)</f>
        <v>0</v>
      </c>
      <c r="BI120" s="198">
        <f>IF(O120="nulová",K120,0)</f>
        <v>0</v>
      </c>
      <c r="BJ120" s="14" t="s">
        <v>82</v>
      </c>
      <c r="BK120" s="198">
        <f>ROUND(P120*H120,2)</f>
        <v>0</v>
      </c>
      <c r="BL120" s="14" t="s">
        <v>154</v>
      </c>
      <c r="BM120" s="197" t="s">
        <v>488</v>
      </c>
    </row>
    <row r="121" s="2" customFormat="1">
      <c r="A121" s="35"/>
      <c r="B121" s="36"/>
      <c r="C121" s="37"/>
      <c r="D121" s="199" t="s">
        <v>157</v>
      </c>
      <c r="E121" s="37"/>
      <c r="F121" s="200" t="s">
        <v>489</v>
      </c>
      <c r="G121" s="37"/>
      <c r="H121" s="37"/>
      <c r="I121" s="201"/>
      <c r="J121" s="201"/>
      <c r="K121" s="37"/>
      <c r="L121" s="37"/>
      <c r="M121" s="41"/>
      <c r="N121" s="202"/>
      <c r="O121" s="203"/>
      <c r="P121" s="81"/>
      <c r="Q121" s="81"/>
      <c r="R121" s="81"/>
      <c r="S121" s="81"/>
      <c r="T121" s="81"/>
      <c r="U121" s="81"/>
      <c r="V121" s="81"/>
      <c r="W121" s="81"/>
      <c r="X121" s="82"/>
      <c r="Y121" s="35"/>
      <c r="Z121" s="35"/>
      <c r="AA121" s="35"/>
      <c r="AB121" s="35"/>
      <c r="AC121" s="35"/>
      <c r="AD121" s="35"/>
      <c r="AE121" s="35"/>
      <c r="AT121" s="14" t="s">
        <v>157</v>
      </c>
      <c r="AU121" s="14" t="s">
        <v>75</v>
      </c>
    </row>
    <row r="122" s="2" customFormat="1" ht="33" customHeight="1">
      <c r="A122" s="35"/>
      <c r="B122" s="36"/>
      <c r="C122" s="185" t="s">
        <v>239</v>
      </c>
      <c r="D122" s="185" t="s">
        <v>149</v>
      </c>
      <c r="E122" s="186" t="s">
        <v>490</v>
      </c>
      <c r="F122" s="187" t="s">
        <v>491</v>
      </c>
      <c r="G122" s="188" t="s">
        <v>224</v>
      </c>
      <c r="H122" s="189">
        <v>1</v>
      </c>
      <c r="I122" s="190"/>
      <c r="J122" s="190"/>
      <c r="K122" s="191">
        <f>ROUND(P122*H122,2)</f>
        <v>0</v>
      </c>
      <c r="L122" s="187" t="s">
        <v>161</v>
      </c>
      <c r="M122" s="41"/>
      <c r="N122" s="192" t="s">
        <v>20</v>
      </c>
      <c r="O122" s="193" t="s">
        <v>44</v>
      </c>
      <c r="P122" s="194">
        <f>I122+J122</f>
        <v>0</v>
      </c>
      <c r="Q122" s="194">
        <f>ROUND(I122*H122,2)</f>
        <v>0</v>
      </c>
      <c r="R122" s="194">
        <f>ROUND(J122*H122,2)</f>
        <v>0</v>
      </c>
      <c r="S122" s="81"/>
      <c r="T122" s="195">
        <f>S122*H122</f>
        <v>0</v>
      </c>
      <c r="U122" s="195">
        <v>0</v>
      </c>
      <c r="V122" s="195">
        <f>U122*H122</f>
        <v>0</v>
      </c>
      <c r="W122" s="195">
        <v>0</v>
      </c>
      <c r="X122" s="196">
        <f>W122*H122</f>
        <v>0</v>
      </c>
      <c r="Y122" s="35"/>
      <c r="Z122" s="35"/>
      <c r="AA122" s="35"/>
      <c r="AB122" s="35"/>
      <c r="AC122" s="35"/>
      <c r="AD122" s="35"/>
      <c r="AE122" s="35"/>
      <c r="AR122" s="197" t="s">
        <v>154</v>
      </c>
      <c r="AT122" s="197" t="s">
        <v>149</v>
      </c>
      <c r="AU122" s="197" t="s">
        <v>75</v>
      </c>
      <c r="AY122" s="14" t="s">
        <v>155</v>
      </c>
      <c r="BE122" s="198">
        <f>IF(O122="základní",K122,0)</f>
        <v>0</v>
      </c>
      <c r="BF122" s="198">
        <f>IF(O122="snížená",K122,0)</f>
        <v>0</v>
      </c>
      <c r="BG122" s="198">
        <f>IF(O122="zákl. přenesená",K122,0)</f>
        <v>0</v>
      </c>
      <c r="BH122" s="198">
        <f>IF(O122="sníž. přenesená",K122,0)</f>
        <v>0</v>
      </c>
      <c r="BI122" s="198">
        <f>IF(O122="nulová",K122,0)</f>
        <v>0</v>
      </c>
      <c r="BJ122" s="14" t="s">
        <v>82</v>
      </c>
      <c r="BK122" s="198">
        <f>ROUND(P122*H122,2)</f>
        <v>0</v>
      </c>
      <c r="BL122" s="14" t="s">
        <v>154</v>
      </c>
      <c r="BM122" s="197" t="s">
        <v>492</v>
      </c>
    </row>
    <row r="123" s="2" customFormat="1">
      <c r="A123" s="35"/>
      <c r="B123" s="36"/>
      <c r="C123" s="37"/>
      <c r="D123" s="199" t="s">
        <v>157</v>
      </c>
      <c r="E123" s="37"/>
      <c r="F123" s="200" t="s">
        <v>493</v>
      </c>
      <c r="G123" s="37"/>
      <c r="H123" s="37"/>
      <c r="I123" s="201"/>
      <c r="J123" s="201"/>
      <c r="K123" s="37"/>
      <c r="L123" s="37"/>
      <c r="M123" s="41"/>
      <c r="N123" s="202"/>
      <c r="O123" s="203"/>
      <c r="P123" s="81"/>
      <c r="Q123" s="81"/>
      <c r="R123" s="81"/>
      <c r="S123" s="81"/>
      <c r="T123" s="81"/>
      <c r="U123" s="81"/>
      <c r="V123" s="81"/>
      <c r="W123" s="81"/>
      <c r="X123" s="82"/>
      <c r="Y123" s="35"/>
      <c r="Z123" s="35"/>
      <c r="AA123" s="35"/>
      <c r="AB123" s="35"/>
      <c r="AC123" s="35"/>
      <c r="AD123" s="35"/>
      <c r="AE123" s="35"/>
      <c r="AT123" s="14" t="s">
        <v>157</v>
      </c>
      <c r="AU123" s="14" t="s">
        <v>75</v>
      </c>
    </row>
    <row r="124" s="10" customFormat="1">
      <c r="A124" s="10"/>
      <c r="B124" s="214"/>
      <c r="C124" s="215"/>
      <c r="D124" s="216" t="s">
        <v>185</v>
      </c>
      <c r="E124" s="217" t="s">
        <v>20</v>
      </c>
      <c r="F124" s="218" t="s">
        <v>494</v>
      </c>
      <c r="G124" s="215"/>
      <c r="H124" s="219">
        <v>1</v>
      </c>
      <c r="I124" s="220"/>
      <c r="J124" s="220"/>
      <c r="K124" s="215"/>
      <c r="L124" s="215"/>
      <c r="M124" s="221"/>
      <c r="N124" s="222"/>
      <c r="O124" s="223"/>
      <c r="P124" s="223"/>
      <c r="Q124" s="223"/>
      <c r="R124" s="223"/>
      <c r="S124" s="223"/>
      <c r="T124" s="223"/>
      <c r="U124" s="223"/>
      <c r="V124" s="223"/>
      <c r="W124" s="223"/>
      <c r="X124" s="224"/>
      <c r="Y124" s="10"/>
      <c r="Z124" s="10"/>
      <c r="AA124" s="10"/>
      <c r="AB124" s="10"/>
      <c r="AC124" s="10"/>
      <c r="AD124" s="10"/>
      <c r="AE124" s="10"/>
      <c r="AT124" s="225" t="s">
        <v>185</v>
      </c>
      <c r="AU124" s="225" t="s">
        <v>75</v>
      </c>
      <c r="AV124" s="10" t="s">
        <v>84</v>
      </c>
      <c r="AW124" s="10" t="s">
        <v>5</v>
      </c>
      <c r="AX124" s="10" t="s">
        <v>82</v>
      </c>
      <c r="AY124" s="225" t="s">
        <v>155</v>
      </c>
    </row>
    <row r="125" s="2" customFormat="1" ht="33" customHeight="1">
      <c r="A125" s="35"/>
      <c r="B125" s="36"/>
      <c r="C125" s="185" t="s">
        <v>243</v>
      </c>
      <c r="D125" s="185" t="s">
        <v>149</v>
      </c>
      <c r="E125" s="186" t="s">
        <v>495</v>
      </c>
      <c r="F125" s="187" t="s">
        <v>496</v>
      </c>
      <c r="G125" s="188" t="s">
        <v>224</v>
      </c>
      <c r="H125" s="189">
        <v>2</v>
      </c>
      <c r="I125" s="190"/>
      <c r="J125" s="190"/>
      <c r="K125" s="191">
        <f>ROUND(P125*H125,2)</f>
        <v>0</v>
      </c>
      <c r="L125" s="187" t="s">
        <v>161</v>
      </c>
      <c r="M125" s="41"/>
      <c r="N125" s="192" t="s">
        <v>20</v>
      </c>
      <c r="O125" s="193" t="s">
        <v>44</v>
      </c>
      <c r="P125" s="194">
        <f>I125+J125</f>
        <v>0</v>
      </c>
      <c r="Q125" s="194">
        <f>ROUND(I125*H125,2)</f>
        <v>0</v>
      </c>
      <c r="R125" s="194">
        <f>ROUND(J125*H125,2)</f>
        <v>0</v>
      </c>
      <c r="S125" s="81"/>
      <c r="T125" s="195">
        <f>S125*H125</f>
        <v>0</v>
      </c>
      <c r="U125" s="195">
        <v>0</v>
      </c>
      <c r="V125" s="195">
        <f>U125*H125</f>
        <v>0</v>
      </c>
      <c r="W125" s="195">
        <v>0</v>
      </c>
      <c r="X125" s="196">
        <f>W125*H125</f>
        <v>0</v>
      </c>
      <c r="Y125" s="35"/>
      <c r="Z125" s="35"/>
      <c r="AA125" s="35"/>
      <c r="AB125" s="35"/>
      <c r="AC125" s="35"/>
      <c r="AD125" s="35"/>
      <c r="AE125" s="35"/>
      <c r="AR125" s="197" t="s">
        <v>154</v>
      </c>
      <c r="AT125" s="197" t="s">
        <v>149</v>
      </c>
      <c r="AU125" s="197" t="s">
        <v>75</v>
      </c>
      <c r="AY125" s="14" t="s">
        <v>155</v>
      </c>
      <c r="BE125" s="198">
        <f>IF(O125="základní",K125,0)</f>
        <v>0</v>
      </c>
      <c r="BF125" s="198">
        <f>IF(O125="snížená",K125,0)</f>
        <v>0</v>
      </c>
      <c r="BG125" s="198">
        <f>IF(O125="zákl. přenesená",K125,0)</f>
        <v>0</v>
      </c>
      <c r="BH125" s="198">
        <f>IF(O125="sníž. přenesená",K125,0)</f>
        <v>0</v>
      </c>
      <c r="BI125" s="198">
        <f>IF(O125="nulová",K125,0)</f>
        <v>0</v>
      </c>
      <c r="BJ125" s="14" t="s">
        <v>82</v>
      </c>
      <c r="BK125" s="198">
        <f>ROUND(P125*H125,2)</f>
        <v>0</v>
      </c>
      <c r="BL125" s="14" t="s">
        <v>154</v>
      </c>
      <c r="BM125" s="197" t="s">
        <v>497</v>
      </c>
    </row>
    <row r="126" s="2" customFormat="1">
      <c r="A126" s="35"/>
      <c r="B126" s="36"/>
      <c r="C126" s="37"/>
      <c r="D126" s="199" t="s">
        <v>157</v>
      </c>
      <c r="E126" s="37"/>
      <c r="F126" s="200" t="s">
        <v>498</v>
      </c>
      <c r="G126" s="37"/>
      <c r="H126" s="37"/>
      <c r="I126" s="201"/>
      <c r="J126" s="201"/>
      <c r="K126" s="37"/>
      <c r="L126" s="37"/>
      <c r="M126" s="41"/>
      <c r="N126" s="202"/>
      <c r="O126" s="203"/>
      <c r="P126" s="81"/>
      <c r="Q126" s="81"/>
      <c r="R126" s="81"/>
      <c r="S126" s="81"/>
      <c r="T126" s="81"/>
      <c r="U126" s="81"/>
      <c r="V126" s="81"/>
      <c r="W126" s="81"/>
      <c r="X126" s="82"/>
      <c r="Y126" s="35"/>
      <c r="Z126" s="35"/>
      <c r="AA126" s="35"/>
      <c r="AB126" s="35"/>
      <c r="AC126" s="35"/>
      <c r="AD126" s="35"/>
      <c r="AE126" s="35"/>
      <c r="AT126" s="14" t="s">
        <v>157</v>
      </c>
      <c r="AU126" s="14" t="s">
        <v>75</v>
      </c>
    </row>
    <row r="127" s="10" customFormat="1">
      <c r="A127" s="10"/>
      <c r="B127" s="214"/>
      <c r="C127" s="215"/>
      <c r="D127" s="216" t="s">
        <v>185</v>
      </c>
      <c r="E127" s="217" t="s">
        <v>20</v>
      </c>
      <c r="F127" s="218" t="s">
        <v>499</v>
      </c>
      <c r="G127" s="215"/>
      <c r="H127" s="219">
        <v>2</v>
      </c>
      <c r="I127" s="220"/>
      <c r="J127" s="220"/>
      <c r="K127" s="215"/>
      <c r="L127" s="215"/>
      <c r="M127" s="221"/>
      <c r="N127" s="222"/>
      <c r="O127" s="223"/>
      <c r="P127" s="223"/>
      <c r="Q127" s="223"/>
      <c r="R127" s="223"/>
      <c r="S127" s="223"/>
      <c r="T127" s="223"/>
      <c r="U127" s="223"/>
      <c r="V127" s="223"/>
      <c r="W127" s="223"/>
      <c r="X127" s="224"/>
      <c r="Y127" s="10"/>
      <c r="Z127" s="10"/>
      <c r="AA127" s="10"/>
      <c r="AB127" s="10"/>
      <c r="AC127" s="10"/>
      <c r="AD127" s="10"/>
      <c r="AE127" s="10"/>
      <c r="AT127" s="225" t="s">
        <v>185</v>
      </c>
      <c r="AU127" s="225" t="s">
        <v>75</v>
      </c>
      <c r="AV127" s="10" t="s">
        <v>84</v>
      </c>
      <c r="AW127" s="10" t="s">
        <v>5</v>
      </c>
      <c r="AX127" s="10" t="s">
        <v>82</v>
      </c>
      <c r="AY127" s="225" t="s">
        <v>155</v>
      </c>
    </row>
    <row r="128" s="2" customFormat="1" ht="33" customHeight="1">
      <c r="A128" s="35"/>
      <c r="B128" s="36"/>
      <c r="C128" s="185" t="s">
        <v>247</v>
      </c>
      <c r="D128" s="185" t="s">
        <v>149</v>
      </c>
      <c r="E128" s="186" t="s">
        <v>500</v>
      </c>
      <c r="F128" s="187" t="s">
        <v>501</v>
      </c>
      <c r="G128" s="188" t="s">
        <v>224</v>
      </c>
      <c r="H128" s="189">
        <v>1</v>
      </c>
      <c r="I128" s="190"/>
      <c r="J128" s="190"/>
      <c r="K128" s="191">
        <f>ROUND(P128*H128,2)</f>
        <v>0</v>
      </c>
      <c r="L128" s="187" t="s">
        <v>161</v>
      </c>
      <c r="M128" s="41"/>
      <c r="N128" s="192" t="s">
        <v>20</v>
      </c>
      <c r="O128" s="193" t="s">
        <v>44</v>
      </c>
      <c r="P128" s="194">
        <f>I128+J128</f>
        <v>0</v>
      </c>
      <c r="Q128" s="194">
        <f>ROUND(I128*H128,2)</f>
        <v>0</v>
      </c>
      <c r="R128" s="194">
        <f>ROUND(J128*H128,2)</f>
        <v>0</v>
      </c>
      <c r="S128" s="81"/>
      <c r="T128" s="195">
        <f>S128*H128</f>
        <v>0</v>
      </c>
      <c r="U128" s="195">
        <v>0</v>
      </c>
      <c r="V128" s="195">
        <f>U128*H128</f>
        <v>0</v>
      </c>
      <c r="W128" s="195">
        <v>0</v>
      </c>
      <c r="X128" s="196">
        <f>W128*H128</f>
        <v>0</v>
      </c>
      <c r="Y128" s="35"/>
      <c r="Z128" s="35"/>
      <c r="AA128" s="35"/>
      <c r="AB128" s="35"/>
      <c r="AC128" s="35"/>
      <c r="AD128" s="35"/>
      <c r="AE128" s="35"/>
      <c r="AR128" s="197" t="s">
        <v>154</v>
      </c>
      <c r="AT128" s="197" t="s">
        <v>149</v>
      </c>
      <c r="AU128" s="197" t="s">
        <v>75</v>
      </c>
      <c r="AY128" s="14" t="s">
        <v>155</v>
      </c>
      <c r="BE128" s="198">
        <f>IF(O128="základní",K128,0)</f>
        <v>0</v>
      </c>
      <c r="BF128" s="198">
        <f>IF(O128="snížená",K128,0)</f>
        <v>0</v>
      </c>
      <c r="BG128" s="198">
        <f>IF(O128="zákl. přenesená",K128,0)</f>
        <v>0</v>
      </c>
      <c r="BH128" s="198">
        <f>IF(O128="sníž. přenesená",K128,0)</f>
        <v>0</v>
      </c>
      <c r="BI128" s="198">
        <f>IF(O128="nulová",K128,0)</f>
        <v>0</v>
      </c>
      <c r="BJ128" s="14" t="s">
        <v>82</v>
      </c>
      <c r="BK128" s="198">
        <f>ROUND(P128*H128,2)</f>
        <v>0</v>
      </c>
      <c r="BL128" s="14" t="s">
        <v>154</v>
      </c>
      <c r="BM128" s="197" t="s">
        <v>502</v>
      </c>
    </row>
    <row r="129" s="2" customFormat="1">
      <c r="A129" s="35"/>
      <c r="B129" s="36"/>
      <c r="C129" s="37"/>
      <c r="D129" s="199" t="s">
        <v>157</v>
      </c>
      <c r="E129" s="37"/>
      <c r="F129" s="200" t="s">
        <v>503</v>
      </c>
      <c r="G129" s="37"/>
      <c r="H129" s="37"/>
      <c r="I129" s="201"/>
      <c r="J129" s="201"/>
      <c r="K129" s="37"/>
      <c r="L129" s="37"/>
      <c r="M129" s="41"/>
      <c r="N129" s="202"/>
      <c r="O129" s="203"/>
      <c r="P129" s="81"/>
      <c r="Q129" s="81"/>
      <c r="R129" s="81"/>
      <c r="S129" s="81"/>
      <c r="T129" s="81"/>
      <c r="U129" s="81"/>
      <c r="V129" s="81"/>
      <c r="W129" s="81"/>
      <c r="X129" s="82"/>
      <c r="Y129" s="35"/>
      <c r="Z129" s="35"/>
      <c r="AA129" s="35"/>
      <c r="AB129" s="35"/>
      <c r="AC129" s="35"/>
      <c r="AD129" s="35"/>
      <c r="AE129" s="35"/>
      <c r="AT129" s="14" t="s">
        <v>157</v>
      </c>
      <c r="AU129" s="14" t="s">
        <v>75</v>
      </c>
    </row>
    <row r="130" s="10" customFormat="1">
      <c r="A130" s="10"/>
      <c r="B130" s="214"/>
      <c r="C130" s="215"/>
      <c r="D130" s="216" t="s">
        <v>185</v>
      </c>
      <c r="E130" s="217" t="s">
        <v>20</v>
      </c>
      <c r="F130" s="218" t="s">
        <v>504</v>
      </c>
      <c r="G130" s="215"/>
      <c r="H130" s="219">
        <v>1</v>
      </c>
      <c r="I130" s="220"/>
      <c r="J130" s="220"/>
      <c r="K130" s="215"/>
      <c r="L130" s="215"/>
      <c r="M130" s="221"/>
      <c r="N130" s="222"/>
      <c r="O130" s="223"/>
      <c r="P130" s="223"/>
      <c r="Q130" s="223"/>
      <c r="R130" s="223"/>
      <c r="S130" s="223"/>
      <c r="T130" s="223"/>
      <c r="U130" s="223"/>
      <c r="V130" s="223"/>
      <c r="W130" s="223"/>
      <c r="X130" s="224"/>
      <c r="Y130" s="10"/>
      <c r="Z130" s="10"/>
      <c r="AA130" s="10"/>
      <c r="AB130" s="10"/>
      <c r="AC130" s="10"/>
      <c r="AD130" s="10"/>
      <c r="AE130" s="10"/>
      <c r="AT130" s="225" t="s">
        <v>185</v>
      </c>
      <c r="AU130" s="225" t="s">
        <v>75</v>
      </c>
      <c r="AV130" s="10" t="s">
        <v>84</v>
      </c>
      <c r="AW130" s="10" t="s">
        <v>5</v>
      </c>
      <c r="AX130" s="10" t="s">
        <v>82</v>
      </c>
      <c r="AY130" s="225" t="s">
        <v>155</v>
      </c>
    </row>
    <row r="131" s="2" customFormat="1" ht="33" customHeight="1">
      <c r="A131" s="35"/>
      <c r="B131" s="36"/>
      <c r="C131" s="185" t="s">
        <v>251</v>
      </c>
      <c r="D131" s="185" t="s">
        <v>149</v>
      </c>
      <c r="E131" s="186" t="s">
        <v>505</v>
      </c>
      <c r="F131" s="187" t="s">
        <v>506</v>
      </c>
      <c r="G131" s="188" t="s">
        <v>224</v>
      </c>
      <c r="H131" s="189">
        <v>2</v>
      </c>
      <c r="I131" s="190"/>
      <c r="J131" s="190"/>
      <c r="K131" s="191">
        <f>ROUND(P131*H131,2)</f>
        <v>0</v>
      </c>
      <c r="L131" s="187" t="s">
        <v>161</v>
      </c>
      <c r="M131" s="41"/>
      <c r="N131" s="192" t="s">
        <v>20</v>
      </c>
      <c r="O131" s="193" t="s">
        <v>44</v>
      </c>
      <c r="P131" s="194">
        <f>I131+J131</f>
        <v>0</v>
      </c>
      <c r="Q131" s="194">
        <f>ROUND(I131*H131,2)</f>
        <v>0</v>
      </c>
      <c r="R131" s="194">
        <f>ROUND(J131*H131,2)</f>
        <v>0</v>
      </c>
      <c r="S131" s="81"/>
      <c r="T131" s="195">
        <f>S131*H131</f>
        <v>0</v>
      </c>
      <c r="U131" s="195">
        <v>0</v>
      </c>
      <c r="V131" s="195">
        <f>U131*H131</f>
        <v>0</v>
      </c>
      <c r="W131" s="195">
        <v>0</v>
      </c>
      <c r="X131" s="196">
        <f>W131*H131</f>
        <v>0</v>
      </c>
      <c r="Y131" s="35"/>
      <c r="Z131" s="35"/>
      <c r="AA131" s="35"/>
      <c r="AB131" s="35"/>
      <c r="AC131" s="35"/>
      <c r="AD131" s="35"/>
      <c r="AE131" s="35"/>
      <c r="AR131" s="197" t="s">
        <v>154</v>
      </c>
      <c r="AT131" s="197" t="s">
        <v>149</v>
      </c>
      <c r="AU131" s="197" t="s">
        <v>75</v>
      </c>
      <c r="AY131" s="14" t="s">
        <v>155</v>
      </c>
      <c r="BE131" s="198">
        <f>IF(O131="základní",K131,0)</f>
        <v>0</v>
      </c>
      <c r="BF131" s="198">
        <f>IF(O131="snížená",K131,0)</f>
        <v>0</v>
      </c>
      <c r="BG131" s="198">
        <f>IF(O131="zákl. přenesená",K131,0)</f>
        <v>0</v>
      </c>
      <c r="BH131" s="198">
        <f>IF(O131="sníž. přenesená",K131,0)</f>
        <v>0</v>
      </c>
      <c r="BI131" s="198">
        <f>IF(O131="nulová",K131,0)</f>
        <v>0</v>
      </c>
      <c r="BJ131" s="14" t="s">
        <v>82</v>
      </c>
      <c r="BK131" s="198">
        <f>ROUND(P131*H131,2)</f>
        <v>0</v>
      </c>
      <c r="BL131" s="14" t="s">
        <v>154</v>
      </c>
      <c r="BM131" s="197" t="s">
        <v>507</v>
      </c>
    </row>
    <row r="132" s="2" customFormat="1">
      <c r="A132" s="35"/>
      <c r="B132" s="36"/>
      <c r="C132" s="37"/>
      <c r="D132" s="199" t="s">
        <v>157</v>
      </c>
      <c r="E132" s="37"/>
      <c r="F132" s="200" t="s">
        <v>508</v>
      </c>
      <c r="G132" s="37"/>
      <c r="H132" s="37"/>
      <c r="I132" s="201"/>
      <c r="J132" s="201"/>
      <c r="K132" s="37"/>
      <c r="L132" s="37"/>
      <c r="M132" s="41"/>
      <c r="N132" s="202"/>
      <c r="O132" s="203"/>
      <c r="P132" s="81"/>
      <c r="Q132" s="81"/>
      <c r="R132" s="81"/>
      <c r="S132" s="81"/>
      <c r="T132" s="81"/>
      <c r="U132" s="81"/>
      <c r="V132" s="81"/>
      <c r="W132" s="81"/>
      <c r="X132" s="82"/>
      <c r="Y132" s="35"/>
      <c r="Z132" s="35"/>
      <c r="AA132" s="35"/>
      <c r="AB132" s="35"/>
      <c r="AC132" s="35"/>
      <c r="AD132" s="35"/>
      <c r="AE132" s="35"/>
      <c r="AT132" s="14" t="s">
        <v>157</v>
      </c>
      <c r="AU132" s="14" t="s">
        <v>75</v>
      </c>
    </row>
    <row r="133" s="10" customFormat="1">
      <c r="A133" s="10"/>
      <c r="B133" s="214"/>
      <c r="C133" s="215"/>
      <c r="D133" s="216" t="s">
        <v>185</v>
      </c>
      <c r="E133" s="217" t="s">
        <v>20</v>
      </c>
      <c r="F133" s="218" t="s">
        <v>509</v>
      </c>
      <c r="G133" s="215"/>
      <c r="H133" s="219">
        <v>2</v>
      </c>
      <c r="I133" s="220"/>
      <c r="J133" s="220"/>
      <c r="K133" s="215"/>
      <c r="L133" s="215"/>
      <c r="M133" s="221"/>
      <c r="N133" s="222"/>
      <c r="O133" s="223"/>
      <c r="P133" s="223"/>
      <c r="Q133" s="223"/>
      <c r="R133" s="223"/>
      <c r="S133" s="223"/>
      <c r="T133" s="223"/>
      <c r="U133" s="223"/>
      <c r="V133" s="223"/>
      <c r="W133" s="223"/>
      <c r="X133" s="224"/>
      <c r="Y133" s="10"/>
      <c r="Z133" s="10"/>
      <c r="AA133" s="10"/>
      <c r="AB133" s="10"/>
      <c r="AC133" s="10"/>
      <c r="AD133" s="10"/>
      <c r="AE133" s="10"/>
      <c r="AT133" s="225" t="s">
        <v>185</v>
      </c>
      <c r="AU133" s="225" t="s">
        <v>75</v>
      </c>
      <c r="AV133" s="10" t="s">
        <v>84</v>
      </c>
      <c r="AW133" s="10" t="s">
        <v>5</v>
      </c>
      <c r="AX133" s="10" t="s">
        <v>82</v>
      </c>
      <c r="AY133" s="225" t="s">
        <v>155</v>
      </c>
    </row>
    <row r="134" s="2" customFormat="1" ht="24.15" customHeight="1">
      <c r="A134" s="35"/>
      <c r="B134" s="36"/>
      <c r="C134" s="185" t="s">
        <v>255</v>
      </c>
      <c r="D134" s="185" t="s">
        <v>149</v>
      </c>
      <c r="E134" s="186" t="s">
        <v>510</v>
      </c>
      <c r="F134" s="187" t="s">
        <v>511</v>
      </c>
      <c r="G134" s="188" t="s">
        <v>152</v>
      </c>
      <c r="H134" s="189">
        <v>850</v>
      </c>
      <c r="I134" s="190"/>
      <c r="J134" s="190"/>
      <c r="K134" s="191">
        <f>ROUND(P134*H134,2)</f>
        <v>0</v>
      </c>
      <c r="L134" s="187" t="s">
        <v>161</v>
      </c>
      <c r="M134" s="41"/>
      <c r="N134" s="192" t="s">
        <v>20</v>
      </c>
      <c r="O134" s="193" t="s">
        <v>44</v>
      </c>
      <c r="P134" s="194">
        <f>I134+J134</f>
        <v>0</v>
      </c>
      <c r="Q134" s="194">
        <f>ROUND(I134*H134,2)</f>
        <v>0</v>
      </c>
      <c r="R134" s="194">
        <f>ROUND(J134*H134,2)</f>
        <v>0</v>
      </c>
      <c r="S134" s="81"/>
      <c r="T134" s="195">
        <f>S134*H134</f>
        <v>0</v>
      </c>
      <c r="U134" s="195">
        <v>0</v>
      </c>
      <c r="V134" s="195">
        <f>U134*H134</f>
        <v>0</v>
      </c>
      <c r="W134" s="195">
        <v>0</v>
      </c>
      <c r="X134" s="196">
        <f>W134*H134</f>
        <v>0</v>
      </c>
      <c r="Y134" s="35"/>
      <c r="Z134" s="35"/>
      <c r="AA134" s="35"/>
      <c r="AB134" s="35"/>
      <c r="AC134" s="35"/>
      <c r="AD134" s="35"/>
      <c r="AE134" s="35"/>
      <c r="AR134" s="197" t="s">
        <v>154</v>
      </c>
      <c r="AT134" s="197" t="s">
        <v>149</v>
      </c>
      <c r="AU134" s="197" t="s">
        <v>75</v>
      </c>
      <c r="AY134" s="14" t="s">
        <v>155</v>
      </c>
      <c r="BE134" s="198">
        <f>IF(O134="základní",K134,0)</f>
        <v>0</v>
      </c>
      <c r="BF134" s="198">
        <f>IF(O134="snížená",K134,0)</f>
        <v>0</v>
      </c>
      <c r="BG134" s="198">
        <f>IF(O134="zákl. přenesená",K134,0)</f>
        <v>0</v>
      </c>
      <c r="BH134" s="198">
        <f>IF(O134="sníž. přenesená",K134,0)</f>
        <v>0</v>
      </c>
      <c r="BI134" s="198">
        <f>IF(O134="nulová",K134,0)</f>
        <v>0</v>
      </c>
      <c r="BJ134" s="14" t="s">
        <v>82</v>
      </c>
      <c r="BK134" s="198">
        <f>ROUND(P134*H134,2)</f>
        <v>0</v>
      </c>
      <c r="BL134" s="14" t="s">
        <v>154</v>
      </c>
      <c r="BM134" s="197" t="s">
        <v>512</v>
      </c>
    </row>
    <row r="135" s="2" customFormat="1">
      <c r="A135" s="35"/>
      <c r="B135" s="36"/>
      <c r="C135" s="37"/>
      <c r="D135" s="199" t="s">
        <v>157</v>
      </c>
      <c r="E135" s="37"/>
      <c r="F135" s="200" t="s">
        <v>513</v>
      </c>
      <c r="G135" s="37"/>
      <c r="H135" s="37"/>
      <c r="I135" s="201"/>
      <c r="J135" s="201"/>
      <c r="K135" s="37"/>
      <c r="L135" s="37"/>
      <c r="M135" s="41"/>
      <c r="N135" s="202"/>
      <c r="O135" s="203"/>
      <c r="P135" s="81"/>
      <c r="Q135" s="81"/>
      <c r="R135" s="81"/>
      <c r="S135" s="81"/>
      <c r="T135" s="81"/>
      <c r="U135" s="81"/>
      <c r="V135" s="81"/>
      <c r="W135" s="81"/>
      <c r="X135" s="82"/>
      <c r="Y135" s="35"/>
      <c r="Z135" s="35"/>
      <c r="AA135" s="35"/>
      <c r="AB135" s="35"/>
      <c r="AC135" s="35"/>
      <c r="AD135" s="35"/>
      <c r="AE135" s="35"/>
      <c r="AT135" s="14" t="s">
        <v>157</v>
      </c>
      <c r="AU135" s="14" t="s">
        <v>75</v>
      </c>
    </row>
    <row r="136" s="10" customFormat="1">
      <c r="A136" s="10"/>
      <c r="B136" s="214"/>
      <c r="C136" s="215"/>
      <c r="D136" s="216" t="s">
        <v>185</v>
      </c>
      <c r="E136" s="217" t="s">
        <v>20</v>
      </c>
      <c r="F136" s="218" t="s">
        <v>514</v>
      </c>
      <c r="G136" s="215"/>
      <c r="H136" s="219">
        <v>80</v>
      </c>
      <c r="I136" s="220"/>
      <c r="J136" s="220"/>
      <c r="K136" s="215"/>
      <c r="L136" s="215"/>
      <c r="M136" s="221"/>
      <c r="N136" s="222"/>
      <c r="O136" s="223"/>
      <c r="P136" s="223"/>
      <c r="Q136" s="223"/>
      <c r="R136" s="223"/>
      <c r="S136" s="223"/>
      <c r="T136" s="223"/>
      <c r="U136" s="223"/>
      <c r="V136" s="223"/>
      <c r="W136" s="223"/>
      <c r="X136" s="224"/>
      <c r="Y136" s="10"/>
      <c r="Z136" s="10"/>
      <c r="AA136" s="10"/>
      <c r="AB136" s="10"/>
      <c r="AC136" s="10"/>
      <c r="AD136" s="10"/>
      <c r="AE136" s="10"/>
      <c r="AT136" s="225" t="s">
        <v>185</v>
      </c>
      <c r="AU136" s="225" t="s">
        <v>75</v>
      </c>
      <c r="AV136" s="10" t="s">
        <v>84</v>
      </c>
      <c r="AW136" s="10" t="s">
        <v>5</v>
      </c>
      <c r="AX136" s="10" t="s">
        <v>75</v>
      </c>
      <c r="AY136" s="225" t="s">
        <v>155</v>
      </c>
    </row>
    <row r="137" s="10" customFormat="1">
      <c r="A137" s="10"/>
      <c r="B137" s="214"/>
      <c r="C137" s="215"/>
      <c r="D137" s="216" t="s">
        <v>185</v>
      </c>
      <c r="E137" s="217" t="s">
        <v>20</v>
      </c>
      <c r="F137" s="218" t="s">
        <v>515</v>
      </c>
      <c r="G137" s="215"/>
      <c r="H137" s="219">
        <v>250</v>
      </c>
      <c r="I137" s="220"/>
      <c r="J137" s="220"/>
      <c r="K137" s="215"/>
      <c r="L137" s="215"/>
      <c r="M137" s="221"/>
      <c r="N137" s="222"/>
      <c r="O137" s="223"/>
      <c r="P137" s="223"/>
      <c r="Q137" s="223"/>
      <c r="R137" s="223"/>
      <c r="S137" s="223"/>
      <c r="T137" s="223"/>
      <c r="U137" s="223"/>
      <c r="V137" s="223"/>
      <c r="W137" s="223"/>
      <c r="X137" s="224"/>
      <c r="Y137" s="10"/>
      <c r="Z137" s="10"/>
      <c r="AA137" s="10"/>
      <c r="AB137" s="10"/>
      <c r="AC137" s="10"/>
      <c r="AD137" s="10"/>
      <c r="AE137" s="10"/>
      <c r="AT137" s="225" t="s">
        <v>185</v>
      </c>
      <c r="AU137" s="225" t="s">
        <v>75</v>
      </c>
      <c r="AV137" s="10" t="s">
        <v>84</v>
      </c>
      <c r="AW137" s="10" t="s">
        <v>5</v>
      </c>
      <c r="AX137" s="10" t="s">
        <v>75</v>
      </c>
      <c r="AY137" s="225" t="s">
        <v>155</v>
      </c>
    </row>
    <row r="138" s="10" customFormat="1">
      <c r="A138" s="10"/>
      <c r="B138" s="214"/>
      <c r="C138" s="215"/>
      <c r="D138" s="216" t="s">
        <v>185</v>
      </c>
      <c r="E138" s="217" t="s">
        <v>20</v>
      </c>
      <c r="F138" s="218" t="s">
        <v>516</v>
      </c>
      <c r="G138" s="215"/>
      <c r="H138" s="219">
        <v>170</v>
      </c>
      <c r="I138" s="220"/>
      <c r="J138" s="220"/>
      <c r="K138" s="215"/>
      <c r="L138" s="215"/>
      <c r="M138" s="221"/>
      <c r="N138" s="222"/>
      <c r="O138" s="223"/>
      <c r="P138" s="223"/>
      <c r="Q138" s="223"/>
      <c r="R138" s="223"/>
      <c r="S138" s="223"/>
      <c r="T138" s="223"/>
      <c r="U138" s="223"/>
      <c r="V138" s="223"/>
      <c r="W138" s="223"/>
      <c r="X138" s="224"/>
      <c r="Y138" s="10"/>
      <c r="Z138" s="10"/>
      <c r="AA138" s="10"/>
      <c r="AB138" s="10"/>
      <c r="AC138" s="10"/>
      <c r="AD138" s="10"/>
      <c r="AE138" s="10"/>
      <c r="AT138" s="225" t="s">
        <v>185</v>
      </c>
      <c r="AU138" s="225" t="s">
        <v>75</v>
      </c>
      <c r="AV138" s="10" t="s">
        <v>84</v>
      </c>
      <c r="AW138" s="10" t="s">
        <v>5</v>
      </c>
      <c r="AX138" s="10" t="s">
        <v>75</v>
      </c>
      <c r="AY138" s="225" t="s">
        <v>155</v>
      </c>
    </row>
    <row r="139" s="10" customFormat="1">
      <c r="A139" s="10"/>
      <c r="B139" s="214"/>
      <c r="C139" s="215"/>
      <c r="D139" s="216" t="s">
        <v>185</v>
      </c>
      <c r="E139" s="217" t="s">
        <v>20</v>
      </c>
      <c r="F139" s="218" t="s">
        <v>517</v>
      </c>
      <c r="G139" s="215"/>
      <c r="H139" s="219">
        <v>350</v>
      </c>
      <c r="I139" s="220"/>
      <c r="J139" s="220"/>
      <c r="K139" s="215"/>
      <c r="L139" s="215"/>
      <c r="M139" s="221"/>
      <c r="N139" s="222"/>
      <c r="O139" s="223"/>
      <c r="P139" s="223"/>
      <c r="Q139" s="223"/>
      <c r="R139" s="223"/>
      <c r="S139" s="223"/>
      <c r="T139" s="223"/>
      <c r="U139" s="223"/>
      <c r="V139" s="223"/>
      <c r="W139" s="223"/>
      <c r="X139" s="224"/>
      <c r="Y139" s="10"/>
      <c r="Z139" s="10"/>
      <c r="AA139" s="10"/>
      <c r="AB139" s="10"/>
      <c r="AC139" s="10"/>
      <c r="AD139" s="10"/>
      <c r="AE139" s="10"/>
      <c r="AT139" s="225" t="s">
        <v>185</v>
      </c>
      <c r="AU139" s="225" t="s">
        <v>75</v>
      </c>
      <c r="AV139" s="10" t="s">
        <v>84</v>
      </c>
      <c r="AW139" s="10" t="s">
        <v>5</v>
      </c>
      <c r="AX139" s="10" t="s">
        <v>75</v>
      </c>
      <c r="AY139" s="225" t="s">
        <v>155</v>
      </c>
    </row>
    <row r="140" s="11" customFormat="1">
      <c r="A140" s="11"/>
      <c r="B140" s="226"/>
      <c r="C140" s="227"/>
      <c r="D140" s="216" t="s">
        <v>185</v>
      </c>
      <c r="E140" s="228" t="s">
        <v>20</v>
      </c>
      <c r="F140" s="229" t="s">
        <v>193</v>
      </c>
      <c r="G140" s="227"/>
      <c r="H140" s="230">
        <v>850</v>
      </c>
      <c r="I140" s="231"/>
      <c r="J140" s="231"/>
      <c r="K140" s="227"/>
      <c r="L140" s="227"/>
      <c r="M140" s="232"/>
      <c r="N140" s="233"/>
      <c r="O140" s="234"/>
      <c r="P140" s="234"/>
      <c r="Q140" s="234"/>
      <c r="R140" s="234"/>
      <c r="S140" s="234"/>
      <c r="T140" s="234"/>
      <c r="U140" s="234"/>
      <c r="V140" s="234"/>
      <c r="W140" s="234"/>
      <c r="X140" s="235"/>
      <c r="Y140" s="11"/>
      <c r="Z140" s="11"/>
      <c r="AA140" s="11"/>
      <c r="AB140" s="11"/>
      <c r="AC140" s="11"/>
      <c r="AD140" s="11"/>
      <c r="AE140" s="11"/>
      <c r="AT140" s="236" t="s">
        <v>185</v>
      </c>
      <c r="AU140" s="236" t="s">
        <v>75</v>
      </c>
      <c r="AV140" s="11" t="s">
        <v>154</v>
      </c>
      <c r="AW140" s="11" t="s">
        <v>5</v>
      </c>
      <c r="AX140" s="11" t="s">
        <v>82</v>
      </c>
      <c r="AY140" s="236" t="s">
        <v>155</v>
      </c>
    </row>
    <row r="141" s="2" customFormat="1" ht="24.15" customHeight="1">
      <c r="A141" s="35"/>
      <c r="B141" s="36"/>
      <c r="C141" s="185" t="s">
        <v>8</v>
      </c>
      <c r="D141" s="185" t="s">
        <v>149</v>
      </c>
      <c r="E141" s="186" t="s">
        <v>518</v>
      </c>
      <c r="F141" s="187" t="s">
        <v>519</v>
      </c>
      <c r="G141" s="188" t="s">
        <v>152</v>
      </c>
      <c r="H141" s="189">
        <v>3240</v>
      </c>
      <c r="I141" s="190"/>
      <c r="J141" s="190"/>
      <c r="K141" s="191">
        <f>ROUND(P141*H141,2)</f>
        <v>0</v>
      </c>
      <c r="L141" s="187" t="s">
        <v>161</v>
      </c>
      <c r="M141" s="41"/>
      <c r="N141" s="192" t="s">
        <v>20</v>
      </c>
      <c r="O141" s="193" t="s">
        <v>44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81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5"/>
      <c r="Z141" s="35"/>
      <c r="AA141" s="35"/>
      <c r="AB141" s="35"/>
      <c r="AC141" s="35"/>
      <c r="AD141" s="35"/>
      <c r="AE141" s="35"/>
      <c r="AR141" s="197" t="s">
        <v>154</v>
      </c>
      <c r="AT141" s="197" t="s">
        <v>149</v>
      </c>
      <c r="AU141" s="197" t="s">
        <v>75</v>
      </c>
      <c r="AY141" s="14" t="s">
        <v>155</v>
      </c>
      <c r="BE141" s="198">
        <f>IF(O141="základní",K141,0)</f>
        <v>0</v>
      </c>
      <c r="BF141" s="198">
        <f>IF(O141="snížená",K141,0)</f>
        <v>0</v>
      </c>
      <c r="BG141" s="198">
        <f>IF(O141="zákl. přenesená",K141,0)</f>
        <v>0</v>
      </c>
      <c r="BH141" s="198">
        <f>IF(O141="sníž. přenesená",K141,0)</f>
        <v>0</v>
      </c>
      <c r="BI141" s="198">
        <f>IF(O141="nulová",K141,0)</f>
        <v>0</v>
      </c>
      <c r="BJ141" s="14" t="s">
        <v>82</v>
      </c>
      <c r="BK141" s="198">
        <f>ROUND(P141*H141,2)</f>
        <v>0</v>
      </c>
      <c r="BL141" s="14" t="s">
        <v>154</v>
      </c>
      <c r="BM141" s="197" t="s">
        <v>520</v>
      </c>
    </row>
    <row r="142" s="2" customFormat="1">
      <c r="A142" s="35"/>
      <c r="B142" s="36"/>
      <c r="C142" s="37"/>
      <c r="D142" s="199" t="s">
        <v>157</v>
      </c>
      <c r="E142" s="37"/>
      <c r="F142" s="200" t="s">
        <v>521</v>
      </c>
      <c r="G142" s="37"/>
      <c r="H142" s="37"/>
      <c r="I142" s="201"/>
      <c r="J142" s="201"/>
      <c r="K142" s="37"/>
      <c r="L142" s="37"/>
      <c r="M142" s="41"/>
      <c r="N142" s="202"/>
      <c r="O142" s="203"/>
      <c r="P142" s="81"/>
      <c r="Q142" s="81"/>
      <c r="R142" s="81"/>
      <c r="S142" s="81"/>
      <c r="T142" s="81"/>
      <c r="U142" s="81"/>
      <c r="V142" s="81"/>
      <c r="W142" s="81"/>
      <c r="X142" s="82"/>
      <c r="Y142" s="35"/>
      <c r="Z142" s="35"/>
      <c r="AA142" s="35"/>
      <c r="AB142" s="35"/>
      <c r="AC142" s="35"/>
      <c r="AD142" s="35"/>
      <c r="AE142" s="35"/>
      <c r="AT142" s="14" t="s">
        <v>157</v>
      </c>
      <c r="AU142" s="14" t="s">
        <v>75</v>
      </c>
    </row>
    <row r="143" s="10" customFormat="1">
      <c r="A143" s="10"/>
      <c r="B143" s="214"/>
      <c r="C143" s="215"/>
      <c r="D143" s="216" t="s">
        <v>185</v>
      </c>
      <c r="E143" s="217" t="s">
        <v>20</v>
      </c>
      <c r="F143" s="218" t="s">
        <v>522</v>
      </c>
      <c r="G143" s="215"/>
      <c r="H143" s="219">
        <v>850</v>
      </c>
      <c r="I143" s="220"/>
      <c r="J143" s="220"/>
      <c r="K143" s="215"/>
      <c r="L143" s="215"/>
      <c r="M143" s="221"/>
      <c r="N143" s="222"/>
      <c r="O143" s="223"/>
      <c r="P143" s="223"/>
      <c r="Q143" s="223"/>
      <c r="R143" s="223"/>
      <c r="S143" s="223"/>
      <c r="T143" s="223"/>
      <c r="U143" s="223"/>
      <c r="V143" s="223"/>
      <c r="W143" s="223"/>
      <c r="X143" s="224"/>
      <c r="Y143" s="10"/>
      <c r="Z143" s="10"/>
      <c r="AA143" s="10"/>
      <c r="AB143" s="10"/>
      <c r="AC143" s="10"/>
      <c r="AD143" s="10"/>
      <c r="AE143" s="10"/>
      <c r="AT143" s="225" t="s">
        <v>185</v>
      </c>
      <c r="AU143" s="225" t="s">
        <v>75</v>
      </c>
      <c r="AV143" s="10" t="s">
        <v>84</v>
      </c>
      <c r="AW143" s="10" t="s">
        <v>5</v>
      </c>
      <c r="AX143" s="10" t="s">
        <v>75</v>
      </c>
      <c r="AY143" s="225" t="s">
        <v>155</v>
      </c>
    </row>
    <row r="144" s="10" customFormat="1">
      <c r="A144" s="10"/>
      <c r="B144" s="214"/>
      <c r="C144" s="215"/>
      <c r="D144" s="216" t="s">
        <v>185</v>
      </c>
      <c r="E144" s="217" t="s">
        <v>20</v>
      </c>
      <c r="F144" s="218" t="s">
        <v>523</v>
      </c>
      <c r="G144" s="215"/>
      <c r="H144" s="219">
        <v>290</v>
      </c>
      <c r="I144" s="220"/>
      <c r="J144" s="220"/>
      <c r="K144" s="215"/>
      <c r="L144" s="215"/>
      <c r="M144" s="221"/>
      <c r="N144" s="222"/>
      <c r="O144" s="223"/>
      <c r="P144" s="223"/>
      <c r="Q144" s="223"/>
      <c r="R144" s="223"/>
      <c r="S144" s="223"/>
      <c r="T144" s="223"/>
      <c r="U144" s="223"/>
      <c r="V144" s="223"/>
      <c r="W144" s="223"/>
      <c r="X144" s="224"/>
      <c r="Y144" s="10"/>
      <c r="Z144" s="10"/>
      <c r="AA144" s="10"/>
      <c r="AB144" s="10"/>
      <c r="AC144" s="10"/>
      <c r="AD144" s="10"/>
      <c r="AE144" s="10"/>
      <c r="AT144" s="225" t="s">
        <v>185</v>
      </c>
      <c r="AU144" s="225" t="s">
        <v>75</v>
      </c>
      <c r="AV144" s="10" t="s">
        <v>84</v>
      </c>
      <c r="AW144" s="10" t="s">
        <v>5</v>
      </c>
      <c r="AX144" s="10" t="s">
        <v>75</v>
      </c>
      <c r="AY144" s="225" t="s">
        <v>155</v>
      </c>
    </row>
    <row r="145" s="10" customFormat="1">
      <c r="A145" s="10"/>
      <c r="B145" s="214"/>
      <c r="C145" s="215"/>
      <c r="D145" s="216" t="s">
        <v>185</v>
      </c>
      <c r="E145" s="217" t="s">
        <v>20</v>
      </c>
      <c r="F145" s="218" t="s">
        <v>524</v>
      </c>
      <c r="G145" s="215"/>
      <c r="H145" s="219">
        <v>900</v>
      </c>
      <c r="I145" s="220"/>
      <c r="J145" s="220"/>
      <c r="K145" s="215"/>
      <c r="L145" s="215"/>
      <c r="M145" s="221"/>
      <c r="N145" s="222"/>
      <c r="O145" s="223"/>
      <c r="P145" s="223"/>
      <c r="Q145" s="223"/>
      <c r="R145" s="223"/>
      <c r="S145" s="223"/>
      <c r="T145" s="223"/>
      <c r="U145" s="223"/>
      <c r="V145" s="223"/>
      <c r="W145" s="223"/>
      <c r="X145" s="224"/>
      <c r="Y145" s="10"/>
      <c r="Z145" s="10"/>
      <c r="AA145" s="10"/>
      <c r="AB145" s="10"/>
      <c r="AC145" s="10"/>
      <c r="AD145" s="10"/>
      <c r="AE145" s="10"/>
      <c r="AT145" s="225" t="s">
        <v>185</v>
      </c>
      <c r="AU145" s="225" t="s">
        <v>75</v>
      </c>
      <c r="AV145" s="10" t="s">
        <v>84</v>
      </c>
      <c r="AW145" s="10" t="s">
        <v>5</v>
      </c>
      <c r="AX145" s="10" t="s">
        <v>75</v>
      </c>
      <c r="AY145" s="225" t="s">
        <v>155</v>
      </c>
    </row>
    <row r="146" s="10" customFormat="1">
      <c r="A146" s="10"/>
      <c r="B146" s="214"/>
      <c r="C146" s="215"/>
      <c r="D146" s="216" t="s">
        <v>185</v>
      </c>
      <c r="E146" s="217" t="s">
        <v>20</v>
      </c>
      <c r="F146" s="218" t="s">
        <v>525</v>
      </c>
      <c r="G146" s="215"/>
      <c r="H146" s="219">
        <v>1200</v>
      </c>
      <c r="I146" s="220"/>
      <c r="J146" s="220"/>
      <c r="K146" s="215"/>
      <c r="L146" s="215"/>
      <c r="M146" s="221"/>
      <c r="N146" s="222"/>
      <c r="O146" s="223"/>
      <c r="P146" s="223"/>
      <c r="Q146" s="223"/>
      <c r="R146" s="223"/>
      <c r="S146" s="223"/>
      <c r="T146" s="223"/>
      <c r="U146" s="223"/>
      <c r="V146" s="223"/>
      <c r="W146" s="223"/>
      <c r="X146" s="224"/>
      <c r="Y146" s="10"/>
      <c r="Z146" s="10"/>
      <c r="AA146" s="10"/>
      <c r="AB146" s="10"/>
      <c r="AC146" s="10"/>
      <c r="AD146" s="10"/>
      <c r="AE146" s="10"/>
      <c r="AT146" s="225" t="s">
        <v>185</v>
      </c>
      <c r="AU146" s="225" t="s">
        <v>75</v>
      </c>
      <c r="AV146" s="10" t="s">
        <v>84</v>
      </c>
      <c r="AW146" s="10" t="s">
        <v>5</v>
      </c>
      <c r="AX146" s="10" t="s">
        <v>75</v>
      </c>
      <c r="AY146" s="225" t="s">
        <v>155</v>
      </c>
    </row>
    <row r="147" s="11" customFormat="1">
      <c r="A147" s="11"/>
      <c r="B147" s="226"/>
      <c r="C147" s="227"/>
      <c r="D147" s="216" t="s">
        <v>185</v>
      </c>
      <c r="E147" s="228" t="s">
        <v>20</v>
      </c>
      <c r="F147" s="229" t="s">
        <v>193</v>
      </c>
      <c r="G147" s="227"/>
      <c r="H147" s="230">
        <v>3240</v>
      </c>
      <c r="I147" s="231"/>
      <c r="J147" s="231"/>
      <c r="K147" s="227"/>
      <c r="L147" s="227"/>
      <c r="M147" s="232"/>
      <c r="N147" s="233"/>
      <c r="O147" s="234"/>
      <c r="P147" s="234"/>
      <c r="Q147" s="234"/>
      <c r="R147" s="234"/>
      <c r="S147" s="234"/>
      <c r="T147" s="234"/>
      <c r="U147" s="234"/>
      <c r="V147" s="234"/>
      <c r="W147" s="234"/>
      <c r="X147" s="235"/>
      <c r="Y147" s="11"/>
      <c r="Z147" s="11"/>
      <c r="AA147" s="11"/>
      <c r="AB147" s="11"/>
      <c r="AC147" s="11"/>
      <c r="AD147" s="11"/>
      <c r="AE147" s="11"/>
      <c r="AT147" s="236" t="s">
        <v>185</v>
      </c>
      <c r="AU147" s="236" t="s">
        <v>75</v>
      </c>
      <c r="AV147" s="11" t="s">
        <v>154</v>
      </c>
      <c r="AW147" s="11" t="s">
        <v>5</v>
      </c>
      <c r="AX147" s="11" t="s">
        <v>82</v>
      </c>
      <c r="AY147" s="236" t="s">
        <v>155</v>
      </c>
    </row>
    <row r="148" s="2" customFormat="1" ht="44.25" customHeight="1">
      <c r="A148" s="35"/>
      <c r="B148" s="36"/>
      <c r="C148" s="185" t="s">
        <v>262</v>
      </c>
      <c r="D148" s="185" t="s">
        <v>149</v>
      </c>
      <c r="E148" s="186" t="s">
        <v>526</v>
      </c>
      <c r="F148" s="187" t="s">
        <v>527</v>
      </c>
      <c r="G148" s="188" t="s">
        <v>152</v>
      </c>
      <c r="H148" s="189">
        <v>1550</v>
      </c>
      <c r="I148" s="190"/>
      <c r="J148" s="190"/>
      <c r="K148" s="191">
        <f>ROUND(P148*H148,2)</f>
        <v>0</v>
      </c>
      <c r="L148" s="187" t="s">
        <v>161</v>
      </c>
      <c r="M148" s="41"/>
      <c r="N148" s="192" t="s">
        <v>20</v>
      </c>
      <c r="O148" s="193" t="s">
        <v>44</v>
      </c>
      <c r="P148" s="194">
        <f>I148+J148</f>
        <v>0</v>
      </c>
      <c r="Q148" s="194">
        <f>ROUND(I148*H148,2)</f>
        <v>0</v>
      </c>
      <c r="R148" s="194">
        <f>ROUND(J148*H148,2)</f>
        <v>0</v>
      </c>
      <c r="S148" s="81"/>
      <c r="T148" s="195">
        <f>S148*H148</f>
        <v>0</v>
      </c>
      <c r="U148" s="195">
        <v>0</v>
      </c>
      <c r="V148" s="195">
        <f>U148*H148</f>
        <v>0</v>
      </c>
      <c r="W148" s="195">
        <v>0</v>
      </c>
      <c r="X148" s="196">
        <f>W148*H148</f>
        <v>0</v>
      </c>
      <c r="Y148" s="35"/>
      <c r="Z148" s="35"/>
      <c r="AA148" s="35"/>
      <c r="AB148" s="35"/>
      <c r="AC148" s="35"/>
      <c r="AD148" s="35"/>
      <c r="AE148" s="35"/>
      <c r="AR148" s="197" t="s">
        <v>154</v>
      </c>
      <c r="AT148" s="197" t="s">
        <v>149</v>
      </c>
      <c r="AU148" s="197" t="s">
        <v>75</v>
      </c>
      <c r="AY148" s="14" t="s">
        <v>155</v>
      </c>
      <c r="BE148" s="198">
        <f>IF(O148="základní",K148,0)</f>
        <v>0</v>
      </c>
      <c r="BF148" s="198">
        <f>IF(O148="snížená",K148,0)</f>
        <v>0</v>
      </c>
      <c r="BG148" s="198">
        <f>IF(O148="zákl. přenesená",K148,0)</f>
        <v>0</v>
      </c>
      <c r="BH148" s="198">
        <f>IF(O148="sníž. přenesená",K148,0)</f>
        <v>0</v>
      </c>
      <c r="BI148" s="198">
        <f>IF(O148="nulová",K148,0)</f>
        <v>0</v>
      </c>
      <c r="BJ148" s="14" t="s">
        <v>82</v>
      </c>
      <c r="BK148" s="198">
        <f>ROUND(P148*H148,2)</f>
        <v>0</v>
      </c>
      <c r="BL148" s="14" t="s">
        <v>154</v>
      </c>
      <c r="BM148" s="197" t="s">
        <v>528</v>
      </c>
    </row>
    <row r="149" s="2" customFormat="1">
      <c r="A149" s="35"/>
      <c r="B149" s="36"/>
      <c r="C149" s="37"/>
      <c r="D149" s="199" t="s">
        <v>157</v>
      </c>
      <c r="E149" s="37"/>
      <c r="F149" s="200" t="s">
        <v>529</v>
      </c>
      <c r="G149" s="37"/>
      <c r="H149" s="37"/>
      <c r="I149" s="201"/>
      <c r="J149" s="201"/>
      <c r="K149" s="37"/>
      <c r="L149" s="37"/>
      <c r="M149" s="41"/>
      <c r="N149" s="202"/>
      <c r="O149" s="203"/>
      <c r="P149" s="81"/>
      <c r="Q149" s="81"/>
      <c r="R149" s="81"/>
      <c r="S149" s="81"/>
      <c r="T149" s="81"/>
      <c r="U149" s="81"/>
      <c r="V149" s="81"/>
      <c r="W149" s="81"/>
      <c r="X149" s="82"/>
      <c r="Y149" s="35"/>
      <c r="Z149" s="35"/>
      <c r="AA149" s="35"/>
      <c r="AB149" s="35"/>
      <c r="AC149" s="35"/>
      <c r="AD149" s="35"/>
      <c r="AE149" s="35"/>
      <c r="AT149" s="14" t="s">
        <v>157</v>
      </c>
      <c r="AU149" s="14" t="s">
        <v>75</v>
      </c>
    </row>
    <row r="150" s="10" customFormat="1">
      <c r="A150" s="10"/>
      <c r="B150" s="214"/>
      <c r="C150" s="215"/>
      <c r="D150" s="216" t="s">
        <v>185</v>
      </c>
      <c r="E150" s="217" t="s">
        <v>20</v>
      </c>
      <c r="F150" s="218" t="s">
        <v>530</v>
      </c>
      <c r="G150" s="215"/>
      <c r="H150" s="219">
        <v>300</v>
      </c>
      <c r="I150" s="220"/>
      <c r="J150" s="220"/>
      <c r="K150" s="215"/>
      <c r="L150" s="215"/>
      <c r="M150" s="221"/>
      <c r="N150" s="222"/>
      <c r="O150" s="223"/>
      <c r="P150" s="223"/>
      <c r="Q150" s="223"/>
      <c r="R150" s="223"/>
      <c r="S150" s="223"/>
      <c r="T150" s="223"/>
      <c r="U150" s="223"/>
      <c r="V150" s="223"/>
      <c r="W150" s="223"/>
      <c r="X150" s="224"/>
      <c r="Y150" s="10"/>
      <c r="Z150" s="10"/>
      <c r="AA150" s="10"/>
      <c r="AB150" s="10"/>
      <c r="AC150" s="10"/>
      <c r="AD150" s="10"/>
      <c r="AE150" s="10"/>
      <c r="AT150" s="225" t="s">
        <v>185</v>
      </c>
      <c r="AU150" s="225" t="s">
        <v>75</v>
      </c>
      <c r="AV150" s="10" t="s">
        <v>84</v>
      </c>
      <c r="AW150" s="10" t="s">
        <v>5</v>
      </c>
      <c r="AX150" s="10" t="s">
        <v>75</v>
      </c>
      <c r="AY150" s="225" t="s">
        <v>155</v>
      </c>
    </row>
    <row r="151" s="10" customFormat="1">
      <c r="A151" s="10"/>
      <c r="B151" s="214"/>
      <c r="C151" s="215"/>
      <c r="D151" s="216" t="s">
        <v>185</v>
      </c>
      <c r="E151" s="217" t="s">
        <v>20</v>
      </c>
      <c r="F151" s="218" t="s">
        <v>531</v>
      </c>
      <c r="G151" s="215"/>
      <c r="H151" s="219">
        <v>150</v>
      </c>
      <c r="I151" s="220"/>
      <c r="J151" s="220"/>
      <c r="K151" s="215"/>
      <c r="L151" s="215"/>
      <c r="M151" s="221"/>
      <c r="N151" s="222"/>
      <c r="O151" s="223"/>
      <c r="P151" s="223"/>
      <c r="Q151" s="223"/>
      <c r="R151" s="223"/>
      <c r="S151" s="223"/>
      <c r="T151" s="223"/>
      <c r="U151" s="223"/>
      <c r="V151" s="223"/>
      <c r="W151" s="223"/>
      <c r="X151" s="224"/>
      <c r="Y151" s="10"/>
      <c r="Z151" s="10"/>
      <c r="AA151" s="10"/>
      <c r="AB151" s="10"/>
      <c r="AC151" s="10"/>
      <c r="AD151" s="10"/>
      <c r="AE151" s="10"/>
      <c r="AT151" s="225" t="s">
        <v>185</v>
      </c>
      <c r="AU151" s="225" t="s">
        <v>75</v>
      </c>
      <c r="AV151" s="10" t="s">
        <v>84</v>
      </c>
      <c r="AW151" s="10" t="s">
        <v>5</v>
      </c>
      <c r="AX151" s="10" t="s">
        <v>75</v>
      </c>
      <c r="AY151" s="225" t="s">
        <v>155</v>
      </c>
    </row>
    <row r="152" s="10" customFormat="1">
      <c r="A152" s="10"/>
      <c r="B152" s="214"/>
      <c r="C152" s="215"/>
      <c r="D152" s="216" t="s">
        <v>185</v>
      </c>
      <c r="E152" s="217" t="s">
        <v>20</v>
      </c>
      <c r="F152" s="218" t="s">
        <v>532</v>
      </c>
      <c r="G152" s="215"/>
      <c r="H152" s="219">
        <v>150</v>
      </c>
      <c r="I152" s="220"/>
      <c r="J152" s="220"/>
      <c r="K152" s="215"/>
      <c r="L152" s="215"/>
      <c r="M152" s="221"/>
      <c r="N152" s="222"/>
      <c r="O152" s="223"/>
      <c r="P152" s="223"/>
      <c r="Q152" s="223"/>
      <c r="R152" s="223"/>
      <c r="S152" s="223"/>
      <c r="T152" s="223"/>
      <c r="U152" s="223"/>
      <c r="V152" s="223"/>
      <c r="W152" s="223"/>
      <c r="X152" s="224"/>
      <c r="Y152" s="10"/>
      <c r="Z152" s="10"/>
      <c r="AA152" s="10"/>
      <c r="AB152" s="10"/>
      <c r="AC152" s="10"/>
      <c r="AD152" s="10"/>
      <c r="AE152" s="10"/>
      <c r="AT152" s="225" t="s">
        <v>185</v>
      </c>
      <c r="AU152" s="225" t="s">
        <v>75</v>
      </c>
      <c r="AV152" s="10" t="s">
        <v>84</v>
      </c>
      <c r="AW152" s="10" t="s">
        <v>5</v>
      </c>
      <c r="AX152" s="10" t="s">
        <v>75</v>
      </c>
      <c r="AY152" s="225" t="s">
        <v>155</v>
      </c>
    </row>
    <row r="153" s="10" customFormat="1">
      <c r="A153" s="10"/>
      <c r="B153" s="214"/>
      <c r="C153" s="215"/>
      <c r="D153" s="216" t="s">
        <v>185</v>
      </c>
      <c r="E153" s="217" t="s">
        <v>20</v>
      </c>
      <c r="F153" s="218" t="s">
        <v>533</v>
      </c>
      <c r="G153" s="215"/>
      <c r="H153" s="219">
        <v>550</v>
      </c>
      <c r="I153" s="220"/>
      <c r="J153" s="220"/>
      <c r="K153" s="215"/>
      <c r="L153" s="215"/>
      <c r="M153" s="221"/>
      <c r="N153" s="222"/>
      <c r="O153" s="223"/>
      <c r="P153" s="223"/>
      <c r="Q153" s="223"/>
      <c r="R153" s="223"/>
      <c r="S153" s="223"/>
      <c r="T153" s="223"/>
      <c r="U153" s="223"/>
      <c r="V153" s="223"/>
      <c r="W153" s="223"/>
      <c r="X153" s="224"/>
      <c r="Y153" s="10"/>
      <c r="Z153" s="10"/>
      <c r="AA153" s="10"/>
      <c r="AB153" s="10"/>
      <c r="AC153" s="10"/>
      <c r="AD153" s="10"/>
      <c r="AE153" s="10"/>
      <c r="AT153" s="225" t="s">
        <v>185</v>
      </c>
      <c r="AU153" s="225" t="s">
        <v>75</v>
      </c>
      <c r="AV153" s="10" t="s">
        <v>84</v>
      </c>
      <c r="AW153" s="10" t="s">
        <v>5</v>
      </c>
      <c r="AX153" s="10" t="s">
        <v>75</v>
      </c>
      <c r="AY153" s="225" t="s">
        <v>155</v>
      </c>
    </row>
    <row r="154" s="10" customFormat="1">
      <c r="A154" s="10"/>
      <c r="B154" s="214"/>
      <c r="C154" s="215"/>
      <c r="D154" s="216" t="s">
        <v>185</v>
      </c>
      <c r="E154" s="217" t="s">
        <v>20</v>
      </c>
      <c r="F154" s="218" t="s">
        <v>534</v>
      </c>
      <c r="G154" s="215"/>
      <c r="H154" s="219">
        <v>150</v>
      </c>
      <c r="I154" s="220"/>
      <c r="J154" s="220"/>
      <c r="K154" s="215"/>
      <c r="L154" s="215"/>
      <c r="M154" s="221"/>
      <c r="N154" s="222"/>
      <c r="O154" s="223"/>
      <c r="P154" s="223"/>
      <c r="Q154" s="223"/>
      <c r="R154" s="223"/>
      <c r="S154" s="223"/>
      <c r="T154" s="223"/>
      <c r="U154" s="223"/>
      <c r="V154" s="223"/>
      <c r="W154" s="223"/>
      <c r="X154" s="224"/>
      <c r="Y154" s="10"/>
      <c r="Z154" s="10"/>
      <c r="AA154" s="10"/>
      <c r="AB154" s="10"/>
      <c r="AC154" s="10"/>
      <c r="AD154" s="10"/>
      <c r="AE154" s="10"/>
      <c r="AT154" s="225" t="s">
        <v>185</v>
      </c>
      <c r="AU154" s="225" t="s">
        <v>75</v>
      </c>
      <c r="AV154" s="10" t="s">
        <v>84</v>
      </c>
      <c r="AW154" s="10" t="s">
        <v>5</v>
      </c>
      <c r="AX154" s="10" t="s">
        <v>75</v>
      </c>
      <c r="AY154" s="225" t="s">
        <v>155</v>
      </c>
    </row>
    <row r="155" s="10" customFormat="1">
      <c r="A155" s="10"/>
      <c r="B155" s="214"/>
      <c r="C155" s="215"/>
      <c r="D155" s="216" t="s">
        <v>185</v>
      </c>
      <c r="E155" s="217" t="s">
        <v>20</v>
      </c>
      <c r="F155" s="218" t="s">
        <v>535</v>
      </c>
      <c r="G155" s="215"/>
      <c r="H155" s="219">
        <v>250</v>
      </c>
      <c r="I155" s="220"/>
      <c r="J155" s="220"/>
      <c r="K155" s="215"/>
      <c r="L155" s="215"/>
      <c r="M155" s="221"/>
      <c r="N155" s="222"/>
      <c r="O155" s="223"/>
      <c r="P155" s="223"/>
      <c r="Q155" s="223"/>
      <c r="R155" s="223"/>
      <c r="S155" s="223"/>
      <c r="T155" s="223"/>
      <c r="U155" s="223"/>
      <c r="V155" s="223"/>
      <c r="W155" s="223"/>
      <c r="X155" s="224"/>
      <c r="Y155" s="10"/>
      <c r="Z155" s="10"/>
      <c r="AA155" s="10"/>
      <c r="AB155" s="10"/>
      <c r="AC155" s="10"/>
      <c r="AD155" s="10"/>
      <c r="AE155" s="10"/>
      <c r="AT155" s="225" t="s">
        <v>185</v>
      </c>
      <c r="AU155" s="225" t="s">
        <v>75</v>
      </c>
      <c r="AV155" s="10" t="s">
        <v>84</v>
      </c>
      <c r="AW155" s="10" t="s">
        <v>5</v>
      </c>
      <c r="AX155" s="10" t="s">
        <v>75</v>
      </c>
      <c r="AY155" s="225" t="s">
        <v>155</v>
      </c>
    </row>
    <row r="156" s="11" customFormat="1">
      <c r="A156" s="11"/>
      <c r="B156" s="226"/>
      <c r="C156" s="227"/>
      <c r="D156" s="216" t="s">
        <v>185</v>
      </c>
      <c r="E156" s="228" t="s">
        <v>20</v>
      </c>
      <c r="F156" s="229" t="s">
        <v>193</v>
      </c>
      <c r="G156" s="227"/>
      <c r="H156" s="230">
        <v>1550</v>
      </c>
      <c r="I156" s="231"/>
      <c r="J156" s="231"/>
      <c r="K156" s="227"/>
      <c r="L156" s="227"/>
      <c r="M156" s="232"/>
      <c r="N156" s="233"/>
      <c r="O156" s="234"/>
      <c r="P156" s="234"/>
      <c r="Q156" s="234"/>
      <c r="R156" s="234"/>
      <c r="S156" s="234"/>
      <c r="T156" s="234"/>
      <c r="U156" s="234"/>
      <c r="V156" s="234"/>
      <c r="W156" s="234"/>
      <c r="X156" s="235"/>
      <c r="Y156" s="11"/>
      <c r="Z156" s="11"/>
      <c r="AA156" s="11"/>
      <c r="AB156" s="11"/>
      <c r="AC156" s="11"/>
      <c r="AD156" s="11"/>
      <c r="AE156" s="11"/>
      <c r="AT156" s="236" t="s">
        <v>185</v>
      </c>
      <c r="AU156" s="236" t="s">
        <v>75</v>
      </c>
      <c r="AV156" s="11" t="s">
        <v>154</v>
      </c>
      <c r="AW156" s="11" t="s">
        <v>5</v>
      </c>
      <c r="AX156" s="11" t="s">
        <v>82</v>
      </c>
      <c r="AY156" s="236" t="s">
        <v>155</v>
      </c>
    </row>
    <row r="157" s="2" customFormat="1" ht="33" customHeight="1">
      <c r="A157" s="35"/>
      <c r="B157" s="36"/>
      <c r="C157" s="185" t="s">
        <v>266</v>
      </c>
      <c r="D157" s="185" t="s">
        <v>149</v>
      </c>
      <c r="E157" s="186" t="s">
        <v>536</v>
      </c>
      <c r="F157" s="187" t="s">
        <v>537</v>
      </c>
      <c r="G157" s="188" t="s">
        <v>224</v>
      </c>
      <c r="H157" s="189">
        <v>25</v>
      </c>
      <c r="I157" s="190"/>
      <c r="J157" s="190"/>
      <c r="K157" s="191">
        <f>ROUND(P157*H157,2)</f>
        <v>0</v>
      </c>
      <c r="L157" s="187" t="s">
        <v>161</v>
      </c>
      <c r="M157" s="41"/>
      <c r="N157" s="192" t="s">
        <v>20</v>
      </c>
      <c r="O157" s="193" t="s">
        <v>44</v>
      </c>
      <c r="P157" s="194">
        <f>I157+J157</f>
        <v>0</v>
      </c>
      <c r="Q157" s="194">
        <f>ROUND(I157*H157,2)</f>
        <v>0</v>
      </c>
      <c r="R157" s="194">
        <f>ROUND(J157*H157,2)</f>
        <v>0</v>
      </c>
      <c r="S157" s="81"/>
      <c r="T157" s="195">
        <f>S157*H157</f>
        <v>0</v>
      </c>
      <c r="U157" s="195">
        <v>0</v>
      </c>
      <c r="V157" s="195">
        <f>U157*H157</f>
        <v>0</v>
      </c>
      <c r="W157" s="195">
        <v>0</v>
      </c>
      <c r="X157" s="196">
        <f>W157*H157</f>
        <v>0</v>
      </c>
      <c r="Y157" s="35"/>
      <c r="Z157" s="35"/>
      <c r="AA157" s="35"/>
      <c r="AB157" s="35"/>
      <c r="AC157" s="35"/>
      <c r="AD157" s="35"/>
      <c r="AE157" s="35"/>
      <c r="AR157" s="197" t="s">
        <v>154</v>
      </c>
      <c r="AT157" s="197" t="s">
        <v>149</v>
      </c>
      <c r="AU157" s="197" t="s">
        <v>75</v>
      </c>
      <c r="AY157" s="14" t="s">
        <v>155</v>
      </c>
      <c r="BE157" s="198">
        <f>IF(O157="základní",K157,0)</f>
        <v>0</v>
      </c>
      <c r="BF157" s="198">
        <f>IF(O157="snížená",K157,0)</f>
        <v>0</v>
      </c>
      <c r="BG157" s="198">
        <f>IF(O157="zákl. přenesená",K157,0)</f>
        <v>0</v>
      </c>
      <c r="BH157" s="198">
        <f>IF(O157="sníž. přenesená",K157,0)</f>
        <v>0</v>
      </c>
      <c r="BI157" s="198">
        <f>IF(O157="nulová",K157,0)</f>
        <v>0</v>
      </c>
      <c r="BJ157" s="14" t="s">
        <v>82</v>
      </c>
      <c r="BK157" s="198">
        <f>ROUND(P157*H157,2)</f>
        <v>0</v>
      </c>
      <c r="BL157" s="14" t="s">
        <v>154</v>
      </c>
      <c r="BM157" s="197" t="s">
        <v>538</v>
      </c>
    </row>
    <row r="158" s="2" customFormat="1">
      <c r="A158" s="35"/>
      <c r="B158" s="36"/>
      <c r="C158" s="37"/>
      <c r="D158" s="199" t="s">
        <v>157</v>
      </c>
      <c r="E158" s="37"/>
      <c r="F158" s="200" t="s">
        <v>539</v>
      </c>
      <c r="G158" s="37"/>
      <c r="H158" s="37"/>
      <c r="I158" s="201"/>
      <c r="J158" s="201"/>
      <c r="K158" s="37"/>
      <c r="L158" s="37"/>
      <c r="M158" s="41"/>
      <c r="N158" s="202"/>
      <c r="O158" s="203"/>
      <c r="P158" s="81"/>
      <c r="Q158" s="81"/>
      <c r="R158" s="81"/>
      <c r="S158" s="81"/>
      <c r="T158" s="81"/>
      <c r="U158" s="81"/>
      <c r="V158" s="81"/>
      <c r="W158" s="81"/>
      <c r="X158" s="82"/>
      <c r="Y158" s="35"/>
      <c r="Z158" s="35"/>
      <c r="AA158" s="35"/>
      <c r="AB158" s="35"/>
      <c r="AC158" s="35"/>
      <c r="AD158" s="35"/>
      <c r="AE158" s="35"/>
      <c r="AT158" s="14" t="s">
        <v>157</v>
      </c>
      <c r="AU158" s="14" t="s">
        <v>75</v>
      </c>
    </row>
    <row r="159" s="10" customFormat="1">
      <c r="A159" s="10"/>
      <c r="B159" s="214"/>
      <c r="C159" s="215"/>
      <c r="D159" s="216" t="s">
        <v>185</v>
      </c>
      <c r="E159" s="217" t="s">
        <v>20</v>
      </c>
      <c r="F159" s="218" t="s">
        <v>540</v>
      </c>
      <c r="G159" s="215"/>
      <c r="H159" s="219">
        <v>25</v>
      </c>
      <c r="I159" s="220"/>
      <c r="J159" s="220"/>
      <c r="K159" s="215"/>
      <c r="L159" s="215"/>
      <c r="M159" s="221"/>
      <c r="N159" s="222"/>
      <c r="O159" s="223"/>
      <c r="P159" s="223"/>
      <c r="Q159" s="223"/>
      <c r="R159" s="223"/>
      <c r="S159" s="223"/>
      <c r="T159" s="223"/>
      <c r="U159" s="223"/>
      <c r="V159" s="223"/>
      <c r="W159" s="223"/>
      <c r="X159" s="224"/>
      <c r="Y159" s="10"/>
      <c r="Z159" s="10"/>
      <c r="AA159" s="10"/>
      <c r="AB159" s="10"/>
      <c r="AC159" s="10"/>
      <c r="AD159" s="10"/>
      <c r="AE159" s="10"/>
      <c r="AT159" s="225" t="s">
        <v>185</v>
      </c>
      <c r="AU159" s="225" t="s">
        <v>75</v>
      </c>
      <c r="AV159" s="10" t="s">
        <v>84</v>
      </c>
      <c r="AW159" s="10" t="s">
        <v>5</v>
      </c>
      <c r="AX159" s="10" t="s">
        <v>82</v>
      </c>
      <c r="AY159" s="225" t="s">
        <v>155</v>
      </c>
    </row>
    <row r="160" s="2" customFormat="1" ht="44.25" customHeight="1">
      <c r="A160" s="35"/>
      <c r="B160" s="36"/>
      <c r="C160" s="185" t="s">
        <v>270</v>
      </c>
      <c r="D160" s="185" t="s">
        <v>149</v>
      </c>
      <c r="E160" s="186" t="s">
        <v>541</v>
      </c>
      <c r="F160" s="187" t="s">
        <v>542</v>
      </c>
      <c r="G160" s="188" t="s">
        <v>224</v>
      </c>
      <c r="H160" s="189">
        <v>25</v>
      </c>
      <c r="I160" s="190"/>
      <c r="J160" s="190"/>
      <c r="K160" s="191">
        <f>ROUND(P160*H160,2)</f>
        <v>0</v>
      </c>
      <c r="L160" s="187" t="s">
        <v>161</v>
      </c>
      <c r="M160" s="41"/>
      <c r="N160" s="192" t="s">
        <v>20</v>
      </c>
      <c r="O160" s="193" t="s">
        <v>44</v>
      </c>
      <c r="P160" s="194">
        <f>I160+J160</f>
        <v>0</v>
      </c>
      <c r="Q160" s="194">
        <f>ROUND(I160*H160,2)</f>
        <v>0</v>
      </c>
      <c r="R160" s="194">
        <f>ROUND(J160*H160,2)</f>
        <v>0</v>
      </c>
      <c r="S160" s="81"/>
      <c r="T160" s="195">
        <f>S160*H160</f>
        <v>0</v>
      </c>
      <c r="U160" s="195">
        <v>0</v>
      </c>
      <c r="V160" s="195">
        <f>U160*H160</f>
        <v>0</v>
      </c>
      <c r="W160" s="195">
        <v>0</v>
      </c>
      <c r="X160" s="196">
        <f>W160*H160</f>
        <v>0</v>
      </c>
      <c r="Y160" s="35"/>
      <c r="Z160" s="35"/>
      <c r="AA160" s="35"/>
      <c r="AB160" s="35"/>
      <c r="AC160" s="35"/>
      <c r="AD160" s="35"/>
      <c r="AE160" s="35"/>
      <c r="AR160" s="197" t="s">
        <v>154</v>
      </c>
      <c r="AT160" s="197" t="s">
        <v>149</v>
      </c>
      <c r="AU160" s="197" t="s">
        <v>75</v>
      </c>
      <c r="AY160" s="14" t="s">
        <v>155</v>
      </c>
      <c r="BE160" s="198">
        <f>IF(O160="základní",K160,0)</f>
        <v>0</v>
      </c>
      <c r="BF160" s="198">
        <f>IF(O160="snížená",K160,0)</f>
        <v>0</v>
      </c>
      <c r="BG160" s="198">
        <f>IF(O160="zákl. přenesená",K160,0)</f>
        <v>0</v>
      </c>
      <c r="BH160" s="198">
        <f>IF(O160="sníž. přenesená",K160,0)</f>
        <v>0</v>
      </c>
      <c r="BI160" s="198">
        <f>IF(O160="nulová",K160,0)</f>
        <v>0</v>
      </c>
      <c r="BJ160" s="14" t="s">
        <v>82</v>
      </c>
      <c r="BK160" s="198">
        <f>ROUND(P160*H160,2)</f>
        <v>0</v>
      </c>
      <c r="BL160" s="14" t="s">
        <v>154</v>
      </c>
      <c r="BM160" s="197" t="s">
        <v>543</v>
      </c>
    </row>
    <row r="161" s="2" customFormat="1">
      <c r="A161" s="35"/>
      <c r="B161" s="36"/>
      <c r="C161" s="37"/>
      <c r="D161" s="199" t="s">
        <v>157</v>
      </c>
      <c r="E161" s="37"/>
      <c r="F161" s="200" t="s">
        <v>544</v>
      </c>
      <c r="G161" s="37"/>
      <c r="H161" s="37"/>
      <c r="I161" s="201"/>
      <c r="J161" s="201"/>
      <c r="K161" s="37"/>
      <c r="L161" s="37"/>
      <c r="M161" s="41"/>
      <c r="N161" s="202"/>
      <c r="O161" s="203"/>
      <c r="P161" s="81"/>
      <c r="Q161" s="81"/>
      <c r="R161" s="81"/>
      <c r="S161" s="81"/>
      <c r="T161" s="81"/>
      <c r="U161" s="81"/>
      <c r="V161" s="81"/>
      <c r="W161" s="81"/>
      <c r="X161" s="82"/>
      <c r="Y161" s="35"/>
      <c r="Z161" s="35"/>
      <c r="AA161" s="35"/>
      <c r="AB161" s="35"/>
      <c r="AC161" s="35"/>
      <c r="AD161" s="35"/>
      <c r="AE161" s="35"/>
      <c r="AT161" s="14" t="s">
        <v>157</v>
      </c>
      <c r="AU161" s="14" t="s">
        <v>75</v>
      </c>
    </row>
    <row r="162" s="2" customFormat="1" ht="24.15" customHeight="1">
      <c r="A162" s="35"/>
      <c r="B162" s="36"/>
      <c r="C162" s="185" t="s">
        <v>274</v>
      </c>
      <c r="D162" s="185" t="s">
        <v>149</v>
      </c>
      <c r="E162" s="186" t="s">
        <v>545</v>
      </c>
      <c r="F162" s="187" t="s">
        <v>546</v>
      </c>
      <c r="G162" s="188" t="s">
        <v>152</v>
      </c>
      <c r="H162" s="189">
        <v>1550</v>
      </c>
      <c r="I162" s="190"/>
      <c r="J162" s="190"/>
      <c r="K162" s="191">
        <f>ROUND(P162*H162,2)</f>
        <v>0</v>
      </c>
      <c r="L162" s="187" t="s">
        <v>161</v>
      </c>
      <c r="M162" s="41"/>
      <c r="N162" s="192" t="s">
        <v>20</v>
      </c>
      <c r="O162" s="193" t="s">
        <v>44</v>
      </c>
      <c r="P162" s="194">
        <f>I162+J162</f>
        <v>0</v>
      </c>
      <c r="Q162" s="194">
        <f>ROUND(I162*H162,2)</f>
        <v>0</v>
      </c>
      <c r="R162" s="194">
        <f>ROUND(J162*H162,2)</f>
        <v>0</v>
      </c>
      <c r="S162" s="81"/>
      <c r="T162" s="195">
        <f>S162*H162</f>
        <v>0</v>
      </c>
      <c r="U162" s="195">
        <v>3.0000000000000001E-05</v>
      </c>
      <c r="V162" s="195">
        <f>U162*H162</f>
        <v>0.0465</v>
      </c>
      <c r="W162" s="195">
        <v>0</v>
      </c>
      <c r="X162" s="196">
        <f>W162*H162</f>
        <v>0</v>
      </c>
      <c r="Y162" s="35"/>
      <c r="Z162" s="35"/>
      <c r="AA162" s="35"/>
      <c r="AB162" s="35"/>
      <c r="AC162" s="35"/>
      <c r="AD162" s="35"/>
      <c r="AE162" s="35"/>
      <c r="AR162" s="197" t="s">
        <v>154</v>
      </c>
      <c r="AT162" s="197" t="s">
        <v>149</v>
      </c>
      <c r="AU162" s="197" t="s">
        <v>75</v>
      </c>
      <c r="AY162" s="14" t="s">
        <v>155</v>
      </c>
      <c r="BE162" s="198">
        <f>IF(O162="základní",K162,0)</f>
        <v>0</v>
      </c>
      <c r="BF162" s="198">
        <f>IF(O162="snížená",K162,0)</f>
        <v>0</v>
      </c>
      <c r="BG162" s="198">
        <f>IF(O162="zákl. přenesená",K162,0)</f>
        <v>0</v>
      </c>
      <c r="BH162" s="198">
        <f>IF(O162="sníž. přenesená",K162,0)</f>
        <v>0</v>
      </c>
      <c r="BI162" s="198">
        <f>IF(O162="nulová",K162,0)</f>
        <v>0</v>
      </c>
      <c r="BJ162" s="14" t="s">
        <v>82</v>
      </c>
      <c r="BK162" s="198">
        <f>ROUND(P162*H162,2)</f>
        <v>0</v>
      </c>
      <c r="BL162" s="14" t="s">
        <v>154</v>
      </c>
      <c r="BM162" s="197" t="s">
        <v>547</v>
      </c>
    </row>
    <row r="163" s="2" customFormat="1">
      <c r="A163" s="35"/>
      <c r="B163" s="36"/>
      <c r="C163" s="37"/>
      <c r="D163" s="199" t="s">
        <v>157</v>
      </c>
      <c r="E163" s="37"/>
      <c r="F163" s="200" t="s">
        <v>548</v>
      </c>
      <c r="G163" s="37"/>
      <c r="H163" s="37"/>
      <c r="I163" s="201"/>
      <c r="J163" s="201"/>
      <c r="K163" s="37"/>
      <c r="L163" s="37"/>
      <c r="M163" s="41"/>
      <c r="N163" s="202"/>
      <c r="O163" s="203"/>
      <c r="P163" s="81"/>
      <c r="Q163" s="81"/>
      <c r="R163" s="81"/>
      <c r="S163" s="81"/>
      <c r="T163" s="81"/>
      <c r="U163" s="81"/>
      <c r="V163" s="81"/>
      <c r="W163" s="81"/>
      <c r="X163" s="82"/>
      <c r="Y163" s="35"/>
      <c r="Z163" s="35"/>
      <c r="AA163" s="35"/>
      <c r="AB163" s="35"/>
      <c r="AC163" s="35"/>
      <c r="AD163" s="35"/>
      <c r="AE163" s="35"/>
      <c r="AT163" s="14" t="s">
        <v>157</v>
      </c>
      <c r="AU163" s="14" t="s">
        <v>75</v>
      </c>
    </row>
    <row r="164" s="10" customFormat="1">
      <c r="A164" s="10"/>
      <c r="B164" s="214"/>
      <c r="C164" s="215"/>
      <c r="D164" s="216" t="s">
        <v>185</v>
      </c>
      <c r="E164" s="217" t="s">
        <v>20</v>
      </c>
      <c r="F164" s="218" t="s">
        <v>549</v>
      </c>
      <c r="G164" s="215"/>
      <c r="H164" s="219">
        <v>1550</v>
      </c>
      <c r="I164" s="220"/>
      <c r="J164" s="220"/>
      <c r="K164" s="215"/>
      <c r="L164" s="215"/>
      <c r="M164" s="221"/>
      <c r="N164" s="222"/>
      <c r="O164" s="223"/>
      <c r="P164" s="223"/>
      <c r="Q164" s="223"/>
      <c r="R164" s="223"/>
      <c r="S164" s="223"/>
      <c r="T164" s="223"/>
      <c r="U164" s="223"/>
      <c r="V164" s="223"/>
      <c r="W164" s="223"/>
      <c r="X164" s="224"/>
      <c r="Y164" s="10"/>
      <c r="Z164" s="10"/>
      <c r="AA164" s="10"/>
      <c r="AB164" s="10"/>
      <c r="AC164" s="10"/>
      <c r="AD164" s="10"/>
      <c r="AE164" s="10"/>
      <c r="AT164" s="225" t="s">
        <v>185</v>
      </c>
      <c r="AU164" s="225" t="s">
        <v>75</v>
      </c>
      <c r="AV164" s="10" t="s">
        <v>84</v>
      </c>
      <c r="AW164" s="10" t="s">
        <v>5</v>
      </c>
      <c r="AX164" s="10" t="s">
        <v>82</v>
      </c>
      <c r="AY164" s="225" t="s">
        <v>155</v>
      </c>
    </row>
    <row r="165" s="2" customFormat="1" ht="24.15" customHeight="1">
      <c r="A165" s="35"/>
      <c r="B165" s="36"/>
      <c r="C165" s="185" t="s">
        <v>278</v>
      </c>
      <c r="D165" s="185" t="s">
        <v>149</v>
      </c>
      <c r="E165" s="186" t="s">
        <v>550</v>
      </c>
      <c r="F165" s="187" t="s">
        <v>551</v>
      </c>
      <c r="G165" s="188" t="s">
        <v>224</v>
      </c>
      <c r="H165" s="189">
        <v>100</v>
      </c>
      <c r="I165" s="190"/>
      <c r="J165" s="190"/>
      <c r="K165" s="191">
        <f>ROUND(P165*H165,2)</f>
        <v>0</v>
      </c>
      <c r="L165" s="187" t="s">
        <v>161</v>
      </c>
      <c r="M165" s="41"/>
      <c r="N165" s="192" t="s">
        <v>20</v>
      </c>
      <c r="O165" s="193" t="s">
        <v>44</v>
      </c>
      <c r="P165" s="194">
        <f>I165+J165</f>
        <v>0</v>
      </c>
      <c r="Q165" s="194">
        <f>ROUND(I165*H165,2)</f>
        <v>0</v>
      </c>
      <c r="R165" s="194">
        <f>ROUND(J165*H165,2)</f>
        <v>0</v>
      </c>
      <c r="S165" s="81"/>
      <c r="T165" s="195">
        <f>S165*H165</f>
        <v>0</v>
      </c>
      <c r="U165" s="195">
        <v>0</v>
      </c>
      <c r="V165" s="195">
        <f>U165*H165</f>
        <v>0</v>
      </c>
      <c r="W165" s="195">
        <v>0</v>
      </c>
      <c r="X165" s="196">
        <f>W165*H165</f>
        <v>0</v>
      </c>
      <c r="Y165" s="35"/>
      <c r="Z165" s="35"/>
      <c r="AA165" s="35"/>
      <c r="AB165" s="35"/>
      <c r="AC165" s="35"/>
      <c r="AD165" s="35"/>
      <c r="AE165" s="35"/>
      <c r="AR165" s="197" t="s">
        <v>154</v>
      </c>
      <c r="AT165" s="197" t="s">
        <v>149</v>
      </c>
      <c r="AU165" s="197" t="s">
        <v>75</v>
      </c>
      <c r="AY165" s="14" t="s">
        <v>155</v>
      </c>
      <c r="BE165" s="198">
        <f>IF(O165="základní",K165,0)</f>
        <v>0</v>
      </c>
      <c r="BF165" s="198">
        <f>IF(O165="snížená",K165,0)</f>
        <v>0</v>
      </c>
      <c r="BG165" s="198">
        <f>IF(O165="zákl. přenesená",K165,0)</f>
        <v>0</v>
      </c>
      <c r="BH165" s="198">
        <f>IF(O165="sníž. přenesená",K165,0)</f>
        <v>0</v>
      </c>
      <c r="BI165" s="198">
        <f>IF(O165="nulová",K165,0)</f>
        <v>0</v>
      </c>
      <c r="BJ165" s="14" t="s">
        <v>82</v>
      </c>
      <c r="BK165" s="198">
        <f>ROUND(P165*H165,2)</f>
        <v>0</v>
      </c>
      <c r="BL165" s="14" t="s">
        <v>154</v>
      </c>
      <c r="BM165" s="197" t="s">
        <v>552</v>
      </c>
    </row>
    <row r="166" s="2" customFormat="1">
      <c r="A166" s="35"/>
      <c r="B166" s="36"/>
      <c r="C166" s="37"/>
      <c r="D166" s="199" t="s">
        <v>157</v>
      </c>
      <c r="E166" s="37"/>
      <c r="F166" s="200" t="s">
        <v>553</v>
      </c>
      <c r="G166" s="37"/>
      <c r="H166" s="37"/>
      <c r="I166" s="201"/>
      <c r="J166" s="201"/>
      <c r="K166" s="37"/>
      <c r="L166" s="37"/>
      <c r="M166" s="41"/>
      <c r="N166" s="202"/>
      <c r="O166" s="203"/>
      <c r="P166" s="81"/>
      <c r="Q166" s="81"/>
      <c r="R166" s="81"/>
      <c r="S166" s="81"/>
      <c r="T166" s="81"/>
      <c r="U166" s="81"/>
      <c r="V166" s="81"/>
      <c r="W166" s="81"/>
      <c r="X166" s="82"/>
      <c r="Y166" s="35"/>
      <c r="Z166" s="35"/>
      <c r="AA166" s="35"/>
      <c r="AB166" s="35"/>
      <c r="AC166" s="35"/>
      <c r="AD166" s="35"/>
      <c r="AE166" s="35"/>
      <c r="AT166" s="14" t="s">
        <v>157</v>
      </c>
      <c r="AU166" s="14" t="s">
        <v>75</v>
      </c>
    </row>
    <row r="167" s="10" customFormat="1">
      <c r="A167" s="10"/>
      <c r="B167" s="214"/>
      <c r="C167" s="215"/>
      <c r="D167" s="216" t="s">
        <v>185</v>
      </c>
      <c r="E167" s="217" t="s">
        <v>20</v>
      </c>
      <c r="F167" s="218" t="s">
        <v>554</v>
      </c>
      <c r="G167" s="215"/>
      <c r="H167" s="219">
        <v>100</v>
      </c>
      <c r="I167" s="220"/>
      <c r="J167" s="220"/>
      <c r="K167" s="215"/>
      <c r="L167" s="215"/>
      <c r="M167" s="221"/>
      <c r="N167" s="222"/>
      <c r="O167" s="223"/>
      <c r="P167" s="223"/>
      <c r="Q167" s="223"/>
      <c r="R167" s="223"/>
      <c r="S167" s="223"/>
      <c r="T167" s="223"/>
      <c r="U167" s="223"/>
      <c r="V167" s="223"/>
      <c r="W167" s="223"/>
      <c r="X167" s="224"/>
      <c r="Y167" s="10"/>
      <c r="Z167" s="10"/>
      <c r="AA167" s="10"/>
      <c r="AB167" s="10"/>
      <c r="AC167" s="10"/>
      <c r="AD167" s="10"/>
      <c r="AE167" s="10"/>
      <c r="AT167" s="225" t="s">
        <v>185</v>
      </c>
      <c r="AU167" s="225" t="s">
        <v>75</v>
      </c>
      <c r="AV167" s="10" t="s">
        <v>84</v>
      </c>
      <c r="AW167" s="10" t="s">
        <v>5</v>
      </c>
      <c r="AX167" s="10" t="s">
        <v>82</v>
      </c>
      <c r="AY167" s="225" t="s">
        <v>155</v>
      </c>
    </row>
    <row r="168" s="2" customFormat="1" ht="37.8" customHeight="1">
      <c r="A168" s="35"/>
      <c r="B168" s="36"/>
      <c r="C168" s="185" t="s">
        <v>284</v>
      </c>
      <c r="D168" s="185" t="s">
        <v>149</v>
      </c>
      <c r="E168" s="186" t="s">
        <v>555</v>
      </c>
      <c r="F168" s="187" t="s">
        <v>556</v>
      </c>
      <c r="G168" s="188" t="s">
        <v>557</v>
      </c>
      <c r="H168" s="189">
        <v>3.7000000000000002</v>
      </c>
      <c r="I168" s="190"/>
      <c r="J168" s="190"/>
      <c r="K168" s="191">
        <f>ROUND(P168*H168,2)</f>
        <v>0</v>
      </c>
      <c r="L168" s="187" t="s">
        <v>161</v>
      </c>
      <c r="M168" s="41"/>
      <c r="N168" s="192" t="s">
        <v>20</v>
      </c>
      <c r="O168" s="193" t="s">
        <v>44</v>
      </c>
      <c r="P168" s="194">
        <f>I168+J168</f>
        <v>0</v>
      </c>
      <c r="Q168" s="194">
        <f>ROUND(I168*H168,2)</f>
        <v>0</v>
      </c>
      <c r="R168" s="194">
        <f>ROUND(J168*H168,2)</f>
        <v>0</v>
      </c>
      <c r="S168" s="81"/>
      <c r="T168" s="195">
        <f>S168*H168</f>
        <v>0</v>
      </c>
      <c r="U168" s="195">
        <v>0</v>
      </c>
      <c r="V168" s="195">
        <f>U168*H168</f>
        <v>0</v>
      </c>
      <c r="W168" s="195">
        <v>0</v>
      </c>
      <c r="X168" s="196">
        <f>W168*H168</f>
        <v>0</v>
      </c>
      <c r="Y168" s="35"/>
      <c r="Z168" s="35"/>
      <c r="AA168" s="35"/>
      <c r="AB168" s="35"/>
      <c r="AC168" s="35"/>
      <c r="AD168" s="35"/>
      <c r="AE168" s="35"/>
      <c r="AR168" s="197" t="s">
        <v>154</v>
      </c>
      <c r="AT168" s="197" t="s">
        <v>149</v>
      </c>
      <c r="AU168" s="197" t="s">
        <v>75</v>
      </c>
      <c r="AY168" s="14" t="s">
        <v>155</v>
      </c>
      <c r="BE168" s="198">
        <f>IF(O168="základní",K168,0)</f>
        <v>0</v>
      </c>
      <c r="BF168" s="198">
        <f>IF(O168="snížená",K168,0)</f>
        <v>0</v>
      </c>
      <c r="BG168" s="198">
        <f>IF(O168="zákl. přenesená",K168,0)</f>
        <v>0</v>
      </c>
      <c r="BH168" s="198">
        <f>IF(O168="sníž. přenesená",K168,0)</f>
        <v>0</v>
      </c>
      <c r="BI168" s="198">
        <f>IF(O168="nulová",K168,0)</f>
        <v>0</v>
      </c>
      <c r="BJ168" s="14" t="s">
        <v>82</v>
      </c>
      <c r="BK168" s="198">
        <f>ROUND(P168*H168,2)</f>
        <v>0</v>
      </c>
      <c r="BL168" s="14" t="s">
        <v>154</v>
      </c>
      <c r="BM168" s="197" t="s">
        <v>558</v>
      </c>
    </row>
    <row r="169" s="2" customFormat="1">
      <c r="A169" s="35"/>
      <c r="B169" s="36"/>
      <c r="C169" s="37"/>
      <c r="D169" s="199" t="s">
        <v>157</v>
      </c>
      <c r="E169" s="37"/>
      <c r="F169" s="200" t="s">
        <v>559</v>
      </c>
      <c r="G169" s="37"/>
      <c r="H169" s="37"/>
      <c r="I169" s="201"/>
      <c r="J169" s="201"/>
      <c r="K169" s="37"/>
      <c r="L169" s="37"/>
      <c r="M169" s="41"/>
      <c r="N169" s="202"/>
      <c r="O169" s="203"/>
      <c r="P169" s="81"/>
      <c r="Q169" s="81"/>
      <c r="R169" s="81"/>
      <c r="S169" s="81"/>
      <c r="T169" s="81"/>
      <c r="U169" s="81"/>
      <c r="V169" s="81"/>
      <c r="W169" s="81"/>
      <c r="X169" s="82"/>
      <c r="Y169" s="35"/>
      <c r="Z169" s="35"/>
      <c r="AA169" s="35"/>
      <c r="AB169" s="35"/>
      <c r="AC169" s="35"/>
      <c r="AD169" s="35"/>
      <c r="AE169" s="35"/>
      <c r="AT169" s="14" t="s">
        <v>157</v>
      </c>
      <c r="AU169" s="14" t="s">
        <v>75</v>
      </c>
    </row>
    <row r="170" s="10" customFormat="1">
      <c r="A170" s="10"/>
      <c r="B170" s="214"/>
      <c r="C170" s="215"/>
      <c r="D170" s="216" t="s">
        <v>185</v>
      </c>
      <c r="E170" s="217" t="s">
        <v>20</v>
      </c>
      <c r="F170" s="218" t="s">
        <v>560</v>
      </c>
      <c r="G170" s="215"/>
      <c r="H170" s="219">
        <v>3.7000000000000002</v>
      </c>
      <c r="I170" s="220"/>
      <c r="J170" s="220"/>
      <c r="K170" s="215"/>
      <c r="L170" s="215"/>
      <c r="M170" s="221"/>
      <c r="N170" s="222"/>
      <c r="O170" s="223"/>
      <c r="P170" s="223"/>
      <c r="Q170" s="223"/>
      <c r="R170" s="223"/>
      <c r="S170" s="223"/>
      <c r="T170" s="223"/>
      <c r="U170" s="223"/>
      <c r="V170" s="223"/>
      <c r="W170" s="223"/>
      <c r="X170" s="224"/>
      <c r="Y170" s="10"/>
      <c r="Z170" s="10"/>
      <c r="AA170" s="10"/>
      <c r="AB170" s="10"/>
      <c r="AC170" s="10"/>
      <c r="AD170" s="10"/>
      <c r="AE170" s="10"/>
      <c r="AT170" s="225" t="s">
        <v>185</v>
      </c>
      <c r="AU170" s="225" t="s">
        <v>75</v>
      </c>
      <c r="AV170" s="10" t="s">
        <v>84</v>
      </c>
      <c r="AW170" s="10" t="s">
        <v>5</v>
      </c>
      <c r="AX170" s="10" t="s">
        <v>75</v>
      </c>
      <c r="AY170" s="225" t="s">
        <v>155</v>
      </c>
    </row>
    <row r="171" s="11" customFormat="1">
      <c r="A171" s="11"/>
      <c r="B171" s="226"/>
      <c r="C171" s="227"/>
      <c r="D171" s="216" t="s">
        <v>185</v>
      </c>
      <c r="E171" s="228" t="s">
        <v>20</v>
      </c>
      <c r="F171" s="229" t="s">
        <v>193</v>
      </c>
      <c r="G171" s="227"/>
      <c r="H171" s="230">
        <v>3.7000000000000002</v>
      </c>
      <c r="I171" s="231"/>
      <c r="J171" s="231"/>
      <c r="K171" s="227"/>
      <c r="L171" s="227"/>
      <c r="M171" s="232"/>
      <c r="N171" s="233"/>
      <c r="O171" s="234"/>
      <c r="P171" s="234"/>
      <c r="Q171" s="234"/>
      <c r="R171" s="234"/>
      <c r="S171" s="234"/>
      <c r="T171" s="234"/>
      <c r="U171" s="234"/>
      <c r="V171" s="234"/>
      <c r="W171" s="234"/>
      <c r="X171" s="235"/>
      <c r="Y171" s="11"/>
      <c r="Z171" s="11"/>
      <c r="AA171" s="11"/>
      <c r="AB171" s="11"/>
      <c r="AC171" s="11"/>
      <c r="AD171" s="11"/>
      <c r="AE171" s="11"/>
      <c r="AT171" s="236" t="s">
        <v>185</v>
      </c>
      <c r="AU171" s="236" t="s">
        <v>75</v>
      </c>
      <c r="AV171" s="11" t="s">
        <v>154</v>
      </c>
      <c r="AW171" s="11" t="s">
        <v>5</v>
      </c>
      <c r="AX171" s="11" t="s">
        <v>82</v>
      </c>
      <c r="AY171" s="236" t="s">
        <v>155</v>
      </c>
    </row>
    <row r="172" s="2" customFormat="1" ht="37.8" customHeight="1">
      <c r="A172" s="35"/>
      <c r="B172" s="36"/>
      <c r="C172" s="185" t="s">
        <v>289</v>
      </c>
      <c r="D172" s="185" t="s">
        <v>149</v>
      </c>
      <c r="E172" s="186" t="s">
        <v>561</v>
      </c>
      <c r="F172" s="187" t="s">
        <v>562</v>
      </c>
      <c r="G172" s="188" t="s">
        <v>152</v>
      </c>
      <c r="H172" s="189">
        <v>2250</v>
      </c>
      <c r="I172" s="190"/>
      <c r="J172" s="190"/>
      <c r="K172" s="191">
        <f>ROUND(P172*H172,2)</f>
        <v>0</v>
      </c>
      <c r="L172" s="187" t="s">
        <v>161</v>
      </c>
      <c r="M172" s="41"/>
      <c r="N172" s="192" t="s">
        <v>20</v>
      </c>
      <c r="O172" s="193" t="s">
        <v>44</v>
      </c>
      <c r="P172" s="194">
        <f>I172+J172</f>
        <v>0</v>
      </c>
      <c r="Q172" s="194">
        <f>ROUND(I172*H172,2)</f>
        <v>0</v>
      </c>
      <c r="R172" s="194">
        <f>ROUND(J172*H172,2)</f>
        <v>0</v>
      </c>
      <c r="S172" s="81"/>
      <c r="T172" s="195">
        <f>S172*H172</f>
        <v>0</v>
      </c>
      <c r="U172" s="195">
        <v>0</v>
      </c>
      <c r="V172" s="195">
        <f>U172*H172</f>
        <v>0</v>
      </c>
      <c r="W172" s="195">
        <v>0</v>
      </c>
      <c r="X172" s="196">
        <f>W172*H172</f>
        <v>0</v>
      </c>
      <c r="Y172" s="35"/>
      <c r="Z172" s="35"/>
      <c r="AA172" s="35"/>
      <c r="AB172" s="35"/>
      <c r="AC172" s="35"/>
      <c r="AD172" s="35"/>
      <c r="AE172" s="35"/>
      <c r="AR172" s="197" t="s">
        <v>154</v>
      </c>
      <c r="AT172" s="197" t="s">
        <v>149</v>
      </c>
      <c r="AU172" s="197" t="s">
        <v>75</v>
      </c>
      <c r="AY172" s="14" t="s">
        <v>155</v>
      </c>
      <c r="BE172" s="198">
        <f>IF(O172="základní",K172,0)</f>
        <v>0</v>
      </c>
      <c r="BF172" s="198">
        <f>IF(O172="snížená",K172,0)</f>
        <v>0</v>
      </c>
      <c r="BG172" s="198">
        <f>IF(O172="zákl. přenesená",K172,0)</f>
        <v>0</v>
      </c>
      <c r="BH172" s="198">
        <f>IF(O172="sníž. přenesená",K172,0)</f>
        <v>0</v>
      </c>
      <c r="BI172" s="198">
        <f>IF(O172="nulová",K172,0)</f>
        <v>0</v>
      </c>
      <c r="BJ172" s="14" t="s">
        <v>82</v>
      </c>
      <c r="BK172" s="198">
        <f>ROUND(P172*H172,2)</f>
        <v>0</v>
      </c>
      <c r="BL172" s="14" t="s">
        <v>154</v>
      </c>
      <c r="BM172" s="197" t="s">
        <v>563</v>
      </c>
    </row>
    <row r="173" s="2" customFormat="1">
      <c r="A173" s="35"/>
      <c r="B173" s="36"/>
      <c r="C173" s="37"/>
      <c r="D173" s="199" t="s">
        <v>157</v>
      </c>
      <c r="E173" s="37"/>
      <c r="F173" s="200" t="s">
        <v>564</v>
      </c>
      <c r="G173" s="37"/>
      <c r="H173" s="37"/>
      <c r="I173" s="201"/>
      <c r="J173" s="201"/>
      <c r="K173" s="37"/>
      <c r="L173" s="37"/>
      <c r="M173" s="41"/>
      <c r="N173" s="202"/>
      <c r="O173" s="203"/>
      <c r="P173" s="81"/>
      <c r="Q173" s="81"/>
      <c r="R173" s="81"/>
      <c r="S173" s="81"/>
      <c r="T173" s="81"/>
      <c r="U173" s="81"/>
      <c r="V173" s="81"/>
      <c r="W173" s="81"/>
      <c r="X173" s="82"/>
      <c r="Y173" s="35"/>
      <c r="Z173" s="35"/>
      <c r="AA173" s="35"/>
      <c r="AB173" s="35"/>
      <c r="AC173" s="35"/>
      <c r="AD173" s="35"/>
      <c r="AE173" s="35"/>
      <c r="AT173" s="14" t="s">
        <v>157</v>
      </c>
      <c r="AU173" s="14" t="s">
        <v>75</v>
      </c>
    </row>
    <row r="174" s="12" customFormat="1">
      <c r="A174" s="12"/>
      <c r="B174" s="250"/>
      <c r="C174" s="251"/>
      <c r="D174" s="216" t="s">
        <v>185</v>
      </c>
      <c r="E174" s="252" t="s">
        <v>20</v>
      </c>
      <c r="F174" s="253" t="s">
        <v>565</v>
      </c>
      <c r="G174" s="251"/>
      <c r="H174" s="252" t="s">
        <v>20</v>
      </c>
      <c r="I174" s="254"/>
      <c r="J174" s="254"/>
      <c r="K174" s="251"/>
      <c r="L174" s="251"/>
      <c r="M174" s="255"/>
      <c r="N174" s="256"/>
      <c r="O174" s="257"/>
      <c r="P174" s="257"/>
      <c r="Q174" s="257"/>
      <c r="R174" s="257"/>
      <c r="S174" s="257"/>
      <c r="T174" s="257"/>
      <c r="U174" s="257"/>
      <c r="V174" s="257"/>
      <c r="W174" s="257"/>
      <c r="X174" s="258"/>
      <c r="Y174" s="12"/>
      <c r="Z174" s="12"/>
      <c r="AA174" s="12"/>
      <c r="AB174" s="12"/>
      <c r="AC174" s="12"/>
      <c r="AD174" s="12"/>
      <c r="AE174" s="12"/>
      <c r="AT174" s="259" t="s">
        <v>185</v>
      </c>
      <c r="AU174" s="259" t="s">
        <v>75</v>
      </c>
      <c r="AV174" s="12" t="s">
        <v>82</v>
      </c>
      <c r="AW174" s="12" t="s">
        <v>5</v>
      </c>
      <c r="AX174" s="12" t="s">
        <v>75</v>
      </c>
      <c r="AY174" s="259" t="s">
        <v>155</v>
      </c>
    </row>
    <row r="175" s="10" customFormat="1">
      <c r="A175" s="10"/>
      <c r="B175" s="214"/>
      <c r="C175" s="215"/>
      <c r="D175" s="216" t="s">
        <v>185</v>
      </c>
      <c r="E175" s="217" t="s">
        <v>20</v>
      </c>
      <c r="F175" s="218" t="s">
        <v>566</v>
      </c>
      <c r="G175" s="215"/>
      <c r="H175" s="219">
        <v>650</v>
      </c>
      <c r="I175" s="220"/>
      <c r="J175" s="220"/>
      <c r="K175" s="215"/>
      <c r="L175" s="215"/>
      <c r="M175" s="221"/>
      <c r="N175" s="222"/>
      <c r="O175" s="223"/>
      <c r="P175" s="223"/>
      <c r="Q175" s="223"/>
      <c r="R175" s="223"/>
      <c r="S175" s="223"/>
      <c r="T175" s="223"/>
      <c r="U175" s="223"/>
      <c r="V175" s="223"/>
      <c r="W175" s="223"/>
      <c r="X175" s="224"/>
      <c r="Y175" s="10"/>
      <c r="Z175" s="10"/>
      <c r="AA175" s="10"/>
      <c r="AB175" s="10"/>
      <c r="AC175" s="10"/>
      <c r="AD175" s="10"/>
      <c r="AE175" s="10"/>
      <c r="AT175" s="225" t="s">
        <v>185</v>
      </c>
      <c r="AU175" s="225" t="s">
        <v>75</v>
      </c>
      <c r="AV175" s="10" t="s">
        <v>84</v>
      </c>
      <c r="AW175" s="10" t="s">
        <v>5</v>
      </c>
      <c r="AX175" s="10" t="s">
        <v>75</v>
      </c>
      <c r="AY175" s="225" t="s">
        <v>155</v>
      </c>
    </row>
    <row r="176" s="10" customFormat="1">
      <c r="A176" s="10"/>
      <c r="B176" s="214"/>
      <c r="C176" s="215"/>
      <c r="D176" s="216" t="s">
        <v>185</v>
      </c>
      <c r="E176" s="217" t="s">
        <v>20</v>
      </c>
      <c r="F176" s="218" t="s">
        <v>567</v>
      </c>
      <c r="G176" s="215"/>
      <c r="H176" s="219">
        <v>350</v>
      </c>
      <c r="I176" s="220"/>
      <c r="J176" s="220"/>
      <c r="K176" s="215"/>
      <c r="L176" s="215"/>
      <c r="M176" s="221"/>
      <c r="N176" s="222"/>
      <c r="O176" s="223"/>
      <c r="P176" s="223"/>
      <c r="Q176" s="223"/>
      <c r="R176" s="223"/>
      <c r="S176" s="223"/>
      <c r="T176" s="223"/>
      <c r="U176" s="223"/>
      <c r="V176" s="223"/>
      <c r="W176" s="223"/>
      <c r="X176" s="224"/>
      <c r="Y176" s="10"/>
      <c r="Z176" s="10"/>
      <c r="AA176" s="10"/>
      <c r="AB176" s="10"/>
      <c r="AC176" s="10"/>
      <c r="AD176" s="10"/>
      <c r="AE176" s="10"/>
      <c r="AT176" s="225" t="s">
        <v>185</v>
      </c>
      <c r="AU176" s="225" t="s">
        <v>75</v>
      </c>
      <c r="AV176" s="10" t="s">
        <v>84</v>
      </c>
      <c r="AW176" s="10" t="s">
        <v>5</v>
      </c>
      <c r="AX176" s="10" t="s">
        <v>75</v>
      </c>
      <c r="AY176" s="225" t="s">
        <v>155</v>
      </c>
    </row>
    <row r="177" s="10" customFormat="1">
      <c r="A177" s="10"/>
      <c r="B177" s="214"/>
      <c r="C177" s="215"/>
      <c r="D177" s="216" t="s">
        <v>185</v>
      </c>
      <c r="E177" s="217" t="s">
        <v>20</v>
      </c>
      <c r="F177" s="218" t="s">
        <v>568</v>
      </c>
      <c r="G177" s="215"/>
      <c r="H177" s="219">
        <v>700</v>
      </c>
      <c r="I177" s="220"/>
      <c r="J177" s="220"/>
      <c r="K177" s="215"/>
      <c r="L177" s="215"/>
      <c r="M177" s="221"/>
      <c r="N177" s="222"/>
      <c r="O177" s="223"/>
      <c r="P177" s="223"/>
      <c r="Q177" s="223"/>
      <c r="R177" s="223"/>
      <c r="S177" s="223"/>
      <c r="T177" s="223"/>
      <c r="U177" s="223"/>
      <c r="V177" s="223"/>
      <c r="W177" s="223"/>
      <c r="X177" s="224"/>
      <c r="Y177" s="10"/>
      <c r="Z177" s="10"/>
      <c r="AA177" s="10"/>
      <c r="AB177" s="10"/>
      <c r="AC177" s="10"/>
      <c r="AD177" s="10"/>
      <c r="AE177" s="10"/>
      <c r="AT177" s="225" t="s">
        <v>185</v>
      </c>
      <c r="AU177" s="225" t="s">
        <v>75</v>
      </c>
      <c r="AV177" s="10" t="s">
        <v>84</v>
      </c>
      <c r="AW177" s="10" t="s">
        <v>5</v>
      </c>
      <c r="AX177" s="10" t="s">
        <v>75</v>
      </c>
      <c r="AY177" s="225" t="s">
        <v>155</v>
      </c>
    </row>
    <row r="178" s="10" customFormat="1">
      <c r="A178" s="10"/>
      <c r="B178" s="214"/>
      <c r="C178" s="215"/>
      <c r="D178" s="216" t="s">
        <v>185</v>
      </c>
      <c r="E178" s="217" t="s">
        <v>20</v>
      </c>
      <c r="F178" s="218" t="s">
        <v>569</v>
      </c>
      <c r="G178" s="215"/>
      <c r="H178" s="219">
        <v>550</v>
      </c>
      <c r="I178" s="220"/>
      <c r="J178" s="220"/>
      <c r="K178" s="215"/>
      <c r="L178" s="215"/>
      <c r="M178" s="221"/>
      <c r="N178" s="222"/>
      <c r="O178" s="223"/>
      <c r="P178" s="223"/>
      <c r="Q178" s="223"/>
      <c r="R178" s="223"/>
      <c r="S178" s="223"/>
      <c r="T178" s="223"/>
      <c r="U178" s="223"/>
      <c r="V178" s="223"/>
      <c r="W178" s="223"/>
      <c r="X178" s="224"/>
      <c r="Y178" s="10"/>
      <c r="Z178" s="10"/>
      <c r="AA178" s="10"/>
      <c r="AB178" s="10"/>
      <c r="AC178" s="10"/>
      <c r="AD178" s="10"/>
      <c r="AE178" s="10"/>
      <c r="AT178" s="225" t="s">
        <v>185</v>
      </c>
      <c r="AU178" s="225" t="s">
        <v>75</v>
      </c>
      <c r="AV178" s="10" t="s">
        <v>84</v>
      </c>
      <c r="AW178" s="10" t="s">
        <v>5</v>
      </c>
      <c r="AX178" s="10" t="s">
        <v>75</v>
      </c>
      <c r="AY178" s="225" t="s">
        <v>155</v>
      </c>
    </row>
    <row r="179" s="11" customFormat="1">
      <c r="A179" s="11"/>
      <c r="B179" s="226"/>
      <c r="C179" s="227"/>
      <c r="D179" s="216" t="s">
        <v>185</v>
      </c>
      <c r="E179" s="228" t="s">
        <v>20</v>
      </c>
      <c r="F179" s="229" t="s">
        <v>193</v>
      </c>
      <c r="G179" s="227"/>
      <c r="H179" s="230">
        <v>2250</v>
      </c>
      <c r="I179" s="231"/>
      <c r="J179" s="231"/>
      <c r="K179" s="227"/>
      <c r="L179" s="227"/>
      <c r="M179" s="232"/>
      <c r="N179" s="233"/>
      <c r="O179" s="234"/>
      <c r="P179" s="234"/>
      <c r="Q179" s="234"/>
      <c r="R179" s="234"/>
      <c r="S179" s="234"/>
      <c r="T179" s="234"/>
      <c r="U179" s="234"/>
      <c r="V179" s="234"/>
      <c r="W179" s="234"/>
      <c r="X179" s="235"/>
      <c r="Y179" s="11"/>
      <c r="Z179" s="11"/>
      <c r="AA179" s="11"/>
      <c r="AB179" s="11"/>
      <c r="AC179" s="11"/>
      <c r="AD179" s="11"/>
      <c r="AE179" s="11"/>
      <c r="AT179" s="236" t="s">
        <v>185</v>
      </c>
      <c r="AU179" s="236" t="s">
        <v>75</v>
      </c>
      <c r="AV179" s="11" t="s">
        <v>154</v>
      </c>
      <c r="AW179" s="11" t="s">
        <v>5</v>
      </c>
      <c r="AX179" s="11" t="s">
        <v>82</v>
      </c>
      <c r="AY179" s="236" t="s">
        <v>155</v>
      </c>
    </row>
    <row r="180" s="2" customFormat="1" ht="16.5" customHeight="1">
      <c r="A180" s="35"/>
      <c r="B180" s="36"/>
      <c r="C180" s="185" t="s">
        <v>294</v>
      </c>
      <c r="D180" s="185" t="s">
        <v>149</v>
      </c>
      <c r="E180" s="186" t="s">
        <v>194</v>
      </c>
      <c r="F180" s="187" t="s">
        <v>195</v>
      </c>
      <c r="G180" s="188" t="s">
        <v>196</v>
      </c>
      <c r="H180" s="189">
        <v>3.375</v>
      </c>
      <c r="I180" s="190"/>
      <c r="J180" s="190"/>
      <c r="K180" s="191">
        <f>ROUND(P180*H180,2)</f>
        <v>0</v>
      </c>
      <c r="L180" s="187" t="s">
        <v>20</v>
      </c>
      <c r="M180" s="41"/>
      <c r="N180" s="192" t="s">
        <v>20</v>
      </c>
      <c r="O180" s="193" t="s">
        <v>44</v>
      </c>
      <c r="P180" s="194">
        <f>I180+J180</f>
        <v>0</v>
      </c>
      <c r="Q180" s="194">
        <f>ROUND(I180*H180,2)</f>
        <v>0</v>
      </c>
      <c r="R180" s="194">
        <f>ROUND(J180*H180,2)</f>
        <v>0</v>
      </c>
      <c r="S180" s="81"/>
      <c r="T180" s="195">
        <f>S180*H180</f>
        <v>0</v>
      </c>
      <c r="U180" s="195">
        <v>0</v>
      </c>
      <c r="V180" s="195">
        <f>U180*H180</f>
        <v>0</v>
      </c>
      <c r="W180" s="195">
        <v>0</v>
      </c>
      <c r="X180" s="196">
        <f>W180*H180</f>
        <v>0</v>
      </c>
      <c r="Y180" s="35"/>
      <c r="Z180" s="35"/>
      <c r="AA180" s="35"/>
      <c r="AB180" s="35"/>
      <c r="AC180" s="35"/>
      <c r="AD180" s="35"/>
      <c r="AE180" s="35"/>
      <c r="AR180" s="197" t="s">
        <v>154</v>
      </c>
      <c r="AT180" s="197" t="s">
        <v>149</v>
      </c>
      <c r="AU180" s="197" t="s">
        <v>75</v>
      </c>
      <c r="AY180" s="14" t="s">
        <v>155</v>
      </c>
      <c r="BE180" s="198">
        <f>IF(O180="základní",K180,0)</f>
        <v>0</v>
      </c>
      <c r="BF180" s="198">
        <f>IF(O180="snížená",K180,0)</f>
        <v>0</v>
      </c>
      <c r="BG180" s="198">
        <f>IF(O180="zákl. přenesená",K180,0)</f>
        <v>0</v>
      </c>
      <c r="BH180" s="198">
        <f>IF(O180="sníž. přenesená",K180,0)</f>
        <v>0</v>
      </c>
      <c r="BI180" s="198">
        <f>IF(O180="nulová",K180,0)</f>
        <v>0</v>
      </c>
      <c r="BJ180" s="14" t="s">
        <v>82</v>
      </c>
      <c r="BK180" s="198">
        <f>ROUND(P180*H180,2)</f>
        <v>0</v>
      </c>
      <c r="BL180" s="14" t="s">
        <v>154</v>
      </c>
      <c r="BM180" s="197" t="s">
        <v>570</v>
      </c>
    </row>
    <row r="181" s="10" customFormat="1">
      <c r="A181" s="10"/>
      <c r="B181" s="214"/>
      <c r="C181" s="215"/>
      <c r="D181" s="216" t="s">
        <v>185</v>
      </c>
      <c r="E181" s="217" t="s">
        <v>20</v>
      </c>
      <c r="F181" s="218" t="s">
        <v>571</v>
      </c>
      <c r="G181" s="215"/>
      <c r="H181" s="219">
        <v>3.375</v>
      </c>
      <c r="I181" s="220"/>
      <c r="J181" s="220"/>
      <c r="K181" s="215"/>
      <c r="L181" s="215"/>
      <c r="M181" s="221"/>
      <c r="N181" s="222"/>
      <c r="O181" s="223"/>
      <c r="P181" s="223"/>
      <c r="Q181" s="223"/>
      <c r="R181" s="223"/>
      <c r="S181" s="223"/>
      <c r="T181" s="223"/>
      <c r="U181" s="223"/>
      <c r="V181" s="223"/>
      <c r="W181" s="223"/>
      <c r="X181" s="224"/>
      <c r="Y181" s="10"/>
      <c r="Z181" s="10"/>
      <c r="AA181" s="10"/>
      <c r="AB181" s="10"/>
      <c r="AC181" s="10"/>
      <c r="AD181" s="10"/>
      <c r="AE181" s="10"/>
      <c r="AT181" s="225" t="s">
        <v>185</v>
      </c>
      <c r="AU181" s="225" t="s">
        <v>75</v>
      </c>
      <c r="AV181" s="10" t="s">
        <v>84</v>
      </c>
      <c r="AW181" s="10" t="s">
        <v>5</v>
      </c>
      <c r="AX181" s="10" t="s">
        <v>82</v>
      </c>
      <c r="AY181" s="225" t="s">
        <v>155</v>
      </c>
    </row>
    <row r="182" s="2" customFormat="1" ht="33" customHeight="1">
      <c r="A182" s="35"/>
      <c r="B182" s="36"/>
      <c r="C182" s="185" t="s">
        <v>301</v>
      </c>
      <c r="D182" s="185" t="s">
        <v>149</v>
      </c>
      <c r="E182" s="186" t="s">
        <v>572</v>
      </c>
      <c r="F182" s="187" t="s">
        <v>573</v>
      </c>
      <c r="G182" s="188" t="s">
        <v>196</v>
      </c>
      <c r="H182" s="189">
        <v>2</v>
      </c>
      <c r="I182" s="190"/>
      <c r="J182" s="190"/>
      <c r="K182" s="191">
        <f>ROUND(P182*H182,2)</f>
        <v>0</v>
      </c>
      <c r="L182" s="187" t="s">
        <v>161</v>
      </c>
      <c r="M182" s="41"/>
      <c r="N182" s="192" t="s">
        <v>20</v>
      </c>
      <c r="O182" s="193" t="s">
        <v>44</v>
      </c>
      <c r="P182" s="194">
        <f>I182+J182</f>
        <v>0</v>
      </c>
      <c r="Q182" s="194">
        <f>ROUND(I182*H182,2)</f>
        <v>0</v>
      </c>
      <c r="R182" s="194">
        <f>ROUND(J182*H182,2)</f>
        <v>0</v>
      </c>
      <c r="S182" s="81"/>
      <c r="T182" s="195">
        <f>S182*H182</f>
        <v>0</v>
      </c>
      <c r="U182" s="195">
        <v>0</v>
      </c>
      <c r="V182" s="195">
        <f>U182*H182</f>
        <v>0</v>
      </c>
      <c r="W182" s="195">
        <v>0</v>
      </c>
      <c r="X182" s="196">
        <f>W182*H182</f>
        <v>0</v>
      </c>
      <c r="Y182" s="35"/>
      <c r="Z182" s="35"/>
      <c r="AA182" s="35"/>
      <c r="AB182" s="35"/>
      <c r="AC182" s="35"/>
      <c r="AD182" s="35"/>
      <c r="AE182" s="35"/>
      <c r="AR182" s="197" t="s">
        <v>154</v>
      </c>
      <c r="AT182" s="197" t="s">
        <v>149</v>
      </c>
      <c r="AU182" s="197" t="s">
        <v>75</v>
      </c>
      <c r="AY182" s="14" t="s">
        <v>155</v>
      </c>
      <c r="BE182" s="198">
        <f>IF(O182="základní",K182,0)</f>
        <v>0</v>
      </c>
      <c r="BF182" s="198">
        <f>IF(O182="snížená",K182,0)</f>
        <v>0</v>
      </c>
      <c r="BG182" s="198">
        <f>IF(O182="zákl. přenesená",K182,0)</f>
        <v>0</v>
      </c>
      <c r="BH182" s="198">
        <f>IF(O182="sníž. přenesená",K182,0)</f>
        <v>0</v>
      </c>
      <c r="BI182" s="198">
        <f>IF(O182="nulová",K182,0)</f>
        <v>0</v>
      </c>
      <c r="BJ182" s="14" t="s">
        <v>82</v>
      </c>
      <c r="BK182" s="198">
        <f>ROUND(P182*H182,2)</f>
        <v>0</v>
      </c>
      <c r="BL182" s="14" t="s">
        <v>154</v>
      </c>
      <c r="BM182" s="197" t="s">
        <v>574</v>
      </c>
    </row>
    <row r="183" s="2" customFormat="1">
      <c r="A183" s="35"/>
      <c r="B183" s="36"/>
      <c r="C183" s="37"/>
      <c r="D183" s="199" t="s">
        <v>157</v>
      </c>
      <c r="E183" s="37"/>
      <c r="F183" s="200" t="s">
        <v>575</v>
      </c>
      <c r="G183" s="37"/>
      <c r="H183" s="37"/>
      <c r="I183" s="201"/>
      <c r="J183" s="201"/>
      <c r="K183" s="37"/>
      <c r="L183" s="37"/>
      <c r="M183" s="41"/>
      <c r="N183" s="202"/>
      <c r="O183" s="203"/>
      <c r="P183" s="81"/>
      <c r="Q183" s="81"/>
      <c r="R183" s="81"/>
      <c r="S183" s="81"/>
      <c r="T183" s="81"/>
      <c r="U183" s="81"/>
      <c r="V183" s="81"/>
      <c r="W183" s="81"/>
      <c r="X183" s="82"/>
      <c r="Y183" s="35"/>
      <c r="Z183" s="35"/>
      <c r="AA183" s="35"/>
      <c r="AB183" s="35"/>
      <c r="AC183" s="35"/>
      <c r="AD183" s="35"/>
      <c r="AE183" s="35"/>
      <c r="AT183" s="14" t="s">
        <v>157</v>
      </c>
      <c r="AU183" s="14" t="s">
        <v>75</v>
      </c>
    </row>
    <row r="184" s="10" customFormat="1">
      <c r="A184" s="10"/>
      <c r="B184" s="214"/>
      <c r="C184" s="215"/>
      <c r="D184" s="216" t="s">
        <v>185</v>
      </c>
      <c r="E184" s="217" t="s">
        <v>20</v>
      </c>
      <c r="F184" s="218" t="s">
        <v>576</v>
      </c>
      <c r="G184" s="215"/>
      <c r="H184" s="219">
        <v>2</v>
      </c>
      <c r="I184" s="220"/>
      <c r="J184" s="220"/>
      <c r="K184" s="215"/>
      <c r="L184" s="215"/>
      <c r="M184" s="221"/>
      <c r="N184" s="222"/>
      <c r="O184" s="223"/>
      <c r="P184" s="223"/>
      <c r="Q184" s="223"/>
      <c r="R184" s="223"/>
      <c r="S184" s="223"/>
      <c r="T184" s="223"/>
      <c r="U184" s="223"/>
      <c r="V184" s="223"/>
      <c r="W184" s="223"/>
      <c r="X184" s="224"/>
      <c r="Y184" s="10"/>
      <c r="Z184" s="10"/>
      <c r="AA184" s="10"/>
      <c r="AB184" s="10"/>
      <c r="AC184" s="10"/>
      <c r="AD184" s="10"/>
      <c r="AE184" s="10"/>
      <c r="AT184" s="225" t="s">
        <v>185</v>
      </c>
      <c r="AU184" s="225" t="s">
        <v>75</v>
      </c>
      <c r="AV184" s="10" t="s">
        <v>84</v>
      </c>
      <c r="AW184" s="10" t="s">
        <v>5</v>
      </c>
      <c r="AX184" s="10" t="s">
        <v>82</v>
      </c>
      <c r="AY184" s="225" t="s">
        <v>155</v>
      </c>
    </row>
    <row r="185" s="2" customFormat="1" ht="44.25" customHeight="1">
      <c r="A185" s="35"/>
      <c r="B185" s="36"/>
      <c r="C185" s="185" t="s">
        <v>307</v>
      </c>
      <c r="D185" s="185" t="s">
        <v>149</v>
      </c>
      <c r="E185" s="186" t="s">
        <v>577</v>
      </c>
      <c r="F185" s="187" t="s">
        <v>578</v>
      </c>
      <c r="G185" s="188" t="s">
        <v>196</v>
      </c>
      <c r="H185" s="189">
        <v>40</v>
      </c>
      <c r="I185" s="190"/>
      <c r="J185" s="190"/>
      <c r="K185" s="191">
        <f>ROUND(P185*H185,2)</f>
        <v>0</v>
      </c>
      <c r="L185" s="187" t="s">
        <v>161</v>
      </c>
      <c r="M185" s="41"/>
      <c r="N185" s="192" t="s">
        <v>20</v>
      </c>
      <c r="O185" s="193" t="s">
        <v>44</v>
      </c>
      <c r="P185" s="194">
        <f>I185+J185</f>
        <v>0</v>
      </c>
      <c r="Q185" s="194">
        <f>ROUND(I185*H185,2)</f>
        <v>0</v>
      </c>
      <c r="R185" s="194">
        <f>ROUND(J185*H185,2)</f>
        <v>0</v>
      </c>
      <c r="S185" s="81"/>
      <c r="T185" s="195">
        <f>S185*H185</f>
        <v>0</v>
      </c>
      <c r="U185" s="195">
        <v>0</v>
      </c>
      <c r="V185" s="195">
        <f>U185*H185</f>
        <v>0</v>
      </c>
      <c r="W185" s="195">
        <v>0</v>
      </c>
      <c r="X185" s="196">
        <f>W185*H185</f>
        <v>0</v>
      </c>
      <c r="Y185" s="35"/>
      <c r="Z185" s="35"/>
      <c r="AA185" s="35"/>
      <c r="AB185" s="35"/>
      <c r="AC185" s="35"/>
      <c r="AD185" s="35"/>
      <c r="AE185" s="35"/>
      <c r="AR185" s="197" t="s">
        <v>154</v>
      </c>
      <c r="AT185" s="197" t="s">
        <v>149</v>
      </c>
      <c r="AU185" s="197" t="s">
        <v>75</v>
      </c>
      <c r="AY185" s="14" t="s">
        <v>155</v>
      </c>
      <c r="BE185" s="198">
        <f>IF(O185="základní",K185,0)</f>
        <v>0</v>
      </c>
      <c r="BF185" s="198">
        <f>IF(O185="snížená",K185,0)</f>
        <v>0</v>
      </c>
      <c r="BG185" s="198">
        <f>IF(O185="zákl. přenesená",K185,0)</f>
        <v>0</v>
      </c>
      <c r="BH185" s="198">
        <f>IF(O185="sníž. přenesená",K185,0)</f>
        <v>0</v>
      </c>
      <c r="BI185" s="198">
        <f>IF(O185="nulová",K185,0)</f>
        <v>0</v>
      </c>
      <c r="BJ185" s="14" t="s">
        <v>82</v>
      </c>
      <c r="BK185" s="198">
        <f>ROUND(P185*H185,2)</f>
        <v>0</v>
      </c>
      <c r="BL185" s="14" t="s">
        <v>154</v>
      </c>
      <c r="BM185" s="197" t="s">
        <v>579</v>
      </c>
    </row>
    <row r="186" s="2" customFormat="1">
      <c r="A186" s="35"/>
      <c r="B186" s="36"/>
      <c r="C186" s="37"/>
      <c r="D186" s="199" t="s">
        <v>157</v>
      </c>
      <c r="E186" s="37"/>
      <c r="F186" s="200" t="s">
        <v>580</v>
      </c>
      <c r="G186" s="37"/>
      <c r="H186" s="37"/>
      <c r="I186" s="201"/>
      <c r="J186" s="201"/>
      <c r="K186" s="37"/>
      <c r="L186" s="37"/>
      <c r="M186" s="41"/>
      <c r="N186" s="202"/>
      <c r="O186" s="203"/>
      <c r="P186" s="81"/>
      <c r="Q186" s="81"/>
      <c r="R186" s="81"/>
      <c r="S186" s="81"/>
      <c r="T186" s="81"/>
      <c r="U186" s="81"/>
      <c r="V186" s="81"/>
      <c r="W186" s="81"/>
      <c r="X186" s="82"/>
      <c r="Y186" s="35"/>
      <c r="Z186" s="35"/>
      <c r="AA186" s="35"/>
      <c r="AB186" s="35"/>
      <c r="AC186" s="35"/>
      <c r="AD186" s="35"/>
      <c r="AE186" s="35"/>
      <c r="AT186" s="14" t="s">
        <v>157</v>
      </c>
      <c r="AU186" s="14" t="s">
        <v>75</v>
      </c>
    </row>
    <row r="187" s="10" customFormat="1">
      <c r="A187" s="10"/>
      <c r="B187" s="214"/>
      <c r="C187" s="215"/>
      <c r="D187" s="216" t="s">
        <v>185</v>
      </c>
      <c r="E187" s="217" t="s">
        <v>20</v>
      </c>
      <c r="F187" s="218" t="s">
        <v>581</v>
      </c>
      <c r="G187" s="215"/>
      <c r="H187" s="219">
        <v>40</v>
      </c>
      <c r="I187" s="220"/>
      <c r="J187" s="220"/>
      <c r="K187" s="215"/>
      <c r="L187" s="215"/>
      <c r="M187" s="221"/>
      <c r="N187" s="222"/>
      <c r="O187" s="223"/>
      <c r="P187" s="223"/>
      <c r="Q187" s="223"/>
      <c r="R187" s="223"/>
      <c r="S187" s="223"/>
      <c r="T187" s="223"/>
      <c r="U187" s="223"/>
      <c r="V187" s="223"/>
      <c r="W187" s="223"/>
      <c r="X187" s="224"/>
      <c r="Y187" s="10"/>
      <c r="Z187" s="10"/>
      <c r="AA187" s="10"/>
      <c r="AB187" s="10"/>
      <c r="AC187" s="10"/>
      <c r="AD187" s="10"/>
      <c r="AE187" s="10"/>
      <c r="AT187" s="225" t="s">
        <v>185</v>
      </c>
      <c r="AU187" s="225" t="s">
        <v>75</v>
      </c>
      <c r="AV187" s="10" t="s">
        <v>84</v>
      </c>
      <c r="AW187" s="10" t="s">
        <v>5</v>
      </c>
      <c r="AX187" s="10" t="s">
        <v>82</v>
      </c>
      <c r="AY187" s="225" t="s">
        <v>155</v>
      </c>
    </row>
    <row r="188" s="2" customFormat="1" ht="44.25" customHeight="1">
      <c r="A188" s="35"/>
      <c r="B188" s="36"/>
      <c r="C188" s="185" t="s">
        <v>312</v>
      </c>
      <c r="D188" s="185" t="s">
        <v>149</v>
      </c>
      <c r="E188" s="186" t="s">
        <v>582</v>
      </c>
      <c r="F188" s="187" t="s">
        <v>583</v>
      </c>
      <c r="G188" s="188" t="s">
        <v>196</v>
      </c>
      <c r="H188" s="189">
        <v>2</v>
      </c>
      <c r="I188" s="190"/>
      <c r="J188" s="190"/>
      <c r="K188" s="191">
        <f>ROUND(P188*H188,2)</f>
        <v>0</v>
      </c>
      <c r="L188" s="187" t="s">
        <v>161</v>
      </c>
      <c r="M188" s="41"/>
      <c r="N188" s="192" t="s">
        <v>20</v>
      </c>
      <c r="O188" s="193" t="s">
        <v>44</v>
      </c>
      <c r="P188" s="194">
        <f>I188+J188</f>
        <v>0</v>
      </c>
      <c r="Q188" s="194">
        <f>ROUND(I188*H188,2)</f>
        <v>0</v>
      </c>
      <c r="R188" s="194">
        <f>ROUND(J188*H188,2)</f>
        <v>0</v>
      </c>
      <c r="S188" s="81"/>
      <c r="T188" s="195">
        <f>S188*H188</f>
        <v>0</v>
      </c>
      <c r="U188" s="195">
        <v>0</v>
      </c>
      <c r="V188" s="195">
        <f>U188*H188</f>
        <v>0</v>
      </c>
      <c r="W188" s="195">
        <v>0</v>
      </c>
      <c r="X188" s="196">
        <f>W188*H188</f>
        <v>0</v>
      </c>
      <c r="Y188" s="35"/>
      <c r="Z188" s="35"/>
      <c r="AA188" s="35"/>
      <c r="AB188" s="35"/>
      <c r="AC188" s="35"/>
      <c r="AD188" s="35"/>
      <c r="AE188" s="35"/>
      <c r="AR188" s="197" t="s">
        <v>154</v>
      </c>
      <c r="AT188" s="197" t="s">
        <v>149</v>
      </c>
      <c r="AU188" s="197" t="s">
        <v>75</v>
      </c>
      <c r="AY188" s="14" t="s">
        <v>155</v>
      </c>
      <c r="BE188" s="198">
        <f>IF(O188="základní",K188,0)</f>
        <v>0</v>
      </c>
      <c r="BF188" s="198">
        <f>IF(O188="snížená",K188,0)</f>
        <v>0</v>
      </c>
      <c r="BG188" s="198">
        <f>IF(O188="zákl. přenesená",K188,0)</f>
        <v>0</v>
      </c>
      <c r="BH188" s="198">
        <f>IF(O188="sníž. přenesená",K188,0)</f>
        <v>0</v>
      </c>
      <c r="BI188" s="198">
        <f>IF(O188="nulová",K188,0)</f>
        <v>0</v>
      </c>
      <c r="BJ188" s="14" t="s">
        <v>82</v>
      </c>
      <c r="BK188" s="198">
        <f>ROUND(P188*H188,2)</f>
        <v>0</v>
      </c>
      <c r="BL188" s="14" t="s">
        <v>154</v>
      </c>
      <c r="BM188" s="197" t="s">
        <v>584</v>
      </c>
    </row>
    <row r="189" s="2" customFormat="1">
      <c r="A189" s="35"/>
      <c r="B189" s="36"/>
      <c r="C189" s="37"/>
      <c r="D189" s="199" t="s">
        <v>157</v>
      </c>
      <c r="E189" s="37"/>
      <c r="F189" s="200" t="s">
        <v>585</v>
      </c>
      <c r="G189" s="37"/>
      <c r="H189" s="37"/>
      <c r="I189" s="201"/>
      <c r="J189" s="201"/>
      <c r="K189" s="37"/>
      <c r="L189" s="37"/>
      <c r="M189" s="41"/>
      <c r="N189" s="202"/>
      <c r="O189" s="203"/>
      <c r="P189" s="81"/>
      <c r="Q189" s="81"/>
      <c r="R189" s="81"/>
      <c r="S189" s="81"/>
      <c r="T189" s="81"/>
      <c r="U189" s="81"/>
      <c r="V189" s="81"/>
      <c r="W189" s="81"/>
      <c r="X189" s="82"/>
      <c r="Y189" s="35"/>
      <c r="Z189" s="35"/>
      <c r="AA189" s="35"/>
      <c r="AB189" s="35"/>
      <c r="AC189" s="35"/>
      <c r="AD189" s="35"/>
      <c r="AE189" s="35"/>
      <c r="AT189" s="14" t="s">
        <v>157</v>
      </c>
      <c r="AU189" s="14" t="s">
        <v>75</v>
      </c>
    </row>
    <row r="190" s="2" customFormat="1" ht="49.05" customHeight="1">
      <c r="A190" s="35"/>
      <c r="B190" s="36"/>
      <c r="C190" s="185" t="s">
        <v>318</v>
      </c>
      <c r="D190" s="185" t="s">
        <v>149</v>
      </c>
      <c r="E190" s="186" t="s">
        <v>150</v>
      </c>
      <c r="F190" s="187" t="s">
        <v>151</v>
      </c>
      <c r="G190" s="188" t="s">
        <v>152</v>
      </c>
      <c r="H190" s="189">
        <v>18759</v>
      </c>
      <c r="I190" s="190"/>
      <c r="J190" s="190"/>
      <c r="K190" s="191">
        <f>ROUND(P190*H190,2)</f>
        <v>0</v>
      </c>
      <c r="L190" s="187" t="s">
        <v>20</v>
      </c>
      <c r="M190" s="41"/>
      <c r="N190" s="192" t="s">
        <v>20</v>
      </c>
      <c r="O190" s="193" t="s">
        <v>44</v>
      </c>
      <c r="P190" s="194">
        <f>I190+J190</f>
        <v>0</v>
      </c>
      <c r="Q190" s="194">
        <f>ROUND(I190*H190,2)</f>
        <v>0</v>
      </c>
      <c r="R190" s="194">
        <f>ROUND(J190*H190,2)</f>
        <v>0</v>
      </c>
      <c r="S190" s="81"/>
      <c r="T190" s="195">
        <f>S190*H190</f>
        <v>0</v>
      </c>
      <c r="U190" s="195">
        <v>2.9999999999999999E-07</v>
      </c>
      <c r="V190" s="195">
        <f>U190*H190</f>
        <v>0.0056276999999999994</v>
      </c>
      <c r="W190" s="195">
        <v>0</v>
      </c>
      <c r="X190" s="196">
        <f>W190*H190</f>
        <v>0</v>
      </c>
      <c r="Y190" s="35"/>
      <c r="Z190" s="35"/>
      <c r="AA190" s="35"/>
      <c r="AB190" s="35"/>
      <c r="AC190" s="35"/>
      <c r="AD190" s="35"/>
      <c r="AE190" s="35"/>
      <c r="AR190" s="197" t="s">
        <v>154</v>
      </c>
      <c r="AT190" s="197" t="s">
        <v>149</v>
      </c>
      <c r="AU190" s="197" t="s">
        <v>75</v>
      </c>
      <c r="AY190" s="14" t="s">
        <v>155</v>
      </c>
      <c r="BE190" s="198">
        <f>IF(O190="základní",K190,0)</f>
        <v>0</v>
      </c>
      <c r="BF190" s="198">
        <f>IF(O190="snížená",K190,0)</f>
        <v>0</v>
      </c>
      <c r="BG190" s="198">
        <f>IF(O190="zákl. přenesená",K190,0)</f>
        <v>0</v>
      </c>
      <c r="BH190" s="198">
        <f>IF(O190="sníž. přenesená",K190,0)</f>
        <v>0</v>
      </c>
      <c r="BI190" s="198">
        <f>IF(O190="nulová",K190,0)</f>
        <v>0</v>
      </c>
      <c r="BJ190" s="14" t="s">
        <v>82</v>
      </c>
      <c r="BK190" s="198">
        <f>ROUND(P190*H190,2)</f>
        <v>0</v>
      </c>
      <c r="BL190" s="14" t="s">
        <v>154</v>
      </c>
      <c r="BM190" s="197" t="s">
        <v>586</v>
      </c>
    </row>
    <row r="191" s="2" customFormat="1" ht="24.15" customHeight="1">
      <c r="A191" s="35"/>
      <c r="B191" s="36"/>
      <c r="C191" s="185" t="s">
        <v>324</v>
      </c>
      <c r="D191" s="185" t="s">
        <v>149</v>
      </c>
      <c r="E191" s="186" t="s">
        <v>587</v>
      </c>
      <c r="F191" s="187" t="s">
        <v>588</v>
      </c>
      <c r="G191" s="188" t="s">
        <v>360</v>
      </c>
      <c r="H191" s="189">
        <v>1</v>
      </c>
      <c r="I191" s="190"/>
      <c r="J191" s="190"/>
      <c r="K191" s="191">
        <f>ROUND(P191*H191,2)</f>
        <v>0</v>
      </c>
      <c r="L191" s="187" t="s">
        <v>161</v>
      </c>
      <c r="M191" s="41"/>
      <c r="N191" s="192" t="s">
        <v>20</v>
      </c>
      <c r="O191" s="193" t="s">
        <v>44</v>
      </c>
      <c r="P191" s="194">
        <f>I191+J191</f>
        <v>0</v>
      </c>
      <c r="Q191" s="194">
        <f>ROUND(I191*H191,2)</f>
        <v>0</v>
      </c>
      <c r="R191" s="194">
        <f>ROUND(J191*H191,2)</f>
        <v>0</v>
      </c>
      <c r="S191" s="81"/>
      <c r="T191" s="195">
        <f>S191*H191</f>
        <v>0</v>
      </c>
      <c r="U191" s="195">
        <v>0</v>
      </c>
      <c r="V191" s="195">
        <f>U191*H191</f>
        <v>0</v>
      </c>
      <c r="W191" s="195">
        <v>0</v>
      </c>
      <c r="X191" s="196">
        <f>W191*H191</f>
        <v>0</v>
      </c>
      <c r="Y191" s="35"/>
      <c r="Z191" s="35"/>
      <c r="AA191" s="35"/>
      <c r="AB191" s="35"/>
      <c r="AC191" s="35"/>
      <c r="AD191" s="35"/>
      <c r="AE191" s="35"/>
      <c r="AR191" s="197" t="s">
        <v>154</v>
      </c>
      <c r="AT191" s="197" t="s">
        <v>149</v>
      </c>
      <c r="AU191" s="197" t="s">
        <v>75</v>
      </c>
      <c r="AY191" s="14" t="s">
        <v>155</v>
      </c>
      <c r="BE191" s="198">
        <f>IF(O191="základní",K191,0)</f>
        <v>0</v>
      </c>
      <c r="BF191" s="198">
        <f>IF(O191="snížená",K191,0)</f>
        <v>0</v>
      </c>
      <c r="BG191" s="198">
        <f>IF(O191="zákl. přenesená",K191,0)</f>
        <v>0</v>
      </c>
      <c r="BH191" s="198">
        <f>IF(O191="sníž. přenesená",K191,0)</f>
        <v>0</v>
      </c>
      <c r="BI191" s="198">
        <f>IF(O191="nulová",K191,0)</f>
        <v>0</v>
      </c>
      <c r="BJ191" s="14" t="s">
        <v>82</v>
      </c>
      <c r="BK191" s="198">
        <f>ROUND(P191*H191,2)</f>
        <v>0</v>
      </c>
      <c r="BL191" s="14" t="s">
        <v>154</v>
      </c>
      <c r="BM191" s="197" t="s">
        <v>589</v>
      </c>
    </row>
    <row r="192" s="2" customFormat="1">
      <c r="A192" s="35"/>
      <c r="B192" s="36"/>
      <c r="C192" s="37"/>
      <c r="D192" s="199" t="s">
        <v>157</v>
      </c>
      <c r="E192" s="37"/>
      <c r="F192" s="200" t="s">
        <v>590</v>
      </c>
      <c r="G192" s="37"/>
      <c r="H192" s="37"/>
      <c r="I192" s="201"/>
      <c r="J192" s="201"/>
      <c r="K192" s="37"/>
      <c r="L192" s="37"/>
      <c r="M192" s="41"/>
      <c r="N192" s="202"/>
      <c r="O192" s="203"/>
      <c r="P192" s="81"/>
      <c r="Q192" s="81"/>
      <c r="R192" s="81"/>
      <c r="S192" s="81"/>
      <c r="T192" s="81"/>
      <c r="U192" s="81"/>
      <c r="V192" s="81"/>
      <c r="W192" s="81"/>
      <c r="X192" s="82"/>
      <c r="Y192" s="35"/>
      <c r="Z192" s="35"/>
      <c r="AA192" s="35"/>
      <c r="AB192" s="35"/>
      <c r="AC192" s="35"/>
      <c r="AD192" s="35"/>
      <c r="AE192" s="35"/>
      <c r="AT192" s="14" t="s">
        <v>157</v>
      </c>
      <c r="AU192" s="14" t="s">
        <v>75</v>
      </c>
    </row>
    <row r="193" s="10" customFormat="1">
      <c r="A193" s="10"/>
      <c r="B193" s="214"/>
      <c r="C193" s="215"/>
      <c r="D193" s="216" t="s">
        <v>185</v>
      </c>
      <c r="E193" s="217" t="s">
        <v>20</v>
      </c>
      <c r="F193" s="218" t="s">
        <v>591</v>
      </c>
      <c r="G193" s="215"/>
      <c r="H193" s="219">
        <v>1</v>
      </c>
      <c r="I193" s="220"/>
      <c r="J193" s="220"/>
      <c r="K193" s="215"/>
      <c r="L193" s="215"/>
      <c r="M193" s="221"/>
      <c r="N193" s="222"/>
      <c r="O193" s="223"/>
      <c r="P193" s="223"/>
      <c r="Q193" s="223"/>
      <c r="R193" s="223"/>
      <c r="S193" s="223"/>
      <c r="T193" s="223"/>
      <c r="U193" s="223"/>
      <c r="V193" s="223"/>
      <c r="W193" s="223"/>
      <c r="X193" s="224"/>
      <c r="Y193" s="10"/>
      <c r="Z193" s="10"/>
      <c r="AA193" s="10"/>
      <c r="AB193" s="10"/>
      <c r="AC193" s="10"/>
      <c r="AD193" s="10"/>
      <c r="AE193" s="10"/>
      <c r="AT193" s="225" t="s">
        <v>185</v>
      </c>
      <c r="AU193" s="225" t="s">
        <v>75</v>
      </c>
      <c r="AV193" s="10" t="s">
        <v>84</v>
      </c>
      <c r="AW193" s="10" t="s">
        <v>5</v>
      </c>
      <c r="AX193" s="10" t="s">
        <v>82</v>
      </c>
      <c r="AY193" s="225" t="s">
        <v>155</v>
      </c>
    </row>
    <row r="194" s="2" customFormat="1" ht="24.15" customHeight="1">
      <c r="A194" s="35"/>
      <c r="B194" s="36"/>
      <c r="C194" s="185" t="s">
        <v>329</v>
      </c>
      <c r="D194" s="185" t="s">
        <v>149</v>
      </c>
      <c r="E194" s="186" t="s">
        <v>159</v>
      </c>
      <c r="F194" s="187" t="s">
        <v>160</v>
      </c>
      <c r="G194" s="188" t="s">
        <v>152</v>
      </c>
      <c r="H194" s="189">
        <v>17792</v>
      </c>
      <c r="I194" s="190"/>
      <c r="J194" s="190"/>
      <c r="K194" s="191">
        <f>ROUND(P194*H194,2)</f>
        <v>0</v>
      </c>
      <c r="L194" s="187" t="s">
        <v>161</v>
      </c>
      <c r="M194" s="41"/>
      <c r="N194" s="192" t="s">
        <v>20</v>
      </c>
      <c r="O194" s="193" t="s">
        <v>44</v>
      </c>
      <c r="P194" s="194">
        <f>I194+J194</f>
        <v>0</v>
      </c>
      <c r="Q194" s="194">
        <f>ROUND(I194*H194,2)</f>
        <v>0</v>
      </c>
      <c r="R194" s="194">
        <f>ROUND(J194*H194,2)</f>
        <v>0</v>
      </c>
      <c r="S194" s="81"/>
      <c r="T194" s="195">
        <f>S194*H194</f>
        <v>0</v>
      </c>
      <c r="U194" s="195">
        <v>0</v>
      </c>
      <c r="V194" s="195">
        <f>U194*H194</f>
        <v>0</v>
      </c>
      <c r="W194" s="195">
        <v>0</v>
      </c>
      <c r="X194" s="196">
        <f>W194*H194</f>
        <v>0</v>
      </c>
      <c r="Y194" s="35"/>
      <c r="Z194" s="35"/>
      <c r="AA194" s="35"/>
      <c r="AB194" s="35"/>
      <c r="AC194" s="35"/>
      <c r="AD194" s="35"/>
      <c r="AE194" s="35"/>
      <c r="AR194" s="197" t="s">
        <v>154</v>
      </c>
      <c r="AT194" s="197" t="s">
        <v>149</v>
      </c>
      <c r="AU194" s="197" t="s">
        <v>75</v>
      </c>
      <c r="AY194" s="14" t="s">
        <v>155</v>
      </c>
      <c r="BE194" s="198">
        <f>IF(O194="základní",K194,0)</f>
        <v>0</v>
      </c>
      <c r="BF194" s="198">
        <f>IF(O194="snížená",K194,0)</f>
        <v>0</v>
      </c>
      <c r="BG194" s="198">
        <f>IF(O194="zákl. přenesená",K194,0)</f>
        <v>0</v>
      </c>
      <c r="BH194" s="198">
        <f>IF(O194="sníž. přenesená",K194,0)</f>
        <v>0</v>
      </c>
      <c r="BI194" s="198">
        <f>IF(O194="nulová",K194,0)</f>
        <v>0</v>
      </c>
      <c r="BJ194" s="14" t="s">
        <v>82</v>
      </c>
      <c r="BK194" s="198">
        <f>ROUND(P194*H194,2)</f>
        <v>0</v>
      </c>
      <c r="BL194" s="14" t="s">
        <v>154</v>
      </c>
      <c r="BM194" s="197" t="s">
        <v>592</v>
      </c>
    </row>
    <row r="195" s="2" customFormat="1">
      <c r="A195" s="35"/>
      <c r="B195" s="36"/>
      <c r="C195" s="37"/>
      <c r="D195" s="199" t="s">
        <v>157</v>
      </c>
      <c r="E195" s="37"/>
      <c r="F195" s="200" t="s">
        <v>163</v>
      </c>
      <c r="G195" s="37"/>
      <c r="H195" s="37"/>
      <c r="I195" s="201"/>
      <c r="J195" s="201"/>
      <c r="K195" s="37"/>
      <c r="L195" s="37"/>
      <c r="M195" s="41"/>
      <c r="N195" s="202"/>
      <c r="O195" s="203"/>
      <c r="P195" s="81"/>
      <c r="Q195" s="81"/>
      <c r="R195" s="81"/>
      <c r="S195" s="81"/>
      <c r="T195" s="81"/>
      <c r="U195" s="81"/>
      <c r="V195" s="81"/>
      <c r="W195" s="81"/>
      <c r="X195" s="82"/>
      <c r="Y195" s="35"/>
      <c r="Z195" s="35"/>
      <c r="AA195" s="35"/>
      <c r="AB195" s="35"/>
      <c r="AC195" s="35"/>
      <c r="AD195" s="35"/>
      <c r="AE195" s="35"/>
      <c r="AT195" s="14" t="s">
        <v>157</v>
      </c>
      <c r="AU195" s="14" t="s">
        <v>75</v>
      </c>
    </row>
    <row r="196" s="10" customFormat="1">
      <c r="A196" s="10"/>
      <c r="B196" s="214"/>
      <c r="C196" s="215"/>
      <c r="D196" s="216" t="s">
        <v>185</v>
      </c>
      <c r="E196" s="217" t="s">
        <v>20</v>
      </c>
      <c r="F196" s="218" t="s">
        <v>593</v>
      </c>
      <c r="G196" s="215"/>
      <c r="H196" s="219">
        <v>17792</v>
      </c>
      <c r="I196" s="220"/>
      <c r="J196" s="220"/>
      <c r="K196" s="215"/>
      <c r="L196" s="215"/>
      <c r="M196" s="221"/>
      <c r="N196" s="222"/>
      <c r="O196" s="223"/>
      <c r="P196" s="223"/>
      <c r="Q196" s="223"/>
      <c r="R196" s="223"/>
      <c r="S196" s="223"/>
      <c r="T196" s="223"/>
      <c r="U196" s="223"/>
      <c r="V196" s="223"/>
      <c r="W196" s="223"/>
      <c r="X196" s="224"/>
      <c r="Y196" s="10"/>
      <c r="Z196" s="10"/>
      <c r="AA196" s="10"/>
      <c r="AB196" s="10"/>
      <c r="AC196" s="10"/>
      <c r="AD196" s="10"/>
      <c r="AE196" s="10"/>
      <c r="AT196" s="225" t="s">
        <v>185</v>
      </c>
      <c r="AU196" s="225" t="s">
        <v>75</v>
      </c>
      <c r="AV196" s="10" t="s">
        <v>84</v>
      </c>
      <c r="AW196" s="10" t="s">
        <v>5</v>
      </c>
      <c r="AX196" s="10" t="s">
        <v>82</v>
      </c>
      <c r="AY196" s="225" t="s">
        <v>155</v>
      </c>
    </row>
    <row r="197" s="2" customFormat="1" ht="24.15" customHeight="1">
      <c r="A197" s="35"/>
      <c r="B197" s="36"/>
      <c r="C197" s="185" t="s">
        <v>335</v>
      </c>
      <c r="D197" s="185" t="s">
        <v>149</v>
      </c>
      <c r="E197" s="186" t="s">
        <v>165</v>
      </c>
      <c r="F197" s="187" t="s">
        <v>166</v>
      </c>
      <c r="G197" s="188" t="s">
        <v>152</v>
      </c>
      <c r="H197" s="189">
        <v>17792</v>
      </c>
      <c r="I197" s="190"/>
      <c r="J197" s="190"/>
      <c r="K197" s="191">
        <f>ROUND(P197*H197,2)</f>
        <v>0</v>
      </c>
      <c r="L197" s="187" t="s">
        <v>161</v>
      </c>
      <c r="M197" s="41"/>
      <c r="N197" s="192" t="s">
        <v>20</v>
      </c>
      <c r="O197" s="193" t="s">
        <v>44</v>
      </c>
      <c r="P197" s="194">
        <f>I197+J197</f>
        <v>0</v>
      </c>
      <c r="Q197" s="194">
        <f>ROUND(I197*H197,2)</f>
        <v>0</v>
      </c>
      <c r="R197" s="194">
        <f>ROUND(J197*H197,2)</f>
        <v>0</v>
      </c>
      <c r="S197" s="81"/>
      <c r="T197" s="195">
        <f>S197*H197</f>
        <v>0</v>
      </c>
      <c r="U197" s="195">
        <v>0</v>
      </c>
      <c r="V197" s="195">
        <f>U197*H197</f>
        <v>0</v>
      </c>
      <c r="W197" s="195">
        <v>0</v>
      </c>
      <c r="X197" s="196">
        <f>W197*H197</f>
        <v>0</v>
      </c>
      <c r="Y197" s="35"/>
      <c r="Z197" s="35"/>
      <c r="AA197" s="35"/>
      <c r="AB197" s="35"/>
      <c r="AC197" s="35"/>
      <c r="AD197" s="35"/>
      <c r="AE197" s="35"/>
      <c r="AR197" s="197" t="s">
        <v>154</v>
      </c>
      <c r="AT197" s="197" t="s">
        <v>149</v>
      </c>
      <c r="AU197" s="197" t="s">
        <v>75</v>
      </c>
      <c r="AY197" s="14" t="s">
        <v>155</v>
      </c>
      <c r="BE197" s="198">
        <f>IF(O197="základní",K197,0)</f>
        <v>0</v>
      </c>
      <c r="BF197" s="198">
        <f>IF(O197="snížená",K197,0)</f>
        <v>0</v>
      </c>
      <c r="BG197" s="198">
        <f>IF(O197="zákl. přenesená",K197,0)</f>
        <v>0</v>
      </c>
      <c r="BH197" s="198">
        <f>IF(O197="sníž. přenesená",K197,0)</f>
        <v>0</v>
      </c>
      <c r="BI197" s="198">
        <f>IF(O197="nulová",K197,0)</f>
        <v>0</v>
      </c>
      <c r="BJ197" s="14" t="s">
        <v>82</v>
      </c>
      <c r="BK197" s="198">
        <f>ROUND(P197*H197,2)</f>
        <v>0</v>
      </c>
      <c r="BL197" s="14" t="s">
        <v>154</v>
      </c>
      <c r="BM197" s="197" t="s">
        <v>594</v>
      </c>
    </row>
    <row r="198" s="2" customFormat="1">
      <c r="A198" s="35"/>
      <c r="B198" s="36"/>
      <c r="C198" s="37"/>
      <c r="D198" s="199" t="s">
        <v>157</v>
      </c>
      <c r="E198" s="37"/>
      <c r="F198" s="200" t="s">
        <v>168</v>
      </c>
      <c r="G198" s="37"/>
      <c r="H198" s="37"/>
      <c r="I198" s="201"/>
      <c r="J198" s="201"/>
      <c r="K198" s="37"/>
      <c r="L198" s="37"/>
      <c r="M198" s="41"/>
      <c r="N198" s="202"/>
      <c r="O198" s="203"/>
      <c r="P198" s="81"/>
      <c r="Q198" s="81"/>
      <c r="R198" s="81"/>
      <c r="S198" s="81"/>
      <c r="T198" s="81"/>
      <c r="U198" s="81"/>
      <c r="V198" s="81"/>
      <c r="W198" s="81"/>
      <c r="X198" s="82"/>
      <c r="Y198" s="35"/>
      <c r="Z198" s="35"/>
      <c r="AA198" s="35"/>
      <c r="AB198" s="35"/>
      <c r="AC198" s="35"/>
      <c r="AD198" s="35"/>
      <c r="AE198" s="35"/>
      <c r="AT198" s="14" t="s">
        <v>157</v>
      </c>
      <c r="AU198" s="14" t="s">
        <v>75</v>
      </c>
    </row>
    <row r="199" s="2" customFormat="1">
      <c r="A199" s="35"/>
      <c r="B199" s="36"/>
      <c r="C199" s="185" t="s">
        <v>340</v>
      </c>
      <c r="D199" s="185" t="s">
        <v>149</v>
      </c>
      <c r="E199" s="186" t="s">
        <v>169</v>
      </c>
      <c r="F199" s="187" t="s">
        <v>170</v>
      </c>
      <c r="G199" s="188" t="s">
        <v>152</v>
      </c>
      <c r="H199" s="189">
        <v>17792</v>
      </c>
      <c r="I199" s="190"/>
      <c r="J199" s="190"/>
      <c r="K199" s="191">
        <f>ROUND(P199*H199,2)</f>
        <v>0</v>
      </c>
      <c r="L199" s="187" t="s">
        <v>161</v>
      </c>
      <c r="M199" s="41"/>
      <c r="N199" s="192" t="s">
        <v>20</v>
      </c>
      <c r="O199" s="193" t="s">
        <v>44</v>
      </c>
      <c r="P199" s="194">
        <f>I199+J199</f>
        <v>0</v>
      </c>
      <c r="Q199" s="194">
        <f>ROUND(I199*H199,2)</f>
        <v>0</v>
      </c>
      <c r="R199" s="194">
        <f>ROUND(J199*H199,2)</f>
        <v>0</v>
      </c>
      <c r="S199" s="81"/>
      <c r="T199" s="195">
        <f>S199*H199</f>
        <v>0</v>
      </c>
      <c r="U199" s="195">
        <v>0</v>
      </c>
      <c r="V199" s="195">
        <f>U199*H199</f>
        <v>0</v>
      </c>
      <c r="W199" s="195">
        <v>0</v>
      </c>
      <c r="X199" s="196">
        <f>W199*H199</f>
        <v>0</v>
      </c>
      <c r="Y199" s="35"/>
      <c r="Z199" s="35"/>
      <c r="AA199" s="35"/>
      <c r="AB199" s="35"/>
      <c r="AC199" s="35"/>
      <c r="AD199" s="35"/>
      <c r="AE199" s="35"/>
      <c r="AR199" s="197" t="s">
        <v>154</v>
      </c>
      <c r="AT199" s="197" t="s">
        <v>149</v>
      </c>
      <c r="AU199" s="197" t="s">
        <v>75</v>
      </c>
      <c r="AY199" s="14" t="s">
        <v>155</v>
      </c>
      <c r="BE199" s="198">
        <f>IF(O199="základní",K199,0)</f>
        <v>0</v>
      </c>
      <c r="BF199" s="198">
        <f>IF(O199="snížená",K199,0)</f>
        <v>0</v>
      </c>
      <c r="BG199" s="198">
        <f>IF(O199="zákl. přenesená",K199,0)</f>
        <v>0</v>
      </c>
      <c r="BH199" s="198">
        <f>IF(O199="sníž. přenesená",K199,0)</f>
        <v>0</v>
      </c>
      <c r="BI199" s="198">
        <f>IF(O199="nulová",K199,0)</f>
        <v>0</v>
      </c>
      <c r="BJ199" s="14" t="s">
        <v>82</v>
      </c>
      <c r="BK199" s="198">
        <f>ROUND(P199*H199,2)</f>
        <v>0</v>
      </c>
      <c r="BL199" s="14" t="s">
        <v>154</v>
      </c>
      <c r="BM199" s="197" t="s">
        <v>595</v>
      </c>
    </row>
    <row r="200" s="2" customFormat="1">
      <c r="A200" s="35"/>
      <c r="B200" s="36"/>
      <c r="C200" s="37"/>
      <c r="D200" s="199" t="s">
        <v>157</v>
      </c>
      <c r="E200" s="37"/>
      <c r="F200" s="200" t="s">
        <v>172</v>
      </c>
      <c r="G200" s="37"/>
      <c r="H200" s="37"/>
      <c r="I200" s="201"/>
      <c r="J200" s="201"/>
      <c r="K200" s="37"/>
      <c r="L200" s="37"/>
      <c r="M200" s="41"/>
      <c r="N200" s="202"/>
      <c r="O200" s="203"/>
      <c r="P200" s="81"/>
      <c r="Q200" s="81"/>
      <c r="R200" s="81"/>
      <c r="S200" s="81"/>
      <c r="T200" s="81"/>
      <c r="U200" s="81"/>
      <c r="V200" s="81"/>
      <c r="W200" s="81"/>
      <c r="X200" s="82"/>
      <c r="Y200" s="35"/>
      <c r="Z200" s="35"/>
      <c r="AA200" s="35"/>
      <c r="AB200" s="35"/>
      <c r="AC200" s="35"/>
      <c r="AD200" s="35"/>
      <c r="AE200" s="35"/>
      <c r="AT200" s="14" t="s">
        <v>157</v>
      </c>
      <c r="AU200" s="14" t="s">
        <v>75</v>
      </c>
    </row>
    <row r="201" s="2" customFormat="1">
      <c r="A201" s="35"/>
      <c r="B201" s="36"/>
      <c r="C201" s="185" t="s">
        <v>346</v>
      </c>
      <c r="D201" s="185" t="s">
        <v>149</v>
      </c>
      <c r="E201" s="186" t="s">
        <v>596</v>
      </c>
      <c r="F201" s="187" t="s">
        <v>597</v>
      </c>
      <c r="G201" s="188" t="s">
        <v>152</v>
      </c>
      <c r="H201" s="189">
        <v>3217</v>
      </c>
      <c r="I201" s="190"/>
      <c r="J201" s="190"/>
      <c r="K201" s="191">
        <f>ROUND(P201*H201,2)</f>
        <v>0</v>
      </c>
      <c r="L201" s="187" t="s">
        <v>161</v>
      </c>
      <c r="M201" s="41"/>
      <c r="N201" s="192" t="s">
        <v>20</v>
      </c>
      <c r="O201" s="193" t="s">
        <v>44</v>
      </c>
      <c r="P201" s="194">
        <f>I201+J201</f>
        <v>0</v>
      </c>
      <c r="Q201" s="194">
        <f>ROUND(I201*H201,2)</f>
        <v>0</v>
      </c>
      <c r="R201" s="194">
        <f>ROUND(J201*H201,2)</f>
        <v>0</v>
      </c>
      <c r="S201" s="81"/>
      <c r="T201" s="195">
        <f>S201*H201</f>
        <v>0</v>
      </c>
      <c r="U201" s="195">
        <v>0</v>
      </c>
      <c r="V201" s="195">
        <f>U201*H201</f>
        <v>0</v>
      </c>
      <c r="W201" s="195">
        <v>0</v>
      </c>
      <c r="X201" s="196">
        <f>W201*H201</f>
        <v>0</v>
      </c>
      <c r="Y201" s="35"/>
      <c r="Z201" s="35"/>
      <c r="AA201" s="35"/>
      <c r="AB201" s="35"/>
      <c r="AC201" s="35"/>
      <c r="AD201" s="35"/>
      <c r="AE201" s="35"/>
      <c r="AR201" s="197" t="s">
        <v>154</v>
      </c>
      <c r="AT201" s="197" t="s">
        <v>149</v>
      </c>
      <c r="AU201" s="197" t="s">
        <v>75</v>
      </c>
      <c r="AY201" s="14" t="s">
        <v>155</v>
      </c>
      <c r="BE201" s="198">
        <f>IF(O201="základní",K201,0)</f>
        <v>0</v>
      </c>
      <c r="BF201" s="198">
        <f>IF(O201="snížená",K201,0)</f>
        <v>0</v>
      </c>
      <c r="BG201" s="198">
        <f>IF(O201="zákl. přenesená",K201,0)</f>
        <v>0</v>
      </c>
      <c r="BH201" s="198">
        <f>IF(O201="sníž. přenesená",K201,0)</f>
        <v>0</v>
      </c>
      <c r="BI201" s="198">
        <f>IF(O201="nulová",K201,0)</f>
        <v>0</v>
      </c>
      <c r="BJ201" s="14" t="s">
        <v>82</v>
      </c>
      <c r="BK201" s="198">
        <f>ROUND(P201*H201,2)</f>
        <v>0</v>
      </c>
      <c r="BL201" s="14" t="s">
        <v>154</v>
      </c>
      <c r="BM201" s="197" t="s">
        <v>598</v>
      </c>
    </row>
    <row r="202" s="2" customFormat="1">
      <c r="A202" s="35"/>
      <c r="B202" s="36"/>
      <c r="C202" s="37"/>
      <c r="D202" s="199" t="s">
        <v>157</v>
      </c>
      <c r="E202" s="37"/>
      <c r="F202" s="200" t="s">
        <v>599</v>
      </c>
      <c r="G202" s="37"/>
      <c r="H202" s="37"/>
      <c r="I202" s="201"/>
      <c r="J202" s="201"/>
      <c r="K202" s="37"/>
      <c r="L202" s="37"/>
      <c r="M202" s="41"/>
      <c r="N202" s="202"/>
      <c r="O202" s="203"/>
      <c r="P202" s="81"/>
      <c r="Q202" s="81"/>
      <c r="R202" s="81"/>
      <c r="S202" s="81"/>
      <c r="T202" s="81"/>
      <c r="U202" s="81"/>
      <c r="V202" s="81"/>
      <c r="W202" s="81"/>
      <c r="X202" s="82"/>
      <c r="Y202" s="35"/>
      <c r="Z202" s="35"/>
      <c r="AA202" s="35"/>
      <c r="AB202" s="35"/>
      <c r="AC202" s="35"/>
      <c r="AD202" s="35"/>
      <c r="AE202" s="35"/>
      <c r="AT202" s="14" t="s">
        <v>157</v>
      </c>
      <c r="AU202" s="14" t="s">
        <v>75</v>
      </c>
    </row>
    <row r="203" s="10" customFormat="1">
      <c r="A203" s="10"/>
      <c r="B203" s="214"/>
      <c r="C203" s="215"/>
      <c r="D203" s="216" t="s">
        <v>185</v>
      </c>
      <c r="E203" s="217" t="s">
        <v>20</v>
      </c>
      <c r="F203" s="218" t="s">
        <v>566</v>
      </c>
      <c r="G203" s="215"/>
      <c r="H203" s="219">
        <v>650</v>
      </c>
      <c r="I203" s="220"/>
      <c r="J203" s="220"/>
      <c r="K203" s="215"/>
      <c r="L203" s="215"/>
      <c r="M203" s="221"/>
      <c r="N203" s="222"/>
      <c r="O203" s="223"/>
      <c r="P203" s="223"/>
      <c r="Q203" s="223"/>
      <c r="R203" s="223"/>
      <c r="S203" s="223"/>
      <c r="T203" s="223"/>
      <c r="U203" s="223"/>
      <c r="V203" s="223"/>
      <c r="W203" s="223"/>
      <c r="X203" s="224"/>
      <c r="Y203" s="10"/>
      <c r="Z203" s="10"/>
      <c r="AA203" s="10"/>
      <c r="AB203" s="10"/>
      <c r="AC203" s="10"/>
      <c r="AD203" s="10"/>
      <c r="AE203" s="10"/>
      <c r="AT203" s="225" t="s">
        <v>185</v>
      </c>
      <c r="AU203" s="225" t="s">
        <v>75</v>
      </c>
      <c r="AV203" s="10" t="s">
        <v>84</v>
      </c>
      <c r="AW203" s="10" t="s">
        <v>5</v>
      </c>
      <c r="AX203" s="10" t="s">
        <v>75</v>
      </c>
      <c r="AY203" s="225" t="s">
        <v>155</v>
      </c>
    </row>
    <row r="204" s="10" customFormat="1">
      <c r="A204" s="10"/>
      <c r="B204" s="214"/>
      <c r="C204" s="215"/>
      <c r="D204" s="216" t="s">
        <v>185</v>
      </c>
      <c r="E204" s="217" t="s">
        <v>20</v>
      </c>
      <c r="F204" s="218" t="s">
        <v>567</v>
      </c>
      <c r="G204" s="215"/>
      <c r="H204" s="219">
        <v>350</v>
      </c>
      <c r="I204" s="220"/>
      <c r="J204" s="220"/>
      <c r="K204" s="215"/>
      <c r="L204" s="215"/>
      <c r="M204" s="221"/>
      <c r="N204" s="222"/>
      <c r="O204" s="223"/>
      <c r="P204" s="223"/>
      <c r="Q204" s="223"/>
      <c r="R204" s="223"/>
      <c r="S204" s="223"/>
      <c r="T204" s="223"/>
      <c r="U204" s="223"/>
      <c r="V204" s="223"/>
      <c r="W204" s="223"/>
      <c r="X204" s="224"/>
      <c r="Y204" s="10"/>
      <c r="Z204" s="10"/>
      <c r="AA204" s="10"/>
      <c r="AB204" s="10"/>
      <c r="AC204" s="10"/>
      <c r="AD204" s="10"/>
      <c r="AE204" s="10"/>
      <c r="AT204" s="225" t="s">
        <v>185</v>
      </c>
      <c r="AU204" s="225" t="s">
        <v>75</v>
      </c>
      <c r="AV204" s="10" t="s">
        <v>84</v>
      </c>
      <c r="AW204" s="10" t="s">
        <v>5</v>
      </c>
      <c r="AX204" s="10" t="s">
        <v>75</v>
      </c>
      <c r="AY204" s="225" t="s">
        <v>155</v>
      </c>
    </row>
    <row r="205" s="10" customFormat="1">
      <c r="A205" s="10"/>
      <c r="B205" s="214"/>
      <c r="C205" s="215"/>
      <c r="D205" s="216" t="s">
        <v>185</v>
      </c>
      <c r="E205" s="217" t="s">
        <v>20</v>
      </c>
      <c r="F205" s="218" t="s">
        <v>568</v>
      </c>
      <c r="G205" s="215"/>
      <c r="H205" s="219">
        <v>700</v>
      </c>
      <c r="I205" s="220"/>
      <c r="J205" s="220"/>
      <c r="K205" s="215"/>
      <c r="L205" s="215"/>
      <c r="M205" s="221"/>
      <c r="N205" s="222"/>
      <c r="O205" s="223"/>
      <c r="P205" s="223"/>
      <c r="Q205" s="223"/>
      <c r="R205" s="223"/>
      <c r="S205" s="223"/>
      <c r="T205" s="223"/>
      <c r="U205" s="223"/>
      <c r="V205" s="223"/>
      <c r="W205" s="223"/>
      <c r="X205" s="224"/>
      <c r="Y205" s="10"/>
      <c r="Z205" s="10"/>
      <c r="AA205" s="10"/>
      <c r="AB205" s="10"/>
      <c r="AC205" s="10"/>
      <c r="AD205" s="10"/>
      <c r="AE205" s="10"/>
      <c r="AT205" s="225" t="s">
        <v>185</v>
      </c>
      <c r="AU205" s="225" t="s">
        <v>75</v>
      </c>
      <c r="AV205" s="10" t="s">
        <v>84</v>
      </c>
      <c r="AW205" s="10" t="s">
        <v>5</v>
      </c>
      <c r="AX205" s="10" t="s">
        <v>75</v>
      </c>
      <c r="AY205" s="225" t="s">
        <v>155</v>
      </c>
    </row>
    <row r="206" s="10" customFormat="1">
      <c r="A206" s="10"/>
      <c r="B206" s="214"/>
      <c r="C206" s="215"/>
      <c r="D206" s="216" t="s">
        <v>185</v>
      </c>
      <c r="E206" s="217" t="s">
        <v>20</v>
      </c>
      <c r="F206" s="218" t="s">
        <v>569</v>
      </c>
      <c r="G206" s="215"/>
      <c r="H206" s="219">
        <v>550</v>
      </c>
      <c r="I206" s="220"/>
      <c r="J206" s="220"/>
      <c r="K206" s="215"/>
      <c r="L206" s="215"/>
      <c r="M206" s="221"/>
      <c r="N206" s="222"/>
      <c r="O206" s="223"/>
      <c r="P206" s="223"/>
      <c r="Q206" s="223"/>
      <c r="R206" s="223"/>
      <c r="S206" s="223"/>
      <c r="T206" s="223"/>
      <c r="U206" s="223"/>
      <c r="V206" s="223"/>
      <c r="W206" s="223"/>
      <c r="X206" s="224"/>
      <c r="Y206" s="10"/>
      <c r="Z206" s="10"/>
      <c r="AA206" s="10"/>
      <c r="AB206" s="10"/>
      <c r="AC206" s="10"/>
      <c r="AD206" s="10"/>
      <c r="AE206" s="10"/>
      <c r="AT206" s="225" t="s">
        <v>185</v>
      </c>
      <c r="AU206" s="225" t="s">
        <v>75</v>
      </c>
      <c r="AV206" s="10" t="s">
        <v>84</v>
      </c>
      <c r="AW206" s="10" t="s">
        <v>5</v>
      </c>
      <c r="AX206" s="10" t="s">
        <v>75</v>
      </c>
      <c r="AY206" s="225" t="s">
        <v>155</v>
      </c>
    </row>
    <row r="207" s="10" customFormat="1">
      <c r="A207" s="10"/>
      <c r="B207" s="214"/>
      <c r="C207" s="215"/>
      <c r="D207" s="216" t="s">
        <v>185</v>
      </c>
      <c r="E207" s="217" t="s">
        <v>20</v>
      </c>
      <c r="F207" s="218" t="s">
        <v>600</v>
      </c>
      <c r="G207" s="215"/>
      <c r="H207" s="219">
        <v>967</v>
      </c>
      <c r="I207" s="220"/>
      <c r="J207" s="220"/>
      <c r="K207" s="215"/>
      <c r="L207" s="215"/>
      <c r="M207" s="221"/>
      <c r="N207" s="222"/>
      <c r="O207" s="223"/>
      <c r="P207" s="223"/>
      <c r="Q207" s="223"/>
      <c r="R207" s="223"/>
      <c r="S207" s="223"/>
      <c r="T207" s="223"/>
      <c r="U207" s="223"/>
      <c r="V207" s="223"/>
      <c r="W207" s="223"/>
      <c r="X207" s="224"/>
      <c r="Y207" s="10"/>
      <c r="Z207" s="10"/>
      <c r="AA207" s="10"/>
      <c r="AB207" s="10"/>
      <c r="AC207" s="10"/>
      <c r="AD207" s="10"/>
      <c r="AE207" s="10"/>
      <c r="AT207" s="225" t="s">
        <v>185</v>
      </c>
      <c r="AU207" s="225" t="s">
        <v>75</v>
      </c>
      <c r="AV207" s="10" t="s">
        <v>84</v>
      </c>
      <c r="AW207" s="10" t="s">
        <v>5</v>
      </c>
      <c r="AX207" s="10" t="s">
        <v>75</v>
      </c>
      <c r="AY207" s="225" t="s">
        <v>155</v>
      </c>
    </row>
    <row r="208" s="11" customFormat="1">
      <c r="A208" s="11"/>
      <c r="B208" s="226"/>
      <c r="C208" s="227"/>
      <c r="D208" s="216" t="s">
        <v>185</v>
      </c>
      <c r="E208" s="228" t="s">
        <v>20</v>
      </c>
      <c r="F208" s="229" t="s">
        <v>193</v>
      </c>
      <c r="G208" s="227"/>
      <c r="H208" s="230">
        <v>3217</v>
      </c>
      <c r="I208" s="231"/>
      <c r="J208" s="231"/>
      <c r="K208" s="227"/>
      <c r="L208" s="227"/>
      <c r="M208" s="232"/>
      <c r="N208" s="233"/>
      <c r="O208" s="234"/>
      <c r="P208" s="234"/>
      <c r="Q208" s="234"/>
      <c r="R208" s="234"/>
      <c r="S208" s="234"/>
      <c r="T208" s="234"/>
      <c r="U208" s="234"/>
      <c r="V208" s="234"/>
      <c r="W208" s="234"/>
      <c r="X208" s="235"/>
      <c r="Y208" s="11"/>
      <c r="Z208" s="11"/>
      <c r="AA208" s="11"/>
      <c r="AB208" s="11"/>
      <c r="AC208" s="11"/>
      <c r="AD208" s="11"/>
      <c r="AE208" s="11"/>
      <c r="AT208" s="236" t="s">
        <v>185</v>
      </c>
      <c r="AU208" s="236" t="s">
        <v>75</v>
      </c>
      <c r="AV208" s="11" t="s">
        <v>154</v>
      </c>
      <c r="AW208" s="11" t="s">
        <v>5</v>
      </c>
      <c r="AX208" s="11" t="s">
        <v>82</v>
      </c>
      <c r="AY208" s="236" t="s">
        <v>155</v>
      </c>
    </row>
    <row r="209" s="2" customFormat="1" ht="37.8" customHeight="1">
      <c r="A209" s="35"/>
      <c r="B209" s="36"/>
      <c r="C209" s="185" t="s">
        <v>351</v>
      </c>
      <c r="D209" s="185" t="s">
        <v>149</v>
      </c>
      <c r="E209" s="186" t="s">
        <v>174</v>
      </c>
      <c r="F209" s="187" t="s">
        <v>175</v>
      </c>
      <c r="G209" s="188" t="s">
        <v>152</v>
      </c>
      <c r="H209" s="189">
        <v>21009</v>
      </c>
      <c r="I209" s="190"/>
      <c r="J209" s="190"/>
      <c r="K209" s="191">
        <f>ROUND(P209*H209,2)</f>
        <v>0</v>
      </c>
      <c r="L209" s="187" t="s">
        <v>161</v>
      </c>
      <c r="M209" s="41"/>
      <c r="N209" s="192" t="s">
        <v>20</v>
      </c>
      <c r="O209" s="193" t="s">
        <v>44</v>
      </c>
      <c r="P209" s="194">
        <f>I209+J209</f>
        <v>0</v>
      </c>
      <c r="Q209" s="194">
        <f>ROUND(I209*H209,2)</f>
        <v>0</v>
      </c>
      <c r="R209" s="194">
        <f>ROUND(J209*H209,2)</f>
        <v>0</v>
      </c>
      <c r="S209" s="81"/>
      <c r="T209" s="195">
        <f>S209*H209</f>
        <v>0</v>
      </c>
      <c r="U209" s="195">
        <v>0</v>
      </c>
      <c r="V209" s="195">
        <f>U209*H209</f>
        <v>0</v>
      </c>
      <c r="W209" s="195">
        <v>0</v>
      </c>
      <c r="X209" s="196">
        <f>W209*H209</f>
        <v>0</v>
      </c>
      <c r="Y209" s="35"/>
      <c r="Z209" s="35"/>
      <c r="AA209" s="35"/>
      <c r="AB209" s="35"/>
      <c r="AC209" s="35"/>
      <c r="AD209" s="35"/>
      <c r="AE209" s="35"/>
      <c r="AR209" s="197" t="s">
        <v>154</v>
      </c>
      <c r="AT209" s="197" t="s">
        <v>149</v>
      </c>
      <c r="AU209" s="197" t="s">
        <v>75</v>
      </c>
      <c r="AY209" s="14" t="s">
        <v>155</v>
      </c>
      <c r="BE209" s="198">
        <f>IF(O209="základní",K209,0)</f>
        <v>0</v>
      </c>
      <c r="BF209" s="198">
        <f>IF(O209="snížená",K209,0)</f>
        <v>0</v>
      </c>
      <c r="BG209" s="198">
        <f>IF(O209="zákl. přenesená",K209,0)</f>
        <v>0</v>
      </c>
      <c r="BH209" s="198">
        <f>IF(O209="sníž. přenesená",K209,0)</f>
        <v>0</v>
      </c>
      <c r="BI209" s="198">
        <f>IF(O209="nulová",K209,0)</f>
        <v>0</v>
      </c>
      <c r="BJ209" s="14" t="s">
        <v>82</v>
      </c>
      <c r="BK209" s="198">
        <f>ROUND(P209*H209,2)</f>
        <v>0</v>
      </c>
      <c r="BL209" s="14" t="s">
        <v>154</v>
      </c>
      <c r="BM209" s="197" t="s">
        <v>601</v>
      </c>
    </row>
    <row r="210" s="2" customFormat="1">
      <c r="A210" s="35"/>
      <c r="B210" s="36"/>
      <c r="C210" s="37"/>
      <c r="D210" s="199" t="s">
        <v>157</v>
      </c>
      <c r="E210" s="37"/>
      <c r="F210" s="200" t="s">
        <v>177</v>
      </c>
      <c r="G210" s="37"/>
      <c r="H210" s="37"/>
      <c r="I210" s="201"/>
      <c r="J210" s="201"/>
      <c r="K210" s="37"/>
      <c r="L210" s="37"/>
      <c r="M210" s="41"/>
      <c r="N210" s="202"/>
      <c r="O210" s="203"/>
      <c r="P210" s="81"/>
      <c r="Q210" s="81"/>
      <c r="R210" s="81"/>
      <c r="S210" s="81"/>
      <c r="T210" s="81"/>
      <c r="U210" s="81"/>
      <c r="V210" s="81"/>
      <c r="W210" s="81"/>
      <c r="X210" s="82"/>
      <c r="Y210" s="35"/>
      <c r="Z210" s="35"/>
      <c r="AA210" s="35"/>
      <c r="AB210" s="35"/>
      <c r="AC210" s="35"/>
      <c r="AD210" s="35"/>
      <c r="AE210" s="35"/>
      <c r="AT210" s="14" t="s">
        <v>157</v>
      </c>
      <c r="AU210" s="14" t="s">
        <v>75</v>
      </c>
    </row>
    <row r="211" s="12" customFormat="1">
      <c r="A211" s="12"/>
      <c r="B211" s="250"/>
      <c r="C211" s="251"/>
      <c r="D211" s="216" t="s">
        <v>185</v>
      </c>
      <c r="E211" s="252" t="s">
        <v>20</v>
      </c>
      <c r="F211" s="253" t="s">
        <v>602</v>
      </c>
      <c r="G211" s="251"/>
      <c r="H211" s="252" t="s">
        <v>20</v>
      </c>
      <c r="I211" s="254"/>
      <c r="J211" s="254"/>
      <c r="K211" s="251"/>
      <c r="L211" s="251"/>
      <c r="M211" s="255"/>
      <c r="N211" s="256"/>
      <c r="O211" s="257"/>
      <c r="P211" s="257"/>
      <c r="Q211" s="257"/>
      <c r="R211" s="257"/>
      <c r="S211" s="257"/>
      <c r="T211" s="257"/>
      <c r="U211" s="257"/>
      <c r="V211" s="257"/>
      <c r="W211" s="257"/>
      <c r="X211" s="258"/>
      <c r="Y211" s="12"/>
      <c r="Z211" s="12"/>
      <c r="AA211" s="12"/>
      <c r="AB211" s="12"/>
      <c r="AC211" s="12"/>
      <c r="AD211" s="12"/>
      <c r="AE211" s="12"/>
      <c r="AT211" s="259" t="s">
        <v>185</v>
      </c>
      <c r="AU211" s="259" t="s">
        <v>75</v>
      </c>
      <c r="AV211" s="12" t="s">
        <v>82</v>
      </c>
      <c r="AW211" s="12" t="s">
        <v>5</v>
      </c>
      <c r="AX211" s="12" t="s">
        <v>75</v>
      </c>
      <c r="AY211" s="259" t="s">
        <v>155</v>
      </c>
    </row>
    <row r="212" s="10" customFormat="1">
      <c r="A212" s="10"/>
      <c r="B212" s="214"/>
      <c r="C212" s="215"/>
      <c r="D212" s="216" t="s">
        <v>185</v>
      </c>
      <c r="E212" s="217" t="s">
        <v>20</v>
      </c>
      <c r="F212" s="218" t="s">
        <v>566</v>
      </c>
      <c r="G212" s="215"/>
      <c r="H212" s="219">
        <v>650</v>
      </c>
      <c r="I212" s="220"/>
      <c r="J212" s="220"/>
      <c r="K212" s="215"/>
      <c r="L212" s="215"/>
      <c r="M212" s="221"/>
      <c r="N212" s="222"/>
      <c r="O212" s="223"/>
      <c r="P212" s="223"/>
      <c r="Q212" s="223"/>
      <c r="R212" s="223"/>
      <c r="S212" s="223"/>
      <c r="T212" s="223"/>
      <c r="U212" s="223"/>
      <c r="V212" s="223"/>
      <c r="W212" s="223"/>
      <c r="X212" s="224"/>
      <c r="Y212" s="10"/>
      <c r="Z212" s="10"/>
      <c r="AA212" s="10"/>
      <c r="AB212" s="10"/>
      <c r="AC212" s="10"/>
      <c r="AD212" s="10"/>
      <c r="AE212" s="10"/>
      <c r="AT212" s="225" t="s">
        <v>185</v>
      </c>
      <c r="AU212" s="225" t="s">
        <v>75</v>
      </c>
      <c r="AV212" s="10" t="s">
        <v>84</v>
      </c>
      <c r="AW212" s="10" t="s">
        <v>5</v>
      </c>
      <c r="AX212" s="10" t="s">
        <v>75</v>
      </c>
      <c r="AY212" s="225" t="s">
        <v>155</v>
      </c>
    </row>
    <row r="213" s="10" customFormat="1">
      <c r="A213" s="10"/>
      <c r="B213" s="214"/>
      <c r="C213" s="215"/>
      <c r="D213" s="216" t="s">
        <v>185</v>
      </c>
      <c r="E213" s="217" t="s">
        <v>20</v>
      </c>
      <c r="F213" s="218" t="s">
        <v>567</v>
      </c>
      <c r="G213" s="215"/>
      <c r="H213" s="219">
        <v>350</v>
      </c>
      <c r="I213" s="220"/>
      <c r="J213" s="220"/>
      <c r="K213" s="215"/>
      <c r="L213" s="215"/>
      <c r="M213" s="221"/>
      <c r="N213" s="222"/>
      <c r="O213" s="223"/>
      <c r="P213" s="223"/>
      <c r="Q213" s="223"/>
      <c r="R213" s="223"/>
      <c r="S213" s="223"/>
      <c r="T213" s="223"/>
      <c r="U213" s="223"/>
      <c r="V213" s="223"/>
      <c r="W213" s="223"/>
      <c r="X213" s="224"/>
      <c r="Y213" s="10"/>
      <c r="Z213" s="10"/>
      <c r="AA213" s="10"/>
      <c r="AB213" s="10"/>
      <c r="AC213" s="10"/>
      <c r="AD213" s="10"/>
      <c r="AE213" s="10"/>
      <c r="AT213" s="225" t="s">
        <v>185</v>
      </c>
      <c r="AU213" s="225" t="s">
        <v>75</v>
      </c>
      <c r="AV213" s="10" t="s">
        <v>84</v>
      </c>
      <c r="AW213" s="10" t="s">
        <v>5</v>
      </c>
      <c r="AX213" s="10" t="s">
        <v>75</v>
      </c>
      <c r="AY213" s="225" t="s">
        <v>155</v>
      </c>
    </row>
    <row r="214" s="10" customFormat="1">
      <c r="A214" s="10"/>
      <c r="B214" s="214"/>
      <c r="C214" s="215"/>
      <c r="D214" s="216" t="s">
        <v>185</v>
      </c>
      <c r="E214" s="217" t="s">
        <v>20</v>
      </c>
      <c r="F214" s="218" t="s">
        <v>568</v>
      </c>
      <c r="G214" s="215"/>
      <c r="H214" s="219">
        <v>700</v>
      </c>
      <c r="I214" s="220"/>
      <c r="J214" s="220"/>
      <c r="K214" s="215"/>
      <c r="L214" s="215"/>
      <c r="M214" s="221"/>
      <c r="N214" s="222"/>
      <c r="O214" s="223"/>
      <c r="P214" s="223"/>
      <c r="Q214" s="223"/>
      <c r="R214" s="223"/>
      <c r="S214" s="223"/>
      <c r="T214" s="223"/>
      <c r="U214" s="223"/>
      <c r="V214" s="223"/>
      <c r="W214" s="223"/>
      <c r="X214" s="224"/>
      <c r="Y214" s="10"/>
      <c r="Z214" s="10"/>
      <c r="AA214" s="10"/>
      <c r="AB214" s="10"/>
      <c r="AC214" s="10"/>
      <c r="AD214" s="10"/>
      <c r="AE214" s="10"/>
      <c r="AT214" s="225" t="s">
        <v>185</v>
      </c>
      <c r="AU214" s="225" t="s">
        <v>75</v>
      </c>
      <c r="AV214" s="10" t="s">
        <v>84</v>
      </c>
      <c r="AW214" s="10" t="s">
        <v>5</v>
      </c>
      <c r="AX214" s="10" t="s">
        <v>75</v>
      </c>
      <c r="AY214" s="225" t="s">
        <v>155</v>
      </c>
    </row>
    <row r="215" s="10" customFormat="1">
      <c r="A215" s="10"/>
      <c r="B215" s="214"/>
      <c r="C215" s="215"/>
      <c r="D215" s="216" t="s">
        <v>185</v>
      </c>
      <c r="E215" s="217" t="s">
        <v>20</v>
      </c>
      <c r="F215" s="218" t="s">
        <v>569</v>
      </c>
      <c r="G215" s="215"/>
      <c r="H215" s="219">
        <v>550</v>
      </c>
      <c r="I215" s="220"/>
      <c r="J215" s="220"/>
      <c r="K215" s="215"/>
      <c r="L215" s="215"/>
      <c r="M215" s="221"/>
      <c r="N215" s="222"/>
      <c r="O215" s="223"/>
      <c r="P215" s="223"/>
      <c r="Q215" s="223"/>
      <c r="R215" s="223"/>
      <c r="S215" s="223"/>
      <c r="T215" s="223"/>
      <c r="U215" s="223"/>
      <c r="V215" s="223"/>
      <c r="W215" s="223"/>
      <c r="X215" s="224"/>
      <c r="Y215" s="10"/>
      <c r="Z215" s="10"/>
      <c r="AA215" s="10"/>
      <c r="AB215" s="10"/>
      <c r="AC215" s="10"/>
      <c r="AD215" s="10"/>
      <c r="AE215" s="10"/>
      <c r="AT215" s="225" t="s">
        <v>185</v>
      </c>
      <c r="AU215" s="225" t="s">
        <v>75</v>
      </c>
      <c r="AV215" s="10" t="s">
        <v>84</v>
      </c>
      <c r="AW215" s="10" t="s">
        <v>5</v>
      </c>
      <c r="AX215" s="10" t="s">
        <v>75</v>
      </c>
      <c r="AY215" s="225" t="s">
        <v>155</v>
      </c>
    </row>
    <row r="216" s="10" customFormat="1">
      <c r="A216" s="10"/>
      <c r="B216" s="214"/>
      <c r="C216" s="215"/>
      <c r="D216" s="216" t="s">
        <v>185</v>
      </c>
      <c r="E216" s="217" t="s">
        <v>20</v>
      </c>
      <c r="F216" s="218" t="s">
        <v>603</v>
      </c>
      <c r="G216" s="215"/>
      <c r="H216" s="219">
        <v>18759</v>
      </c>
      <c r="I216" s="220"/>
      <c r="J216" s="220"/>
      <c r="K216" s="215"/>
      <c r="L216" s="215"/>
      <c r="M216" s="221"/>
      <c r="N216" s="222"/>
      <c r="O216" s="223"/>
      <c r="P216" s="223"/>
      <c r="Q216" s="223"/>
      <c r="R216" s="223"/>
      <c r="S216" s="223"/>
      <c r="T216" s="223"/>
      <c r="U216" s="223"/>
      <c r="V216" s="223"/>
      <c r="W216" s="223"/>
      <c r="X216" s="224"/>
      <c r="Y216" s="10"/>
      <c r="Z216" s="10"/>
      <c r="AA216" s="10"/>
      <c r="AB216" s="10"/>
      <c r="AC216" s="10"/>
      <c r="AD216" s="10"/>
      <c r="AE216" s="10"/>
      <c r="AT216" s="225" t="s">
        <v>185</v>
      </c>
      <c r="AU216" s="225" t="s">
        <v>75</v>
      </c>
      <c r="AV216" s="10" t="s">
        <v>84</v>
      </c>
      <c r="AW216" s="10" t="s">
        <v>5</v>
      </c>
      <c r="AX216" s="10" t="s">
        <v>75</v>
      </c>
      <c r="AY216" s="225" t="s">
        <v>155</v>
      </c>
    </row>
    <row r="217" s="11" customFormat="1">
      <c r="A217" s="11"/>
      <c r="B217" s="226"/>
      <c r="C217" s="227"/>
      <c r="D217" s="216" t="s">
        <v>185</v>
      </c>
      <c r="E217" s="228" t="s">
        <v>20</v>
      </c>
      <c r="F217" s="229" t="s">
        <v>193</v>
      </c>
      <c r="G217" s="227"/>
      <c r="H217" s="230">
        <v>21009</v>
      </c>
      <c r="I217" s="231"/>
      <c r="J217" s="231"/>
      <c r="K217" s="227"/>
      <c r="L217" s="227"/>
      <c r="M217" s="232"/>
      <c r="N217" s="233"/>
      <c r="O217" s="234"/>
      <c r="P217" s="234"/>
      <c r="Q217" s="234"/>
      <c r="R217" s="234"/>
      <c r="S217" s="234"/>
      <c r="T217" s="234"/>
      <c r="U217" s="234"/>
      <c r="V217" s="234"/>
      <c r="W217" s="234"/>
      <c r="X217" s="235"/>
      <c r="Y217" s="11"/>
      <c r="Z217" s="11"/>
      <c r="AA217" s="11"/>
      <c r="AB217" s="11"/>
      <c r="AC217" s="11"/>
      <c r="AD217" s="11"/>
      <c r="AE217" s="11"/>
      <c r="AT217" s="236" t="s">
        <v>185</v>
      </c>
      <c r="AU217" s="236" t="s">
        <v>75</v>
      </c>
      <c r="AV217" s="11" t="s">
        <v>154</v>
      </c>
      <c r="AW217" s="11" t="s">
        <v>5</v>
      </c>
      <c r="AX217" s="11" t="s">
        <v>82</v>
      </c>
      <c r="AY217" s="236" t="s">
        <v>155</v>
      </c>
    </row>
    <row r="218" s="2" customFormat="1" ht="24.15" customHeight="1">
      <c r="A218" s="35"/>
      <c r="B218" s="36"/>
      <c r="C218" s="204" t="s">
        <v>604</v>
      </c>
      <c r="D218" s="204" t="s">
        <v>179</v>
      </c>
      <c r="E218" s="205" t="s">
        <v>180</v>
      </c>
      <c r="F218" s="206" t="s">
        <v>181</v>
      </c>
      <c r="G218" s="207" t="s">
        <v>182</v>
      </c>
      <c r="H218" s="208">
        <v>525.22500000000002</v>
      </c>
      <c r="I218" s="209"/>
      <c r="J218" s="210"/>
      <c r="K218" s="211">
        <f>ROUND(P218*H218,2)</f>
        <v>0</v>
      </c>
      <c r="L218" s="206" t="s">
        <v>161</v>
      </c>
      <c r="M218" s="212"/>
      <c r="N218" s="213" t="s">
        <v>20</v>
      </c>
      <c r="O218" s="193" t="s">
        <v>44</v>
      </c>
      <c r="P218" s="194">
        <f>I218+J218</f>
        <v>0</v>
      </c>
      <c r="Q218" s="194">
        <f>ROUND(I218*H218,2)</f>
        <v>0</v>
      </c>
      <c r="R218" s="194">
        <f>ROUND(J218*H218,2)</f>
        <v>0</v>
      </c>
      <c r="S218" s="81"/>
      <c r="T218" s="195">
        <f>S218*H218</f>
        <v>0</v>
      </c>
      <c r="U218" s="195">
        <v>0.001</v>
      </c>
      <c r="V218" s="195">
        <f>U218*H218</f>
        <v>0.52522500000000005</v>
      </c>
      <c r="W218" s="195">
        <v>0</v>
      </c>
      <c r="X218" s="196">
        <f>W218*H218</f>
        <v>0</v>
      </c>
      <c r="Y218" s="35"/>
      <c r="Z218" s="35"/>
      <c r="AA218" s="35"/>
      <c r="AB218" s="35"/>
      <c r="AC218" s="35"/>
      <c r="AD218" s="35"/>
      <c r="AE218" s="35"/>
      <c r="AR218" s="197" t="s">
        <v>183</v>
      </c>
      <c r="AT218" s="197" t="s">
        <v>179</v>
      </c>
      <c r="AU218" s="197" t="s">
        <v>75</v>
      </c>
      <c r="AY218" s="14" t="s">
        <v>155</v>
      </c>
      <c r="BE218" s="198">
        <f>IF(O218="základní",K218,0)</f>
        <v>0</v>
      </c>
      <c r="BF218" s="198">
        <f>IF(O218="snížená",K218,0)</f>
        <v>0</v>
      </c>
      <c r="BG218" s="198">
        <f>IF(O218="zákl. přenesená",K218,0)</f>
        <v>0</v>
      </c>
      <c r="BH218" s="198">
        <f>IF(O218="sníž. přenesená",K218,0)</f>
        <v>0</v>
      </c>
      <c r="BI218" s="198">
        <f>IF(O218="nulová",K218,0)</f>
        <v>0</v>
      </c>
      <c r="BJ218" s="14" t="s">
        <v>82</v>
      </c>
      <c r="BK218" s="198">
        <f>ROUND(P218*H218,2)</f>
        <v>0</v>
      </c>
      <c r="BL218" s="14" t="s">
        <v>154</v>
      </c>
      <c r="BM218" s="197" t="s">
        <v>605</v>
      </c>
    </row>
    <row r="219" s="10" customFormat="1">
      <c r="A219" s="10"/>
      <c r="B219" s="214"/>
      <c r="C219" s="215"/>
      <c r="D219" s="216" t="s">
        <v>185</v>
      </c>
      <c r="E219" s="217" t="s">
        <v>20</v>
      </c>
      <c r="F219" s="218" t="s">
        <v>606</v>
      </c>
      <c r="G219" s="215"/>
      <c r="H219" s="219">
        <v>525.22500000000002</v>
      </c>
      <c r="I219" s="220"/>
      <c r="J219" s="220"/>
      <c r="K219" s="215"/>
      <c r="L219" s="215"/>
      <c r="M219" s="221"/>
      <c r="N219" s="222"/>
      <c r="O219" s="223"/>
      <c r="P219" s="223"/>
      <c r="Q219" s="223"/>
      <c r="R219" s="223"/>
      <c r="S219" s="223"/>
      <c r="T219" s="223"/>
      <c r="U219" s="223"/>
      <c r="V219" s="223"/>
      <c r="W219" s="223"/>
      <c r="X219" s="224"/>
      <c r="Y219" s="10"/>
      <c r="Z219" s="10"/>
      <c r="AA219" s="10"/>
      <c r="AB219" s="10"/>
      <c r="AC219" s="10"/>
      <c r="AD219" s="10"/>
      <c r="AE219" s="10"/>
      <c r="AT219" s="225" t="s">
        <v>185</v>
      </c>
      <c r="AU219" s="225" t="s">
        <v>75</v>
      </c>
      <c r="AV219" s="10" t="s">
        <v>84</v>
      </c>
      <c r="AW219" s="10" t="s">
        <v>5</v>
      </c>
      <c r="AX219" s="10" t="s">
        <v>82</v>
      </c>
      <c r="AY219" s="225" t="s">
        <v>155</v>
      </c>
    </row>
    <row r="220" s="2" customFormat="1" ht="33" customHeight="1">
      <c r="A220" s="35"/>
      <c r="B220" s="36"/>
      <c r="C220" s="185" t="s">
        <v>607</v>
      </c>
      <c r="D220" s="185" t="s">
        <v>149</v>
      </c>
      <c r="E220" s="186" t="s">
        <v>188</v>
      </c>
      <c r="F220" s="187" t="s">
        <v>189</v>
      </c>
      <c r="G220" s="188" t="s">
        <v>152</v>
      </c>
      <c r="H220" s="189">
        <v>21009</v>
      </c>
      <c r="I220" s="190"/>
      <c r="J220" s="190"/>
      <c r="K220" s="191">
        <f>ROUND(P220*H220,2)</f>
        <v>0</v>
      </c>
      <c r="L220" s="187" t="s">
        <v>161</v>
      </c>
      <c r="M220" s="41"/>
      <c r="N220" s="192" t="s">
        <v>20</v>
      </c>
      <c r="O220" s="193" t="s">
        <v>44</v>
      </c>
      <c r="P220" s="194">
        <f>I220+J220</f>
        <v>0</v>
      </c>
      <c r="Q220" s="194">
        <f>ROUND(I220*H220,2)</f>
        <v>0</v>
      </c>
      <c r="R220" s="194">
        <f>ROUND(J220*H220,2)</f>
        <v>0</v>
      </c>
      <c r="S220" s="81"/>
      <c r="T220" s="195">
        <f>S220*H220</f>
        <v>0</v>
      </c>
      <c r="U220" s="195">
        <v>0</v>
      </c>
      <c r="V220" s="195">
        <f>U220*H220</f>
        <v>0</v>
      </c>
      <c r="W220" s="195">
        <v>0</v>
      </c>
      <c r="X220" s="196">
        <f>W220*H220</f>
        <v>0</v>
      </c>
      <c r="Y220" s="35"/>
      <c r="Z220" s="35"/>
      <c r="AA220" s="35"/>
      <c r="AB220" s="35"/>
      <c r="AC220" s="35"/>
      <c r="AD220" s="35"/>
      <c r="AE220" s="35"/>
      <c r="AR220" s="197" t="s">
        <v>154</v>
      </c>
      <c r="AT220" s="197" t="s">
        <v>149</v>
      </c>
      <c r="AU220" s="197" t="s">
        <v>75</v>
      </c>
      <c r="AY220" s="14" t="s">
        <v>155</v>
      </c>
      <c r="BE220" s="198">
        <f>IF(O220="základní",K220,0)</f>
        <v>0</v>
      </c>
      <c r="BF220" s="198">
        <f>IF(O220="snížená",K220,0)</f>
        <v>0</v>
      </c>
      <c r="BG220" s="198">
        <f>IF(O220="zákl. přenesená",K220,0)</f>
        <v>0</v>
      </c>
      <c r="BH220" s="198">
        <f>IF(O220="sníž. přenesená",K220,0)</f>
        <v>0</v>
      </c>
      <c r="BI220" s="198">
        <f>IF(O220="nulová",K220,0)</f>
        <v>0</v>
      </c>
      <c r="BJ220" s="14" t="s">
        <v>82</v>
      </c>
      <c r="BK220" s="198">
        <f>ROUND(P220*H220,2)</f>
        <v>0</v>
      </c>
      <c r="BL220" s="14" t="s">
        <v>154</v>
      </c>
      <c r="BM220" s="197" t="s">
        <v>608</v>
      </c>
    </row>
    <row r="221" s="2" customFormat="1">
      <c r="A221" s="35"/>
      <c r="B221" s="36"/>
      <c r="C221" s="37"/>
      <c r="D221" s="199" t="s">
        <v>157</v>
      </c>
      <c r="E221" s="37"/>
      <c r="F221" s="200" t="s">
        <v>191</v>
      </c>
      <c r="G221" s="37"/>
      <c r="H221" s="37"/>
      <c r="I221" s="201"/>
      <c r="J221" s="201"/>
      <c r="K221" s="37"/>
      <c r="L221" s="37"/>
      <c r="M221" s="41"/>
      <c r="N221" s="202"/>
      <c r="O221" s="203"/>
      <c r="P221" s="81"/>
      <c r="Q221" s="81"/>
      <c r="R221" s="81"/>
      <c r="S221" s="81"/>
      <c r="T221" s="81"/>
      <c r="U221" s="81"/>
      <c r="V221" s="81"/>
      <c r="W221" s="81"/>
      <c r="X221" s="82"/>
      <c r="Y221" s="35"/>
      <c r="Z221" s="35"/>
      <c r="AA221" s="35"/>
      <c r="AB221" s="35"/>
      <c r="AC221" s="35"/>
      <c r="AD221" s="35"/>
      <c r="AE221" s="35"/>
      <c r="AT221" s="14" t="s">
        <v>157</v>
      </c>
      <c r="AU221" s="14" t="s">
        <v>75</v>
      </c>
    </row>
    <row r="222" s="10" customFormat="1">
      <c r="A222" s="10"/>
      <c r="B222" s="214"/>
      <c r="C222" s="215"/>
      <c r="D222" s="216" t="s">
        <v>185</v>
      </c>
      <c r="E222" s="217" t="s">
        <v>20</v>
      </c>
      <c r="F222" s="218" t="s">
        <v>609</v>
      </c>
      <c r="G222" s="215"/>
      <c r="H222" s="219">
        <v>21009</v>
      </c>
      <c r="I222" s="220"/>
      <c r="J222" s="220"/>
      <c r="K222" s="215"/>
      <c r="L222" s="215"/>
      <c r="M222" s="221"/>
      <c r="N222" s="222"/>
      <c r="O222" s="223"/>
      <c r="P222" s="223"/>
      <c r="Q222" s="223"/>
      <c r="R222" s="223"/>
      <c r="S222" s="223"/>
      <c r="T222" s="223"/>
      <c r="U222" s="223"/>
      <c r="V222" s="223"/>
      <c r="W222" s="223"/>
      <c r="X222" s="224"/>
      <c r="Y222" s="10"/>
      <c r="Z222" s="10"/>
      <c r="AA222" s="10"/>
      <c r="AB222" s="10"/>
      <c r="AC222" s="10"/>
      <c r="AD222" s="10"/>
      <c r="AE222" s="10"/>
      <c r="AT222" s="225" t="s">
        <v>185</v>
      </c>
      <c r="AU222" s="225" t="s">
        <v>75</v>
      </c>
      <c r="AV222" s="10" t="s">
        <v>84</v>
      </c>
      <c r="AW222" s="10" t="s">
        <v>5</v>
      </c>
      <c r="AX222" s="10" t="s">
        <v>75</v>
      </c>
      <c r="AY222" s="225" t="s">
        <v>155</v>
      </c>
    </row>
    <row r="223" s="11" customFormat="1">
      <c r="A223" s="11"/>
      <c r="B223" s="226"/>
      <c r="C223" s="227"/>
      <c r="D223" s="216" t="s">
        <v>185</v>
      </c>
      <c r="E223" s="228" t="s">
        <v>20</v>
      </c>
      <c r="F223" s="229" t="s">
        <v>193</v>
      </c>
      <c r="G223" s="227"/>
      <c r="H223" s="230">
        <v>21009</v>
      </c>
      <c r="I223" s="231"/>
      <c r="J223" s="231"/>
      <c r="K223" s="227"/>
      <c r="L223" s="227"/>
      <c r="M223" s="232"/>
      <c r="N223" s="233"/>
      <c r="O223" s="234"/>
      <c r="P223" s="234"/>
      <c r="Q223" s="234"/>
      <c r="R223" s="234"/>
      <c r="S223" s="234"/>
      <c r="T223" s="234"/>
      <c r="U223" s="234"/>
      <c r="V223" s="234"/>
      <c r="W223" s="234"/>
      <c r="X223" s="235"/>
      <c r="Y223" s="11"/>
      <c r="Z223" s="11"/>
      <c r="AA223" s="11"/>
      <c r="AB223" s="11"/>
      <c r="AC223" s="11"/>
      <c r="AD223" s="11"/>
      <c r="AE223" s="11"/>
      <c r="AT223" s="236" t="s">
        <v>185</v>
      </c>
      <c r="AU223" s="236" t="s">
        <v>75</v>
      </c>
      <c r="AV223" s="11" t="s">
        <v>154</v>
      </c>
      <c r="AW223" s="11" t="s">
        <v>5</v>
      </c>
      <c r="AX223" s="11" t="s">
        <v>82</v>
      </c>
      <c r="AY223" s="236" t="s">
        <v>155</v>
      </c>
    </row>
    <row r="224" s="2" customFormat="1" ht="16.5" customHeight="1">
      <c r="A224" s="35"/>
      <c r="B224" s="36"/>
      <c r="C224" s="185" t="s">
        <v>610</v>
      </c>
      <c r="D224" s="185" t="s">
        <v>149</v>
      </c>
      <c r="E224" s="186" t="s">
        <v>611</v>
      </c>
      <c r="F224" s="187" t="s">
        <v>195</v>
      </c>
      <c r="G224" s="188" t="s">
        <v>196</v>
      </c>
      <c r="H224" s="189">
        <v>2.101</v>
      </c>
      <c r="I224" s="190"/>
      <c r="J224" s="190"/>
      <c r="K224" s="191">
        <f>ROUND(P224*H224,2)</f>
        <v>0</v>
      </c>
      <c r="L224" s="187" t="s">
        <v>20</v>
      </c>
      <c r="M224" s="41"/>
      <c r="N224" s="192" t="s">
        <v>20</v>
      </c>
      <c r="O224" s="193" t="s">
        <v>44</v>
      </c>
      <c r="P224" s="194">
        <f>I224+J224</f>
        <v>0</v>
      </c>
      <c r="Q224" s="194">
        <f>ROUND(I224*H224,2)</f>
        <v>0</v>
      </c>
      <c r="R224" s="194">
        <f>ROUND(J224*H224,2)</f>
        <v>0</v>
      </c>
      <c r="S224" s="81"/>
      <c r="T224" s="195">
        <f>S224*H224</f>
        <v>0</v>
      </c>
      <c r="U224" s="195">
        <v>0</v>
      </c>
      <c r="V224" s="195">
        <f>U224*H224</f>
        <v>0</v>
      </c>
      <c r="W224" s="195">
        <v>0</v>
      </c>
      <c r="X224" s="196">
        <f>W224*H224</f>
        <v>0</v>
      </c>
      <c r="Y224" s="35"/>
      <c r="Z224" s="35"/>
      <c r="AA224" s="35"/>
      <c r="AB224" s="35"/>
      <c r="AC224" s="35"/>
      <c r="AD224" s="35"/>
      <c r="AE224" s="35"/>
      <c r="AR224" s="197" t="s">
        <v>154</v>
      </c>
      <c r="AT224" s="197" t="s">
        <v>149</v>
      </c>
      <c r="AU224" s="197" t="s">
        <v>75</v>
      </c>
      <c r="AY224" s="14" t="s">
        <v>155</v>
      </c>
      <c r="BE224" s="198">
        <f>IF(O224="základní",K224,0)</f>
        <v>0</v>
      </c>
      <c r="BF224" s="198">
        <f>IF(O224="snížená",K224,0)</f>
        <v>0</v>
      </c>
      <c r="BG224" s="198">
        <f>IF(O224="zákl. přenesená",K224,0)</f>
        <v>0</v>
      </c>
      <c r="BH224" s="198">
        <f>IF(O224="sníž. přenesená",K224,0)</f>
        <v>0</v>
      </c>
      <c r="BI224" s="198">
        <f>IF(O224="nulová",K224,0)</f>
        <v>0</v>
      </c>
      <c r="BJ224" s="14" t="s">
        <v>82</v>
      </c>
      <c r="BK224" s="198">
        <f>ROUND(P224*H224,2)</f>
        <v>0</v>
      </c>
      <c r="BL224" s="14" t="s">
        <v>154</v>
      </c>
      <c r="BM224" s="197" t="s">
        <v>612</v>
      </c>
    </row>
    <row r="225" s="10" customFormat="1">
      <c r="A225" s="10"/>
      <c r="B225" s="214"/>
      <c r="C225" s="215"/>
      <c r="D225" s="216" t="s">
        <v>185</v>
      </c>
      <c r="E225" s="217" t="s">
        <v>20</v>
      </c>
      <c r="F225" s="218" t="s">
        <v>613</v>
      </c>
      <c r="G225" s="215"/>
      <c r="H225" s="219">
        <v>2.101</v>
      </c>
      <c r="I225" s="220"/>
      <c r="J225" s="220"/>
      <c r="K225" s="215"/>
      <c r="L225" s="215"/>
      <c r="M225" s="221"/>
      <c r="N225" s="222"/>
      <c r="O225" s="223"/>
      <c r="P225" s="223"/>
      <c r="Q225" s="223"/>
      <c r="R225" s="223"/>
      <c r="S225" s="223"/>
      <c r="T225" s="223"/>
      <c r="U225" s="223"/>
      <c r="V225" s="223"/>
      <c r="W225" s="223"/>
      <c r="X225" s="224"/>
      <c r="Y225" s="10"/>
      <c r="Z225" s="10"/>
      <c r="AA225" s="10"/>
      <c r="AB225" s="10"/>
      <c r="AC225" s="10"/>
      <c r="AD225" s="10"/>
      <c r="AE225" s="10"/>
      <c r="AT225" s="225" t="s">
        <v>185</v>
      </c>
      <c r="AU225" s="225" t="s">
        <v>75</v>
      </c>
      <c r="AV225" s="10" t="s">
        <v>84</v>
      </c>
      <c r="AW225" s="10" t="s">
        <v>5</v>
      </c>
      <c r="AX225" s="10" t="s">
        <v>75</v>
      </c>
      <c r="AY225" s="225" t="s">
        <v>155</v>
      </c>
    </row>
    <row r="226" s="11" customFormat="1">
      <c r="A226" s="11"/>
      <c r="B226" s="226"/>
      <c r="C226" s="227"/>
      <c r="D226" s="216" t="s">
        <v>185</v>
      </c>
      <c r="E226" s="228" t="s">
        <v>20</v>
      </c>
      <c r="F226" s="229" t="s">
        <v>193</v>
      </c>
      <c r="G226" s="227"/>
      <c r="H226" s="230">
        <v>2.101</v>
      </c>
      <c r="I226" s="231"/>
      <c r="J226" s="231"/>
      <c r="K226" s="227"/>
      <c r="L226" s="227"/>
      <c r="M226" s="232"/>
      <c r="N226" s="233"/>
      <c r="O226" s="234"/>
      <c r="P226" s="234"/>
      <c r="Q226" s="234"/>
      <c r="R226" s="234"/>
      <c r="S226" s="234"/>
      <c r="T226" s="234"/>
      <c r="U226" s="234"/>
      <c r="V226" s="234"/>
      <c r="W226" s="234"/>
      <c r="X226" s="235"/>
      <c r="Y226" s="11"/>
      <c r="Z226" s="11"/>
      <c r="AA226" s="11"/>
      <c r="AB226" s="11"/>
      <c r="AC226" s="11"/>
      <c r="AD226" s="11"/>
      <c r="AE226" s="11"/>
      <c r="AT226" s="236" t="s">
        <v>185</v>
      </c>
      <c r="AU226" s="236" t="s">
        <v>75</v>
      </c>
      <c r="AV226" s="11" t="s">
        <v>154</v>
      </c>
      <c r="AW226" s="11" t="s">
        <v>5</v>
      </c>
      <c r="AX226" s="11" t="s">
        <v>82</v>
      </c>
      <c r="AY226" s="236" t="s">
        <v>155</v>
      </c>
    </row>
    <row r="227" s="2" customFormat="1" ht="24.15" customHeight="1">
      <c r="A227" s="35"/>
      <c r="B227" s="36"/>
      <c r="C227" s="185" t="s">
        <v>614</v>
      </c>
      <c r="D227" s="185" t="s">
        <v>149</v>
      </c>
      <c r="E227" s="186" t="s">
        <v>200</v>
      </c>
      <c r="F227" s="187" t="s">
        <v>201</v>
      </c>
      <c r="G227" s="188" t="s">
        <v>196</v>
      </c>
      <c r="H227" s="189">
        <v>0.48999999999999999</v>
      </c>
      <c r="I227" s="190"/>
      <c r="J227" s="190"/>
      <c r="K227" s="191">
        <f>ROUND(P227*H227,2)</f>
        <v>0</v>
      </c>
      <c r="L227" s="187" t="s">
        <v>161</v>
      </c>
      <c r="M227" s="41"/>
      <c r="N227" s="192" t="s">
        <v>20</v>
      </c>
      <c r="O227" s="193" t="s">
        <v>44</v>
      </c>
      <c r="P227" s="194">
        <f>I227+J227</f>
        <v>0</v>
      </c>
      <c r="Q227" s="194">
        <f>ROUND(I227*H227,2)</f>
        <v>0</v>
      </c>
      <c r="R227" s="194">
        <f>ROUND(J227*H227,2)</f>
        <v>0</v>
      </c>
      <c r="S227" s="81"/>
      <c r="T227" s="195">
        <f>S227*H227</f>
        <v>0</v>
      </c>
      <c r="U227" s="195">
        <v>0</v>
      </c>
      <c r="V227" s="195">
        <f>U227*H227</f>
        <v>0</v>
      </c>
      <c r="W227" s="195">
        <v>0</v>
      </c>
      <c r="X227" s="196">
        <f>W227*H227</f>
        <v>0</v>
      </c>
      <c r="Y227" s="35"/>
      <c r="Z227" s="35"/>
      <c r="AA227" s="35"/>
      <c r="AB227" s="35"/>
      <c r="AC227" s="35"/>
      <c r="AD227" s="35"/>
      <c r="AE227" s="35"/>
      <c r="AR227" s="197" t="s">
        <v>154</v>
      </c>
      <c r="AT227" s="197" t="s">
        <v>149</v>
      </c>
      <c r="AU227" s="197" t="s">
        <v>75</v>
      </c>
      <c r="AY227" s="14" t="s">
        <v>155</v>
      </c>
      <c r="BE227" s="198">
        <f>IF(O227="základní",K227,0)</f>
        <v>0</v>
      </c>
      <c r="BF227" s="198">
        <f>IF(O227="snížená",K227,0)</f>
        <v>0</v>
      </c>
      <c r="BG227" s="198">
        <f>IF(O227="zákl. přenesená",K227,0)</f>
        <v>0</v>
      </c>
      <c r="BH227" s="198">
        <f>IF(O227="sníž. přenesená",K227,0)</f>
        <v>0</v>
      </c>
      <c r="BI227" s="198">
        <f>IF(O227="nulová",K227,0)</f>
        <v>0</v>
      </c>
      <c r="BJ227" s="14" t="s">
        <v>82</v>
      </c>
      <c r="BK227" s="198">
        <f>ROUND(P227*H227,2)</f>
        <v>0</v>
      </c>
      <c r="BL227" s="14" t="s">
        <v>154</v>
      </c>
      <c r="BM227" s="197" t="s">
        <v>615</v>
      </c>
    </row>
    <row r="228" s="2" customFormat="1">
      <c r="A228" s="35"/>
      <c r="B228" s="36"/>
      <c r="C228" s="37"/>
      <c r="D228" s="199" t="s">
        <v>157</v>
      </c>
      <c r="E228" s="37"/>
      <c r="F228" s="200" t="s">
        <v>203</v>
      </c>
      <c r="G228" s="37"/>
      <c r="H228" s="37"/>
      <c r="I228" s="201"/>
      <c r="J228" s="201"/>
      <c r="K228" s="37"/>
      <c r="L228" s="37"/>
      <c r="M228" s="41"/>
      <c r="N228" s="202"/>
      <c r="O228" s="203"/>
      <c r="P228" s="81"/>
      <c r="Q228" s="81"/>
      <c r="R228" s="81"/>
      <c r="S228" s="81"/>
      <c r="T228" s="81"/>
      <c r="U228" s="81"/>
      <c r="V228" s="81"/>
      <c r="W228" s="81"/>
      <c r="X228" s="82"/>
      <c r="Y228" s="35"/>
      <c r="Z228" s="35"/>
      <c r="AA228" s="35"/>
      <c r="AB228" s="35"/>
      <c r="AC228" s="35"/>
      <c r="AD228" s="35"/>
      <c r="AE228" s="35"/>
      <c r="AT228" s="14" t="s">
        <v>157</v>
      </c>
      <c r="AU228" s="14" t="s">
        <v>75</v>
      </c>
    </row>
    <row r="229" s="10" customFormat="1">
      <c r="A229" s="10"/>
      <c r="B229" s="214"/>
      <c r="C229" s="215"/>
      <c r="D229" s="216" t="s">
        <v>185</v>
      </c>
      <c r="E229" s="217" t="s">
        <v>20</v>
      </c>
      <c r="F229" s="218" t="s">
        <v>616</v>
      </c>
      <c r="G229" s="215"/>
      <c r="H229" s="219">
        <v>0.48999999999999999</v>
      </c>
      <c r="I229" s="220"/>
      <c r="J229" s="220"/>
      <c r="K229" s="215"/>
      <c r="L229" s="215"/>
      <c r="M229" s="221"/>
      <c r="N229" s="222"/>
      <c r="O229" s="223"/>
      <c r="P229" s="223"/>
      <c r="Q229" s="223"/>
      <c r="R229" s="223"/>
      <c r="S229" s="223"/>
      <c r="T229" s="223"/>
      <c r="U229" s="223"/>
      <c r="V229" s="223"/>
      <c r="W229" s="223"/>
      <c r="X229" s="224"/>
      <c r="Y229" s="10"/>
      <c r="Z229" s="10"/>
      <c r="AA229" s="10"/>
      <c r="AB229" s="10"/>
      <c r="AC229" s="10"/>
      <c r="AD229" s="10"/>
      <c r="AE229" s="10"/>
      <c r="AT229" s="225" t="s">
        <v>185</v>
      </c>
      <c r="AU229" s="225" t="s">
        <v>75</v>
      </c>
      <c r="AV229" s="10" t="s">
        <v>84</v>
      </c>
      <c r="AW229" s="10" t="s">
        <v>5</v>
      </c>
      <c r="AX229" s="10" t="s">
        <v>82</v>
      </c>
      <c r="AY229" s="225" t="s">
        <v>155</v>
      </c>
    </row>
    <row r="230" s="2" customFormat="1" ht="16.5" customHeight="1">
      <c r="A230" s="35"/>
      <c r="B230" s="36"/>
      <c r="C230" s="204" t="s">
        <v>617</v>
      </c>
      <c r="D230" s="204" t="s">
        <v>179</v>
      </c>
      <c r="E230" s="205" t="s">
        <v>206</v>
      </c>
      <c r="F230" s="206" t="s">
        <v>207</v>
      </c>
      <c r="G230" s="207" t="s">
        <v>182</v>
      </c>
      <c r="H230" s="208">
        <v>489.80000000000001</v>
      </c>
      <c r="I230" s="209"/>
      <c r="J230" s="210"/>
      <c r="K230" s="211">
        <f>ROUND(P230*H230,2)</f>
        <v>0</v>
      </c>
      <c r="L230" s="206" t="s">
        <v>20</v>
      </c>
      <c r="M230" s="212"/>
      <c r="N230" s="213" t="s">
        <v>20</v>
      </c>
      <c r="O230" s="193" t="s">
        <v>44</v>
      </c>
      <c r="P230" s="194">
        <f>I230+J230</f>
        <v>0</v>
      </c>
      <c r="Q230" s="194">
        <f>ROUND(I230*H230,2)</f>
        <v>0</v>
      </c>
      <c r="R230" s="194">
        <f>ROUND(J230*H230,2)</f>
        <v>0</v>
      </c>
      <c r="S230" s="81"/>
      <c r="T230" s="195">
        <f>S230*H230</f>
        <v>0</v>
      </c>
      <c r="U230" s="195">
        <v>0.001</v>
      </c>
      <c r="V230" s="195">
        <f>U230*H230</f>
        <v>0.48980000000000001</v>
      </c>
      <c r="W230" s="195">
        <v>0</v>
      </c>
      <c r="X230" s="196">
        <f>W230*H230</f>
        <v>0</v>
      </c>
      <c r="Y230" s="35"/>
      <c r="Z230" s="35"/>
      <c r="AA230" s="35"/>
      <c r="AB230" s="35"/>
      <c r="AC230" s="35"/>
      <c r="AD230" s="35"/>
      <c r="AE230" s="35"/>
      <c r="AR230" s="197" t="s">
        <v>183</v>
      </c>
      <c r="AT230" s="197" t="s">
        <v>179</v>
      </c>
      <c r="AU230" s="197" t="s">
        <v>75</v>
      </c>
      <c r="AY230" s="14" t="s">
        <v>155</v>
      </c>
      <c r="BE230" s="198">
        <f>IF(O230="základní",K230,0)</f>
        <v>0</v>
      </c>
      <c r="BF230" s="198">
        <f>IF(O230="snížená",K230,0)</f>
        <v>0</v>
      </c>
      <c r="BG230" s="198">
        <f>IF(O230="zákl. přenesená",K230,0)</f>
        <v>0</v>
      </c>
      <c r="BH230" s="198">
        <f>IF(O230="sníž. přenesená",K230,0)</f>
        <v>0</v>
      </c>
      <c r="BI230" s="198">
        <f>IF(O230="nulová",K230,0)</f>
        <v>0</v>
      </c>
      <c r="BJ230" s="14" t="s">
        <v>82</v>
      </c>
      <c r="BK230" s="198">
        <f>ROUND(P230*H230,2)</f>
        <v>0</v>
      </c>
      <c r="BL230" s="14" t="s">
        <v>154</v>
      </c>
      <c r="BM230" s="197" t="s">
        <v>618</v>
      </c>
    </row>
    <row r="231" s="10" customFormat="1">
      <c r="A231" s="10"/>
      <c r="B231" s="214"/>
      <c r="C231" s="215"/>
      <c r="D231" s="216" t="s">
        <v>185</v>
      </c>
      <c r="E231" s="217" t="s">
        <v>20</v>
      </c>
      <c r="F231" s="218" t="s">
        <v>619</v>
      </c>
      <c r="G231" s="215"/>
      <c r="H231" s="219">
        <v>489.80000000000001</v>
      </c>
      <c r="I231" s="220"/>
      <c r="J231" s="220"/>
      <c r="K231" s="215"/>
      <c r="L231" s="215"/>
      <c r="M231" s="221"/>
      <c r="N231" s="222"/>
      <c r="O231" s="223"/>
      <c r="P231" s="223"/>
      <c r="Q231" s="223"/>
      <c r="R231" s="223"/>
      <c r="S231" s="223"/>
      <c r="T231" s="223"/>
      <c r="U231" s="223"/>
      <c r="V231" s="223"/>
      <c r="W231" s="223"/>
      <c r="X231" s="224"/>
      <c r="Y231" s="10"/>
      <c r="Z231" s="10"/>
      <c r="AA231" s="10"/>
      <c r="AB231" s="10"/>
      <c r="AC231" s="10"/>
      <c r="AD231" s="10"/>
      <c r="AE231" s="10"/>
      <c r="AT231" s="225" t="s">
        <v>185</v>
      </c>
      <c r="AU231" s="225" t="s">
        <v>75</v>
      </c>
      <c r="AV231" s="10" t="s">
        <v>84</v>
      </c>
      <c r="AW231" s="10" t="s">
        <v>5</v>
      </c>
      <c r="AX231" s="10" t="s">
        <v>82</v>
      </c>
      <c r="AY231" s="225" t="s">
        <v>155</v>
      </c>
    </row>
    <row r="232" s="2" customFormat="1" ht="37.8" customHeight="1">
      <c r="A232" s="35"/>
      <c r="B232" s="36"/>
      <c r="C232" s="185" t="s">
        <v>620</v>
      </c>
      <c r="D232" s="185" t="s">
        <v>149</v>
      </c>
      <c r="E232" s="186" t="s">
        <v>211</v>
      </c>
      <c r="F232" s="187" t="s">
        <v>212</v>
      </c>
      <c r="G232" s="188" t="s">
        <v>196</v>
      </c>
      <c r="H232" s="189">
        <v>0.39400000000000002</v>
      </c>
      <c r="I232" s="190"/>
      <c r="J232" s="190"/>
      <c r="K232" s="191">
        <f>ROUND(P232*H232,2)</f>
        <v>0</v>
      </c>
      <c r="L232" s="187" t="s">
        <v>161</v>
      </c>
      <c r="M232" s="41"/>
      <c r="N232" s="192" t="s">
        <v>20</v>
      </c>
      <c r="O232" s="193" t="s">
        <v>44</v>
      </c>
      <c r="P232" s="194">
        <f>I232+J232</f>
        <v>0</v>
      </c>
      <c r="Q232" s="194">
        <f>ROUND(I232*H232,2)</f>
        <v>0</v>
      </c>
      <c r="R232" s="194">
        <f>ROUND(J232*H232,2)</f>
        <v>0</v>
      </c>
      <c r="S232" s="81"/>
      <c r="T232" s="195">
        <f>S232*H232</f>
        <v>0</v>
      </c>
      <c r="U232" s="195">
        <v>0</v>
      </c>
      <c r="V232" s="195">
        <f>U232*H232</f>
        <v>0</v>
      </c>
      <c r="W232" s="195">
        <v>0</v>
      </c>
      <c r="X232" s="196">
        <f>W232*H232</f>
        <v>0</v>
      </c>
      <c r="Y232" s="35"/>
      <c r="Z232" s="35"/>
      <c r="AA232" s="35"/>
      <c r="AB232" s="35"/>
      <c r="AC232" s="35"/>
      <c r="AD232" s="35"/>
      <c r="AE232" s="35"/>
      <c r="AR232" s="197" t="s">
        <v>154</v>
      </c>
      <c r="AT232" s="197" t="s">
        <v>149</v>
      </c>
      <c r="AU232" s="197" t="s">
        <v>75</v>
      </c>
      <c r="AY232" s="14" t="s">
        <v>155</v>
      </c>
      <c r="BE232" s="198">
        <f>IF(O232="základní",K232,0)</f>
        <v>0</v>
      </c>
      <c r="BF232" s="198">
        <f>IF(O232="snížená",K232,0)</f>
        <v>0</v>
      </c>
      <c r="BG232" s="198">
        <f>IF(O232="zákl. přenesená",K232,0)</f>
        <v>0</v>
      </c>
      <c r="BH232" s="198">
        <f>IF(O232="sníž. přenesená",K232,0)</f>
        <v>0</v>
      </c>
      <c r="BI232" s="198">
        <f>IF(O232="nulová",K232,0)</f>
        <v>0</v>
      </c>
      <c r="BJ232" s="14" t="s">
        <v>82</v>
      </c>
      <c r="BK232" s="198">
        <f>ROUND(P232*H232,2)</f>
        <v>0</v>
      </c>
      <c r="BL232" s="14" t="s">
        <v>154</v>
      </c>
      <c r="BM232" s="197" t="s">
        <v>621</v>
      </c>
    </row>
    <row r="233" s="2" customFormat="1">
      <c r="A233" s="35"/>
      <c r="B233" s="36"/>
      <c r="C233" s="37"/>
      <c r="D233" s="199" t="s">
        <v>157</v>
      </c>
      <c r="E233" s="37"/>
      <c r="F233" s="200" t="s">
        <v>214</v>
      </c>
      <c r="G233" s="37"/>
      <c r="H233" s="37"/>
      <c r="I233" s="201"/>
      <c r="J233" s="201"/>
      <c r="K233" s="37"/>
      <c r="L233" s="37"/>
      <c r="M233" s="41"/>
      <c r="N233" s="202"/>
      <c r="O233" s="203"/>
      <c r="P233" s="81"/>
      <c r="Q233" s="81"/>
      <c r="R233" s="81"/>
      <c r="S233" s="81"/>
      <c r="T233" s="81"/>
      <c r="U233" s="81"/>
      <c r="V233" s="81"/>
      <c r="W233" s="81"/>
      <c r="X233" s="82"/>
      <c r="Y233" s="35"/>
      <c r="Z233" s="35"/>
      <c r="AA233" s="35"/>
      <c r="AB233" s="35"/>
      <c r="AC233" s="35"/>
      <c r="AD233" s="35"/>
      <c r="AE233" s="35"/>
      <c r="AT233" s="14" t="s">
        <v>157</v>
      </c>
      <c r="AU233" s="14" t="s">
        <v>75</v>
      </c>
    </row>
    <row r="234" s="10" customFormat="1">
      <c r="A234" s="10"/>
      <c r="B234" s="214"/>
      <c r="C234" s="215"/>
      <c r="D234" s="216" t="s">
        <v>185</v>
      </c>
      <c r="E234" s="217" t="s">
        <v>20</v>
      </c>
      <c r="F234" s="218" t="s">
        <v>622</v>
      </c>
      <c r="G234" s="215"/>
      <c r="H234" s="219">
        <v>0.39400000000000002</v>
      </c>
      <c r="I234" s="220"/>
      <c r="J234" s="220"/>
      <c r="K234" s="215"/>
      <c r="L234" s="215"/>
      <c r="M234" s="221"/>
      <c r="N234" s="222"/>
      <c r="O234" s="223"/>
      <c r="P234" s="223"/>
      <c r="Q234" s="223"/>
      <c r="R234" s="223"/>
      <c r="S234" s="223"/>
      <c r="T234" s="223"/>
      <c r="U234" s="223"/>
      <c r="V234" s="223"/>
      <c r="W234" s="223"/>
      <c r="X234" s="224"/>
      <c r="Y234" s="10"/>
      <c r="Z234" s="10"/>
      <c r="AA234" s="10"/>
      <c r="AB234" s="10"/>
      <c r="AC234" s="10"/>
      <c r="AD234" s="10"/>
      <c r="AE234" s="10"/>
      <c r="AT234" s="225" t="s">
        <v>185</v>
      </c>
      <c r="AU234" s="225" t="s">
        <v>75</v>
      </c>
      <c r="AV234" s="10" t="s">
        <v>84</v>
      </c>
      <c r="AW234" s="10" t="s">
        <v>5</v>
      </c>
      <c r="AX234" s="10" t="s">
        <v>82</v>
      </c>
      <c r="AY234" s="225" t="s">
        <v>155</v>
      </c>
    </row>
    <row r="235" s="2" customFormat="1" ht="24.15" customHeight="1">
      <c r="A235" s="35"/>
      <c r="B235" s="36"/>
      <c r="C235" s="204" t="s">
        <v>623</v>
      </c>
      <c r="D235" s="204" t="s">
        <v>179</v>
      </c>
      <c r="E235" s="205" t="s">
        <v>217</v>
      </c>
      <c r="F235" s="206" t="s">
        <v>218</v>
      </c>
      <c r="G235" s="207" t="s">
        <v>182</v>
      </c>
      <c r="H235" s="208">
        <v>394</v>
      </c>
      <c r="I235" s="209"/>
      <c r="J235" s="210"/>
      <c r="K235" s="211">
        <f>ROUND(P235*H235,2)</f>
        <v>0</v>
      </c>
      <c r="L235" s="206" t="s">
        <v>161</v>
      </c>
      <c r="M235" s="212"/>
      <c r="N235" s="213" t="s">
        <v>20</v>
      </c>
      <c r="O235" s="193" t="s">
        <v>44</v>
      </c>
      <c r="P235" s="194">
        <f>I235+J235</f>
        <v>0</v>
      </c>
      <c r="Q235" s="194">
        <f>ROUND(I235*H235,2)</f>
        <v>0</v>
      </c>
      <c r="R235" s="194">
        <f>ROUND(J235*H235,2)</f>
        <v>0</v>
      </c>
      <c r="S235" s="81"/>
      <c r="T235" s="195">
        <f>S235*H235</f>
        <v>0</v>
      </c>
      <c r="U235" s="195">
        <v>0.001</v>
      </c>
      <c r="V235" s="195">
        <f>U235*H235</f>
        <v>0.39400000000000002</v>
      </c>
      <c r="W235" s="195">
        <v>0</v>
      </c>
      <c r="X235" s="196">
        <f>W235*H235</f>
        <v>0</v>
      </c>
      <c r="Y235" s="35"/>
      <c r="Z235" s="35"/>
      <c r="AA235" s="35"/>
      <c r="AB235" s="35"/>
      <c r="AC235" s="35"/>
      <c r="AD235" s="35"/>
      <c r="AE235" s="35"/>
      <c r="AR235" s="197" t="s">
        <v>183</v>
      </c>
      <c r="AT235" s="197" t="s">
        <v>179</v>
      </c>
      <c r="AU235" s="197" t="s">
        <v>75</v>
      </c>
      <c r="AY235" s="14" t="s">
        <v>155</v>
      </c>
      <c r="BE235" s="198">
        <f>IF(O235="základní",K235,0)</f>
        <v>0</v>
      </c>
      <c r="BF235" s="198">
        <f>IF(O235="snížená",K235,0)</f>
        <v>0</v>
      </c>
      <c r="BG235" s="198">
        <f>IF(O235="zákl. přenesená",K235,0)</f>
        <v>0</v>
      </c>
      <c r="BH235" s="198">
        <f>IF(O235="sníž. přenesená",K235,0)</f>
        <v>0</v>
      </c>
      <c r="BI235" s="198">
        <f>IF(O235="nulová",K235,0)</f>
        <v>0</v>
      </c>
      <c r="BJ235" s="14" t="s">
        <v>82</v>
      </c>
      <c r="BK235" s="198">
        <f>ROUND(P235*H235,2)</f>
        <v>0</v>
      </c>
      <c r="BL235" s="14" t="s">
        <v>154</v>
      </c>
      <c r="BM235" s="197" t="s">
        <v>624</v>
      </c>
    </row>
    <row r="236" s="10" customFormat="1">
      <c r="A236" s="10"/>
      <c r="B236" s="214"/>
      <c r="C236" s="215"/>
      <c r="D236" s="216" t="s">
        <v>185</v>
      </c>
      <c r="E236" s="217" t="s">
        <v>20</v>
      </c>
      <c r="F236" s="218" t="s">
        <v>625</v>
      </c>
      <c r="G236" s="215"/>
      <c r="H236" s="219">
        <v>394</v>
      </c>
      <c r="I236" s="220"/>
      <c r="J236" s="220"/>
      <c r="K236" s="215"/>
      <c r="L236" s="215"/>
      <c r="M236" s="221"/>
      <c r="N236" s="222"/>
      <c r="O236" s="223"/>
      <c r="P236" s="223"/>
      <c r="Q236" s="223"/>
      <c r="R236" s="223"/>
      <c r="S236" s="223"/>
      <c r="T236" s="223"/>
      <c r="U236" s="223"/>
      <c r="V236" s="223"/>
      <c r="W236" s="223"/>
      <c r="X236" s="224"/>
      <c r="Y236" s="10"/>
      <c r="Z236" s="10"/>
      <c r="AA236" s="10"/>
      <c r="AB236" s="10"/>
      <c r="AC236" s="10"/>
      <c r="AD236" s="10"/>
      <c r="AE236" s="10"/>
      <c r="AT236" s="225" t="s">
        <v>185</v>
      </c>
      <c r="AU236" s="225" t="s">
        <v>75</v>
      </c>
      <c r="AV236" s="10" t="s">
        <v>84</v>
      </c>
      <c r="AW236" s="10" t="s">
        <v>5</v>
      </c>
      <c r="AX236" s="10" t="s">
        <v>82</v>
      </c>
      <c r="AY236" s="225" t="s">
        <v>155</v>
      </c>
    </row>
    <row r="237" s="2" customFormat="1" ht="44.25" customHeight="1">
      <c r="A237" s="35"/>
      <c r="B237" s="36"/>
      <c r="C237" s="185" t="s">
        <v>626</v>
      </c>
      <c r="D237" s="185" t="s">
        <v>149</v>
      </c>
      <c r="E237" s="186" t="s">
        <v>627</v>
      </c>
      <c r="F237" s="187" t="s">
        <v>628</v>
      </c>
      <c r="G237" s="188" t="s">
        <v>224</v>
      </c>
      <c r="H237" s="189">
        <v>50</v>
      </c>
      <c r="I237" s="190"/>
      <c r="J237" s="190"/>
      <c r="K237" s="191">
        <f>ROUND(P237*H237,2)</f>
        <v>0</v>
      </c>
      <c r="L237" s="187" t="s">
        <v>161</v>
      </c>
      <c r="M237" s="41"/>
      <c r="N237" s="192" t="s">
        <v>20</v>
      </c>
      <c r="O237" s="193" t="s">
        <v>44</v>
      </c>
      <c r="P237" s="194">
        <f>I237+J237</f>
        <v>0</v>
      </c>
      <c r="Q237" s="194">
        <f>ROUND(I237*H237,2)</f>
        <v>0</v>
      </c>
      <c r="R237" s="194">
        <f>ROUND(J237*H237,2)</f>
        <v>0</v>
      </c>
      <c r="S237" s="81"/>
      <c r="T237" s="195">
        <f>S237*H237</f>
        <v>0</v>
      </c>
      <c r="U237" s="195">
        <v>0</v>
      </c>
      <c r="V237" s="195">
        <f>U237*H237</f>
        <v>0</v>
      </c>
      <c r="W237" s="195">
        <v>0</v>
      </c>
      <c r="X237" s="196">
        <f>W237*H237</f>
        <v>0</v>
      </c>
      <c r="Y237" s="35"/>
      <c r="Z237" s="35"/>
      <c r="AA237" s="35"/>
      <c r="AB237" s="35"/>
      <c r="AC237" s="35"/>
      <c r="AD237" s="35"/>
      <c r="AE237" s="35"/>
      <c r="AR237" s="197" t="s">
        <v>154</v>
      </c>
      <c r="AT237" s="197" t="s">
        <v>149</v>
      </c>
      <c r="AU237" s="197" t="s">
        <v>75</v>
      </c>
      <c r="AY237" s="14" t="s">
        <v>155</v>
      </c>
      <c r="BE237" s="198">
        <f>IF(O237="základní",K237,0)</f>
        <v>0</v>
      </c>
      <c r="BF237" s="198">
        <f>IF(O237="snížená",K237,0)</f>
        <v>0</v>
      </c>
      <c r="BG237" s="198">
        <f>IF(O237="zákl. přenesená",K237,0)</f>
        <v>0</v>
      </c>
      <c r="BH237" s="198">
        <f>IF(O237="sníž. přenesená",K237,0)</f>
        <v>0</v>
      </c>
      <c r="BI237" s="198">
        <f>IF(O237="nulová",K237,0)</f>
        <v>0</v>
      </c>
      <c r="BJ237" s="14" t="s">
        <v>82</v>
      </c>
      <c r="BK237" s="198">
        <f>ROUND(P237*H237,2)</f>
        <v>0</v>
      </c>
      <c r="BL237" s="14" t="s">
        <v>154</v>
      </c>
      <c r="BM237" s="197" t="s">
        <v>629</v>
      </c>
    </row>
    <row r="238" s="2" customFormat="1">
      <c r="A238" s="35"/>
      <c r="B238" s="36"/>
      <c r="C238" s="37"/>
      <c r="D238" s="199" t="s">
        <v>157</v>
      </c>
      <c r="E238" s="37"/>
      <c r="F238" s="200" t="s">
        <v>630</v>
      </c>
      <c r="G238" s="37"/>
      <c r="H238" s="37"/>
      <c r="I238" s="201"/>
      <c r="J238" s="201"/>
      <c r="K238" s="37"/>
      <c r="L238" s="37"/>
      <c r="M238" s="41"/>
      <c r="N238" s="202"/>
      <c r="O238" s="203"/>
      <c r="P238" s="81"/>
      <c r="Q238" s="81"/>
      <c r="R238" s="81"/>
      <c r="S238" s="81"/>
      <c r="T238" s="81"/>
      <c r="U238" s="81"/>
      <c r="V238" s="81"/>
      <c r="W238" s="81"/>
      <c r="X238" s="82"/>
      <c r="Y238" s="35"/>
      <c r="Z238" s="35"/>
      <c r="AA238" s="35"/>
      <c r="AB238" s="35"/>
      <c r="AC238" s="35"/>
      <c r="AD238" s="35"/>
      <c r="AE238" s="35"/>
      <c r="AT238" s="14" t="s">
        <v>157</v>
      </c>
      <c r="AU238" s="14" t="s">
        <v>75</v>
      </c>
    </row>
    <row r="239" s="10" customFormat="1">
      <c r="A239" s="10"/>
      <c r="B239" s="214"/>
      <c r="C239" s="215"/>
      <c r="D239" s="216" t="s">
        <v>185</v>
      </c>
      <c r="E239" s="217" t="s">
        <v>20</v>
      </c>
      <c r="F239" s="218" t="s">
        <v>631</v>
      </c>
      <c r="G239" s="215"/>
      <c r="H239" s="219">
        <v>50</v>
      </c>
      <c r="I239" s="220"/>
      <c r="J239" s="220"/>
      <c r="K239" s="215"/>
      <c r="L239" s="215"/>
      <c r="M239" s="221"/>
      <c r="N239" s="222"/>
      <c r="O239" s="223"/>
      <c r="P239" s="223"/>
      <c r="Q239" s="223"/>
      <c r="R239" s="223"/>
      <c r="S239" s="223"/>
      <c r="T239" s="223"/>
      <c r="U239" s="223"/>
      <c r="V239" s="223"/>
      <c r="W239" s="223"/>
      <c r="X239" s="224"/>
      <c r="Y239" s="10"/>
      <c r="Z239" s="10"/>
      <c r="AA239" s="10"/>
      <c r="AB239" s="10"/>
      <c r="AC239" s="10"/>
      <c r="AD239" s="10"/>
      <c r="AE239" s="10"/>
      <c r="AT239" s="225" t="s">
        <v>185</v>
      </c>
      <c r="AU239" s="225" t="s">
        <v>75</v>
      </c>
      <c r="AV239" s="10" t="s">
        <v>84</v>
      </c>
      <c r="AW239" s="10" t="s">
        <v>5</v>
      </c>
      <c r="AX239" s="10" t="s">
        <v>82</v>
      </c>
      <c r="AY239" s="225" t="s">
        <v>155</v>
      </c>
    </row>
    <row r="240" s="2" customFormat="1" ht="37.8" customHeight="1">
      <c r="A240" s="35"/>
      <c r="B240" s="36"/>
      <c r="C240" s="185" t="s">
        <v>632</v>
      </c>
      <c r="D240" s="185" t="s">
        <v>149</v>
      </c>
      <c r="E240" s="186" t="s">
        <v>633</v>
      </c>
      <c r="F240" s="187" t="s">
        <v>634</v>
      </c>
      <c r="G240" s="188" t="s">
        <v>224</v>
      </c>
      <c r="H240" s="189">
        <v>50</v>
      </c>
      <c r="I240" s="190"/>
      <c r="J240" s="190"/>
      <c r="K240" s="191">
        <f>ROUND(P240*H240,2)</f>
        <v>0</v>
      </c>
      <c r="L240" s="187" t="s">
        <v>161</v>
      </c>
      <c r="M240" s="41"/>
      <c r="N240" s="192" t="s">
        <v>20</v>
      </c>
      <c r="O240" s="193" t="s">
        <v>44</v>
      </c>
      <c r="P240" s="194">
        <f>I240+J240</f>
        <v>0</v>
      </c>
      <c r="Q240" s="194">
        <f>ROUND(I240*H240,2)</f>
        <v>0</v>
      </c>
      <c r="R240" s="194">
        <f>ROUND(J240*H240,2)</f>
        <v>0</v>
      </c>
      <c r="S240" s="81"/>
      <c r="T240" s="195">
        <f>S240*H240</f>
        <v>0</v>
      </c>
      <c r="U240" s="195">
        <v>0</v>
      </c>
      <c r="V240" s="195">
        <f>U240*H240</f>
        <v>0</v>
      </c>
      <c r="W240" s="195">
        <v>0</v>
      </c>
      <c r="X240" s="196">
        <f>W240*H240</f>
        <v>0</v>
      </c>
      <c r="Y240" s="35"/>
      <c r="Z240" s="35"/>
      <c r="AA240" s="35"/>
      <c r="AB240" s="35"/>
      <c r="AC240" s="35"/>
      <c r="AD240" s="35"/>
      <c r="AE240" s="35"/>
      <c r="AR240" s="197" t="s">
        <v>154</v>
      </c>
      <c r="AT240" s="197" t="s">
        <v>149</v>
      </c>
      <c r="AU240" s="197" t="s">
        <v>75</v>
      </c>
      <c r="AY240" s="14" t="s">
        <v>155</v>
      </c>
      <c r="BE240" s="198">
        <f>IF(O240="základní",K240,0)</f>
        <v>0</v>
      </c>
      <c r="BF240" s="198">
        <f>IF(O240="snížená",K240,0)</f>
        <v>0</v>
      </c>
      <c r="BG240" s="198">
        <f>IF(O240="zákl. přenesená",K240,0)</f>
        <v>0</v>
      </c>
      <c r="BH240" s="198">
        <f>IF(O240="sníž. přenesená",K240,0)</f>
        <v>0</v>
      </c>
      <c r="BI240" s="198">
        <f>IF(O240="nulová",K240,0)</f>
        <v>0</v>
      </c>
      <c r="BJ240" s="14" t="s">
        <v>82</v>
      </c>
      <c r="BK240" s="198">
        <f>ROUND(P240*H240,2)</f>
        <v>0</v>
      </c>
      <c r="BL240" s="14" t="s">
        <v>154</v>
      </c>
      <c r="BM240" s="197" t="s">
        <v>635</v>
      </c>
    </row>
    <row r="241" s="2" customFormat="1">
      <c r="A241" s="35"/>
      <c r="B241" s="36"/>
      <c r="C241" s="37"/>
      <c r="D241" s="199" t="s">
        <v>157</v>
      </c>
      <c r="E241" s="37"/>
      <c r="F241" s="200" t="s">
        <v>636</v>
      </c>
      <c r="G241" s="37"/>
      <c r="H241" s="37"/>
      <c r="I241" s="201"/>
      <c r="J241" s="201"/>
      <c r="K241" s="37"/>
      <c r="L241" s="37"/>
      <c r="M241" s="41"/>
      <c r="N241" s="202"/>
      <c r="O241" s="203"/>
      <c r="P241" s="81"/>
      <c r="Q241" s="81"/>
      <c r="R241" s="81"/>
      <c r="S241" s="81"/>
      <c r="T241" s="81"/>
      <c r="U241" s="81"/>
      <c r="V241" s="81"/>
      <c r="W241" s="81"/>
      <c r="X241" s="82"/>
      <c r="Y241" s="35"/>
      <c r="Z241" s="35"/>
      <c r="AA241" s="35"/>
      <c r="AB241" s="35"/>
      <c r="AC241" s="35"/>
      <c r="AD241" s="35"/>
      <c r="AE241" s="35"/>
      <c r="AT241" s="14" t="s">
        <v>157</v>
      </c>
      <c r="AU241" s="14" t="s">
        <v>75</v>
      </c>
    </row>
    <row r="242" s="10" customFormat="1">
      <c r="A242" s="10"/>
      <c r="B242" s="214"/>
      <c r="C242" s="215"/>
      <c r="D242" s="216" t="s">
        <v>185</v>
      </c>
      <c r="E242" s="217" t="s">
        <v>20</v>
      </c>
      <c r="F242" s="218" t="s">
        <v>637</v>
      </c>
      <c r="G242" s="215"/>
      <c r="H242" s="219">
        <v>50</v>
      </c>
      <c r="I242" s="220"/>
      <c r="J242" s="220"/>
      <c r="K242" s="215"/>
      <c r="L242" s="215"/>
      <c r="M242" s="221"/>
      <c r="N242" s="222"/>
      <c r="O242" s="223"/>
      <c r="P242" s="223"/>
      <c r="Q242" s="223"/>
      <c r="R242" s="223"/>
      <c r="S242" s="223"/>
      <c r="T242" s="223"/>
      <c r="U242" s="223"/>
      <c r="V242" s="223"/>
      <c r="W242" s="223"/>
      <c r="X242" s="224"/>
      <c r="Y242" s="10"/>
      <c r="Z242" s="10"/>
      <c r="AA242" s="10"/>
      <c r="AB242" s="10"/>
      <c r="AC242" s="10"/>
      <c r="AD242" s="10"/>
      <c r="AE242" s="10"/>
      <c r="AT242" s="225" t="s">
        <v>185</v>
      </c>
      <c r="AU242" s="225" t="s">
        <v>75</v>
      </c>
      <c r="AV242" s="10" t="s">
        <v>84</v>
      </c>
      <c r="AW242" s="10" t="s">
        <v>5</v>
      </c>
      <c r="AX242" s="10" t="s">
        <v>82</v>
      </c>
      <c r="AY242" s="225" t="s">
        <v>155</v>
      </c>
    </row>
    <row r="243" s="2" customFormat="1" ht="16.5" customHeight="1">
      <c r="A243" s="35"/>
      <c r="B243" s="36"/>
      <c r="C243" s="204" t="s">
        <v>638</v>
      </c>
      <c r="D243" s="204" t="s">
        <v>179</v>
      </c>
      <c r="E243" s="205" t="s">
        <v>639</v>
      </c>
      <c r="F243" s="206" t="s">
        <v>640</v>
      </c>
      <c r="G243" s="207" t="s">
        <v>224</v>
      </c>
      <c r="H243" s="208">
        <v>4</v>
      </c>
      <c r="I243" s="209"/>
      <c r="J243" s="210"/>
      <c r="K243" s="211">
        <f>ROUND(P243*H243,2)</f>
        <v>0</v>
      </c>
      <c r="L243" s="206" t="s">
        <v>20</v>
      </c>
      <c r="M243" s="212"/>
      <c r="N243" s="213" t="s">
        <v>20</v>
      </c>
      <c r="O243" s="193" t="s">
        <v>44</v>
      </c>
      <c r="P243" s="194">
        <f>I243+J243</f>
        <v>0</v>
      </c>
      <c r="Q243" s="194">
        <f>ROUND(I243*H243,2)</f>
        <v>0</v>
      </c>
      <c r="R243" s="194">
        <f>ROUND(J243*H243,2)</f>
        <v>0</v>
      </c>
      <c r="S243" s="81"/>
      <c r="T243" s="195">
        <f>S243*H243</f>
        <v>0</v>
      </c>
      <c r="U243" s="195">
        <v>0.0035999999999999999</v>
      </c>
      <c r="V243" s="195">
        <f>U243*H243</f>
        <v>0.0144</v>
      </c>
      <c r="W243" s="195">
        <v>0</v>
      </c>
      <c r="X243" s="196">
        <f>W243*H243</f>
        <v>0</v>
      </c>
      <c r="Y243" s="35"/>
      <c r="Z243" s="35"/>
      <c r="AA243" s="35"/>
      <c r="AB243" s="35"/>
      <c r="AC243" s="35"/>
      <c r="AD243" s="35"/>
      <c r="AE243" s="35"/>
      <c r="AR243" s="197" t="s">
        <v>183</v>
      </c>
      <c r="AT243" s="197" t="s">
        <v>179</v>
      </c>
      <c r="AU243" s="197" t="s">
        <v>75</v>
      </c>
      <c r="AY243" s="14" t="s">
        <v>155</v>
      </c>
      <c r="BE243" s="198">
        <f>IF(O243="základní",K243,0)</f>
        <v>0</v>
      </c>
      <c r="BF243" s="198">
        <f>IF(O243="snížená",K243,0)</f>
        <v>0</v>
      </c>
      <c r="BG243" s="198">
        <f>IF(O243="zákl. přenesená",K243,0)</f>
        <v>0</v>
      </c>
      <c r="BH243" s="198">
        <f>IF(O243="sníž. přenesená",K243,0)</f>
        <v>0</v>
      </c>
      <c r="BI243" s="198">
        <f>IF(O243="nulová",K243,0)</f>
        <v>0</v>
      </c>
      <c r="BJ243" s="14" t="s">
        <v>82</v>
      </c>
      <c r="BK243" s="198">
        <f>ROUND(P243*H243,2)</f>
        <v>0</v>
      </c>
      <c r="BL243" s="14" t="s">
        <v>154</v>
      </c>
      <c r="BM243" s="197" t="s">
        <v>641</v>
      </c>
    </row>
    <row r="244" s="2" customFormat="1" ht="21.75" customHeight="1">
      <c r="A244" s="35"/>
      <c r="B244" s="36"/>
      <c r="C244" s="204" t="s">
        <v>642</v>
      </c>
      <c r="D244" s="204" t="s">
        <v>179</v>
      </c>
      <c r="E244" s="205" t="s">
        <v>643</v>
      </c>
      <c r="F244" s="206" t="s">
        <v>644</v>
      </c>
      <c r="G244" s="207" t="s">
        <v>224</v>
      </c>
      <c r="H244" s="208">
        <v>5</v>
      </c>
      <c r="I244" s="209"/>
      <c r="J244" s="210"/>
      <c r="K244" s="211">
        <f>ROUND(P244*H244,2)</f>
        <v>0</v>
      </c>
      <c r="L244" s="206" t="s">
        <v>20</v>
      </c>
      <c r="M244" s="212"/>
      <c r="N244" s="213" t="s">
        <v>20</v>
      </c>
      <c r="O244" s="193" t="s">
        <v>44</v>
      </c>
      <c r="P244" s="194">
        <f>I244+J244</f>
        <v>0</v>
      </c>
      <c r="Q244" s="194">
        <f>ROUND(I244*H244,2)</f>
        <v>0</v>
      </c>
      <c r="R244" s="194">
        <f>ROUND(J244*H244,2)</f>
        <v>0</v>
      </c>
      <c r="S244" s="81"/>
      <c r="T244" s="195">
        <f>S244*H244</f>
        <v>0</v>
      </c>
      <c r="U244" s="195">
        <v>0.0035999999999999999</v>
      </c>
      <c r="V244" s="195">
        <f>U244*H244</f>
        <v>0.017999999999999999</v>
      </c>
      <c r="W244" s="195">
        <v>0</v>
      </c>
      <c r="X244" s="196">
        <f>W244*H244</f>
        <v>0</v>
      </c>
      <c r="Y244" s="35"/>
      <c r="Z244" s="35"/>
      <c r="AA244" s="35"/>
      <c r="AB244" s="35"/>
      <c r="AC244" s="35"/>
      <c r="AD244" s="35"/>
      <c r="AE244" s="35"/>
      <c r="AR244" s="197" t="s">
        <v>183</v>
      </c>
      <c r="AT244" s="197" t="s">
        <v>179</v>
      </c>
      <c r="AU244" s="197" t="s">
        <v>75</v>
      </c>
      <c r="AY244" s="14" t="s">
        <v>155</v>
      </c>
      <c r="BE244" s="198">
        <f>IF(O244="základní",K244,0)</f>
        <v>0</v>
      </c>
      <c r="BF244" s="198">
        <f>IF(O244="snížená",K244,0)</f>
        <v>0</v>
      </c>
      <c r="BG244" s="198">
        <f>IF(O244="zákl. přenesená",K244,0)</f>
        <v>0</v>
      </c>
      <c r="BH244" s="198">
        <f>IF(O244="sníž. přenesená",K244,0)</f>
        <v>0</v>
      </c>
      <c r="BI244" s="198">
        <f>IF(O244="nulová",K244,0)</f>
        <v>0</v>
      </c>
      <c r="BJ244" s="14" t="s">
        <v>82</v>
      </c>
      <c r="BK244" s="198">
        <f>ROUND(P244*H244,2)</f>
        <v>0</v>
      </c>
      <c r="BL244" s="14" t="s">
        <v>154</v>
      </c>
      <c r="BM244" s="197" t="s">
        <v>645</v>
      </c>
    </row>
    <row r="245" s="2" customFormat="1" ht="21.75" customHeight="1">
      <c r="A245" s="35"/>
      <c r="B245" s="36"/>
      <c r="C245" s="204" t="s">
        <v>646</v>
      </c>
      <c r="D245" s="204" t="s">
        <v>179</v>
      </c>
      <c r="E245" s="205" t="s">
        <v>647</v>
      </c>
      <c r="F245" s="206" t="s">
        <v>648</v>
      </c>
      <c r="G245" s="207" t="s">
        <v>224</v>
      </c>
      <c r="H245" s="208">
        <v>4</v>
      </c>
      <c r="I245" s="209"/>
      <c r="J245" s="210"/>
      <c r="K245" s="211">
        <f>ROUND(P245*H245,2)</f>
        <v>0</v>
      </c>
      <c r="L245" s="206" t="s">
        <v>20</v>
      </c>
      <c r="M245" s="212"/>
      <c r="N245" s="213" t="s">
        <v>20</v>
      </c>
      <c r="O245" s="193" t="s">
        <v>44</v>
      </c>
      <c r="P245" s="194">
        <f>I245+J245</f>
        <v>0</v>
      </c>
      <c r="Q245" s="194">
        <f>ROUND(I245*H245,2)</f>
        <v>0</v>
      </c>
      <c r="R245" s="194">
        <f>ROUND(J245*H245,2)</f>
        <v>0</v>
      </c>
      <c r="S245" s="81"/>
      <c r="T245" s="195">
        <f>S245*H245</f>
        <v>0</v>
      </c>
      <c r="U245" s="195">
        <v>0.0035999999999999999</v>
      </c>
      <c r="V245" s="195">
        <f>U245*H245</f>
        <v>0.0144</v>
      </c>
      <c r="W245" s="195">
        <v>0</v>
      </c>
      <c r="X245" s="196">
        <f>W245*H245</f>
        <v>0</v>
      </c>
      <c r="Y245" s="35"/>
      <c r="Z245" s="35"/>
      <c r="AA245" s="35"/>
      <c r="AB245" s="35"/>
      <c r="AC245" s="35"/>
      <c r="AD245" s="35"/>
      <c r="AE245" s="35"/>
      <c r="AR245" s="197" t="s">
        <v>183</v>
      </c>
      <c r="AT245" s="197" t="s">
        <v>179</v>
      </c>
      <c r="AU245" s="197" t="s">
        <v>75</v>
      </c>
      <c r="AY245" s="14" t="s">
        <v>155</v>
      </c>
      <c r="BE245" s="198">
        <f>IF(O245="základní",K245,0)</f>
        <v>0</v>
      </c>
      <c r="BF245" s="198">
        <f>IF(O245="snížená",K245,0)</f>
        <v>0</v>
      </c>
      <c r="BG245" s="198">
        <f>IF(O245="zákl. přenesená",K245,0)</f>
        <v>0</v>
      </c>
      <c r="BH245" s="198">
        <f>IF(O245="sníž. přenesená",K245,0)</f>
        <v>0</v>
      </c>
      <c r="BI245" s="198">
        <f>IF(O245="nulová",K245,0)</f>
        <v>0</v>
      </c>
      <c r="BJ245" s="14" t="s">
        <v>82</v>
      </c>
      <c r="BK245" s="198">
        <f>ROUND(P245*H245,2)</f>
        <v>0</v>
      </c>
      <c r="BL245" s="14" t="s">
        <v>154</v>
      </c>
      <c r="BM245" s="197" t="s">
        <v>649</v>
      </c>
    </row>
    <row r="246" s="2" customFormat="1" ht="21.75" customHeight="1">
      <c r="A246" s="35"/>
      <c r="B246" s="36"/>
      <c r="C246" s="204" t="s">
        <v>650</v>
      </c>
      <c r="D246" s="204" t="s">
        <v>179</v>
      </c>
      <c r="E246" s="205" t="s">
        <v>651</v>
      </c>
      <c r="F246" s="206" t="s">
        <v>652</v>
      </c>
      <c r="G246" s="207" t="s">
        <v>224</v>
      </c>
      <c r="H246" s="208">
        <v>4</v>
      </c>
      <c r="I246" s="209"/>
      <c r="J246" s="210"/>
      <c r="K246" s="211">
        <f>ROUND(P246*H246,2)</f>
        <v>0</v>
      </c>
      <c r="L246" s="206" t="s">
        <v>20</v>
      </c>
      <c r="M246" s="212"/>
      <c r="N246" s="213" t="s">
        <v>20</v>
      </c>
      <c r="O246" s="193" t="s">
        <v>44</v>
      </c>
      <c r="P246" s="194">
        <f>I246+J246</f>
        <v>0</v>
      </c>
      <c r="Q246" s="194">
        <f>ROUND(I246*H246,2)</f>
        <v>0</v>
      </c>
      <c r="R246" s="194">
        <f>ROUND(J246*H246,2)</f>
        <v>0</v>
      </c>
      <c r="S246" s="81"/>
      <c r="T246" s="195">
        <f>S246*H246</f>
        <v>0</v>
      </c>
      <c r="U246" s="195">
        <v>0.0035999999999999999</v>
      </c>
      <c r="V246" s="195">
        <f>U246*H246</f>
        <v>0.0144</v>
      </c>
      <c r="W246" s="195">
        <v>0</v>
      </c>
      <c r="X246" s="196">
        <f>W246*H246</f>
        <v>0</v>
      </c>
      <c r="Y246" s="35"/>
      <c r="Z246" s="35"/>
      <c r="AA246" s="35"/>
      <c r="AB246" s="35"/>
      <c r="AC246" s="35"/>
      <c r="AD246" s="35"/>
      <c r="AE246" s="35"/>
      <c r="AR246" s="197" t="s">
        <v>183</v>
      </c>
      <c r="AT246" s="197" t="s">
        <v>179</v>
      </c>
      <c r="AU246" s="197" t="s">
        <v>75</v>
      </c>
      <c r="AY246" s="14" t="s">
        <v>155</v>
      </c>
      <c r="BE246" s="198">
        <f>IF(O246="základní",K246,0)</f>
        <v>0</v>
      </c>
      <c r="BF246" s="198">
        <f>IF(O246="snížená",K246,0)</f>
        <v>0</v>
      </c>
      <c r="BG246" s="198">
        <f>IF(O246="zákl. přenesená",K246,0)</f>
        <v>0</v>
      </c>
      <c r="BH246" s="198">
        <f>IF(O246="sníž. přenesená",K246,0)</f>
        <v>0</v>
      </c>
      <c r="BI246" s="198">
        <f>IF(O246="nulová",K246,0)</f>
        <v>0</v>
      </c>
      <c r="BJ246" s="14" t="s">
        <v>82</v>
      </c>
      <c r="BK246" s="198">
        <f>ROUND(P246*H246,2)</f>
        <v>0</v>
      </c>
      <c r="BL246" s="14" t="s">
        <v>154</v>
      </c>
      <c r="BM246" s="197" t="s">
        <v>653</v>
      </c>
    </row>
    <row r="247" s="2" customFormat="1" ht="21.75" customHeight="1">
      <c r="A247" s="35"/>
      <c r="B247" s="36"/>
      <c r="C247" s="204" t="s">
        <v>654</v>
      </c>
      <c r="D247" s="204" t="s">
        <v>179</v>
      </c>
      <c r="E247" s="205" t="s">
        <v>655</v>
      </c>
      <c r="F247" s="206" t="s">
        <v>656</v>
      </c>
      <c r="G247" s="207" t="s">
        <v>224</v>
      </c>
      <c r="H247" s="208">
        <v>13</v>
      </c>
      <c r="I247" s="209"/>
      <c r="J247" s="210"/>
      <c r="K247" s="211">
        <f>ROUND(P247*H247,2)</f>
        <v>0</v>
      </c>
      <c r="L247" s="206" t="s">
        <v>20</v>
      </c>
      <c r="M247" s="212"/>
      <c r="N247" s="213" t="s">
        <v>20</v>
      </c>
      <c r="O247" s="193" t="s">
        <v>44</v>
      </c>
      <c r="P247" s="194">
        <f>I247+J247</f>
        <v>0</v>
      </c>
      <c r="Q247" s="194">
        <f>ROUND(I247*H247,2)</f>
        <v>0</v>
      </c>
      <c r="R247" s="194">
        <f>ROUND(J247*H247,2)</f>
        <v>0</v>
      </c>
      <c r="S247" s="81"/>
      <c r="T247" s="195">
        <f>S247*H247</f>
        <v>0</v>
      </c>
      <c r="U247" s="195">
        <v>0.0035999999999999999</v>
      </c>
      <c r="V247" s="195">
        <f>U247*H247</f>
        <v>0.046800000000000001</v>
      </c>
      <c r="W247" s="195">
        <v>0</v>
      </c>
      <c r="X247" s="196">
        <f>W247*H247</f>
        <v>0</v>
      </c>
      <c r="Y247" s="35"/>
      <c r="Z247" s="35"/>
      <c r="AA247" s="35"/>
      <c r="AB247" s="35"/>
      <c r="AC247" s="35"/>
      <c r="AD247" s="35"/>
      <c r="AE247" s="35"/>
      <c r="AR247" s="197" t="s">
        <v>183</v>
      </c>
      <c r="AT247" s="197" t="s">
        <v>179</v>
      </c>
      <c r="AU247" s="197" t="s">
        <v>75</v>
      </c>
      <c r="AY247" s="14" t="s">
        <v>155</v>
      </c>
      <c r="BE247" s="198">
        <f>IF(O247="základní",K247,0)</f>
        <v>0</v>
      </c>
      <c r="BF247" s="198">
        <f>IF(O247="snížená",K247,0)</f>
        <v>0</v>
      </c>
      <c r="BG247" s="198">
        <f>IF(O247="zákl. přenesená",K247,0)</f>
        <v>0</v>
      </c>
      <c r="BH247" s="198">
        <f>IF(O247="sníž. přenesená",K247,0)</f>
        <v>0</v>
      </c>
      <c r="BI247" s="198">
        <f>IF(O247="nulová",K247,0)</f>
        <v>0</v>
      </c>
      <c r="BJ247" s="14" t="s">
        <v>82</v>
      </c>
      <c r="BK247" s="198">
        <f>ROUND(P247*H247,2)</f>
        <v>0</v>
      </c>
      <c r="BL247" s="14" t="s">
        <v>154</v>
      </c>
      <c r="BM247" s="197" t="s">
        <v>657</v>
      </c>
    </row>
    <row r="248" s="2" customFormat="1" ht="16.5" customHeight="1">
      <c r="A248" s="35"/>
      <c r="B248" s="36"/>
      <c r="C248" s="204" t="s">
        <v>658</v>
      </c>
      <c r="D248" s="204" t="s">
        <v>179</v>
      </c>
      <c r="E248" s="205" t="s">
        <v>659</v>
      </c>
      <c r="F248" s="206" t="s">
        <v>660</v>
      </c>
      <c r="G248" s="207" t="s">
        <v>224</v>
      </c>
      <c r="H248" s="208">
        <v>14</v>
      </c>
      <c r="I248" s="209"/>
      <c r="J248" s="210"/>
      <c r="K248" s="211">
        <f>ROUND(P248*H248,2)</f>
        <v>0</v>
      </c>
      <c r="L248" s="206" t="s">
        <v>20</v>
      </c>
      <c r="M248" s="212"/>
      <c r="N248" s="213" t="s">
        <v>20</v>
      </c>
      <c r="O248" s="193" t="s">
        <v>44</v>
      </c>
      <c r="P248" s="194">
        <f>I248+J248</f>
        <v>0</v>
      </c>
      <c r="Q248" s="194">
        <f>ROUND(I248*H248,2)</f>
        <v>0</v>
      </c>
      <c r="R248" s="194">
        <f>ROUND(J248*H248,2)</f>
        <v>0</v>
      </c>
      <c r="S248" s="81"/>
      <c r="T248" s="195">
        <f>S248*H248</f>
        <v>0</v>
      </c>
      <c r="U248" s="195">
        <v>0.02</v>
      </c>
      <c r="V248" s="195">
        <f>U248*H248</f>
        <v>0.28000000000000003</v>
      </c>
      <c r="W248" s="195">
        <v>0</v>
      </c>
      <c r="X248" s="196">
        <f>W248*H248</f>
        <v>0</v>
      </c>
      <c r="Y248" s="35"/>
      <c r="Z248" s="35"/>
      <c r="AA248" s="35"/>
      <c r="AB248" s="35"/>
      <c r="AC248" s="35"/>
      <c r="AD248" s="35"/>
      <c r="AE248" s="35"/>
      <c r="AR248" s="197" t="s">
        <v>183</v>
      </c>
      <c r="AT248" s="197" t="s">
        <v>179</v>
      </c>
      <c r="AU248" s="197" t="s">
        <v>75</v>
      </c>
      <c r="AY248" s="14" t="s">
        <v>155</v>
      </c>
      <c r="BE248" s="198">
        <f>IF(O248="základní",K248,0)</f>
        <v>0</v>
      </c>
      <c r="BF248" s="198">
        <f>IF(O248="snížená",K248,0)</f>
        <v>0</v>
      </c>
      <c r="BG248" s="198">
        <f>IF(O248="zákl. přenesená",K248,0)</f>
        <v>0</v>
      </c>
      <c r="BH248" s="198">
        <f>IF(O248="sníž. přenesená",K248,0)</f>
        <v>0</v>
      </c>
      <c r="BI248" s="198">
        <f>IF(O248="nulová",K248,0)</f>
        <v>0</v>
      </c>
      <c r="BJ248" s="14" t="s">
        <v>82</v>
      </c>
      <c r="BK248" s="198">
        <f>ROUND(P248*H248,2)</f>
        <v>0</v>
      </c>
      <c r="BL248" s="14" t="s">
        <v>154</v>
      </c>
      <c r="BM248" s="197" t="s">
        <v>661</v>
      </c>
    </row>
    <row r="249" s="2" customFormat="1" ht="24.15" customHeight="1">
      <c r="A249" s="35"/>
      <c r="B249" s="36"/>
      <c r="C249" s="204" t="s">
        <v>662</v>
      </c>
      <c r="D249" s="204" t="s">
        <v>179</v>
      </c>
      <c r="E249" s="205" t="s">
        <v>663</v>
      </c>
      <c r="F249" s="206" t="s">
        <v>664</v>
      </c>
      <c r="G249" s="207" t="s">
        <v>224</v>
      </c>
      <c r="H249" s="208">
        <v>6</v>
      </c>
      <c r="I249" s="209"/>
      <c r="J249" s="210"/>
      <c r="K249" s="211">
        <f>ROUND(P249*H249,2)</f>
        <v>0</v>
      </c>
      <c r="L249" s="206" t="s">
        <v>20</v>
      </c>
      <c r="M249" s="212"/>
      <c r="N249" s="213" t="s">
        <v>20</v>
      </c>
      <c r="O249" s="193" t="s">
        <v>44</v>
      </c>
      <c r="P249" s="194">
        <f>I249+J249</f>
        <v>0</v>
      </c>
      <c r="Q249" s="194">
        <f>ROUND(I249*H249,2)</f>
        <v>0</v>
      </c>
      <c r="R249" s="194">
        <f>ROUND(J249*H249,2)</f>
        <v>0</v>
      </c>
      <c r="S249" s="81"/>
      <c r="T249" s="195">
        <f>S249*H249</f>
        <v>0</v>
      </c>
      <c r="U249" s="195">
        <v>0.0035999999999999999</v>
      </c>
      <c r="V249" s="195">
        <f>U249*H249</f>
        <v>0.021600000000000001</v>
      </c>
      <c r="W249" s="195">
        <v>0</v>
      </c>
      <c r="X249" s="196">
        <f>W249*H249</f>
        <v>0</v>
      </c>
      <c r="Y249" s="35"/>
      <c r="Z249" s="35"/>
      <c r="AA249" s="35"/>
      <c r="AB249" s="35"/>
      <c r="AC249" s="35"/>
      <c r="AD249" s="35"/>
      <c r="AE249" s="35"/>
      <c r="AR249" s="197" t="s">
        <v>183</v>
      </c>
      <c r="AT249" s="197" t="s">
        <v>179</v>
      </c>
      <c r="AU249" s="197" t="s">
        <v>75</v>
      </c>
      <c r="AY249" s="14" t="s">
        <v>155</v>
      </c>
      <c r="BE249" s="198">
        <f>IF(O249="základní",K249,0)</f>
        <v>0</v>
      </c>
      <c r="BF249" s="198">
        <f>IF(O249="snížená",K249,0)</f>
        <v>0</v>
      </c>
      <c r="BG249" s="198">
        <f>IF(O249="zákl. přenesená",K249,0)</f>
        <v>0</v>
      </c>
      <c r="BH249" s="198">
        <f>IF(O249="sníž. přenesená",K249,0)</f>
        <v>0</v>
      </c>
      <c r="BI249" s="198">
        <f>IF(O249="nulová",K249,0)</f>
        <v>0</v>
      </c>
      <c r="BJ249" s="14" t="s">
        <v>82</v>
      </c>
      <c r="BK249" s="198">
        <f>ROUND(P249*H249,2)</f>
        <v>0</v>
      </c>
      <c r="BL249" s="14" t="s">
        <v>154</v>
      </c>
      <c r="BM249" s="197" t="s">
        <v>665</v>
      </c>
    </row>
    <row r="250" s="2" customFormat="1" ht="24.15" customHeight="1">
      <c r="A250" s="35"/>
      <c r="B250" s="36"/>
      <c r="C250" s="185" t="s">
        <v>666</v>
      </c>
      <c r="D250" s="185" t="s">
        <v>149</v>
      </c>
      <c r="E250" s="186" t="s">
        <v>667</v>
      </c>
      <c r="F250" s="187" t="s">
        <v>668</v>
      </c>
      <c r="G250" s="188" t="s">
        <v>224</v>
      </c>
      <c r="H250" s="189">
        <v>50</v>
      </c>
      <c r="I250" s="190"/>
      <c r="J250" s="190"/>
      <c r="K250" s="191">
        <f>ROUND(P250*H250,2)</f>
        <v>0</v>
      </c>
      <c r="L250" s="187" t="s">
        <v>161</v>
      </c>
      <c r="M250" s="41"/>
      <c r="N250" s="192" t="s">
        <v>20</v>
      </c>
      <c r="O250" s="193" t="s">
        <v>44</v>
      </c>
      <c r="P250" s="194">
        <f>I250+J250</f>
        <v>0</v>
      </c>
      <c r="Q250" s="194">
        <f>ROUND(I250*H250,2)</f>
        <v>0</v>
      </c>
      <c r="R250" s="194">
        <f>ROUND(J250*H250,2)</f>
        <v>0</v>
      </c>
      <c r="S250" s="81"/>
      <c r="T250" s="195">
        <f>S250*H250</f>
        <v>0</v>
      </c>
      <c r="U250" s="195">
        <v>6.0000000000000002E-05</v>
      </c>
      <c r="V250" s="195">
        <f>U250*H250</f>
        <v>0.0030000000000000001</v>
      </c>
      <c r="W250" s="195">
        <v>0</v>
      </c>
      <c r="X250" s="196">
        <f>W250*H250</f>
        <v>0</v>
      </c>
      <c r="Y250" s="35"/>
      <c r="Z250" s="35"/>
      <c r="AA250" s="35"/>
      <c r="AB250" s="35"/>
      <c r="AC250" s="35"/>
      <c r="AD250" s="35"/>
      <c r="AE250" s="35"/>
      <c r="AR250" s="197" t="s">
        <v>154</v>
      </c>
      <c r="AT250" s="197" t="s">
        <v>149</v>
      </c>
      <c r="AU250" s="197" t="s">
        <v>75</v>
      </c>
      <c r="AY250" s="14" t="s">
        <v>155</v>
      </c>
      <c r="BE250" s="198">
        <f>IF(O250="základní",K250,0)</f>
        <v>0</v>
      </c>
      <c r="BF250" s="198">
        <f>IF(O250="snížená",K250,0)</f>
        <v>0</v>
      </c>
      <c r="BG250" s="198">
        <f>IF(O250="zákl. přenesená",K250,0)</f>
        <v>0</v>
      </c>
      <c r="BH250" s="198">
        <f>IF(O250="sníž. přenesená",K250,0)</f>
        <v>0</v>
      </c>
      <c r="BI250" s="198">
        <f>IF(O250="nulová",K250,0)</f>
        <v>0</v>
      </c>
      <c r="BJ250" s="14" t="s">
        <v>82</v>
      </c>
      <c r="BK250" s="198">
        <f>ROUND(P250*H250,2)</f>
        <v>0</v>
      </c>
      <c r="BL250" s="14" t="s">
        <v>154</v>
      </c>
      <c r="BM250" s="197" t="s">
        <v>669</v>
      </c>
    </row>
    <row r="251" s="2" customFormat="1">
      <c r="A251" s="35"/>
      <c r="B251" s="36"/>
      <c r="C251" s="37"/>
      <c r="D251" s="199" t="s">
        <v>157</v>
      </c>
      <c r="E251" s="37"/>
      <c r="F251" s="200" t="s">
        <v>670</v>
      </c>
      <c r="G251" s="37"/>
      <c r="H251" s="37"/>
      <c r="I251" s="201"/>
      <c r="J251" s="201"/>
      <c r="K251" s="37"/>
      <c r="L251" s="37"/>
      <c r="M251" s="41"/>
      <c r="N251" s="202"/>
      <c r="O251" s="203"/>
      <c r="P251" s="81"/>
      <c r="Q251" s="81"/>
      <c r="R251" s="81"/>
      <c r="S251" s="81"/>
      <c r="T251" s="81"/>
      <c r="U251" s="81"/>
      <c r="V251" s="81"/>
      <c r="W251" s="81"/>
      <c r="X251" s="82"/>
      <c r="Y251" s="35"/>
      <c r="Z251" s="35"/>
      <c r="AA251" s="35"/>
      <c r="AB251" s="35"/>
      <c r="AC251" s="35"/>
      <c r="AD251" s="35"/>
      <c r="AE251" s="35"/>
      <c r="AT251" s="14" t="s">
        <v>157</v>
      </c>
      <c r="AU251" s="14" t="s">
        <v>75</v>
      </c>
    </row>
    <row r="252" s="10" customFormat="1">
      <c r="A252" s="10"/>
      <c r="B252" s="214"/>
      <c r="C252" s="215"/>
      <c r="D252" s="216" t="s">
        <v>185</v>
      </c>
      <c r="E252" s="217" t="s">
        <v>20</v>
      </c>
      <c r="F252" s="218" t="s">
        <v>671</v>
      </c>
      <c r="G252" s="215"/>
      <c r="H252" s="219">
        <v>50</v>
      </c>
      <c r="I252" s="220"/>
      <c r="J252" s="220"/>
      <c r="K252" s="215"/>
      <c r="L252" s="215"/>
      <c r="M252" s="221"/>
      <c r="N252" s="222"/>
      <c r="O252" s="223"/>
      <c r="P252" s="223"/>
      <c r="Q252" s="223"/>
      <c r="R252" s="223"/>
      <c r="S252" s="223"/>
      <c r="T252" s="223"/>
      <c r="U252" s="223"/>
      <c r="V252" s="223"/>
      <c r="W252" s="223"/>
      <c r="X252" s="224"/>
      <c r="Y252" s="10"/>
      <c r="Z252" s="10"/>
      <c r="AA252" s="10"/>
      <c r="AB252" s="10"/>
      <c r="AC252" s="10"/>
      <c r="AD252" s="10"/>
      <c r="AE252" s="10"/>
      <c r="AT252" s="225" t="s">
        <v>185</v>
      </c>
      <c r="AU252" s="225" t="s">
        <v>75</v>
      </c>
      <c r="AV252" s="10" t="s">
        <v>84</v>
      </c>
      <c r="AW252" s="10" t="s">
        <v>5</v>
      </c>
      <c r="AX252" s="10" t="s">
        <v>82</v>
      </c>
      <c r="AY252" s="225" t="s">
        <v>155</v>
      </c>
    </row>
    <row r="253" s="2" customFormat="1">
      <c r="A253" s="35"/>
      <c r="B253" s="36"/>
      <c r="C253" s="204" t="s">
        <v>672</v>
      </c>
      <c r="D253" s="204" t="s">
        <v>179</v>
      </c>
      <c r="E253" s="205" t="s">
        <v>673</v>
      </c>
      <c r="F253" s="206" t="s">
        <v>674</v>
      </c>
      <c r="G253" s="207" t="s">
        <v>224</v>
      </c>
      <c r="H253" s="208">
        <v>150</v>
      </c>
      <c r="I253" s="209"/>
      <c r="J253" s="210"/>
      <c r="K253" s="211">
        <f>ROUND(P253*H253,2)</f>
        <v>0</v>
      </c>
      <c r="L253" s="206" t="s">
        <v>161</v>
      </c>
      <c r="M253" s="212"/>
      <c r="N253" s="213" t="s">
        <v>20</v>
      </c>
      <c r="O253" s="193" t="s">
        <v>44</v>
      </c>
      <c r="P253" s="194">
        <f>I253+J253</f>
        <v>0</v>
      </c>
      <c r="Q253" s="194">
        <f>ROUND(I253*H253,2)</f>
        <v>0</v>
      </c>
      <c r="R253" s="194">
        <f>ROUND(J253*H253,2)</f>
        <v>0</v>
      </c>
      <c r="S253" s="81"/>
      <c r="T253" s="195">
        <f>S253*H253</f>
        <v>0</v>
      </c>
      <c r="U253" s="195">
        <v>0.0070899999999999999</v>
      </c>
      <c r="V253" s="195">
        <f>U253*H253</f>
        <v>1.0634999999999999</v>
      </c>
      <c r="W253" s="195">
        <v>0</v>
      </c>
      <c r="X253" s="196">
        <f>W253*H253</f>
        <v>0</v>
      </c>
      <c r="Y253" s="35"/>
      <c r="Z253" s="35"/>
      <c r="AA253" s="35"/>
      <c r="AB253" s="35"/>
      <c r="AC253" s="35"/>
      <c r="AD253" s="35"/>
      <c r="AE253" s="35"/>
      <c r="AR253" s="197" t="s">
        <v>183</v>
      </c>
      <c r="AT253" s="197" t="s">
        <v>179</v>
      </c>
      <c r="AU253" s="197" t="s">
        <v>75</v>
      </c>
      <c r="AY253" s="14" t="s">
        <v>155</v>
      </c>
      <c r="BE253" s="198">
        <f>IF(O253="základní",K253,0)</f>
        <v>0</v>
      </c>
      <c r="BF253" s="198">
        <f>IF(O253="snížená",K253,0)</f>
        <v>0</v>
      </c>
      <c r="BG253" s="198">
        <f>IF(O253="zákl. přenesená",K253,0)</f>
        <v>0</v>
      </c>
      <c r="BH253" s="198">
        <f>IF(O253="sníž. přenesená",K253,0)</f>
        <v>0</v>
      </c>
      <c r="BI253" s="198">
        <f>IF(O253="nulová",K253,0)</f>
        <v>0</v>
      </c>
      <c r="BJ253" s="14" t="s">
        <v>82</v>
      </c>
      <c r="BK253" s="198">
        <f>ROUND(P253*H253,2)</f>
        <v>0</v>
      </c>
      <c r="BL253" s="14" t="s">
        <v>154</v>
      </c>
      <c r="BM253" s="197" t="s">
        <v>675</v>
      </c>
    </row>
    <row r="254" s="10" customFormat="1">
      <c r="A254" s="10"/>
      <c r="B254" s="214"/>
      <c r="C254" s="215"/>
      <c r="D254" s="216" t="s">
        <v>185</v>
      </c>
      <c r="E254" s="217" t="s">
        <v>20</v>
      </c>
      <c r="F254" s="218" t="s">
        <v>676</v>
      </c>
      <c r="G254" s="215"/>
      <c r="H254" s="219">
        <v>150</v>
      </c>
      <c r="I254" s="220"/>
      <c r="J254" s="220"/>
      <c r="K254" s="215"/>
      <c r="L254" s="215"/>
      <c r="M254" s="221"/>
      <c r="N254" s="222"/>
      <c r="O254" s="223"/>
      <c r="P254" s="223"/>
      <c r="Q254" s="223"/>
      <c r="R254" s="223"/>
      <c r="S254" s="223"/>
      <c r="T254" s="223"/>
      <c r="U254" s="223"/>
      <c r="V254" s="223"/>
      <c r="W254" s="223"/>
      <c r="X254" s="224"/>
      <c r="Y254" s="10"/>
      <c r="Z254" s="10"/>
      <c r="AA254" s="10"/>
      <c r="AB254" s="10"/>
      <c r="AC254" s="10"/>
      <c r="AD254" s="10"/>
      <c r="AE254" s="10"/>
      <c r="AT254" s="225" t="s">
        <v>185</v>
      </c>
      <c r="AU254" s="225" t="s">
        <v>75</v>
      </c>
      <c r="AV254" s="10" t="s">
        <v>84</v>
      </c>
      <c r="AW254" s="10" t="s">
        <v>5</v>
      </c>
      <c r="AX254" s="10" t="s">
        <v>82</v>
      </c>
      <c r="AY254" s="225" t="s">
        <v>155</v>
      </c>
    </row>
    <row r="255" s="2" customFormat="1" ht="33" customHeight="1">
      <c r="A255" s="35"/>
      <c r="B255" s="36"/>
      <c r="C255" s="185" t="s">
        <v>677</v>
      </c>
      <c r="D255" s="185" t="s">
        <v>149</v>
      </c>
      <c r="E255" s="186" t="s">
        <v>678</v>
      </c>
      <c r="F255" s="187" t="s">
        <v>679</v>
      </c>
      <c r="G255" s="188" t="s">
        <v>224</v>
      </c>
      <c r="H255" s="189">
        <v>50</v>
      </c>
      <c r="I255" s="190"/>
      <c r="J255" s="190"/>
      <c r="K255" s="191">
        <f>ROUND(P255*H255,2)</f>
        <v>0</v>
      </c>
      <c r="L255" s="187" t="s">
        <v>680</v>
      </c>
      <c r="M255" s="41"/>
      <c r="N255" s="192" t="s">
        <v>20</v>
      </c>
      <c r="O255" s="193" t="s">
        <v>44</v>
      </c>
      <c r="P255" s="194">
        <f>I255+J255</f>
        <v>0</v>
      </c>
      <c r="Q255" s="194">
        <f>ROUND(I255*H255,2)</f>
        <v>0</v>
      </c>
      <c r="R255" s="194">
        <f>ROUND(J255*H255,2)</f>
        <v>0</v>
      </c>
      <c r="S255" s="81"/>
      <c r="T255" s="195">
        <f>S255*H255</f>
        <v>0</v>
      </c>
      <c r="U255" s="195">
        <v>0.0020823999999999999</v>
      </c>
      <c r="V255" s="195">
        <f>U255*H255</f>
        <v>0.10411999999999999</v>
      </c>
      <c r="W255" s="195">
        <v>0</v>
      </c>
      <c r="X255" s="196">
        <f>W255*H255</f>
        <v>0</v>
      </c>
      <c r="Y255" s="35"/>
      <c r="Z255" s="35"/>
      <c r="AA255" s="35"/>
      <c r="AB255" s="35"/>
      <c r="AC255" s="35"/>
      <c r="AD255" s="35"/>
      <c r="AE255" s="35"/>
      <c r="AR255" s="197" t="s">
        <v>154</v>
      </c>
      <c r="AT255" s="197" t="s">
        <v>149</v>
      </c>
      <c r="AU255" s="197" t="s">
        <v>75</v>
      </c>
      <c r="AY255" s="14" t="s">
        <v>155</v>
      </c>
      <c r="BE255" s="198">
        <f>IF(O255="základní",K255,0)</f>
        <v>0</v>
      </c>
      <c r="BF255" s="198">
        <f>IF(O255="snížená",K255,0)</f>
        <v>0</v>
      </c>
      <c r="BG255" s="198">
        <f>IF(O255="zákl. přenesená",K255,0)</f>
        <v>0</v>
      </c>
      <c r="BH255" s="198">
        <f>IF(O255="sníž. přenesená",K255,0)</f>
        <v>0</v>
      </c>
      <c r="BI255" s="198">
        <f>IF(O255="nulová",K255,0)</f>
        <v>0</v>
      </c>
      <c r="BJ255" s="14" t="s">
        <v>82</v>
      </c>
      <c r="BK255" s="198">
        <f>ROUND(P255*H255,2)</f>
        <v>0</v>
      </c>
      <c r="BL255" s="14" t="s">
        <v>154</v>
      </c>
      <c r="BM255" s="197" t="s">
        <v>681</v>
      </c>
    </row>
    <row r="256" s="2" customFormat="1">
      <c r="A256" s="35"/>
      <c r="B256" s="36"/>
      <c r="C256" s="37"/>
      <c r="D256" s="199" t="s">
        <v>157</v>
      </c>
      <c r="E256" s="37"/>
      <c r="F256" s="200" t="s">
        <v>682</v>
      </c>
      <c r="G256" s="37"/>
      <c r="H256" s="37"/>
      <c r="I256" s="201"/>
      <c r="J256" s="201"/>
      <c r="K256" s="37"/>
      <c r="L256" s="37"/>
      <c r="M256" s="41"/>
      <c r="N256" s="202"/>
      <c r="O256" s="203"/>
      <c r="P256" s="81"/>
      <c r="Q256" s="81"/>
      <c r="R256" s="81"/>
      <c r="S256" s="81"/>
      <c r="T256" s="81"/>
      <c r="U256" s="81"/>
      <c r="V256" s="81"/>
      <c r="W256" s="81"/>
      <c r="X256" s="82"/>
      <c r="Y256" s="35"/>
      <c r="Z256" s="35"/>
      <c r="AA256" s="35"/>
      <c r="AB256" s="35"/>
      <c r="AC256" s="35"/>
      <c r="AD256" s="35"/>
      <c r="AE256" s="35"/>
      <c r="AT256" s="14" t="s">
        <v>157</v>
      </c>
      <c r="AU256" s="14" t="s">
        <v>75</v>
      </c>
    </row>
    <row r="257" s="10" customFormat="1">
      <c r="A257" s="10"/>
      <c r="B257" s="214"/>
      <c r="C257" s="215"/>
      <c r="D257" s="216" t="s">
        <v>185</v>
      </c>
      <c r="E257" s="217" t="s">
        <v>20</v>
      </c>
      <c r="F257" s="218" t="s">
        <v>683</v>
      </c>
      <c r="G257" s="215"/>
      <c r="H257" s="219">
        <v>50</v>
      </c>
      <c r="I257" s="220"/>
      <c r="J257" s="220"/>
      <c r="K257" s="215"/>
      <c r="L257" s="215"/>
      <c r="M257" s="221"/>
      <c r="N257" s="222"/>
      <c r="O257" s="223"/>
      <c r="P257" s="223"/>
      <c r="Q257" s="223"/>
      <c r="R257" s="223"/>
      <c r="S257" s="223"/>
      <c r="T257" s="223"/>
      <c r="U257" s="223"/>
      <c r="V257" s="223"/>
      <c r="W257" s="223"/>
      <c r="X257" s="224"/>
      <c r="Y257" s="10"/>
      <c r="Z257" s="10"/>
      <c r="AA257" s="10"/>
      <c r="AB257" s="10"/>
      <c r="AC257" s="10"/>
      <c r="AD257" s="10"/>
      <c r="AE257" s="10"/>
      <c r="AT257" s="225" t="s">
        <v>185</v>
      </c>
      <c r="AU257" s="225" t="s">
        <v>75</v>
      </c>
      <c r="AV257" s="10" t="s">
        <v>84</v>
      </c>
      <c r="AW257" s="10" t="s">
        <v>5</v>
      </c>
      <c r="AX257" s="10" t="s">
        <v>82</v>
      </c>
      <c r="AY257" s="225" t="s">
        <v>155</v>
      </c>
    </row>
    <row r="258" s="2" customFormat="1" ht="44.25" customHeight="1">
      <c r="A258" s="35"/>
      <c r="B258" s="36"/>
      <c r="C258" s="185" t="s">
        <v>684</v>
      </c>
      <c r="D258" s="185" t="s">
        <v>149</v>
      </c>
      <c r="E258" s="186" t="s">
        <v>222</v>
      </c>
      <c r="F258" s="187" t="s">
        <v>223</v>
      </c>
      <c r="G258" s="188" t="s">
        <v>224</v>
      </c>
      <c r="H258" s="189">
        <v>7830</v>
      </c>
      <c r="I258" s="190"/>
      <c r="J258" s="190"/>
      <c r="K258" s="191">
        <f>ROUND(P258*H258,2)</f>
        <v>0</v>
      </c>
      <c r="L258" s="187" t="s">
        <v>161</v>
      </c>
      <c r="M258" s="41"/>
      <c r="N258" s="192" t="s">
        <v>20</v>
      </c>
      <c r="O258" s="193" t="s">
        <v>44</v>
      </c>
      <c r="P258" s="194">
        <f>I258+J258</f>
        <v>0</v>
      </c>
      <c r="Q258" s="194">
        <f>ROUND(I258*H258,2)</f>
        <v>0</v>
      </c>
      <c r="R258" s="194">
        <f>ROUND(J258*H258,2)</f>
        <v>0</v>
      </c>
      <c r="S258" s="81"/>
      <c r="T258" s="195">
        <f>S258*H258</f>
        <v>0</v>
      </c>
      <c r="U258" s="195">
        <v>0</v>
      </c>
      <c r="V258" s="195">
        <f>U258*H258</f>
        <v>0</v>
      </c>
      <c r="W258" s="195">
        <v>0</v>
      </c>
      <c r="X258" s="196">
        <f>W258*H258</f>
        <v>0</v>
      </c>
      <c r="Y258" s="35"/>
      <c r="Z258" s="35"/>
      <c r="AA258" s="35"/>
      <c r="AB258" s="35"/>
      <c r="AC258" s="35"/>
      <c r="AD258" s="35"/>
      <c r="AE258" s="35"/>
      <c r="AR258" s="197" t="s">
        <v>154</v>
      </c>
      <c r="AT258" s="197" t="s">
        <v>149</v>
      </c>
      <c r="AU258" s="197" t="s">
        <v>75</v>
      </c>
      <c r="AY258" s="14" t="s">
        <v>155</v>
      </c>
      <c r="BE258" s="198">
        <f>IF(O258="základní",K258,0)</f>
        <v>0</v>
      </c>
      <c r="BF258" s="198">
        <f>IF(O258="snížená",K258,0)</f>
        <v>0</v>
      </c>
      <c r="BG258" s="198">
        <f>IF(O258="zákl. přenesená",K258,0)</f>
        <v>0</v>
      </c>
      <c r="BH258" s="198">
        <f>IF(O258="sníž. přenesená",K258,0)</f>
        <v>0</v>
      </c>
      <c r="BI258" s="198">
        <f>IF(O258="nulová",K258,0)</f>
        <v>0</v>
      </c>
      <c r="BJ258" s="14" t="s">
        <v>82</v>
      </c>
      <c r="BK258" s="198">
        <f>ROUND(P258*H258,2)</f>
        <v>0</v>
      </c>
      <c r="BL258" s="14" t="s">
        <v>154</v>
      </c>
      <c r="BM258" s="197" t="s">
        <v>685</v>
      </c>
    </row>
    <row r="259" s="2" customFormat="1">
      <c r="A259" s="35"/>
      <c r="B259" s="36"/>
      <c r="C259" s="37"/>
      <c r="D259" s="199" t="s">
        <v>157</v>
      </c>
      <c r="E259" s="37"/>
      <c r="F259" s="200" t="s">
        <v>226</v>
      </c>
      <c r="G259" s="37"/>
      <c r="H259" s="37"/>
      <c r="I259" s="201"/>
      <c r="J259" s="201"/>
      <c r="K259" s="37"/>
      <c r="L259" s="37"/>
      <c r="M259" s="41"/>
      <c r="N259" s="202"/>
      <c r="O259" s="203"/>
      <c r="P259" s="81"/>
      <c r="Q259" s="81"/>
      <c r="R259" s="81"/>
      <c r="S259" s="81"/>
      <c r="T259" s="81"/>
      <c r="U259" s="81"/>
      <c r="V259" s="81"/>
      <c r="W259" s="81"/>
      <c r="X259" s="82"/>
      <c r="Y259" s="35"/>
      <c r="Z259" s="35"/>
      <c r="AA259" s="35"/>
      <c r="AB259" s="35"/>
      <c r="AC259" s="35"/>
      <c r="AD259" s="35"/>
      <c r="AE259" s="35"/>
      <c r="AT259" s="14" t="s">
        <v>157</v>
      </c>
      <c r="AU259" s="14" t="s">
        <v>75</v>
      </c>
    </row>
    <row r="260" s="10" customFormat="1">
      <c r="A260" s="10"/>
      <c r="B260" s="214"/>
      <c r="C260" s="215"/>
      <c r="D260" s="216" t="s">
        <v>185</v>
      </c>
      <c r="E260" s="217" t="s">
        <v>20</v>
      </c>
      <c r="F260" s="218" t="s">
        <v>686</v>
      </c>
      <c r="G260" s="215"/>
      <c r="H260" s="219">
        <v>7830</v>
      </c>
      <c r="I260" s="220"/>
      <c r="J260" s="220"/>
      <c r="K260" s="215"/>
      <c r="L260" s="215"/>
      <c r="M260" s="221"/>
      <c r="N260" s="222"/>
      <c r="O260" s="223"/>
      <c r="P260" s="223"/>
      <c r="Q260" s="223"/>
      <c r="R260" s="223"/>
      <c r="S260" s="223"/>
      <c r="T260" s="223"/>
      <c r="U260" s="223"/>
      <c r="V260" s="223"/>
      <c r="W260" s="223"/>
      <c r="X260" s="224"/>
      <c r="Y260" s="10"/>
      <c r="Z260" s="10"/>
      <c r="AA260" s="10"/>
      <c r="AB260" s="10"/>
      <c r="AC260" s="10"/>
      <c r="AD260" s="10"/>
      <c r="AE260" s="10"/>
      <c r="AT260" s="225" t="s">
        <v>185</v>
      </c>
      <c r="AU260" s="225" t="s">
        <v>75</v>
      </c>
      <c r="AV260" s="10" t="s">
        <v>84</v>
      </c>
      <c r="AW260" s="10" t="s">
        <v>5</v>
      </c>
      <c r="AX260" s="10" t="s">
        <v>82</v>
      </c>
      <c r="AY260" s="225" t="s">
        <v>155</v>
      </c>
    </row>
    <row r="261" s="2" customFormat="1" ht="37.8" customHeight="1">
      <c r="A261" s="35"/>
      <c r="B261" s="36"/>
      <c r="C261" s="185" t="s">
        <v>687</v>
      </c>
      <c r="D261" s="185" t="s">
        <v>149</v>
      </c>
      <c r="E261" s="186" t="s">
        <v>229</v>
      </c>
      <c r="F261" s="187" t="s">
        <v>230</v>
      </c>
      <c r="G261" s="188" t="s">
        <v>224</v>
      </c>
      <c r="H261" s="189">
        <v>6430</v>
      </c>
      <c r="I261" s="190"/>
      <c r="J261" s="190"/>
      <c r="K261" s="191">
        <f>ROUND(P261*H261,2)</f>
        <v>0</v>
      </c>
      <c r="L261" s="187" t="s">
        <v>161</v>
      </c>
      <c r="M261" s="41"/>
      <c r="N261" s="192" t="s">
        <v>20</v>
      </c>
      <c r="O261" s="193" t="s">
        <v>44</v>
      </c>
      <c r="P261" s="194">
        <f>I261+J261</f>
        <v>0</v>
      </c>
      <c r="Q261" s="194">
        <f>ROUND(I261*H261,2)</f>
        <v>0</v>
      </c>
      <c r="R261" s="194">
        <f>ROUND(J261*H261,2)</f>
        <v>0</v>
      </c>
      <c r="S261" s="81"/>
      <c r="T261" s="195">
        <f>S261*H261</f>
        <v>0</v>
      </c>
      <c r="U261" s="195">
        <v>0</v>
      </c>
      <c r="V261" s="195">
        <f>U261*H261</f>
        <v>0</v>
      </c>
      <c r="W261" s="195">
        <v>0</v>
      </c>
      <c r="X261" s="196">
        <f>W261*H261</f>
        <v>0</v>
      </c>
      <c r="Y261" s="35"/>
      <c r="Z261" s="35"/>
      <c r="AA261" s="35"/>
      <c r="AB261" s="35"/>
      <c r="AC261" s="35"/>
      <c r="AD261" s="35"/>
      <c r="AE261" s="35"/>
      <c r="AR261" s="197" t="s">
        <v>154</v>
      </c>
      <c r="AT261" s="197" t="s">
        <v>149</v>
      </c>
      <c r="AU261" s="197" t="s">
        <v>75</v>
      </c>
      <c r="AY261" s="14" t="s">
        <v>155</v>
      </c>
      <c r="BE261" s="198">
        <f>IF(O261="základní",K261,0)</f>
        <v>0</v>
      </c>
      <c r="BF261" s="198">
        <f>IF(O261="snížená",K261,0)</f>
        <v>0</v>
      </c>
      <c r="BG261" s="198">
        <f>IF(O261="zákl. přenesená",K261,0)</f>
        <v>0</v>
      </c>
      <c r="BH261" s="198">
        <f>IF(O261="sníž. přenesená",K261,0)</f>
        <v>0</v>
      </c>
      <c r="BI261" s="198">
        <f>IF(O261="nulová",K261,0)</f>
        <v>0</v>
      </c>
      <c r="BJ261" s="14" t="s">
        <v>82</v>
      </c>
      <c r="BK261" s="198">
        <f>ROUND(P261*H261,2)</f>
        <v>0</v>
      </c>
      <c r="BL261" s="14" t="s">
        <v>154</v>
      </c>
      <c r="BM261" s="197" t="s">
        <v>688</v>
      </c>
    </row>
    <row r="262" s="2" customFormat="1">
      <c r="A262" s="35"/>
      <c r="B262" s="36"/>
      <c r="C262" s="37"/>
      <c r="D262" s="199" t="s">
        <v>157</v>
      </c>
      <c r="E262" s="37"/>
      <c r="F262" s="200" t="s">
        <v>232</v>
      </c>
      <c r="G262" s="37"/>
      <c r="H262" s="37"/>
      <c r="I262" s="201"/>
      <c r="J262" s="201"/>
      <c r="K262" s="37"/>
      <c r="L262" s="37"/>
      <c r="M262" s="41"/>
      <c r="N262" s="202"/>
      <c r="O262" s="203"/>
      <c r="P262" s="81"/>
      <c r="Q262" s="81"/>
      <c r="R262" s="81"/>
      <c r="S262" s="81"/>
      <c r="T262" s="81"/>
      <c r="U262" s="81"/>
      <c r="V262" s="81"/>
      <c r="W262" s="81"/>
      <c r="X262" s="82"/>
      <c r="Y262" s="35"/>
      <c r="Z262" s="35"/>
      <c r="AA262" s="35"/>
      <c r="AB262" s="35"/>
      <c r="AC262" s="35"/>
      <c r="AD262" s="35"/>
      <c r="AE262" s="35"/>
      <c r="AT262" s="14" t="s">
        <v>157</v>
      </c>
      <c r="AU262" s="14" t="s">
        <v>75</v>
      </c>
    </row>
    <row r="263" s="10" customFormat="1">
      <c r="A263" s="10"/>
      <c r="B263" s="214"/>
      <c r="C263" s="215"/>
      <c r="D263" s="216" t="s">
        <v>185</v>
      </c>
      <c r="E263" s="217" t="s">
        <v>20</v>
      </c>
      <c r="F263" s="218" t="s">
        <v>689</v>
      </c>
      <c r="G263" s="215"/>
      <c r="H263" s="219">
        <v>6430</v>
      </c>
      <c r="I263" s="220"/>
      <c r="J263" s="220"/>
      <c r="K263" s="215"/>
      <c r="L263" s="215"/>
      <c r="M263" s="221"/>
      <c r="N263" s="222"/>
      <c r="O263" s="223"/>
      <c r="P263" s="223"/>
      <c r="Q263" s="223"/>
      <c r="R263" s="223"/>
      <c r="S263" s="223"/>
      <c r="T263" s="223"/>
      <c r="U263" s="223"/>
      <c r="V263" s="223"/>
      <c r="W263" s="223"/>
      <c r="X263" s="224"/>
      <c r="Y263" s="10"/>
      <c r="Z263" s="10"/>
      <c r="AA263" s="10"/>
      <c r="AB263" s="10"/>
      <c r="AC263" s="10"/>
      <c r="AD263" s="10"/>
      <c r="AE263" s="10"/>
      <c r="AT263" s="225" t="s">
        <v>185</v>
      </c>
      <c r="AU263" s="225" t="s">
        <v>75</v>
      </c>
      <c r="AV263" s="10" t="s">
        <v>84</v>
      </c>
      <c r="AW263" s="10" t="s">
        <v>5</v>
      </c>
      <c r="AX263" s="10" t="s">
        <v>82</v>
      </c>
      <c r="AY263" s="225" t="s">
        <v>155</v>
      </c>
    </row>
    <row r="264" s="2" customFormat="1" ht="37.8" customHeight="1">
      <c r="A264" s="35"/>
      <c r="B264" s="36"/>
      <c r="C264" s="185" t="s">
        <v>690</v>
      </c>
      <c r="D264" s="185" t="s">
        <v>149</v>
      </c>
      <c r="E264" s="186" t="s">
        <v>234</v>
      </c>
      <c r="F264" s="187" t="s">
        <v>235</v>
      </c>
      <c r="G264" s="188" t="s">
        <v>224</v>
      </c>
      <c r="H264" s="189">
        <v>1400</v>
      </c>
      <c r="I264" s="190"/>
      <c r="J264" s="190"/>
      <c r="K264" s="191">
        <f>ROUND(P264*H264,2)</f>
        <v>0</v>
      </c>
      <c r="L264" s="187" t="s">
        <v>161</v>
      </c>
      <c r="M264" s="41"/>
      <c r="N264" s="192" t="s">
        <v>20</v>
      </c>
      <c r="O264" s="193" t="s">
        <v>44</v>
      </c>
      <c r="P264" s="194">
        <f>I264+J264</f>
        <v>0</v>
      </c>
      <c r="Q264" s="194">
        <f>ROUND(I264*H264,2)</f>
        <v>0</v>
      </c>
      <c r="R264" s="194">
        <f>ROUND(J264*H264,2)</f>
        <v>0</v>
      </c>
      <c r="S264" s="81"/>
      <c r="T264" s="195">
        <f>S264*H264</f>
        <v>0</v>
      </c>
      <c r="U264" s="195">
        <v>0</v>
      </c>
      <c r="V264" s="195">
        <f>U264*H264</f>
        <v>0</v>
      </c>
      <c r="W264" s="195">
        <v>0</v>
      </c>
      <c r="X264" s="196">
        <f>W264*H264</f>
        <v>0</v>
      </c>
      <c r="Y264" s="35"/>
      <c r="Z264" s="35"/>
      <c r="AA264" s="35"/>
      <c r="AB264" s="35"/>
      <c r="AC264" s="35"/>
      <c r="AD264" s="35"/>
      <c r="AE264" s="35"/>
      <c r="AR264" s="197" t="s">
        <v>154</v>
      </c>
      <c r="AT264" s="197" t="s">
        <v>149</v>
      </c>
      <c r="AU264" s="197" t="s">
        <v>75</v>
      </c>
      <c r="AY264" s="14" t="s">
        <v>155</v>
      </c>
      <c r="BE264" s="198">
        <f>IF(O264="základní",K264,0)</f>
        <v>0</v>
      </c>
      <c r="BF264" s="198">
        <f>IF(O264="snížená",K264,0)</f>
        <v>0</v>
      </c>
      <c r="BG264" s="198">
        <f>IF(O264="zákl. přenesená",K264,0)</f>
        <v>0</v>
      </c>
      <c r="BH264" s="198">
        <f>IF(O264="sníž. přenesená",K264,0)</f>
        <v>0</v>
      </c>
      <c r="BI264" s="198">
        <f>IF(O264="nulová",K264,0)</f>
        <v>0</v>
      </c>
      <c r="BJ264" s="14" t="s">
        <v>82</v>
      </c>
      <c r="BK264" s="198">
        <f>ROUND(P264*H264,2)</f>
        <v>0</v>
      </c>
      <c r="BL264" s="14" t="s">
        <v>154</v>
      </c>
      <c r="BM264" s="197" t="s">
        <v>691</v>
      </c>
    </row>
    <row r="265" s="2" customFormat="1">
      <c r="A265" s="35"/>
      <c r="B265" s="36"/>
      <c r="C265" s="37"/>
      <c r="D265" s="199" t="s">
        <v>157</v>
      </c>
      <c r="E265" s="37"/>
      <c r="F265" s="200" t="s">
        <v>237</v>
      </c>
      <c r="G265" s="37"/>
      <c r="H265" s="37"/>
      <c r="I265" s="201"/>
      <c r="J265" s="201"/>
      <c r="K265" s="37"/>
      <c r="L265" s="37"/>
      <c r="M265" s="41"/>
      <c r="N265" s="202"/>
      <c r="O265" s="203"/>
      <c r="P265" s="81"/>
      <c r="Q265" s="81"/>
      <c r="R265" s="81"/>
      <c r="S265" s="81"/>
      <c r="T265" s="81"/>
      <c r="U265" s="81"/>
      <c r="V265" s="81"/>
      <c r="W265" s="81"/>
      <c r="X265" s="82"/>
      <c r="Y265" s="35"/>
      <c r="Z265" s="35"/>
      <c r="AA265" s="35"/>
      <c r="AB265" s="35"/>
      <c r="AC265" s="35"/>
      <c r="AD265" s="35"/>
      <c r="AE265" s="35"/>
      <c r="AT265" s="14" t="s">
        <v>157</v>
      </c>
      <c r="AU265" s="14" t="s">
        <v>75</v>
      </c>
    </row>
    <row r="266" s="10" customFormat="1">
      <c r="A266" s="10"/>
      <c r="B266" s="214"/>
      <c r="C266" s="215"/>
      <c r="D266" s="216" t="s">
        <v>185</v>
      </c>
      <c r="E266" s="217" t="s">
        <v>20</v>
      </c>
      <c r="F266" s="218" t="s">
        <v>692</v>
      </c>
      <c r="G266" s="215"/>
      <c r="H266" s="219">
        <v>1400</v>
      </c>
      <c r="I266" s="220"/>
      <c r="J266" s="220"/>
      <c r="K266" s="215"/>
      <c r="L266" s="215"/>
      <c r="M266" s="221"/>
      <c r="N266" s="222"/>
      <c r="O266" s="223"/>
      <c r="P266" s="223"/>
      <c r="Q266" s="223"/>
      <c r="R266" s="223"/>
      <c r="S266" s="223"/>
      <c r="T266" s="223"/>
      <c r="U266" s="223"/>
      <c r="V266" s="223"/>
      <c r="W266" s="223"/>
      <c r="X266" s="224"/>
      <c r="Y266" s="10"/>
      <c r="Z266" s="10"/>
      <c r="AA266" s="10"/>
      <c r="AB266" s="10"/>
      <c r="AC266" s="10"/>
      <c r="AD266" s="10"/>
      <c r="AE266" s="10"/>
      <c r="AT266" s="225" t="s">
        <v>185</v>
      </c>
      <c r="AU266" s="225" t="s">
        <v>75</v>
      </c>
      <c r="AV266" s="10" t="s">
        <v>84</v>
      </c>
      <c r="AW266" s="10" t="s">
        <v>5</v>
      </c>
      <c r="AX266" s="10" t="s">
        <v>82</v>
      </c>
      <c r="AY266" s="225" t="s">
        <v>155</v>
      </c>
    </row>
    <row r="267" s="2" customFormat="1" ht="16.5" customHeight="1">
      <c r="A267" s="35"/>
      <c r="B267" s="36"/>
      <c r="C267" s="204" t="s">
        <v>693</v>
      </c>
      <c r="D267" s="204" t="s">
        <v>179</v>
      </c>
      <c r="E267" s="205" t="s">
        <v>694</v>
      </c>
      <c r="F267" s="206" t="s">
        <v>695</v>
      </c>
      <c r="G267" s="207" t="s">
        <v>224</v>
      </c>
      <c r="H267" s="208">
        <v>150</v>
      </c>
      <c r="I267" s="209"/>
      <c r="J267" s="210"/>
      <c r="K267" s="211">
        <f>ROUND(P267*H267,2)</f>
        <v>0</v>
      </c>
      <c r="L267" s="206" t="s">
        <v>20</v>
      </c>
      <c r="M267" s="212"/>
      <c r="N267" s="213" t="s">
        <v>20</v>
      </c>
      <c r="O267" s="193" t="s">
        <v>44</v>
      </c>
      <c r="P267" s="194">
        <f>I267+J267</f>
        <v>0</v>
      </c>
      <c r="Q267" s="194">
        <f>ROUND(I267*H267,2)</f>
        <v>0</v>
      </c>
      <c r="R267" s="194">
        <f>ROUND(J267*H267,2)</f>
        <v>0</v>
      </c>
      <c r="S267" s="81"/>
      <c r="T267" s="195">
        <f>S267*H267</f>
        <v>0</v>
      </c>
      <c r="U267" s="195">
        <v>0.0015</v>
      </c>
      <c r="V267" s="195">
        <f>U267*H267</f>
        <v>0.22500000000000001</v>
      </c>
      <c r="W267" s="195">
        <v>0</v>
      </c>
      <c r="X267" s="196">
        <f>W267*H267</f>
        <v>0</v>
      </c>
      <c r="Y267" s="35"/>
      <c r="Z267" s="35"/>
      <c r="AA267" s="35"/>
      <c r="AB267" s="35"/>
      <c r="AC267" s="35"/>
      <c r="AD267" s="35"/>
      <c r="AE267" s="35"/>
      <c r="AR267" s="197" t="s">
        <v>183</v>
      </c>
      <c r="AT267" s="197" t="s">
        <v>179</v>
      </c>
      <c r="AU267" s="197" t="s">
        <v>75</v>
      </c>
      <c r="AY267" s="14" t="s">
        <v>155</v>
      </c>
      <c r="BE267" s="198">
        <f>IF(O267="základní",K267,0)</f>
        <v>0</v>
      </c>
      <c r="BF267" s="198">
        <f>IF(O267="snížená",K267,0)</f>
        <v>0</v>
      </c>
      <c r="BG267" s="198">
        <f>IF(O267="zákl. přenesená",K267,0)</f>
        <v>0</v>
      </c>
      <c r="BH267" s="198">
        <f>IF(O267="sníž. přenesená",K267,0)</f>
        <v>0</v>
      </c>
      <c r="BI267" s="198">
        <f>IF(O267="nulová",K267,0)</f>
        <v>0</v>
      </c>
      <c r="BJ267" s="14" t="s">
        <v>82</v>
      </c>
      <c r="BK267" s="198">
        <f>ROUND(P267*H267,2)</f>
        <v>0</v>
      </c>
      <c r="BL267" s="14" t="s">
        <v>154</v>
      </c>
      <c r="BM267" s="197" t="s">
        <v>696</v>
      </c>
    </row>
    <row r="268" s="2" customFormat="1" ht="21.75" customHeight="1">
      <c r="A268" s="35"/>
      <c r="B268" s="36"/>
      <c r="C268" s="204" t="s">
        <v>697</v>
      </c>
      <c r="D268" s="204" t="s">
        <v>179</v>
      </c>
      <c r="E268" s="205" t="s">
        <v>244</v>
      </c>
      <c r="F268" s="206" t="s">
        <v>245</v>
      </c>
      <c r="G268" s="207" t="s">
        <v>224</v>
      </c>
      <c r="H268" s="208">
        <v>120</v>
      </c>
      <c r="I268" s="209"/>
      <c r="J268" s="210"/>
      <c r="K268" s="211">
        <f>ROUND(P268*H268,2)</f>
        <v>0</v>
      </c>
      <c r="L268" s="206" t="s">
        <v>20</v>
      </c>
      <c r="M268" s="212"/>
      <c r="N268" s="213" t="s">
        <v>20</v>
      </c>
      <c r="O268" s="193" t="s">
        <v>44</v>
      </c>
      <c r="P268" s="194">
        <f>I268+J268</f>
        <v>0</v>
      </c>
      <c r="Q268" s="194">
        <f>ROUND(I268*H268,2)</f>
        <v>0</v>
      </c>
      <c r="R268" s="194">
        <f>ROUND(J268*H268,2)</f>
        <v>0</v>
      </c>
      <c r="S268" s="81"/>
      <c r="T268" s="195">
        <f>S268*H268</f>
        <v>0</v>
      </c>
      <c r="U268" s="195">
        <v>0.0015</v>
      </c>
      <c r="V268" s="195">
        <f>U268*H268</f>
        <v>0.17999999999999999</v>
      </c>
      <c r="W268" s="195">
        <v>0</v>
      </c>
      <c r="X268" s="196">
        <f>W268*H268</f>
        <v>0</v>
      </c>
      <c r="Y268" s="35"/>
      <c r="Z268" s="35"/>
      <c r="AA268" s="35"/>
      <c r="AB268" s="35"/>
      <c r="AC268" s="35"/>
      <c r="AD268" s="35"/>
      <c r="AE268" s="35"/>
      <c r="AR268" s="197" t="s">
        <v>183</v>
      </c>
      <c r="AT268" s="197" t="s">
        <v>179</v>
      </c>
      <c r="AU268" s="197" t="s">
        <v>75</v>
      </c>
      <c r="AY268" s="14" t="s">
        <v>155</v>
      </c>
      <c r="BE268" s="198">
        <f>IF(O268="základní",K268,0)</f>
        <v>0</v>
      </c>
      <c r="BF268" s="198">
        <f>IF(O268="snížená",K268,0)</f>
        <v>0</v>
      </c>
      <c r="BG268" s="198">
        <f>IF(O268="zákl. přenesená",K268,0)</f>
        <v>0</v>
      </c>
      <c r="BH268" s="198">
        <f>IF(O268="sníž. přenesená",K268,0)</f>
        <v>0</v>
      </c>
      <c r="BI268" s="198">
        <f>IF(O268="nulová",K268,0)</f>
        <v>0</v>
      </c>
      <c r="BJ268" s="14" t="s">
        <v>82</v>
      </c>
      <c r="BK268" s="198">
        <f>ROUND(P268*H268,2)</f>
        <v>0</v>
      </c>
      <c r="BL268" s="14" t="s">
        <v>154</v>
      </c>
      <c r="BM268" s="197" t="s">
        <v>698</v>
      </c>
    </row>
    <row r="269" s="2" customFormat="1" ht="16.5" customHeight="1">
      <c r="A269" s="35"/>
      <c r="B269" s="36"/>
      <c r="C269" s="204" t="s">
        <v>699</v>
      </c>
      <c r="D269" s="204" t="s">
        <v>179</v>
      </c>
      <c r="E269" s="205" t="s">
        <v>700</v>
      </c>
      <c r="F269" s="206" t="s">
        <v>701</v>
      </c>
      <c r="G269" s="207" t="s">
        <v>224</v>
      </c>
      <c r="H269" s="208">
        <v>80</v>
      </c>
      <c r="I269" s="209"/>
      <c r="J269" s="210"/>
      <c r="K269" s="211">
        <f>ROUND(P269*H269,2)</f>
        <v>0</v>
      </c>
      <c r="L269" s="206" t="s">
        <v>20</v>
      </c>
      <c r="M269" s="212"/>
      <c r="N269" s="213" t="s">
        <v>20</v>
      </c>
      <c r="O269" s="193" t="s">
        <v>44</v>
      </c>
      <c r="P269" s="194">
        <f>I269+J269</f>
        <v>0</v>
      </c>
      <c r="Q269" s="194">
        <f>ROUND(I269*H269,2)</f>
        <v>0</v>
      </c>
      <c r="R269" s="194">
        <f>ROUND(J269*H269,2)</f>
        <v>0</v>
      </c>
      <c r="S269" s="81"/>
      <c r="T269" s="195">
        <f>S269*H269</f>
        <v>0</v>
      </c>
      <c r="U269" s="195">
        <v>0.0015</v>
      </c>
      <c r="V269" s="195">
        <f>U269*H269</f>
        <v>0.12</v>
      </c>
      <c r="W269" s="195">
        <v>0</v>
      </c>
      <c r="X269" s="196">
        <f>W269*H269</f>
        <v>0</v>
      </c>
      <c r="Y269" s="35"/>
      <c r="Z269" s="35"/>
      <c r="AA269" s="35"/>
      <c r="AB269" s="35"/>
      <c r="AC269" s="35"/>
      <c r="AD269" s="35"/>
      <c r="AE269" s="35"/>
      <c r="AR269" s="197" t="s">
        <v>183</v>
      </c>
      <c r="AT269" s="197" t="s">
        <v>179</v>
      </c>
      <c r="AU269" s="197" t="s">
        <v>75</v>
      </c>
      <c r="AY269" s="14" t="s">
        <v>155</v>
      </c>
      <c r="BE269" s="198">
        <f>IF(O269="základní",K269,0)</f>
        <v>0</v>
      </c>
      <c r="BF269" s="198">
        <f>IF(O269="snížená",K269,0)</f>
        <v>0</v>
      </c>
      <c r="BG269" s="198">
        <f>IF(O269="zákl. přenesená",K269,0)</f>
        <v>0</v>
      </c>
      <c r="BH269" s="198">
        <f>IF(O269="sníž. přenesená",K269,0)</f>
        <v>0</v>
      </c>
      <c r="BI269" s="198">
        <f>IF(O269="nulová",K269,0)</f>
        <v>0</v>
      </c>
      <c r="BJ269" s="14" t="s">
        <v>82</v>
      </c>
      <c r="BK269" s="198">
        <f>ROUND(P269*H269,2)</f>
        <v>0</v>
      </c>
      <c r="BL269" s="14" t="s">
        <v>154</v>
      </c>
      <c r="BM269" s="197" t="s">
        <v>702</v>
      </c>
    </row>
    <row r="270" s="2" customFormat="1" ht="16.5" customHeight="1">
      <c r="A270" s="35"/>
      <c r="B270" s="36"/>
      <c r="C270" s="204" t="s">
        <v>703</v>
      </c>
      <c r="D270" s="204" t="s">
        <v>179</v>
      </c>
      <c r="E270" s="205" t="s">
        <v>248</v>
      </c>
      <c r="F270" s="206" t="s">
        <v>249</v>
      </c>
      <c r="G270" s="207" t="s">
        <v>224</v>
      </c>
      <c r="H270" s="208">
        <v>260</v>
      </c>
      <c r="I270" s="209"/>
      <c r="J270" s="210"/>
      <c r="K270" s="211">
        <f>ROUND(P270*H270,2)</f>
        <v>0</v>
      </c>
      <c r="L270" s="206" t="s">
        <v>20</v>
      </c>
      <c r="M270" s="212"/>
      <c r="N270" s="213" t="s">
        <v>20</v>
      </c>
      <c r="O270" s="193" t="s">
        <v>44</v>
      </c>
      <c r="P270" s="194">
        <f>I270+J270</f>
        <v>0</v>
      </c>
      <c r="Q270" s="194">
        <f>ROUND(I270*H270,2)</f>
        <v>0</v>
      </c>
      <c r="R270" s="194">
        <f>ROUND(J270*H270,2)</f>
        <v>0</v>
      </c>
      <c r="S270" s="81"/>
      <c r="T270" s="195">
        <f>S270*H270</f>
        <v>0</v>
      </c>
      <c r="U270" s="195">
        <v>0.0015</v>
      </c>
      <c r="V270" s="195">
        <f>U270*H270</f>
        <v>0.39000000000000001</v>
      </c>
      <c r="W270" s="195">
        <v>0</v>
      </c>
      <c r="X270" s="196">
        <f>W270*H270</f>
        <v>0</v>
      </c>
      <c r="Y270" s="35"/>
      <c r="Z270" s="35"/>
      <c r="AA270" s="35"/>
      <c r="AB270" s="35"/>
      <c r="AC270" s="35"/>
      <c r="AD270" s="35"/>
      <c r="AE270" s="35"/>
      <c r="AR270" s="197" t="s">
        <v>183</v>
      </c>
      <c r="AT270" s="197" t="s">
        <v>179</v>
      </c>
      <c r="AU270" s="197" t="s">
        <v>75</v>
      </c>
      <c r="AY270" s="14" t="s">
        <v>155</v>
      </c>
      <c r="BE270" s="198">
        <f>IF(O270="základní",K270,0)</f>
        <v>0</v>
      </c>
      <c r="BF270" s="198">
        <f>IF(O270="snížená",K270,0)</f>
        <v>0</v>
      </c>
      <c r="BG270" s="198">
        <f>IF(O270="zákl. přenesená",K270,0)</f>
        <v>0</v>
      </c>
      <c r="BH270" s="198">
        <f>IF(O270="sníž. přenesená",K270,0)</f>
        <v>0</v>
      </c>
      <c r="BI270" s="198">
        <f>IF(O270="nulová",K270,0)</f>
        <v>0</v>
      </c>
      <c r="BJ270" s="14" t="s">
        <v>82</v>
      </c>
      <c r="BK270" s="198">
        <f>ROUND(P270*H270,2)</f>
        <v>0</v>
      </c>
      <c r="BL270" s="14" t="s">
        <v>154</v>
      </c>
      <c r="BM270" s="197" t="s">
        <v>704</v>
      </c>
    </row>
    <row r="271" s="2" customFormat="1" ht="16.5" customHeight="1">
      <c r="A271" s="35"/>
      <c r="B271" s="36"/>
      <c r="C271" s="204" t="s">
        <v>705</v>
      </c>
      <c r="D271" s="204" t="s">
        <v>179</v>
      </c>
      <c r="E271" s="205" t="s">
        <v>252</v>
      </c>
      <c r="F271" s="206" t="s">
        <v>253</v>
      </c>
      <c r="G271" s="207" t="s">
        <v>224</v>
      </c>
      <c r="H271" s="208">
        <v>100</v>
      </c>
      <c r="I271" s="209"/>
      <c r="J271" s="210"/>
      <c r="K271" s="211">
        <f>ROUND(P271*H271,2)</f>
        <v>0</v>
      </c>
      <c r="L271" s="206" t="s">
        <v>20</v>
      </c>
      <c r="M271" s="212"/>
      <c r="N271" s="213" t="s">
        <v>20</v>
      </c>
      <c r="O271" s="193" t="s">
        <v>44</v>
      </c>
      <c r="P271" s="194">
        <f>I271+J271</f>
        <v>0</v>
      </c>
      <c r="Q271" s="194">
        <f>ROUND(I271*H271,2)</f>
        <v>0</v>
      </c>
      <c r="R271" s="194">
        <f>ROUND(J271*H271,2)</f>
        <v>0</v>
      </c>
      <c r="S271" s="81"/>
      <c r="T271" s="195">
        <f>S271*H271</f>
        <v>0</v>
      </c>
      <c r="U271" s="195">
        <v>0.0015</v>
      </c>
      <c r="V271" s="195">
        <f>U271*H271</f>
        <v>0.14999999999999999</v>
      </c>
      <c r="W271" s="195">
        <v>0</v>
      </c>
      <c r="X271" s="196">
        <f>W271*H271</f>
        <v>0</v>
      </c>
      <c r="Y271" s="35"/>
      <c r="Z271" s="35"/>
      <c r="AA271" s="35"/>
      <c r="AB271" s="35"/>
      <c r="AC271" s="35"/>
      <c r="AD271" s="35"/>
      <c r="AE271" s="35"/>
      <c r="AR271" s="197" t="s">
        <v>183</v>
      </c>
      <c r="AT271" s="197" t="s">
        <v>179</v>
      </c>
      <c r="AU271" s="197" t="s">
        <v>75</v>
      </c>
      <c r="AY271" s="14" t="s">
        <v>155</v>
      </c>
      <c r="BE271" s="198">
        <f>IF(O271="základní",K271,0)</f>
        <v>0</v>
      </c>
      <c r="BF271" s="198">
        <f>IF(O271="snížená",K271,0)</f>
        <v>0</v>
      </c>
      <c r="BG271" s="198">
        <f>IF(O271="zákl. přenesená",K271,0)</f>
        <v>0</v>
      </c>
      <c r="BH271" s="198">
        <f>IF(O271="sníž. přenesená",K271,0)</f>
        <v>0</v>
      </c>
      <c r="BI271" s="198">
        <f>IF(O271="nulová",K271,0)</f>
        <v>0</v>
      </c>
      <c r="BJ271" s="14" t="s">
        <v>82</v>
      </c>
      <c r="BK271" s="198">
        <f>ROUND(P271*H271,2)</f>
        <v>0</v>
      </c>
      <c r="BL271" s="14" t="s">
        <v>154</v>
      </c>
      <c r="BM271" s="197" t="s">
        <v>706</v>
      </c>
    </row>
    <row r="272" s="2" customFormat="1" ht="16.5" customHeight="1">
      <c r="A272" s="35"/>
      <c r="B272" s="36"/>
      <c r="C272" s="204" t="s">
        <v>707</v>
      </c>
      <c r="D272" s="204" t="s">
        <v>179</v>
      </c>
      <c r="E272" s="205" t="s">
        <v>256</v>
      </c>
      <c r="F272" s="206" t="s">
        <v>257</v>
      </c>
      <c r="G272" s="207" t="s">
        <v>224</v>
      </c>
      <c r="H272" s="208">
        <v>210</v>
      </c>
      <c r="I272" s="209"/>
      <c r="J272" s="210"/>
      <c r="K272" s="211">
        <f>ROUND(P272*H272,2)</f>
        <v>0</v>
      </c>
      <c r="L272" s="206" t="s">
        <v>20</v>
      </c>
      <c r="M272" s="212"/>
      <c r="N272" s="213" t="s">
        <v>20</v>
      </c>
      <c r="O272" s="193" t="s">
        <v>44</v>
      </c>
      <c r="P272" s="194">
        <f>I272+J272</f>
        <v>0</v>
      </c>
      <c r="Q272" s="194">
        <f>ROUND(I272*H272,2)</f>
        <v>0</v>
      </c>
      <c r="R272" s="194">
        <f>ROUND(J272*H272,2)</f>
        <v>0</v>
      </c>
      <c r="S272" s="81"/>
      <c r="T272" s="195">
        <f>S272*H272</f>
        <v>0</v>
      </c>
      <c r="U272" s="195">
        <v>0.0015</v>
      </c>
      <c r="V272" s="195">
        <f>U272*H272</f>
        <v>0.315</v>
      </c>
      <c r="W272" s="195">
        <v>0</v>
      </c>
      <c r="X272" s="196">
        <f>W272*H272</f>
        <v>0</v>
      </c>
      <c r="Y272" s="35"/>
      <c r="Z272" s="35"/>
      <c r="AA272" s="35"/>
      <c r="AB272" s="35"/>
      <c r="AC272" s="35"/>
      <c r="AD272" s="35"/>
      <c r="AE272" s="35"/>
      <c r="AR272" s="197" t="s">
        <v>183</v>
      </c>
      <c r="AT272" s="197" t="s">
        <v>179</v>
      </c>
      <c r="AU272" s="197" t="s">
        <v>75</v>
      </c>
      <c r="AY272" s="14" t="s">
        <v>155</v>
      </c>
      <c r="BE272" s="198">
        <f>IF(O272="základní",K272,0)</f>
        <v>0</v>
      </c>
      <c r="BF272" s="198">
        <f>IF(O272="snížená",K272,0)</f>
        <v>0</v>
      </c>
      <c r="BG272" s="198">
        <f>IF(O272="zákl. přenesená",K272,0)</f>
        <v>0</v>
      </c>
      <c r="BH272" s="198">
        <f>IF(O272="sníž. přenesená",K272,0)</f>
        <v>0</v>
      </c>
      <c r="BI272" s="198">
        <f>IF(O272="nulová",K272,0)</f>
        <v>0</v>
      </c>
      <c r="BJ272" s="14" t="s">
        <v>82</v>
      </c>
      <c r="BK272" s="198">
        <f>ROUND(P272*H272,2)</f>
        <v>0</v>
      </c>
      <c r="BL272" s="14" t="s">
        <v>154</v>
      </c>
      <c r="BM272" s="197" t="s">
        <v>708</v>
      </c>
    </row>
    <row r="273" s="2" customFormat="1" ht="16.5" customHeight="1">
      <c r="A273" s="35"/>
      <c r="B273" s="36"/>
      <c r="C273" s="204" t="s">
        <v>709</v>
      </c>
      <c r="D273" s="204" t="s">
        <v>179</v>
      </c>
      <c r="E273" s="205" t="s">
        <v>240</v>
      </c>
      <c r="F273" s="206" t="s">
        <v>241</v>
      </c>
      <c r="G273" s="207" t="s">
        <v>224</v>
      </c>
      <c r="H273" s="208">
        <v>180</v>
      </c>
      <c r="I273" s="209"/>
      <c r="J273" s="210"/>
      <c r="K273" s="211">
        <f>ROUND(P273*H273,2)</f>
        <v>0</v>
      </c>
      <c r="L273" s="206" t="s">
        <v>20</v>
      </c>
      <c r="M273" s="212"/>
      <c r="N273" s="213" t="s">
        <v>20</v>
      </c>
      <c r="O273" s="193" t="s">
        <v>44</v>
      </c>
      <c r="P273" s="194">
        <f>I273+J273</f>
        <v>0</v>
      </c>
      <c r="Q273" s="194">
        <f>ROUND(I273*H273,2)</f>
        <v>0</v>
      </c>
      <c r="R273" s="194">
        <f>ROUND(J273*H273,2)</f>
        <v>0</v>
      </c>
      <c r="S273" s="81"/>
      <c r="T273" s="195">
        <f>S273*H273</f>
        <v>0</v>
      </c>
      <c r="U273" s="195">
        <v>0.0015</v>
      </c>
      <c r="V273" s="195">
        <f>U273*H273</f>
        <v>0.27000000000000002</v>
      </c>
      <c r="W273" s="195">
        <v>0</v>
      </c>
      <c r="X273" s="196">
        <f>W273*H273</f>
        <v>0</v>
      </c>
      <c r="Y273" s="35"/>
      <c r="Z273" s="35"/>
      <c r="AA273" s="35"/>
      <c r="AB273" s="35"/>
      <c r="AC273" s="35"/>
      <c r="AD273" s="35"/>
      <c r="AE273" s="35"/>
      <c r="AR273" s="197" t="s">
        <v>183</v>
      </c>
      <c r="AT273" s="197" t="s">
        <v>179</v>
      </c>
      <c r="AU273" s="197" t="s">
        <v>75</v>
      </c>
      <c r="AY273" s="14" t="s">
        <v>155</v>
      </c>
      <c r="BE273" s="198">
        <f>IF(O273="základní",K273,0)</f>
        <v>0</v>
      </c>
      <c r="BF273" s="198">
        <f>IF(O273="snížená",K273,0)</f>
        <v>0</v>
      </c>
      <c r="BG273" s="198">
        <f>IF(O273="zákl. přenesená",K273,0)</f>
        <v>0</v>
      </c>
      <c r="BH273" s="198">
        <f>IF(O273="sníž. přenesená",K273,0)</f>
        <v>0</v>
      </c>
      <c r="BI273" s="198">
        <f>IF(O273="nulová",K273,0)</f>
        <v>0</v>
      </c>
      <c r="BJ273" s="14" t="s">
        <v>82</v>
      </c>
      <c r="BK273" s="198">
        <f>ROUND(P273*H273,2)</f>
        <v>0</v>
      </c>
      <c r="BL273" s="14" t="s">
        <v>154</v>
      </c>
      <c r="BM273" s="197" t="s">
        <v>710</v>
      </c>
    </row>
    <row r="274" s="2" customFormat="1" ht="24.15" customHeight="1">
      <c r="A274" s="35"/>
      <c r="B274" s="36"/>
      <c r="C274" s="204" t="s">
        <v>711</v>
      </c>
      <c r="D274" s="204" t="s">
        <v>179</v>
      </c>
      <c r="E274" s="205" t="s">
        <v>712</v>
      </c>
      <c r="F274" s="206" t="s">
        <v>713</v>
      </c>
      <c r="G274" s="207" t="s">
        <v>224</v>
      </c>
      <c r="H274" s="208">
        <v>180</v>
      </c>
      <c r="I274" s="209"/>
      <c r="J274" s="210"/>
      <c r="K274" s="211">
        <f>ROUND(P274*H274,2)</f>
        <v>0</v>
      </c>
      <c r="L274" s="206" t="s">
        <v>20</v>
      </c>
      <c r="M274" s="212"/>
      <c r="N274" s="213" t="s">
        <v>20</v>
      </c>
      <c r="O274" s="193" t="s">
        <v>44</v>
      </c>
      <c r="P274" s="194">
        <f>I274+J274</f>
        <v>0</v>
      </c>
      <c r="Q274" s="194">
        <f>ROUND(I274*H274,2)</f>
        <v>0</v>
      </c>
      <c r="R274" s="194">
        <f>ROUND(J274*H274,2)</f>
        <v>0</v>
      </c>
      <c r="S274" s="81"/>
      <c r="T274" s="195">
        <f>S274*H274</f>
        <v>0</v>
      </c>
      <c r="U274" s="195">
        <v>0.0015</v>
      </c>
      <c r="V274" s="195">
        <f>U274*H274</f>
        <v>0.27000000000000002</v>
      </c>
      <c r="W274" s="195">
        <v>0</v>
      </c>
      <c r="X274" s="196">
        <f>W274*H274</f>
        <v>0</v>
      </c>
      <c r="Y274" s="35"/>
      <c r="Z274" s="35"/>
      <c r="AA274" s="35"/>
      <c r="AB274" s="35"/>
      <c r="AC274" s="35"/>
      <c r="AD274" s="35"/>
      <c r="AE274" s="35"/>
      <c r="AR274" s="197" t="s">
        <v>183</v>
      </c>
      <c r="AT274" s="197" t="s">
        <v>179</v>
      </c>
      <c r="AU274" s="197" t="s">
        <v>75</v>
      </c>
      <c r="AY274" s="14" t="s">
        <v>155</v>
      </c>
      <c r="BE274" s="198">
        <f>IF(O274="základní",K274,0)</f>
        <v>0</v>
      </c>
      <c r="BF274" s="198">
        <f>IF(O274="snížená",K274,0)</f>
        <v>0</v>
      </c>
      <c r="BG274" s="198">
        <f>IF(O274="zákl. přenesená",K274,0)</f>
        <v>0</v>
      </c>
      <c r="BH274" s="198">
        <f>IF(O274="sníž. přenesená",K274,0)</f>
        <v>0</v>
      </c>
      <c r="BI274" s="198">
        <f>IF(O274="nulová",K274,0)</f>
        <v>0</v>
      </c>
      <c r="BJ274" s="14" t="s">
        <v>82</v>
      </c>
      <c r="BK274" s="198">
        <f>ROUND(P274*H274,2)</f>
        <v>0</v>
      </c>
      <c r="BL274" s="14" t="s">
        <v>154</v>
      </c>
      <c r="BM274" s="197" t="s">
        <v>714</v>
      </c>
    </row>
    <row r="275" s="2" customFormat="1" ht="24.15" customHeight="1">
      <c r="A275" s="35"/>
      <c r="B275" s="36"/>
      <c r="C275" s="204" t="s">
        <v>715</v>
      </c>
      <c r="D275" s="204" t="s">
        <v>179</v>
      </c>
      <c r="E275" s="205" t="s">
        <v>716</v>
      </c>
      <c r="F275" s="206" t="s">
        <v>717</v>
      </c>
      <c r="G275" s="207" t="s">
        <v>224</v>
      </c>
      <c r="H275" s="208">
        <v>120</v>
      </c>
      <c r="I275" s="209"/>
      <c r="J275" s="210"/>
      <c r="K275" s="211">
        <f>ROUND(P275*H275,2)</f>
        <v>0</v>
      </c>
      <c r="L275" s="206" t="s">
        <v>20</v>
      </c>
      <c r="M275" s="212"/>
      <c r="N275" s="213" t="s">
        <v>20</v>
      </c>
      <c r="O275" s="193" t="s">
        <v>44</v>
      </c>
      <c r="P275" s="194">
        <f>I275+J275</f>
        <v>0</v>
      </c>
      <c r="Q275" s="194">
        <f>ROUND(I275*H275,2)</f>
        <v>0</v>
      </c>
      <c r="R275" s="194">
        <f>ROUND(J275*H275,2)</f>
        <v>0</v>
      </c>
      <c r="S275" s="81"/>
      <c r="T275" s="195">
        <f>S275*H275</f>
        <v>0</v>
      </c>
      <c r="U275" s="195">
        <v>0.0015</v>
      </c>
      <c r="V275" s="195">
        <f>U275*H275</f>
        <v>0.17999999999999999</v>
      </c>
      <c r="W275" s="195">
        <v>0</v>
      </c>
      <c r="X275" s="196">
        <f>W275*H275</f>
        <v>0</v>
      </c>
      <c r="Y275" s="35"/>
      <c r="Z275" s="35"/>
      <c r="AA275" s="35"/>
      <c r="AB275" s="35"/>
      <c r="AC275" s="35"/>
      <c r="AD275" s="35"/>
      <c r="AE275" s="35"/>
      <c r="AR275" s="197" t="s">
        <v>183</v>
      </c>
      <c r="AT275" s="197" t="s">
        <v>179</v>
      </c>
      <c r="AU275" s="197" t="s">
        <v>75</v>
      </c>
      <c r="AY275" s="14" t="s">
        <v>155</v>
      </c>
      <c r="BE275" s="198">
        <f>IF(O275="základní",K275,0)</f>
        <v>0</v>
      </c>
      <c r="BF275" s="198">
        <f>IF(O275="snížená",K275,0)</f>
        <v>0</v>
      </c>
      <c r="BG275" s="198">
        <f>IF(O275="zákl. přenesená",K275,0)</f>
        <v>0</v>
      </c>
      <c r="BH275" s="198">
        <f>IF(O275="sníž. přenesená",K275,0)</f>
        <v>0</v>
      </c>
      <c r="BI275" s="198">
        <f>IF(O275="nulová",K275,0)</f>
        <v>0</v>
      </c>
      <c r="BJ275" s="14" t="s">
        <v>82</v>
      </c>
      <c r="BK275" s="198">
        <f>ROUND(P275*H275,2)</f>
        <v>0</v>
      </c>
      <c r="BL275" s="14" t="s">
        <v>154</v>
      </c>
      <c r="BM275" s="197" t="s">
        <v>718</v>
      </c>
    </row>
    <row r="276" s="2" customFormat="1" ht="21.75" customHeight="1">
      <c r="A276" s="35"/>
      <c r="B276" s="36"/>
      <c r="C276" s="204" t="s">
        <v>719</v>
      </c>
      <c r="D276" s="204" t="s">
        <v>179</v>
      </c>
      <c r="E276" s="205" t="s">
        <v>259</v>
      </c>
      <c r="F276" s="206" t="s">
        <v>260</v>
      </c>
      <c r="G276" s="207" t="s">
        <v>224</v>
      </c>
      <c r="H276" s="208">
        <v>1320</v>
      </c>
      <c r="I276" s="209"/>
      <c r="J276" s="210"/>
      <c r="K276" s="211">
        <f>ROUND(P276*H276,2)</f>
        <v>0</v>
      </c>
      <c r="L276" s="206" t="s">
        <v>20</v>
      </c>
      <c r="M276" s="212"/>
      <c r="N276" s="213" t="s">
        <v>20</v>
      </c>
      <c r="O276" s="193" t="s">
        <v>44</v>
      </c>
      <c r="P276" s="194">
        <f>I276+J276</f>
        <v>0</v>
      </c>
      <c r="Q276" s="194">
        <f>ROUND(I276*H276,2)</f>
        <v>0</v>
      </c>
      <c r="R276" s="194">
        <f>ROUND(J276*H276,2)</f>
        <v>0</v>
      </c>
      <c r="S276" s="81"/>
      <c r="T276" s="195">
        <f>S276*H276</f>
        <v>0</v>
      </c>
      <c r="U276" s="195">
        <v>0.0011999999999999999</v>
      </c>
      <c r="V276" s="195">
        <f>U276*H276</f>
        <v>1.5839999999999999</v>
      </c>
      <c r="W276" s="195">
        <v>0</v>
      </c>
      <c r="X276" s="196">
        <f>W276*H276</f>
        <v>0</v>
      </c>
      <c r="Y276" s="35"/>
      <c r="Z276" s="35"/>
      <c r="AA276" s="35"/>
      <c r="AB276" s="35"/>
      <c r="AC276" s="35"/>
      <c r="AD276" s="35"/>
      <c r="AE276" s="35"/>
      <c r="AR276" s="197" t="s">
        <v>183</v>
      </c>
      <c r="AT276" s="197" t="s">
        <v>179</v>
      </c>
      <c r="AU276" s="197" t="s">
        <v>75</v>
      </c>
      <c r="AY276" s="14" t="s">
        <v>155</v>
      </c>
      <c r="BE276" s="198">
        <f>IF(O276="základní",K276,0)</f>
        <v>0</v>
      </c>
      <c r="BF276" s="198">
        <f>IF(O276="snížená",K276,0)</f>
        <v>0</v>
      </c>
      <c r="BG276" s="198">
        <f>IF(O276="zákl. přenesená",K276,0)</f>
        <v>0</v>
      </c>
      <c r="BH276" s="198">
        <f>IF(O276="sníž. přenesená",K276,0)</f>
        <v>0</v>
      </c>
      <c r="BI276" s="198">
        <f>IF(O276="nulová",K276,0)</f>
        <v>0</v>
      </c>
      <c r="BJ276" s="14" t="s">
        <v>82</v>
      </c>
      <c r="BK276" s="198">
        <f>ROUND(P276*H276,2)</f>
        <v>0</v>
      </c>
      <c r="BL276" s="14" t="s">
        <v>154</v>
      </c>
      <c r="BM276" s="197" t="s">
        <v>720</v>
      </c>
    </row>
    <row r="277" s="2" customFormat="1" ht="21.75" customHeight="1">
      <c r="A277" s="35"/>
      <c r="B277" s="36"/>
      <c r="C277" s="204" t="s">
        <v>721</v>
      </c>
      <c r="D277" s="204" t="s">
        <v>179</v>
      </c>
      <c r="E277" s="205" t="s">
        <v>267</v>
      </c>
      <c r="F277" s="206" t="s">
        <v>268</v>
      </c>
      <c r="G277" s="207" t="s">
        <v>224</v>
      </c>
      <c r="H277" s="208">
        <v>1360</v>
      </c>
      <c r="I277" s="209"/>
      <c r="J277" s="210"/>
      <c r="K277" s="211">
        <f>ROUND(P277*H277,2)</f>
        <v>0</v>
      </c>
      <c r="L277" s="206" t="s">
        <v>20</v>
      </c>
      <c r="M277" s="212"/>
      <c r="N277" s="213" t="s">
        <v>20</v>
      </c>
      <c r="O277" s="193" t="s">
        <v>44</v>
      </c>
      <c r="P277" s="194">
        <f>I277+J277</f>
        <v>0</v>
      </c>
      <c r="Q277" s="194">
        <f>ROUND(I277*H277,2)</f>
        <v>0</v>
      </c>
      <c r="R277" s="194">
        <f>ROUND(J277*H277,2)</f>
        <v>0</v>
      </c>
      <c r="S277" s="81"/>
      <c r="T277" s="195">
        <f>S277*H277</f>
        <v>0</v>
      </c>
      <c r="U277" s="195">
        <v>0.0011999999999999999</v>
      </c>
      <c r="V277" s="195">
        <f>U277*H277</f>
        <v>1.6319999999999999</v>
      </c>
      <c r="W277" s="195">
        <v>0</v>
      </c>
      <c r="X277" s="196">
        <f>W277*H277</f>
        <v>0</v>
      </c>
      <c r="Y277" s="35"/>
      <c r="Z277" s="35"/>
      <c r="AA277" s="35"/>
      <c r="AB277" s="35"/>
      <c r="AC277" s="35"/>
      <c r="AD277" s="35"/>
      <c r="AE277" s="35"/>
      <c r="AR277" s="197" t="s">
        <v>183</v>
      </c>
      <c r="AT277" s="197" t="s">
        <v>179</v>
      </c>
      <c r="AU277" s="197" t="s">
        <v>75</v>
      </c>
      <c r="AY277" s="14" t="s">
        <v>155</v>
      </c>
      <c r="BE277" s="198">
        <f>IF(O277="základní",K277,0)</f>
        <v>0</v>
      </c>
      <c r="BF277" s="198">
        <f>IF(O277="snížená",K277,0)</f>
        <v>0</v>
      </c>
      <c r="BG277" s="198">
        <f>IF(O277="zákl. přenesená",K277,0)</f>
        <v>0</v>
      </c>
      <c r="BH277" s="198">
        <f>IF(O277="sníž. přenesená",K277,0)</f>
        <v>0</v>
      </c>
      <c r="BI277" s="198">
        <f>IF(O277="nulová",K277,0)</f>
        <v>0</v>
      </c>
      <c r="BJ277" s="14" t="s">
        <v>82</v>
      </c>
      <c r="BK277" s="198">
        <f>ROUND(P277*H277,2)</f>
        <v>0</v>
      </c>
      <c r="BL277" s="14" t="s">
        <v>154</v>
      </c>
      <c r="BM277" s="197" t="s">
        <v>722</v>
      </c>
    </row>
    <row r="278" s="2" customFormat="1" ht="16.5" customHeight="1">
      <c r="A278" s="35"/>
      <c r="B278" s="36"/>
      <c r="C278" s="204" t="s">
        <v>723</v>
      </c>
      <c r="D278" s="204" t="s">
        <v>179</v>
      </c>
      <c r="E278" s="205" t="s">
        <v>275</v>
      </c>
      <c r="F278" s="206" t="s">
        <v>276</v>
      </c>
      <c r="G278" s="207" t="s">
        <v>224</v>
      </c>
      <c r="H278" s="208">
        <v>1200</v>
      </c>
      <c r="I278" s="209"/>
      <c r="J278" s="210"/>
      <c r="K278" s="211">
        <f>ROUND(P278*H278,2)</f>
        <v>0</v>
      </c>
      <c r="L278" s="206" t="s">
        <v>20</v>
      </c>
      <c r="M278" s="212"/>
      <c r="N278" s="213" t="s">
        <v>20</v>
      </c>
      <c r="O278" s="193" t="s">
        <v>44</v>
      </c>
      <c r="P278" s="194">
        <f>I278+J278</f>
        <v>0</v>
      </c>
      <c r="Q278" s="194">
        <f>ROUND(I278*H278,2)</f>
        <v>0</v>
      </c>
      <c r="R278" s="194">
        <f>ROUND(J278*H278,2)</f>
        <v>0</v>
      </c>
      <c r="S278" s="81"/>
      <c r="T278" s="195">
        <f>S278*H278</f>
        <v>0</v>
      </c>
      <c r="U278" s="195">
        <v>0.0011999999999999999</v>
      </c>
      <c r="V278" s="195">
        <f>U278*H278</f>
        <v>1.44</v>
      </c>
      <c r="W278" s="195">
        <v>0</v>
      </c>
      <c r="X278" s="196">
        <f>W278*H278</f>
        <v>0</v>
      </c>
      <c r="Y278" s="35"/>
      <c r="Z278" s="35"/>
      <c r="AA278" s="35"/>
      <c r="AB278" s="35"/>
      <c r="AC278" s="35"/>
      <c r="AD278" s="35"/>
      <c r="AE278" s="35"/>
      <c r="AR278" s="197" t="s">
        <v>183</v>
      </c>
      <c r="AT278" s="197" t="s">
        <v>179</v>
      </c>
      <c r="AU278" s="197" t="s">
        <v>75</v>
      </c>
      <c r="AY278" s="14" t="s">
        <v>155</v>
      </c>
      <c r="BE278" s="198">
        <f>IF(O278="základní",K278,0)</f>
        <v>0</v>
      </c>
      <c r="BF278" s="198">
        <f>IF(O278="snížená",K278,0)</f>
        <v>0</v>
      </c>
      <c r="BG278" s="198">
        <f>IF(O278="zákl. přenesená",K278,0)</f>
        <v>0</v>
      </c>
      <c r="BH278" s="198">
        <f>IF(O278="sníž. přenesená",K278,0)</f>
        <v>0</v>
      </c>
      <c r="BI278" s="198">
        <f>IF(O278="nulová",K278,0)</f>
        <v>0</v>
      </c>
      <c r="BJ278" s="14" t="s">
        <v>82</v>
      </c>
      <c r="BK278" s="198">
        <f>ROUND(P278*H278,2)</f>
        <v>0</v>
      </c>
      <c r="BL278" s="14" t="s">
        <v>154</v>
      </c>
      <c r="BM278" s="197" t="s">
        <v>724</v>
      </c>
    </row>
    <row r="279" s="2" customFormat="1" ht="16.5" customHeight="1">
      <c r="A279" s="35"/>
      <c r="B279" s="36"/>
      <c r="C279" s="204" t="s">
        <v>725</v>
      </c>
      <c r="D279" s="204" t="s">
        <v>179</v>
      </c>
      <c r="E279" s="205" t="s">
        <v>726</v>
      </c>
      <c r="F279" s="206" t="s">
        <v>727</v>
      </c>
      <c r="G279" s="207" t="s">
        <v>224</v>
      </c>
      <c r="H279" s="208">
        <v>720</v>
      </c>
      <c r="I279" s="209"/>
      <c r="J279" s="210"/>
      <c r="K279" s="211">
        <f>ROUND(P279*H279,2)</f>
        <v>0</v>
      </c>
      <c r="L279" s="206" t="s">
        <v>20</v>
      </c>
      <c r="M279" s="212"/>
      <c r="N279" s="213" t="s">
        <v>20</v>
      </c>
      <c r="O279" s="193" t="s">
        <v>44</v>
      </c>
      <c r="P279" s="194">
        <f>I279+J279</f>
        <v>0</v>
      </c>
      <c r="Q279" s="194">
        <f>ROUND(I279*H279,2)</f>
        <v>0</v>
      </c>
      <c r="R279" s="194">
        <f>ROUND(J279*H279,2)</f>
        <v>0</v>
      </c>
      <c r="S279" s="81"/>
      <c r="T279" s="195">
        <f>S279*H279</f>
        <v>0</v>
      </c>
      <c r="U279" s="195">
        <v>0.0011999999999999999</v>
      </c>
      <c r="V279" s="195">
        <f>U279*H279</f>
        <v>0.86399999999999988</v>
      </c>
      <c r="W279" s="195">
        <v>0</v>
      </c>
      <c r="X279" s="196">
        <f>W279*H279</f>
        <v>0</v>
      </c>
      <c r="Y279" s="35"/>
      <c r="Z279" s="35"/>
      <c r="AA279" s="35"/>
      <c r="AB279" s="35"/>
      <c r="AC279" s="35"/>
      <c r="AD279" s="35"/>
      <c r="AE279" s="35"/>
      <c r="AR279" s="197" t="s">
        <v>183</v>
      </c>
      <c r="AT279" s="197" t="s">
        <v>179</v>
      </c>
      <c r="AU279" s="197" t="s">
        <v>75</v>
      </c>
      <c r="AY279" s="14" t="s">
        <v>155</v>
      </c>
      <c r="BE279" s="198">
        <f>IF(O279="základní",K279,0)</f>
        <v>0</v>
      </c>
      <c r="BF279" s="198">
        <f>IF(O279="snížená",K279,0)</f>
        <v>0</v>
      </c>
      <c r="BG279" s="198">
        <f>IF(O279="zákl. přenesená",K279,0)</f>
        <v>0</v>
      </c>
      <c r="BH279" s="198">
        <f>IF(O279="sníž. přenesená",K279,0)</f>
        <v>0</v>
      </c>
      <c r="BI279" s="198">
        <f>IF(O279="nulová",K279,0)</f>
        <v>0</v>
      </c>
      <c r="BJ279" s="14" t="s">
        <v>82</v>
      </c>
      <c r="BK279" s="198">
        <f>ROUND(P279*H279,2)</f>
        <v>0</v>
      </c>
      <c r="BL279" s="14" t="s">
        <v>154</v>
      </c>
      <c r="BM279" s="197" t="s">
        <v>728</v>
      </c>
    </row>
    <row r="280" s="2" customFormat="1" ht="16.5" customHeight="1">
      <c r="A280" s="35"/>
      <c r="B280" s="36"/>
      <c r="C280" s="204" t="s">
        <v>729</v>
      </c>
      <c r="D280" s="204" t="s">
        <v>179</v>
      </c>
      <c r="E280" s="205" t="s">
        <v>730</v>
      </c>
      <c r="F280" s="206" t="s">
        <v>731</v>
      </c>
      <c r="G280" s="207" t="s">
        <v>224</v>
      </c>
      <c r="H280" s="208">
        <v>1000</v>
      </c>
      <c r="I280" s="209"/>
      <c r="J280" s="210"/>
      <c r="K280" s="211">
        <f>ROUND(P280*H280,2)</f>
        <v>0</v>
      </c>
      <c r="L280" s="206" t="s">
        <v>20</v>
      </c>
      <c r="M280" s="212"/>
      <c r="N280" s="213" t="s">
        <v>20</v>
      </c>
      <c r="O280" s="193" t="s">
        <v>44</v>
      </c>
      <c r="P280" s="194">
        <f>I280+J280</f>
        <v>0</v>
      </c>
      <c r="Q280" s="194">
        <f>ROUND(I280*H280,2)</f>
        <v>0</v>
      </c>
      <c r="R280" s="194">
        <f>ROUND(J280*H280,2)</f>
        <v>0</v>
      </c>
      <c r="S280" s="81"/>
      <c r="T280" s="195">
        <f>S280*H280</f>
        <v>0</v>
      </c>
      <c r="U280" s="195">
        <v>0.0011999999999999999</v>
      </c>
      <c r="V280" s="195">
        <f>U280*H280</f>
        <v>1.2</v>
      </c>
      <c r="W280" s="195">
        <v>0</v>
      </c>
      <c r="X280" s="196">
        <f>W280*H280</f>
        <v>0</v>
      </c>
      <c r="Y280" s="35"/>
      <c r="Z280" s="35"/>
      <c r="AA280" s="35"/>
      <c r="AB280" s="35"/>
      <c r="AC280" s="35"/>
      <c r="AD280" s="35"/>
      <c r="AE280" s="35"/>
      <c r="AR280" s="197" t="s">
        <v>183</v>
      </c>
      <c r="AT280" s="197" t="s">
        <v>179</v>
      </c>
      <c r="AU280" s="197" t="s">
        <v>75</v>
      </c>
      <c r="AY280" s="14" t="s">
        <v>155</v>
      </c>
      <c r="BE280" s="198">
        <f>IF(O280="základní",K280,0)</f>
        <v>0</v>
      </c>
      <c r="BF280" s="198">
        <f>IF(O280="snížená",K280,0)</f>
        <v>0</v>
      </c>
      <c r="BG280" s="198">
        <f>IF(O280="zákl. přenesená",K280,0)</f>
        <v>0</v>
      </c>
      <c r="BH280" s="198">
        <f>IF(O280="sníž. přenesená",K280,0)</f>
        <v>0</v>
      </c>
      <c r="BI280" s="198">
        <f>IF(O280="nulová",K280,0)</f>
        <v>0</v>
      </c>
      <c r="BJ280" s="14" t="s">
        <v>82</v>
      </c>
      <c r="BK280" s="198">
        <f>ROUND(P280*H280,2)</f>
        <v>0</v>
      </c>
      <c r="BL280" s="14" t="s">
        <v>154</v>
      </c>
      <c r="BM280" s="197" t="s">
        <v>732</v>
      </c>
    </row>
    <row r="281" s="2" customFormat="1" ht="16.5" customHeight="1">
      <c r="A281" s="35"/>
      <c r="B281" s="36"/>
      <c r="C281" s="204" t="s">
        <v>733</v>
      </c>
      <c r="D281" s="204" t="s">
        <v>179</v>
      </c>
      <c r="E281" s="205" t="s">
        <v>734</v>
      </c>
      <c r="F281" s="206" t="s">
        <v>735</v>
      </c>
      <c r="G281" s="207" t="s">
        <v>224</v>
      </c>
      <c r="H281" s="208">
        <v>270</v>
      </c>
      <c r="I281" s="209"/>
      <c r="J281" s="210"/>
      <c r="K281" s="211">
        <f>ROUND(P281*H281,2)</f>
        <v>0</v>
      </c>
      <c r="L281" s="206" t="s">
        <v>20</v>
      </c>
      <c r="M281" s="212"/>
      <c r="N281" s="213" t="s">
        <v>20</v>
      </c>
      <c r="O281" s="193" t="s">
        <v>44</v>
      </c>
      <c r="P281" s="194">
        <f>I281+J281</f>
        <v>0</v>
      </c>
      <c r="Q281" s="194">
        <f>ROUND(I281*H281,2)</f>
        <v>0</v>
      </c>
      <c r="R281" s="194">
        <f>ROUND(J281*H281,2)</f>
        <v>0</v>
      </c>
      <c r="S281" s="81"/>
      <c r="T281" s="195">
        <f>S281*H281</f>
        <v>0</v>
      </c>
      <c r="U281" s="195">
        <v>0.0011999999999999999</v>
      </c>
      <c r="V281" s="195">
        <f>U281*H281</f>
        <v>0.32399999999999995</v>
      </c>
      <c r="W281" s="195">
        <v>0</v>
      </c>
      <c r="X281" s="196">
        <f>W281*H281</f>
        <v>0</v>
      </c>
      <c r="Y281" s="35"/>
      <c r="Z281" s="35"/>
      <c r="AA281" s="35"/>
      <c r="AB281" s="35"/>
      <c r="AC281" s="35"/>
      <c r="AD281" s="35"/>
      <c r="AE281" s="35"/>
      <c r="AR281" s="197" t="s">
        <v>183</v>
      </c>
      <c r="AT281" s="197" t="s">
        <v>179</v>
      </c>
      <c r="AU281" s="197" t="s">
        <v>75</v>
      </c>
      <c r="AY281" s="14" t="s">
        <v>155</v>
      </c>
      <c r="BE281" s="198">
        <f>IF(O281="základní",K281,0)</f>
        <v>0</v>
      </c>
      <c r="BF281" s="198">
        <f>IF(O281="snížená",K281,0)</f>
        <v>0</v>
      </c>
      <c r="BG281" s="198">
        <f>IF(O281="zákl. přenesená",K281,0)</f>
        <v>0</v>
      </c>
      <c r="BH281" s="198">
        <f>IF(O281="sníž. přenesená",K281,0)</f>
        <v>0</v>
      </c>
      <c r="BI281" s="198">
        <f>IF(O281="nulová",K281,0)</f>
        <v>0</v>
      </c>
      <c r="BJ281" s="14" t="s">
        <v>82</v>
      </c>
      <c r="BK281" s="198">
        <f>ROUND(P281*H281,2)</f>
        <v>0</v>
      </c>
      <c r="BL281" s="14" t="s">
        <v>154</v>
      </c>
      <c r="BM281" s="197" t="s">
        <v>736</v>
      </c>
    </row>
    <row r="282" s="2" customFormat="1" ht="21.75" customHeight="1">
      <c r="A282" s="35"/>
      <c r="B282" s="36"/>
      <c r="C282" s="204" t="s">
        <v>737</v>
      </c>
      <c r="D282" s="204" t="s">
        <v>179</v>
      </c>
      <c r="E282" s="205" t="s">
        <v>263</v>
      </c>
      <c r="F282" s="206" t="s">
        <v>264</v>
      </c>
      <c r="G282" s="207" t="s">
        <v>224</v>
      </c>
      <c r="H282" s="208">
        <v>280</v>
      </c>
      <c r="I282" s="209"/>
      <c r="J282" s="210"/>
      <c r="K282" s="211">
        <f>ROUND(P282*H282,2)</f>
        <v>0</v>
      </c>
      <c r="L282" s="206" t="s">
        <v>20</v>
      </c>
      <c r="M282" s="212"/>
      <c r="N282" s="213" t="s">
        <v>20</v>
      </c>
      <c r="O282" s="193" t="s">
        <v>44</v>
      </c>
      <c r="P282" s="194">
        <f>I282+J282</f>
        <v>0</v>
      </c>
      <c r="Q282" s="194">
        <f>ROUND(I282*H282,2)</f>
        <v>0</v>
      </c>
      <c r="R282" s="194">
        <f>ROUND(J282*H282,2)</f>
        <v>0</v>
      </c>
      <c r="S282" s="81"/>
      <c r="T282" s="195">
        <f>S282*H282</f>
        <v>0</v>
      </c>
      <c r="U282" s="195">
        <v>0.0011999999999999999</v>
      </c>
      <c r="V282" s="195">
        <f>U282*H282</f>
        <v>0.33599999999999997</v>
      </c>
      <c r="W282" s="195">
        <v>0</v>
      </c>
      <c r="X282" s="196">
        <f>W282*H282</f>
        <v>0</v>
      </c>
      <c r="Y282" s="35"/>
      <c r="Z282" s="35"/>
      <c r="AA282" s="35"/>
      <c r="AB282" s="35"/>
      <c r="AC282" s="35"/>
      <c r="AD282" s="35"/>
      <c r="AE282" s="35"/>
      <c r="AR282" s="197" t="s">
        <v>183</v>
      </c>
      <c r="AT282" s="197" t="s">
        <v>179</v>
      </c>
      <c r="AU282" s="197" t="s">
        <v>75</v>
      </c>
      <c r="AY282" s="14" t="s">
        <v>155</v>
      </c>
      <c r="BE282" s="198">
        <f>IF(O282="základní",K282,0)</f>
        <v>0</v>
      </c>
      <c r="BF282" s="198">
        <f>IF(O282="snížená",K282,0)</f>
        <v>0</v>
      </c>
      <c r="BG282" s="198">
        <f>IF(O282="zákl. přenesená",K282,0)</f>
        <v>0</v>
      </c>
      <c r="BH282" s="198">
        <f>IF(O282="sníž. přenesená",K282,0)</f>
        <v>0</v>
      </c>
      <c r="BI282" s="198">
        <f>IF(O282="nulová",K282,0)</f>
        <v>0</v>
      </c>
      <c r="BJ282" s="14" t="s">
        <v>82</v>
      </c>
      <c r="BK282" s="198">
        <f>ROUND(P282*H282,2)</f>
        <v>0</v>
      </c>
      <c r="BL282" s="14" t="s">
        <v>154</v>
      </c>
      <c r="BM282" s="197" t="s">
        <v>738</v>
      </c>
    </row>
    <row r="283" s="2" customFormat="1" ht="16.5" customHeight="1">
      <c r="A283" s="35"/>
      <c r="B283" s="36"/>
      <c r="C283" s="204" t="s">
        <v>739</v>
      </c>
      <c r="D283" s="204" t="s">
        <v>179</v>
      </c>
      <c r="E283" s="205" t="s">
        <v>271</v>
      </c>
      <c r="F283" s="206" t="s">
        <v>272</v>
      </c>
      <c r="G283" s="207" t="s">
        <v>224</v>
      </c>
      <c r="H283" s="208">
        <v>280</v>
      </c>
      <c r="I283" s="209"/>
      <c r="J283" s="210"/>
      <c r="K283" s="211">
        <f>ROUND(P283*H283,2)</f>
        <v>0</v>
      </c>
      <c r="L283" s="206" t="s">
        <v>20</v>
      </c>
      <c r="M283" s="212"/>
      <c r="N283" s="213" t="s">
        <v>20</v>
      </c>
      <c r="O283" s="193" t="s">
        <v>44</v>
      </c>
      <c r="P283" s="194">
        <f>I283+J283</f>
        <v>0</v>
      </c>
      <c r="Q283" s="194">
        <f>ROUND(I283*H283,2)</f>
        <v>0</v>
      </c>
      <c r="R283" s="194">
        <f>ROUND(J283*H283,2)</f>
        <v>0</v>
      </c>
      <c r="S283" s="81"/>
      <c r="T283" s="195">
        <f>S283*H283</f>
        <v>0</v>
      </c>
      <c r="U283" s="195">
        <v>0.0011999999999999999</v>
      </c>
      <c r="V283" s="195">
        <f>U283*H283</f>
        <v>0.33599999999999997</v>
      </c>
      <c r="W283" s="195">
        <v>0</v>
      </c>
      <c r="X283" s="196">
        <f>W283*H283</f>
        <v>0</v>
      </c>
      <c r="Y283" s="35"/>
      <c r="Z283" s="35"/>
      <c r="AA283" s="35"/>
      <c r="AB283" s="35"/>
      <c r="AC283" s="35"/>
      <c r="AD283" s="35"/>
      <c r="AE283" s="35"/>
      <c r="AR283" s="197" t="s">
        <v>183</v>
      </c>
      <c r="AT283" s="197" t="s">
        <v>179</v>
      </c>
      <c r="AU283" s="197" t="s">
        <v>75</v>
      </c>
      <c r="AY283" s="14" t="s">
        <v>155</v>
      </c>
      <c r="BE283" s="198">
        <f>IF(O283="základní",K283,0)</f>
        <v>0</v>
      </c>
      <c r="BF283" s="198">
        <f>IF(O283="snížená",K283,0)</f>
        <v>0</v>
      </c>
      <c r="BG283" s="198">
        <f>IF(O283="zákl. přenesená",K283,0)</f>
        <v>0</v>
      </c>
      <c r="BH283" s="198">
        <f>IF(O283="sníž. přenesená",K283,0)</f>
        <v>0</v>
      </c>
      <c r="BI283" s="198">
        <f>IF(O283="nulová",K283,0)</f>
        <v>0</v>
      </c>
      <c r="BJ283" s="14" t="s">
        <v>82</v>
      </c>
      <c r="BK283" s="198">
        <f>ROUND(P283*H283,2)</f>
        <v>0</v>
      </c>
      <c r="BL283" s="14" t="s">
        <v>154</v>
      </c>
      <c r="BM283" s="197" t="s">
        <v>740</v>
      </c>
    </row>
    <row r="284" s="2" customFormat="1" ht="24.15" customHeight="1">
      <c r="A284" s="35"/>
      <c r="B284" s="36"/>
      <c r="C284" s="185" t="s">
        <v>741</v>
      </c>
      <c r="D284" s="185" t="s">
        <v>149</v>
      </c>
      <c r="E284" s="186" t="s">
        <v>279</v>
      </c>
      <c r="F284" s="187" t="s">
        <v>280</v>
      </c>
      <c r="G284" s="188" t="s">
        <v>224</v>
      </c>
      <c r="H284" s="189">
        <v>1400</v>
      </c>
      <c r="I284" s="190"/>
      <c r="J284" s="190"/>
      <c r="K284" s="191">
        <f>ROUND(P284*H284,2)</f>
        <v>0</v>
      </c>
      <c r="L284" s="187" t="s">
        <v>161</v>
      </c>
      <c r="M284" s="41"/>
      <c r="N284" s="192" t="s">
        <v>20</v>
      </c>
      <c r="O284" s="193" t="s">
        <v>44</v>
      </c>
      <c r="P284" s="194">
        <f>I284+J284</f>
        <v>0</v>
      </c>
      <c r="Q284" s="194">
        <f>ROUND(I284*H284,2)</f>
        <v>0</v>
      </c>
      <c r="R284" s="194">
        <f>ROUND(J284*H284,2)</f>
        <v>0</v>
      </c>
      <c r="S284" s="81"/>
      <c r="T284" s="195">
        <f>S284*H284</f>
        <v>0</v>
      </c>
      <c r="U284" s="195">
        <v>5.0000000000000002E-05</v>
      </c>
      <c r="V284" s="195">
        <f>U284*H284</f>
        <v>0.070000000000000007</v>
      </c>
      <c r="W284" s="195">
        <v>0</v>
      </c>
      <c r="X284" s="196">
        <f>W284*H284</f>
        <v>0</v>
      </c>
      <c r="Y284" s="35"/>
      <c r="Z284" s="35"/>
      <c r="AA284" s="35"/>
      <c r="AB284" s="35"/>
      <c r="AC284" s="35"/>
      <c r="AD284" s="35"/>
      <c r="AE284" s="35"/>
      <c r="AR284" s="197" t="s">
        <v>154</v>
      </c>
      <c r="AT284" s="197" t="s">
        <v>149</v>
      </c>
      <c r="AU284" s="197" t="s">
        <v>75</v>
      </c>
      <c r="AY284" s="14" t="s">
        <v>155</v>
      </c>
      <c r="BE284" s="198">
        <f>IF(O284="základní",K284,0)</f>
        <v>0</v>
      </c>
      <c r="BF284" s="198">
        <f>IF(O284="snížená",K284,0)</f>
        <v>0</v>
      </c>
      <c r="BG284" s="198">
        <f>IF(O284="zákl. přenesená",K284,0)</f>
        <v>0</v>
      </c>
      <c r="BH284" s="198">
        <f>IF(O284="sníž. přenesená",K284,0)</f>
        <v>0</v>
      </c>
      <c r="BI284" s="198">
        <f>IF(O284="nulová",K284,0)</f>
        <v>0</v>
      </c>
      <c r="BJ284" s="14" t="s">
        <v>82</v>
      </c>
      <c r="BK284" s="198">
        <f>ROUND(P284*H284,2)</f>
        <v>0</v>
      </c>
      <c r="BL284" s="14" t="s">
        <v>154</v>
      </c>
      <c r="BM284" s="197" t="s">
        <v>742</v>
      </c>
    </row>
    <row r="285" s="2" customFormat="1">
      <c r="A285" s="35"/>
      <c r="B285" s="36"/>
      <c r="C285" s="37"/>
      <c r="D285" s="199" t="s">
        <v>157</v>
      </c>
      <c r="E285" s="37"/>
      <c r="F285" s="200" t="s">
        <v>282</v>
      </c>
      <c r="G285" s="37"/>
      <c r="H285" s="37"/>
      <c r="I285" s="201"/>
      <c r="J285" s="201"/>
      <c r="K285" s="37"/>
      <c r="L285" s="37"/>
      <c r="M285" s="41"/>
      <c r="N285" s="202"/>
      <c r="O285" s="203"/>
      <c r="P285" s="81"/>
      <c r="Q285" s="81"/>
      <c r="R285" s="81"/>
      <c r="S285" s="81"/>
      <c r="T285" s="81"/>
      <c r="U285" s="81"/>
      <c r="V285" s="81"/>
      <c r="W285" s="81"/>
      <c r="X285" s="82"/>
      <c r="Y285" s="35"/>
      <c r="Z285" s="35"/>
      <c r="AA285" s="35"/>
      <c r="AB285" s="35"/>
      <c r="AC285" s="35"/>
      <c r="AD285" s="35"/>
      <c r="AE285" s="35"/>
      <c r="AT285" s="14" t="s">
        <v>157</v>
      </c>
      <c r="AU285" s="14" t="s">
        <v>75</v>
      </c>
    </row>
    <row r="286" s="10" customFormat="1">
      <c r="A286" s="10"/>
      <c r="B286" s="214"/>
      <c r="C286" s="215"/>
      <c r="D286" s="216" t="s">
        <v>185</v>
      </c>
      <c r="E286" s="217" t="s">
        <v>20</v>
      </c>
      <c r="F286" s="218" t="s">
        <v>743</v>
      </c>
      <c r="G286" s="215"/>
      <c r="H286" s="219">
        <v>1400</v>
      </c>
      <c r="I286" s="220"/>
      <c r="J286" s="220"/>
      <c r="K286" s="215"/>
      <c r="L286" s="215"/>
      <c r="M286" s="221"/>
      <c r="N286" s="222"/>
      <c r="O286" s="223"/>
      <c r="P286" s="223"/>
      <c r="Q286" s="223"/>
      <c r="R286" s="223"/>
      <c r="S286" s="223"/>
      <c r="T286" s="223"/>
      <c r="U286" s="223"/>
      <c r="V286" s="223"/>
      <c r="W286" s="223"/>
      <c r="X286" s="224"/>
      <c r="Y286" s="10"/>
      <c r="Z286" s="10"/>
      <c r="AA286" s="10"/>
      <c r="AB286" s="10"/>
      <c r="AC286" s="10"/>
      <c r="AD286" s="10"/>
      <c r="AE286" s="10"/>
      <c r="AT286" s="225" t="s">
        <v>185</v>
      </c>
      <c r="AU286" s="225" t="s">
        <v>75</v>
      </c>
      <c r="AV286" s="10" t="s">
        <v>84</v>
      </c>
      <c r="AW286" s="10" t="s">
        <v>5</v>
      </c>
      <c r="AX286" s="10" t="s">
        <v>82</v>
      </c>
      <c r="AY286" s="225" t="s">
        <v>155</v>
      </c>
    </row>
    <row r="287" s="2" customFormat="1">
      <c r="A287" s="35"/>
      <c r="B287" s="36"/>
      <c r="C287" s="204" t="s">
        <v>744</v>
      </c>
      <c r="D287" s="204" t="s">
        <v>179</v>
      </c>
      <c r="E287" s="205" t="s">
        <v>285</v>
      </c>
      <c r="F287" s="206" t="s">
        <v>286</v>
      </c>
      <c r="G287" s="207" t="s">
        <v>224</v>
      </c>
      <c r="H287" s="208">
        <v>1400</v>
      </c>
      <c r="I287" s="209"/>
      <c r="J287" s="210"/>
      <c r="K287" s="211">
        <f>ROUND(P287*H287,2)</f>
        <v>0</v>
      </c>
      <c r="L287" s="206" t="s">
        <v>161</v>
      </c>
      <c r="M287" s="212"/>
      <c r="N287" s="213" t="s">
        <v>20</v>
      </c>
      <c r="O287" s="193" t="s">
        <v>44</v>
      </c>
      <c r="P287" s="194">
        <f>I287+J287</f>
        <v>0</v>
      </c>
      <c r="Q287" s="194">
        <f>ROUND(I287*H287,2)</f>
        <v>0</v>
      </c>
      <c r="R287" s="194">
        <f>ROUND(J287*H287,2)</f>
        <v>0</v>
      </c>
      <c r="S287" s="81"/>
      <c r="T287" s="195">
        <f>S287*H287</f>
        <v>0</v>
      </c>
      <c r="U287" s="195">
        <v>0.0035400000000000002</v>
      </c>
      <c r="V287" s="195">
        <f>U287*H287</f>
        <v>4.9560000000000004</v>
      </c>
      <c r="W287" s="195">
        <v>0</v>
      </c>
      <c r="X287" s="196">
        <f>W287*H287</f>
        <v>0</v>
      </c>
      <c r="Y287" s="35"/>
      <c r="Z287" s="35"/>
      <c r="AA287" s="35"/>
      <c r="AB287" s="35"/>
      <c r="AC287" s="35"/>
      <c r="AD287" s="35"/>
      <c r="AE287" s="35"/>
      <c r="AR287" s="197" t="s">
        <v>183</v>
      </c>
      <c r="AT287" s="197" t="s">
        <v>179</v>
      </c>
      <c r="AU287" s="197" t="s">
        <v>75</v>
      </c>
      <c r="AY287" s="14" t="s">
        <v>155</v>
      </c>
      <c r="BE287" s="198">
        <f>IF(O287="základní",K287,0)</f>
        <v>0</v>
      </c>
      <c r="BF287" s="198">
        <f>IF(O287="snížená",K287,0)</f>
        <v>0</v>
      </c>
      <c r="BG287" s="198">
        <f>IF(O287="zákl. přenesená",K287,0)</f>
        <v>0</v>
      </c>
      <c r="BH287" s="198">
        <f>IF(O287="sníž. přenesená",K287,0)</f>
        <v>0</v>
      </c>
      <c r="BI287" s="198">
        <f>IF(O287="nulová",K287,0)</f>
        <v>0</v>
      </c>
      <c r="BJ287" s="14" t="s">
        <v>82</v>
      </c>
      <c r="BK287" s="198">
        <f>ROUND(P287*H287,2)</f>
        <v>0</v>
      </c>
      <c r="BL287" s="14" t="s">
        <v>154</v>
      </c>
      <c r="BM287" s="197" t="s">
        <v>745</v>
      </c>
    </row>
    <row r="288" s="12" customFormat="1">
      <c r="A288" s="12"/>
      <c r="B288" s="250"/>
      <c r="C288" s="251"/>
      <c r="D288" s="216" t="s">
        <v>185</v>
      </c>
      <c r="E288" s="252" t="s">
        <v>20</v>
      </c>
      <c r="F288" s="253" t="s">
        <v>746</v>
      </c>
      <c r="G288" s="251"/>
      <c r="H288" s="252" t="s">
        <v>20</v>
      </c>
      <c r="I288" s="254"/>
      <c r="J288" s="254"/>
      <c r="K288" s="251"/>
      <c r="L288" s="251"/>
      <c r="M288" s="255"/>
      <c r="N288" s="256"/>
      <c r="O288" s="257"/>
      <c r="P288" s="257"/>
      <c r="Q288" s="257"/>
      <c r="R288" s="257"/>
      <c r="S288" s="257"/>
      <c r="T288" s="257"/>
      <c r="U288" s="257"/>
      <c r="V288" s="257"/>
      <c r="W288" s="257"/>
      <c r="X288" s="258"/>
      <c r="Y288" s="12"/>
      <c r="Z288" s="12"/>
      <c r="AA288" s="12"/>
      <c r="AB288" s="12"/>
      <c r="AC288" s="12"/>
      <c r="AD288" s="12"/>
      <c r="AE288" s="12"/>
      <c r="AT288" s="259" t="s">
        <v>185</v>
      </c>
      <c r="AU288" s="259" t="s">
        <v>75</v>
      </c>
      <c r="AV288" s="12" t="s">
        <v>82</v>
      </c>
      <c r="AW288" s="12" t="s">
        <v>5</v>
      </c>
      <c r="AX288" s="12" t="s">
        <v>75</v>
      </c>
      <c r="AY288" s="259" t="s">
        <v>155</v>
      </c>
    </row>
    <row r="289" s="10" customFormat="1">
      <c r="A289" s="10"/>
      <c r="B289" s="214"/>
      <c r="C289" s="215"/>
      <c r="D289" s="216" t="s">
        <v>185</v>
      </c>
      <c r="E289" s="217" t="s">
        <v>20</v>
      </c>
      <c r="F289" s="218" t="s">
        <v>743</v>
      </c>
      <c r="G289" s="215"/>
      <c r="H289" s="219">
        <v>1400</v>
      </c>
      <c r="I289" s="220"/>
      <c r="J289" s="220"/>
      <c r="K289" s="215"/>
      <c r="L289" s="215"/>
      <c r="M289" s="221"/>
      <c r="N289" s="222"/>
      <c r="O289" s="223"/>
      <c r="P289" s="223"/>
      <c r="Q289" s="223"/>
      <c r="R289" s="223"/>
      <c r="S289" s="223"/>
      <c r="T289" s="223"/>
      <c r="U289" s="223"/>
      <c r="V289" s="223"/>
      <c r="W289" s="223"/>
      <c r="X289" s="224"/>
      <c r="Y289" s="10"/>
      <c r="Z289" s="10"/>
      <c r="AA289" s="10"/>
      <c r="AB289" s="10"/>
      <c r="AC289" s="10"/>
      <c r="AD289" s="10"/>
      <c r="AE289" s="10"/>
      <c r="AT289" s="225" t="s">
        <v>185</v>
      </c>
      <c r="AU289" s="225" t="s">
        <v>75</v>
      </c>
      <c r="AV289" s="10" t="s">
        <v>84</v>
      </c>
      <c r="AW289" s="10" t="s">
        <v>5</v>
      </c>
      <c r="AX289" s="10" t="s">
        <v>75</v>
      </c>
      <c r="AY289" s="225" t="s">
        <v>155</v>
      </c>
    </row>
    <row r="290" s="11" customFormat="1">
      <c r="A290" s="11"/>
      <c r="B290" s="226"/>
      <c r="C290" s="227"/>
      <c r="D290" s="216" t="s">
        <v>185</v>
      </c>
      <c r="E290" s="228" t="s">
        <v>20</v>
      </c>
      <c r="F290" s="229" t="s">
        <v>193</v>
      </c>
      <c r="G290" s="227"/>
      <c r="H290" s="230">
        <v>1400</v>
      </c>
      <c r="I290" s="231"/>
      <c r="J290" s="231"/>
      <c r="K290" s="227"/>
      <c r="L290" s="227"/>
      <c r="M290" s="232"/>
      <c r="N290" s="233"/>
      <c r="O290" s="234"/>
      <c r="P290" s="234"/>
      <c r="Q290" s="234"/>
      <c r="R290" s="234"/>
      <c r="S290" s="234"/>
      <c r="T290" s="234"/>
      <c r="U290" s="234"/>
      <c r="V290" s="234"/>
      <c r="W290" s="234"/>
      <c r="X290" s="235"/>
      <c r="Y290" s="11"/>
      <c r="Z290" s="11"/>
      <c r="AA290" s="11"/>
      <c r="AB290" s="11"/>
      <c r="AC290" s="11"/>
      <c r="AD290" s="11"/>
      <c r="AE290" s="11"/>
      <c r="AT290" s="236" t="s">
        <v>185</v>
      </c>
      <c r="AU290" s="236" t="s">
        <v>75</v>
      </c>
      <c r="AV290" s="11" t="s">
        <v>154</v>
      </c>
      <c r="AW290" s="11" t="s">
        <v>5</v>
      </c>
      <c r="AX290" s="11" t="s">
        <v>82</v>
      </c>
      <c r="AY290" s="236" t="s">
        <v>155</v>
      </c>
    </row>
    <row r="291" s="2" customFormat="1" ht="33" customHeight="1">
      <c r="A291" s="35"/>
      <c r="B291" s="36"/>
      <c r="C291" s="185" t="s">
        <v>747</v>
      </c>
      <c r="D291" s="185" t="s">
        <v>149</v>
      </c>
      <c r="E291" s="186" t="s">
        <v>290</v>
      </c>
      <c r="F291" s="187" t="s">
        <v>291</v>
      </c>
      <c r="G291" s="188" t="s">
        <v>224</v>
      </c>
      <c r="H291" s="189">
        <v>920</v>
      </c>
      <c r="I291" s="190"/>
      <c r="J291" s="190"/>
      <c r="K291" s="191">
        <f>ROUND(P291*H291,2)</f>
        <v>0</v>
      </c>
      <c r="L291" s="187" t="s">
        <v>161</v>
      </c>
      <c r="M291" s="41"/>
      <c r="N291" s="192" t="s">
        <v>20</v>
      </c>
      <c r="O291" s="193" t="s">
        <v>44</v>
      </c>
      <c r="P291" s="194">
        <f>I291+J291</f>
        <v>0</v>
      </c>
      <c r="Q291" s="194">
        <f>ROUND(I291*H291,2)</f>
        <v>0</v>
      </c>
      <c r="R291" s="194">
        <f>ROUND(J291*H291,2)</f>
        <v>0</v>
      </c>
      <c r="S291" s="81"/>
      <c r="T291" s="195">
        <f>S291*H291</f>
        <v>0</v>
      </c>
      <c r="U291" s="195">
        <v>0.0020799999999999998</v>
      </c>
      <c r="V291" s="195">
        <f>U291*H291</f>
        <v>1.9135999999999998</v>
      </c>
      <c r="W291" s="195">
        <v>0</v>
      </c>
      <c r="X291" s="196">
        <f>W291*H291</f>
        <v>0</v>
      </c>
      <c r="Y291" s="35"/>
      <c r="Z291" s="35"/>
      <c r="AA291" s="35"/>
      <c r="AB291" s="35"/>
      <c r="AC291" s="35"/>
      <c r="AD291" s="35"/>
      <c r="AE291" s="35"/>
      <c r="AR291" s="197" t="s">
        <v>154</v>
      </c>
      <c r="AT291" s="197" t="s">
        <v>149</v>
      </c>
      <c r="AU291" s="197" t="s">
        <v>75</v>
      </c>
      <c r="AY291" s="14" t="s">
        <v>155</v>
      </c>
      <c r="BE291" s="198">
        <f>IF(O291="základní",K291,0)</f>
        <v>0</v>
      </c>
      <c r="BF291" s="198">
        <f>IF(O291="snížená",K291,0)</f>
        <v>0</v>
      </c>
      <c r="BG291" s="198">
        <f>IF(O291="zákl. přenesená",K291,0)</f>
        <v>0</v>
      </c>
      <c r="BH291" s="198">
        <f>IF(O291="sníž. přenesená",K291,0)</f>
        <v>0</v>
      </c>
      <c r="BI291" s="198">
        <f>IF(O291="nulová",K291,0)</f>
        <v>0</v>
      </c>
      <c r="BJ291" s="14" t="s">
        <v>82</v>
      </c>
      <c r="BK291" s="198">
        <f>ROUND(P291*H291,2)</f>
        <v>0</v>
      </c>
      <c r="BL291" s="14" t="s">
        <v>154</v>
      </c>
      <c r="BM291" s="197" t="s">
        <v>748</v>
      </c>
    </row>
    <row r="292" s="2" customFormat="1">
      <c r="A292" s="35"/>
      <c r="B292" s="36"/>
      <c r="C292" s="37"/>
      <c r="D292" s="199" t="s">
        <v>157</v>
      </c>
      <c r="E292" s="37"/>
      <c r="F292" s="200" t="s">
        <v>293</v>
      </c>
      <c r="G292" s="37"/>
      <c r="H292" s="37"/>
      <c r="I292" s="201"/>
      <c r="J292" s="201"/>
      <c r="K292" s="37"/>
      <c r="L292" s="37"/>
      <c r="M292" s="41"/>
      <c r="N292" s="202"/>
      <c r="O292" s="203"/>
      <c r="P292" s="81"/>
      <c r="Q292" s="81"/>
      <c r="R292" s="81"/>
      <c r="S292" s="81"/>
      <c r="T292" s="81"/>
      <c r="U292" s="81"/>
      <c r="V292" s="81"/>
      <c r="W292" s="81"/>
      <c r="X292" s="82"/>
      <c r="Y292" s="35"/>
      <c r="Z292" s="35"/>
      <c r="AA292" s="35"/>
      <c r="AB292" s="35"/>
      <c r="AC292" s="35"/>
      <c r="AD292" s="35"/>
      <c r="AE292" s="35"/>
      <c r="AT292" s="14" t="s">
        <v>157</v>
      </c>
      <c r="AU292" s="14" t="s">
        <v>75</v>
      </c>
    </row>
    <row r="293" s="2" customFormat="1" ht="33" customHeight="1">
      <c r="A293" s="35"/>
      <c r="B293" s="36"/>
      <c r="C293" s="185" t="s">
        <v>749</v>
      </c>
      <c r="D293" s="185" t="s">
        <v>149</v>
      </c>
      <c r="E293" s="186" t="s">
        <v>295</v>
      </c>
      <c r="F293" s="187" t="s">
        <v>296</v>
      </c>
      <c r="G293" s="188" t="s">
        <v>297</v>
      </c>
      <c r="H293" s="189">
        <v>64.299999999999997</v>
      </c>
      <c r="I293" s="190"/>
      <c r="J293" s="190"/>
      <c r="K293" s="191">
        <f>ROUND(P293*H293,2)</f>
        <v>0</v>
      </c>
      <c r="L293" s="187" t="s">
        <v>161</v>
      </c>
      <c r="M293" s="41"/>
      <c r="N293" s="192" t="s">
        <v>20</v>
      </c>
      <c r="O293" s="193" t="s">
        <v>44</v>
      </c>
      <c r="P293" s="194">
        <f>I293+J293</f>
        <v>0</v>
      </c>
      <c r="Q293" s="194">
        <f>ROUND(I293*H293,2)</f>
        <v>0</v>
      </c>
      <c r="R293" s="194">
        <f>ROUND(J293*H293,2)</f>
        <v>0</v>
      </c>
      <c r="S293" s="81"/>
      <c r="T293" s="195">
        <f>S293*H293</f>
        <v>0</v>
      </c>
      <c r="U293" s="195">
        <v>0</v>
      </c>
      <c r="V293" s="195">
        <f>U293*H293</f>
        <v>0</v>
      </c>
      <c r="W293" s="195">
        <v>0</v>
      </c>
      <c r="X293" s="196">
        <f>W293*H293</f>
        <v>0</v>
      </c>
      <c r="Y293" s="35"/>
      <c r="Z293" s="35"/>
      <c r="AA293" s="35"/>
      <c r="AB293" s="35"/>
      <c r="AC293" s="35"/>
      <c r="AD293" s="35"/>
      <c r="AE293" s="35"/>
      <c r="AR293" s="197" t="s">
        <v>154</v>
      </c>
      <c r="AT293" s="197" t="s">
        <v>149</v>
      </c>
      <c r="AU293" s="197" t="s">
        <v>75</v>
      </c>
      <c r="AY293" s="14" t="s">
        <v>155</v>
      </c>
      <c r="BE293" s="198">
        <f>IF(O293="základní",K293,0)</f>
        <v>0</v>
      </c>
      <c r="BF293" s="198">
        <f>IF(O293="snížená",K293,0)</f>
        <v>0</v>
      </c>
      <c r="BG293" s="198">
        <f>IF(O293="zákl. přenesená",K293,0)</f>
        <v>0</v>
      </c>
      <c r="BH293" s="198">
        <f>IF(O293="sníž. přenesená",K293,0)</f>
        <v>0</v>
      </c>
      <c r="BI293" s="198">
        <f>IF(O293="nulová",K293,0)</f>
        <v>0</v>
      </c>
      <c r="BJ293" s="14" t="s">
        <v>82</v>
      </c>
      <c r="BK293" s="198">
        <f>ROUND(P293*H293,2)</f>
        <v>0</v>
      </c>
      <c r="BL293" s="14" t="s">
        <v>154</v>
      </c>
      <c r="BM293" s="197" t="s">
        <v>750</v>
      </c>
    </row>
    <row r="294" s="2" customFormat="1">
      <c r="A294" s="35"/>
      <c r="B294" s="36"/>
      <c r="C294" s="37"/>
      <c r="D294" s="199" t="s">
        <v>157</v>
      </c>
      <c r="E294" s="37"/>
      <c r="F294" s="200" t="s">
        <v>299</v>
      </c>
      <c r="G294" s="37"/>
      <c r="H294" s="37"/>
      <c r="I294" s="201"/>
      <c r="J294" s="201"/>
      <c r="K294" s="37"/>
      <c r="L294" s="37"/>
      <c r="M294" s="41"/>
      <c r="N294" s="202"/>
      <c r="O294" s="203"/>
      <c r="P294" s="81"/>
      <c r="Q294" s="81"/>
      <c r="R294" s="81"/>
      <c r="S294" s="81"/>
      <c r="T294" s="81"/>
      <c r="U294" s="81"/>
      <c r="V294" s="81"/>
      <c r="W294" s="81"/>
      <c r="X294" s="82"/>
      <c r="Y294" s="35"/>
      <c r="Z294" s="35"/>
      <c r="AA294" s="35"/>
      <c r="AB294" s="35"/>
      <c r="AC294" s="35"/>
      <c r="AD294" s="35"/>
      <c r="AE294" s="35"/>
      <c r="AT294" s="14" t="s">
        <v>157</v>
      </c>
      <c r="AU294" s="14" t="s">
        <v>75</v>
      </c>
    </row>
    <row r="295" s="10" customFormat="1">
      <c r="A295" s="10"/>
      <c r="B295" s="214"/>
      <c r="C295" s="215"/>
      <c r="D295" s="216" t="s">
        <v>185</v>
      </c>
      <c r="E295" s="217" t="s">
        <v>20</v>
      </c>
      <c r="F295" s="218" t="s">
        <v>751</v>
      </c>
      <c r="G295" s="215"/>
      <c r="H295" s="219">
        <v>64.299999999999997</v>
      </c>
      <c r="I295" s="220"/>
      <c r="J295" s="220"/>
      <c r="K295" s="215"/>
      <c r="L295" s="215"/>
      <c r="M295" s="221"/>
      <c r="N295" s="222"/>
      <c r="O295" s="223"/>
      <c r="P295" s="223"/>
      <c r="Q295" s="223"/>
      <c r="R295" s="223"/>
      <c r="S295" s="223"/>
      <c r="T295" s="223"/>
      <c r="U295" s="223"/>
      <c r="V295" s="223"/>
      <c r="W295" s="223"/>
      <c r="X295" s="224"/>
      <c r="Y295" s="10"/>
      <c r="Z295" s="10"/>
      <c r="AA295" s="10"/>
      <c r="AB295" s="10"/>
      <c r="AC295" s="10"/>
      <c r="AD295" s="10"/>
      <c r="AE295" s="10"/>
      <c r="AT295" s="225" t="s">
        <v>185</v>
      </c>
      <c r="AU295" s="225" t="s">
        <v>75</v>
      </c>
      <c r="AV295" s="10" t="s">
        <v>84</v>
      </c>
      <c r="AW295" s="10" t="s">
        <v>5</v>
      </c>
      <c r="AX295" s="10" t="s">
        <v>82</v>
      </c>
      <c r="AY295" s="225" t="s">
        <v>155</v>
      </c>
    </row>
    <row r="296" s="2" customFormat="1" ht="37.8" customHeight="1">
      <c r="A296" s="35"/>
      <c r="B296" s="36"/>
      <c r="C296" s="185" t="s">
        <v>752</v>
      </c>
      <c r="D296" s="185" t="s">
        <v>149</v>
      </c>
      <c r="E296" s="186" t="s">
        <v>302</v>
      </c>
      <c r="F296" s="187" t="s">
        <v>303</v>
      </c>
      <c r="G296" s="188" t="s">
        <v>297</v>
      </c>
      <c r="H296" s="189">
        <v>14</v>
      </c>
      <c r="I296" s="190"/>
      <c r="J296" s="190"/>
      <c r="K296" s="191">
        <f>ROUND(P296*H296,2)</f>
        <v>0</v>
      </c>
      <c r="L296" s="187" t="s">
        <v>161</v>
      </c>
      <c r="M296" s="41"/>
      <c r="N296" s="192" t="s">
        <v>20</v>
      </c>
      <c r="O296" s="193" t="s">
        <v>44</v>
      </c>
      <c r="P296" s="194">
        <f>I296+J296</f>
        <v>0</v>
      </c>
      <c r="Q296" s="194">
        <f>ROUND(I296*H296,2)</f>
        <v>0</v>
      </c>
      <c r="R296" s="194">
        <f>ROUND(J296*H296,2)</f>
        <v>0</v>
      </c>
      <c r="S296" s="81"/>
      <c r="T296" s="195">
        <f>S296*H296</f>
        <v>0</v>
      </c>
      <c r="U296" s="195">
        <v>0</v>
      </c>
      <c r="V296" s="195">
        <f>U296*H296</f>
        <v>0</v>
      </c>
      <c r="W296" s="195">
        <v>0</v>
      </c>
      <c r="X296" s="196">
        <f>W296*H296</f>
        <v>0</v>
      </c>
      <c r="Y296" s="35"/>
      <c r="Z296" s="35"/>
      <c r="AA296" s="35"/>
      <c r="AB296" s="35"/>
      <c r="AC296" s="35"/>
      <c r="AD296" s="35"/>
      <c r="AE296" s="35"/>
      <c r="AR296" s="197" t="s">
        <v>154</v>
      </c>
      <c r="AT296" s="197" t="s">
        <v>149</v>
      </c>
      <c r="AU296" s="197" t="s">
        <v>75</v>
      </c>
      <c r="AY296" s="14" t="s">
        <v>155</v>
      </c>
      <c r="BE296" s="198">
        <f>IF(O296="základní",K296,0)</f>
        <v>0</v>
      </c>
      <c r="BF296" s="198">
        <f>IF(O296="snížená",K296,0)</f>
        <v>0</v>
      </c>
      <c r="BG296" s="198">
        <f>IF(O296="zákl. přenesená",K296,0)</f>
        <v>0</v>
      </c>
      <c r="BH296" s="198">
        <f>IF(O296="sníž. přenesená",K296,0)</f>
        <v>0</v>
      </c>
      <c r="BI296" s="198">
        <f>IF(O296="nulová",K296,0)</f>
        <v>0</v>
      </c>
      <c r="BJ296" s="14" t="s">
        <v>82</v>
      </c>
      <c r="BK296" s="198">
        <f>ROUND(P296*H296,2)</f>
        <v>0</v>
      </c>
      <c r="BL296" s="14" t="s">
        <v>154</v>
      </c>
      <c r="BM296" s="197" t="s">
        <v>753</v>
      </c>
    </row>
    <row r="297" s="2" customFormat="1">
      <c r="A297" s="35"/>
      <c r="B297" s="36"/>
      <c r="C297" s="37"/>
      <c r="D297" s="199" t="s">
        <v>157</v>
      </c>
      <c r="E297" s="37"/>
      <c r="F297" s="200" t="s">
        <v>305</v>
      </c>
      <c r="G297" s="37"/>
      <c r="H297" s="37"/>
      <c r="I297" s="201"/>
      <c r="J297" s="201"/>
      <c r="K297" s="37"/>
      <c r="L297" s="37"/>
      <c r="M297" s="41"/>
      <c r="N297" s="202"/>
      <c r="O297" s="203"/>
      <c r="P297" s="81"/>
      <c r="Q297" s="81"/>
      <c r="R297" s="81"/>
      <c r="S297" s="81"/>
      <c r="T297" s="81"/>
      <c r="U297" s="81"/>
      <c r="V297" s="81"/>
      <c r="W297" s="81"/>
      <c r="X297" s="82"/>
      <c r="Y297" s="35"/>
      <c r="Z297" s="35"/>
      <c r="AA297" s="35"/>
      <c r="AB297" s="35"/>
      <c r="AC297" s="35"/>
      <c r="AD297" s="35"/>
      <c r="AE297" s="35"/>
      <c r="AT297" s="14" t="s">
        <v>157</v>
      </c>
      <c r="AU297" s="14" t="s">
        <v>75</v>
      </c>
    </row>
    <row r="298" s="10" customFormat="1">
      <c r="A298" s="10"/>
      <c r="B298" s="214"/>
      <c r="C298" s="215"/>
      <c r="D298" s="216" t="s">
        <v>185</v>
      </c>
      <c r="E298" s="217" t="s">
        <v>20</v>
      </c>
      <c r="F298" s="218" t="s">
        <v>754</v>
      </c>
      <c r="G298" s="215"/>
      <c r="H298" s="219">
        <v>14</v>
      </c>
      <c r="I298" s="220"/>
      <c r="J298" s="220"/>
      <c r="K298" s="215"/>
      <c r="L298" s="215"/>
      <c r="M298" s="221"/>
      <c r="N298" s="222"/>
      <c r="O298" s="223"/>
      <c r="P298" s="223"/>
      <c r="Q298" s="223"/>
      <c r="R298" s="223"/>
      <c r="S298" s="223"/>
      <c r="T298" s="223"/>
      <c r="U298" s="223"/>
      <c r="V298" s="223"/>
      <c r="W298" s="223"/>
      <c r="X298" s="224"/>
      <c r="Y298" s="10"/>
      <c r="Z298" s="10"/>
      <c r="AA298" s="10"/>
      <c r="AB298" s="10"/>
      <c r="AC298" s="10"/>
      <c r="AD298" s="10"/>
      <c r="AE298" s="10"/>
      <c r="AT298" s="225" t="s">
        <v>185</v>
      </c>
      <c r="AU298" s="225" t="s">
        <v>75</v>
      </c>
      <c r="AV298" s="10" t="s">
        <v>84</v>
      </c>
      <c r="AW298" s="10" t="s">
        <v>5</v>
      </c>
      <c r="AX298" s="10" t="s">
        <v>82</v>
      </c>
      <c r="AY298" s="225" t="s">
        <v>155</v>
      </c>
    </row>
    <row r="299" s="2" customFormat="1" ht="24.15" customHeight="1">
      <c r="A299" s="35"/>
      <c r="B299" s="36"/>
      <c r="C299" s="185" t="s">
        <v>755</v>
      </c>
      <c r="D299" s="185" t="s">
        <v>149</v>
      </c>
      <c r="E299" s="186" t="s">
        <v>308</v>
      </c>
      <c r="F299" s="187" t="s">
        <v>309</v>
      </c>
      <c r="G299" s="188" t="s">
        <v>152</v>
      </c>
      <c r="H299" s="189">
        <v>4848</v>
      </c>
      <c r="I299" s="190"/>
      <c r="J299" s="190"/>
      <c r="K299" s="191">
        <f>ROUND(P299*H299,2)</f>
        <v>0</v>
      </c>
      <c r="L299" s="187" t="s">
        <v>161</v>
      </c>
      <c r="M299" s="41"/>
      <c r="N299" s="192" t="s">
        <v>20</v>
      </c>
      <c r="O299" s="193" t="s">
        <v>44</v>
      </c>
      <c r="P299" s="194">
        <f>I299+J299</f>
        <v>0</v>
      </c>
      <c r="Q299" s="194">
        <f>ROUND(I299*H299,2)</f>
        <v>0</v>
      </c>
      <c r="R299" s="194">
        <f>ROUND(J299*H299,2)</f>
        <v>0</v>
      </c>
      <c r="S299" s="81"/>
      <c r="T299" s="195">
        <f>S299*H299</f>
        <v>0</v>
      </c>
      <c r="U299" s="195">
        <v>0</v>
      </c>
      <c r="V299" s="195">
        <f>U299*H299</f>
        <v>0</v>
      </c>
      <c r="W299" s="195">
        <v>0</v>
      </c>
      <c r="X299" s="196">
        <f>W299*H299</f>
        <v>0</v>
      </c>
      <c r="Y299" s="35"/>
      <c r="Z299" s="35"/>
      <c r="AA299" s="35"/>
      <c r="AB299" s="35"/>
      <c r="AC299" s="35"/>
      <c r="AD299" s="35"/>
      <c r="AE299" s="35"/>
      <c r="AR299" s="197" t="s">
        <v>154</v>
      </c>
      <c r="AT299" s="197" t="s">
        <v>149</v>
      </c>
      <c r="AU299" s="197" t="s">
        <v>75</v>
      </c>
      <c r="AY299" s="14" t="s">
        <v>155</v>
      </c>
      <c r="BE299" s="198">
        <f>IF(O299="základní",K299,0)</f>
        <v>0</v>
      </c>
      <c r="BF299" s="198">
        <f>IF(O299="snížená",K299,0)</f>
        <v>0</v>
      </c>
      <c r="BG299" s="198">
        <f>IF(O299="zákl. přenesená",K299,0)</f>
        <v>0</v>
      </c>
      <c r="BH299" s="198">
        <f>IF(O299="sníž. přenesená",K299,0)</f>
        <v>0</v>
      </c>
      <c r="BI299" s="198">
        <f>IF(O299="nulová",K299,0)</f>
        <v>0</v>
      </c>
      <c r="BJ299" s="14" t="s">
        <v>82</v>
      </c>
      <c r="BK299" s="198">
        <f>ROUND(P299*H299,2)</f>
        <v>0</v>
      </c>
      <c r="BL299" s="14" t="s">
        <v>154</v>
      </c>
      <c r="BM299" s="197" t="s">
        <v>756</v>
      </c>
    </row>
    <row r="300" s="2" customFormat="1">
      <c r="A300" s="35"/>
      <c r="B300" s="36"/>
      <c r="C300" s="37"/>
      <c r="D300" s="199" t="s">
        <v>157</v>
      </c>
      <c r="E300" s="37"/>
      <c r="F300" s="200" t="s">
        <v>311</v>
      </c>
      <c r="G300" s="37"/>
      <c r="H300" s="37"/>
      <c r="I300" s="201"/>
      <c r="J300" s="201"/>
      <c r="K300" s="37"/>
      <c r="L300" s="37"/>
      <c r="M300" s="41"/>
      <c r="N300" s="202"/>
      <c r="O300" s="203"/>
      <c r="P300" s="81"/>
      <c r="Q300" s="81"/>
      <c r="R300" s="81"/>
      <c r="S300" s="81"/>
      <c r="T300" s="81"/>
      <c r="U300" s="81"/>
      <c r="V300" s="81"/>
      <c r="W300" s="81"/>
      <c r="X300" s="82"/>
      <c r="Y300" s="35"/>
      <c r="Z300" s="35"/>
      <c r="AA300" s="35"/>
      <c r="AB300" s="35"/>
      <c r="AC300" s="35"/>
      <c r="AD300" s="35"/>
      <c r="AE300" s="35"/>
      <c r="AT300" s="14" t="s">
        <v>157</v>
      </c>
      <c r="AU300" s="14" t="s">
        <v>75</v>
      </c>
    </row>
    <row r="301" s="2" customFormat="1" ht="16.5" customHeight="1">
      <c r="A301" s="35"/>
      <c r="B301" s="36"/>
      <c r="C301" s="204" t="s">
        <v>757</v>
      </c>
      <c r="D301" s="204" t="s">
        <v>179</v>
      </c>
      <c r="E301" s="205" t="s">
        <v>313</v>
      </c>
      <c r="F301" s="206" t="s">
        <v>314</v>
      </c>
      <c r="G301" s="207" t="s">
        <v>315</v>
      </c>
      <c r="H301" s="208">
        <v>489.80000000000001</v>
      </c>
      <c r="I301" s="209"/>
      <c r="J301" s="210"/>
      <c r="K301" s="211">
        <f>ROUND(P301*H301,2)</f>
        <v>0</v>
      </c>
      <c r="L301" s="206" t="s">
        <v>20</v>
      </c>
      <c r="M301" s="212"/>
      <c r="N301" s="213" t="s">
        <v>20</v>
      </c>
      <c r="O301" s="193" t="s">
        <v>44</v>
      </c>
      <c r="P301" s="194">
        <f>I301+J301</f>
        <v>0</v>
      </c>
      <c r="Q301" s="194">
        <f>ROUND(I301*H301,2)</f>
        <v>0</v>
      </c>
      <c r="R301" s="194">
        <f>ROUND(J301*H301,2)</f>
        <v>0</v>
      </c>
      <c r="S301" s="81"/>
      <c r="T301" s="195">
        <f>S301*H301</f>
        <v>0</v>
      </c>
      <c r="U301" s="195">
        <v>0.20000000000000001</v>
      </c>
      <c r="V301" s="195">
        <f>U301*H301</f>
        <v>97.960000000000008</v>
      </c>
      <c r="W301" s="195">
        <v>0</v>
      </c>
      <c r="X301" s="196">
        <f>W301*H301</f>
        <v>0</v>
      </c>
      <c r="Y301" s="35"/>
      <c r="Z301" s="35"/>
      <c r="AA301" s="35"/>
      <c r="AB301" s="35"/>
      <c r="AC301" s="35"/>
      <c r="AD301" s="35"/>
      <c r="AE301" s="35"/>
      <c r="AR301" s="197" t="s">
        <v>183</v>
      </c>
      <c r="AT301" s="197" t="s">
        <v>179</v>
      </c>
      <c r="AU301" s="197" t="s">
        <v>75</v>
      </c>
      <c r="AY301" s="14" t="s">
        <v>155</v>
      </c>
      <c r="BE301" s="198">
        <f>IF(O301="základní",K301,0)</f>
        <v>0</v>
      </c>
      <c r="BF301" s="198">
        <f>IF(O301="snížená",K301,0)</f>
        <v>0</v>
      </c>
      <c r="BG301" s="198">
        <f>IF(O301="zákl. přenesená",K301,0)</f>
        <v>0</v>
      </c>
      <c r="BH301" s="198">
        <f>IF(O301="sníž. přenesená",K301,0)</f>
        <v>0</v>
      </c>
      <c r="BI301" s="198">
        <f>IF(O301="nulová",K301,0)</f>
        <v>0</v>
      </c>
      <c r="BJ301" s="14" t="s">
        <v>82</v>
      </c>
      <c r="BK301" s="198">
        <f>ROUND(P301*H301,2)</f>
        <v>0</v>
      </c>
      <c r="BL301" s="14" t="s">
        <v>154</v>
      </c>
      <c r="BM301" s="197" t="s">
        <v>758</v>
      </c>
    </row>
    <row r="302" s="10" customFormat="1">
      <c r="A302" s="10"/>
      <c r="B302" s="214"/>
      <c r="C302" s="215"/>
      <c r="D302" s="216" t="s">
        <v>185</v>
      </c>
      <c r="E302" s="217" t="s">
        <v>20</v>
      </c>
      <c r="F302" s="218" t="s">
        <v>759</v>
      </c>
      <c r="G302" s="215"/>
      <c r="H302" s="219">
        <v>489.80000000000001</v>
      </c>
      <c r="I302" s="220"/>
      <c r="J302" s="220"/>
      <c r="K302" s="215"/>
      <c r="L302" s="215"/>
      <c r="M302" s="221"/>
      <c r="N302" s="222"/>
      <c r="O302" s="223"/>
      <c r="P302" s="223"/>
      <c r="Q302" s="223"/>
      <c r="R302" s="223"/>
      <c r="S302" s="223"/>
      <c r="T302" s="223"/>
      <c r="U302" s="223"/>
      <c r="V302" s="223"/>
      <c r="W302" s="223"/>
      <c r="X302" s="224"/>
      <c r="Y302" s="10"/>
      <c r="Z302" s="10"/>
      <c r="AA302" s="10"/>
      <c r="AB302" s="10"/>
      <c r="AC302" s="10"/>
      <c r="AD302" s="10"/>
      <c r="AE302" s="10"/>
      <c r="AT302" s="225" t="s">
        <v>185</v>
      </c>
      <c r="AU302" s="225" t="s">
        <v>75</v>
      </c>
      <c r="AV302" s="10" t="s">
        <v>84</v>
      </c>
      <c r="AW302" s="10" t="s">
        <v>5</v>
      </c>
      <c r="AX302" s="10" t="s">
        <v>82</v>
      </c>
      <c r="AY302" s="225" t="s">
        <v>155</v>
      </c>
    </row>
    <row r="303" s="2" customFormat="1">
      <c r="A303" s="35"/>
      <c r="B303" s="36"/>
      <c r="C303" s="185" t="s">
        <v>760</v>
      </c>
      <c r="D303" s="185" t="s">
        <v>149</v>
      </c>
      <c r="E303" s="186" t="s">
        <v>319</v>
      </c>
      <c r="F303" s="187" t="s">
        <v>320</v>
      </c>
      <c r="G303" s="188" t="s">
        <v>315</v>
      </c>
      <c r="H303" s="189">
        <v>109.3</v>
      </c>
      <c r="I303" s="190"/>
      <c r="J303" s="190"/>
      <c r="K303" s="191">
        <f>ROUND(P303*H303,2)</f>
        <v>0</v>
      </c>
      <c r="L303" s="187" t="s">
        <v>161</v>
      </c>
      <c r="M303" s="41"/>
      <c r="N303" s="192" t="s">
        <v>20</v>
      </c>
      <c r="O303" s="193" t="s">
        <v>44</v>
      </c>
      <c r="P303" s="194">
        <f>I303+J303</f>
        <v>0</v>
      </c>
      <c r="Q303" s="194">
        <f>ROUND(I303*H303,2)</f>
        <v>0</v>
      </c>
      <c r="R303" s="194">
        <f>ROUND(J303*H303,2)</f>
        <v>0</v>
      </c>
      <c r="S303" s="81"/>
      <c r="T303" s="195">
        <f>S303*H303</f>
        <v>0</v>
      </c>
      <c r="U303" s="195">
        <v>0</v>
      </c>
      <c r="V303" s="195">
        <f>U303*H303</f>
        <v>0</v>
      </c>
      <c r="W303" s="195">
        <v>0</v>
      </c>
      <c r="X303" s="196">
        <f>W303*H303</f>
        <v>0</v>
      </c>
      <c r="Y303" s="35"/>
      <c r="Z303" s="35"/>
      <c r="AA303" s="35"/>
      <c r="AB303" s="35"/>
      <c r="AC303" s="35"/>
      <c r="AD303" s="35"/>
      <c r="AE303" s="35"/>
      <c r="AR303" s="197" t="s">
        <v>154</v>
      </c>
      <c r="AT303" s="197" t="s">
        <v>149</v>
      </c>
      <c r="AU303" s="197" t="s">
        <v>75</v>
      </c>
      <c r="AY303" s="14" t="s">
        <v>155</v>
      </c>
      <c r="BE303" s="198">
        <f>IF(O303="základní",K303,0)</f>
        <v>0</v>
      </c>
      <c r="BF303" s="198">
        <f>IF(O303="snížená",K303,0)</f>
        <v>0</v>
      </c>
      <c r="BG303" s="198">
        <f>IF(O303="zákl. přenesená",K303,0)</f>
        <v>0</v>
      </c>
      <c r="BH303" s="198">
        <f>IF(O303="sníž. přenesená",K303,0)</f>
        <v>0</v>
      </c>
      <c r="BI303" s="198">
        <f>IF(O303="nulová",K303,0)</f>
        <v>0</v>
      </c>
      <c r="BJ303" s="14" t="s">
        <v>82</v>
      </c>
      <c r="BK303" s="198">
        <f>ROUND(P303*H303,2)</f>
        <v>0</v>
      </c>
      <c r="BL303" s="14" t="s">
        <v>154</v>
      </c>
      <c r="BM303" s="197" t="s">
        <v>761</v>
      </c>
    </row>
    <row r="304" s="2" customFormat="1">
      <c r="A304" s="35"/>
      <c r="B304" s="36"/>
      <c r="C304" s="37"/>
      <c r="D304" s="199" t="s">
        <v>157</v>
      </c>
      <c r="E304" s="37"/>
      <c r="F304" s="200" t="s">
        <v>322</v>
      </c>
      <c r="G304" s="37"/>
      <c r="H304" s="37"/>
      <c r="I304" s="201"/>
      <c r="J304" s="201"/>
      <c r="K304" s="37"/>
      <c r="L304" s="37"/>
      <c r="M304" s="41"/>
      <c r="N304" s="202"/>
      <c r="O304" s="203"/>
      <c r="P304" s="81"/>
      <c r="Q304" s="81"/>
      <c r="R304" s="81"/>
      <c r="S304" s="81"/>
      <c r="T304" s="81"/>
      <c r="U304" s="81"/>
      <c r="V304" s="81"/>
      <c r="W304" s="81"/>
      <c r="X304" s="82"/>
      <c r="Y304" s="35"/>
      <c r="Z304" s="35"/>
      <c r="AA304" s="35"/>
      <c r="AB304" s="35"/>
      <c r="AC304" s="35"/>
      <c r="AD304" s="35"/>
      <c r="AE304" s="35"/>
      <c r="AT304" s="14" t="s">
        <v>157</v>
      </c>
      <c r="AU304" s="14" t="s">
        <v>75</v>
      </c>
    </row>
    <row r="305" s="10" customFormat="1">
      <c r="A305" s="10"/>
      <c r="B305" s="214"/>
      <c r="C305" s="215"/>
      <c r="D305" s="216" t="s">
        <v>185</v>
      </c>
      <c r="E305" s="217" t="s">
        <v>20</v>
      </c>
      <c r="F305" s="218" t="s">
        <v>762</v>
      </c>
      <c r="G305" s="215"/>
      <c r="H305" s="219">
        <v>109.3</v>
      </c>
      <c r="I305" s="220"/>
      <c r="J305" s="220"/>
      <c r="K305" s="215"/>
      <c r="L305" s="215"/>
      <c r="M305" s="221"/>
      <c r="N305" s="222"/>
      <c r="O305" s="223"/>
      <c r="P305" s="223"/>
      <c r="Q305" s="223"/>
      <c r="R305" s="223"/>
      <c r="S305" s="223"/>
      <c r="T305" s="223"/>
      <c r="U305" s="223"/>
      <c r="V305" s="223"/>
      <c r="W305" s="223"/>
      <c r="X305" s="224"/>
      <c r="Y305" s="10"/>
      <c r="Z305" s="10"/>
      <c r="AA305" s="10"/>
      <c r="AB305" s="10"/>
      <c r="AC305" s="10"/>
      <c r="AD305" s="10"/>
      <c r="AE305" s="10"/>
      <c r="AT305" s="225" t="s">
        <v>185</v>
      </c>
      <c r="AU305" s="225" t="s">
        <v>75</v>
      </c>
      <c r="AV305" s="10" t="s">
        <v>84</v>
      </c>
      <c r="AW305" s="10" t="s">
        <v>5</v>
      </c>
      <c r="AX305" s="10" t="s">
        <v>82</v>
      </c>
      <c r="AY305" s="225" t="s">
        <v>155</v>
      </c>
    </row>
    <row r="306" s="2" customFormat="1">
      <c r="A306" s="35"/>
      <c r="B306" s="36"/>
      <c r="C306" s="185" t="s">
        <v>763</v>
      </c>
      <c r="D306" s="185" t="s">
        <v>149</v>
      </c>
      <c r="E306" s="186" t="s">
        <v>325</v>
      </c>
      <c r="F306" s="187" t="s">
        <v>326</v>
      </c>
      <c r="G306" s="188" t="s">
        <v>315</v>
      </c>
      <c r="H306" s="189">
        <v>109.3</v>
      </c>
      <c r="I306" s="190"/>
      <c r="J306" s="190"/>
      <c r="K306" s="191">
        <f>ROUND(P306*H306,2)</f>
        <v>0</v>
      </c>
      <c r="L306" s="187" t="s">
        <v>161</v>
      </c>
      <c r="M306" s="41"/>
      <c r="N306" s="192" t="s">
        <v>20</v>
      </c>
      <c r="O306" s="193" t="s">
        <v>44</v>
      </c>
      <c r="P306" s="194">
        <f>I306+J306</f>
        <v>0</v>
      </c>
      <c r="Q306" s="194">
        <f>ROUND(I306*H306,2)</f>
        <v>0</v>
      </c>
      <c r="R306" s="194">
        <f>ROUND(J306*H306,2)</f>
        <v>0</v>
      </c>
      <c r="S306" s="81"/>
      <c r="T306" s="195">
        <f>S306*H306</f>
        <v>0</v>
      </c>
      <c r="U306" s="195">
        <v>0</v>
      </c>
      <c r="V306" s="195">
        <f>U306*H306</f>
        <v>0</v>
      </c>
      <c r="W306" s="195">
        <v>0</v>
      </c>
      <c r="X306" s="196">
        <f>W306*H306</f>
        <v>0</v>
      </c>
      <c r="Y306" s="35"/>
      <c r="Z306" s="35"/>
      <c r="AA306" s="35"/>
      <c r="AB306" s="35"/>
      <c r="AC306" s="35"/>
      <c r="AD306" s="35"/>
      <c r="AE306" s="35"/>
      <c r="AR306" s="197" t="s">
        <v>154</v>
      </c>
      <c r="AT306" s="197" t="s">
        <v>149</v>
      </c>
      <c r="AU306" s="197" t="s">
        <v>75</v>
      </c>
      <c r="AY306" s="14" t="s">
        <v>155</v>
      </c>
      <c r="BE306" s="198">
        <f>IF(O306="základní",K306,0)</f>
        <v>0</v>
      </c>
      <c r="BF306" s="198">
        <f>IF(O306="snížená",K306,0)</f>
        <v>0</v>
      </c>
      <c r="BG306" s="198">
        <f>IF(O306="zákl. přenesená",K306,0)</f>
        <v>0</v>
      </c>
      <c r="BH306" s="198">
        <f>IF(O306="sníž. přenesená",K306,0)</f>
        <v>0</v>
      </c>
      <c r="BI306" s="198">
        <f>IF(O306="nulová",K306,0)</f>
        <v>0</v>
      </c>
      <c r="BJ306" s="14" t="s">
        <v>82</v>
      </c>
      <c r="BK306" s="198">
        <f>ROUND(P306*H306,2)</f>
        <v>0</v>
      </c>
      <c r="BL306" s="14" t="s">
        <v>154</v>
      </c>
      <c r="BM306" s="197" t="s">
        <v>764</v>
      </c>
    </row>
    <row r="307" s="2" customFormat="1">
      <c r="A307" s="35"/>
      <c r="B307" s="36"/>
      <c r="C307" s="37"/>
      <c r="D307" s="199" t="s">
        <v>157</v>
      </c>
      <c r="E307" s="37"/>
      <c r="F307" s="200" t="s">
        <v>328</v>
      </c>
      <c r="G307" s="37"/>
      <c r="H307" s="37"/>
      <c r="I307" s="201"/>
      <c r="J307" s="201"/>
      <c r="K307" s="37"/>
      <c r="L307" s="37"/>
      <c r="M307" s="41"/>
      <c r="N307" s="202"/>
      <c r="O307" s="203"/>
      <c r="P307" s="81"/>
      <c r="Q307" s="81"/>
      <c r="R307" s="81"/>
      <c r="S307" s="81"/>
      <c r="T307" s="81"/>
      <c r="U307" s="81"/>
      <c r="V307" s="81"/>
      <c r="W307" s="81"/>
      <c r="X307" s="82"/>
      <c r="Y307" s="35"/>
      <c r="Z307" s="35"/>
      <c r="AA307" s="35"/>
      <c r="AB307" s="35"/>
      <c r="AC307" s="35"/>
      <c r="AD307" s="35"/>
      <c r="AE307" s="35"/>
      <c r="AT307" s="14" t="s">
        <v>157</v>
      </c>
      <c r="AU307" s="14" t="s">
        <v>75</v>
      </c>
    </row>
    <row r="308" s="2" customFormat="1" ht="24.15" customHeight="1">
      <c r="A308" s="35"/>
      <c r="B308" s="36"/>
      <c r="C308" s="185" t="s">
        <v>765</v>
      </c>
      <c r="D308" s="185" t="s">
        <v>149</v>
      </c>
      <c r="E308" s="186" t="s">
        <v>330</v>
      </c>
      <c r="F308" s="187" t="s">
        <v>331</v>
      </c>
      <c r="G308" s="188" t="s">
        <v>315</v>
      </c>
      <c r="H308" s="189">
        <v>437.19999999999999</v>
      </c>
      <c r="I308" s="190"/>
      <c r="J308" s="190"/>
      <c r="K308" s="191">
        <f>ROUND(P308*H308,2)</f>
        <v>0</v>
      </c>
      <c r="L308" s="187" t="s">
        <v>161</v>
      </c>
      <c r="M308" s="41"/>
      <c r="N308" s="192" t="s">
        <v>20</v>
      </c>
      <c r="O308" s="193" t="s">
        <v>44</v>
      </c>
      <c r="P308" s="194">
        <f>I308+J308</f>
        <v>0</v>
      </c>
      <c r="Q308" s="194">
        <f>ROUND(I308*H308,2)</f>
        <v>0</v>
      </c>
      <c r="R308" s="194">
        <f>ROUND(J308*H308,2)</f>
        <v>0</v>
      </c>
      <c r="S308" s="81"/>
      <c r="T308" s="195">
        <f>S308*H308</f>
        <v>0</v>
      </c>
      <c r="U308" s="195">
        <v>0</v>
      </c>
      <c r="V308" s="195">
        <f>U308*H308</f>
        <v>0</v>
      </c>
      <c r="W308" s="195">
        <v>0</v>
      </c>
      <c r="X308" s="196">
        <f>W308*H308</f>
        <v>0</v>
      </c>
      <c r="Y308" s="35"/>
      <c r="Z308" s="35"/>
      <c r="AA308" s="35"/>
      <c r="AB308" s="35"/>
      <c r="AC308" s="35"/>
      <c r="AD308" s="35"/>
      <c r="AE308" s="35"/>
      <c r="AR308" s="197" t="s">
        <v>154</v>
      </c>
      <c r="AT308" s="197" t="s">
        <v>149</v>
      </c>
      <c r="AU308" s="197" t="s">
        <v>75</v>
      </c>
      <c r="AY308" s="14" t="s">
        <v>155</v>
      </c>
      <c r="BE308" s="198">
        <f>IF(O308="základní",K308,0)</f>
        <v>0</v>
      </c>
      <c r="BF308" s="198">
        <f>IF(O308="snížená",K308,0)</f>
        <v>0</v>
      </c>
      <c r="BG308" s="198">
        <f>IF(O308="zákl. přenesená",K308,0)</f>
        <v>0</v>
      </c>
      <c r="BH308" s="198">
        <f>IF(O308="sníž. přenesená",K308,0)</f>
        <v>0</v>
      </c>
      <c r="BI308" s="198">
        <f>IF(O308="nulová",K308,0)</f>
        <v>0</v>
      </c>
      <c r="BJ308" s="14" t="s">
        <v>82</v>
      </c>
      <c r="BK308" s="198">
        <f>ROUND(P308*H308,2)</f>
        <v>0</v>
      </c>
      <c r="BL308" s="14" t="s">
        <v>154</v>
      </c>
      <c r="BM308" s="197" t="s">
        <v>766</v>
      </c>
    </row>
    <row r="309" s="2" customFormat="1">
      <c r="A309" s="35"/>
      <c r="B309" s="36"/>
      <c r="C309" s="37"/>
      <c r="D309" s="199" t="s">
        <v>157</v>
      </c>
      <c r="E309" s="37"/>
      <c r="F309" s="200" t="s">
        <v>333</v>
      </c>
      <c r="G309" s="37"/>
      <c r="H309" s="37"/>
      <c r="I309" s="201"/>
      <c r="J309" s="201"/>
      <c r="K309" s="37"/>
      <c r="L309" s="37"/>
      <c r="M309" s="41"/>
      <c r="N309" s="202"/>
      <c r="O309" s="203"/>
      <c r="P309" s="81"/>
      <c r="Q309" s="81"/>
      <c r="R309" s="81"/>
      <c r="S309" s="81"/>
      <c r="T309" s="81"/>
      <c r="U309" s="81"/>
      <c r="V309" s="81"/>
      <c r="W309" s="81"/>
      <c r="X309" s="82"/>
      <c r="Y309" s="35"/>
      <c r="Z309" s="35"/>
      <c r="AA309" s="35"/>
      <c r="AB309" s="35"/>
      <c r="AC309" s="35"/>
      <c r="AD309" s="35"/>
      <c r="AE309" s="35"/>
      <c r="AT309" s="14" t="s">
        <v>157</v>
      </c>
      <c r="AU309" s="14" t="s">
        <v>75</v>
      </c>
    </row>
    <row r="310" s="10" customFormat="1">
      <c r="A310" s="10"/>
      <c r="B310" s="214"/>
      <c r="C310" s="215"/>
      <c r="D310" s="216" t="s">
        <v>185</v>
      </c>
      <c r="E310" s="217" t="s">
        <v>20</v>
      </c>
      <c r="F310" s="218" t="s">
        <v>767</v>
      </c>
      <c r="G310" s="215"/>
      <c r="H310" s="219">
        <v>437.19999999999999</v>
      </c>
      <c r="I310" s="220"/>
      <c r="J310" s="220"/>
      <c r="K310" s="215"/>
      <c r="L310" s="215"/>
      <c r="M310" s="221"/>
      <c r="N310" s="222"/>
      <c r="O310" s="223"/>
      <c r="P310" s="223"/>
      <c r="Q310" s="223"/>
      <c r="R310" s="223"/>
      <c r="S310" s="223"/>
      <c r="T310" s="223"/>
      <c r="U310" s="223"/>
      <c r="V310" s="223"/>
      <c r="W310" s="223"/>
      <c r="X310" s="224"/>
      <c r="Y310" s="10"/>
      <c r="Z310" s="10"/>
      <c r="AA310" s="10"/>
      <c r="AB310" s="10"/>
      <c r="AC310" s="10"/>
      <c r="AD310" s="10"/>
      <c r="AE310" s="10"/>
      <c r="AT310" s="225" t="s">
        <v>185</v>
      </c>
      <c r="AU310" s="225" t="s">
        <v>75</v>
      </c>
      <c r="AV310" s="10" t="s">
        <v>84</v>
      </c>
      <c r="AW310" s="10" t="s">
        <v>5</v>
      </c>
      <c r="AX310" s="10" t="s">
        <v>82</v>
      </c>
      <c r="AY310" s="225" t="s">
        <v>155</v>
      </c>
    </row>
    <row r="311" s="2" customFormat="1" ht="49.05" customHeight="1">
      <c r="A311" s="35"/>
      <c r="B311" s="36"/>
      <c r="C311" s="185" t="s">
        <v>768</v>
      </c>
      <c r="D311" s="185" t="s">
        <v>149</v>
      </c>
      <c r="E311" s="186" t="s">
        <v>336</v>
      </c>
      <c r="F311" s="187" t="s">
        <v>337</v>
      </c>
      <c r="G311" s="188" t="s">
        <v>338</v>
      </c>
      <c r="H311" s="189">
        <v>2704</v>
      </c>
      <c r="I311" s="190"/>
      <c r="J311" s="190"/>
      <c r="K311" s="191">
        <f>ROUND(P311*H311,2)</f>
        <v>0</v>
      </c>
      <c r="L311" s="187" t="s">
        <v>20</v>
      </c>
      <c r="M311" s="41"/>
      <c r="N311" s="192" t="s">
        <v>20</v>
      </c>
      <c r="O311" s="193" t="s">
        <v>44</v>
      </c>
      <c r="P311" s="194">
        <f>I311+J311</f>
        <v>0</v>
      </c>
      <c r="Q311" s="194">
        <f>ROUND(I311*H311,2)</f>
        <v>0</v>
      </c>
      <c r="R311" s="194">
        <f>ROUND(J311*H311,2)</f>
        <v>0</v>
      </c>
      <c r="S311" s="81"/>
      <c r="T311" s="195">
        <f>S311*H311</f>
        <v>0</v>
      </c>
      <c r="U311" s="195">
        <v>0.0068199999999999997</v>
      </c>
      <c r="V311" s="195">
        <f>U311*H311</f>
        <v>18.441279999999999</v>
      </c>
      <c r="W311" s="195">
        <v>0</v>
      </c>
      <c r="X311" s="196">
        <f>W311*H311</f>
        <v>0</v>
      </c>
      <c r="Y311" s="35"/>
      <c r="Z311" s="35"/>
      <c r="AA311" s="35"/>
      <c r="AB311" s="35"/>
      <c r="AC311" s="35"/>
      <c r="AD311" s="35"/>
      <c r="AE311" s="35"/>
      <c r="AR311" s="197" t="s">
        <v>154</v>
      </c>
      <c r="AT311" s="197" t="s">
        <v>149</v>
      </c>
      <c r="AU311" s="197" t="s">
        <v>75</v>
      </c>
      <c r="AY311" s="14" t="s">
        <v>155</v>
      </c>
      <c r="BE311" s="198">
        <f>IF(O311="základní",K311,0)</f>
        <v>0</v>
      </c>
      <c r="BF311" s="198">
        <f>IF(O311="snížená",K311,0)</f>
        <v>0</v>
      </c>
      <c r="BG311" s="198">
        <f>IF(O311="zákl. přenesená",K311,0)</f>
        <v>0</v>
      </c>
      <c r="BH311" s="198">
        <f>IF(O311="sníž. přenesená",K311,0)</f>
        <v>0</v>
      </c>
      <c r="BI311" s="198">
        <f>IF(O311="nulová",K311,0)</f>
        <v>0</v>
      </c>
      <c r="BJ311" s="14" t="s">
        <v>82</v>
      </c>
      <c r="BK311" s="198">
        <f>ROUND(P311*H311,2)</f>
        <v>0</v>
      </c>
      <c r="BL311" s="14" t="s">
        <v>154</v>
      </c>
      <c r="BM311" s="197" t="s">
        <v>769</v>
      </c>
    </row>
    <row r="312" s="2" customFormat="1" ht="24.15" customHeight="1">
      <c r="A312" s="35"/>
      <c r="B312" s="36"/>
      <c r="C312" s="185" t="s">
        <v>770</v>
      </c>
      <c r="D312" s="185" t="s">
        <v>149</v>
      </c>
      <c r="E312" s="186" t="s">
        <v>341</v>
      </c>
      <c r="F312" s="187" t="s">
        <v>342</v>
      </c>
      <c r="G312" s="188" t="s">
        <v>338</v>
      </c>
      <c r="H312" s="189">
        <v>72</v>
      </c>
      <c r="I312" s="190"/>
      <c r="J312" s="190"/>
      <c r="K312" s="191">
        <f>ROUND(P312*H312,2)</f>
        <v>0</v>
      </c>
      <c r="L312" s="187" t="s">
        <v>161</v>
      </c>
      <c r="M312" s="41"/>
      <c r="N312" s="192" t="s">
        <v>20</v>
      </c>
      <c r="O312" s="193" t="s">
        <v>44</v>
      </c>
      <c r="P312" s="194">
        <f>I312+J312</f>
        <v>0</v>
      </c>
      <c r="Q312" s="194">
        <f>ROUND(I312*H312,2)</f>
        <v>0</v>
      </c>
      <c r="R312" s="194">
        <f>ROUND(J312*H312,2)</f>
        <v>0</v>
      </c>
      <c r="S312" s="81"/>
      <c r="T312" s="195">
        <f>S312*H312</f>
        <v>0</v>
      </c>
      <c r="U312" s="195">
        <v>0.0038800000000000002</v>
      </c>
      <c r="V312" s="195">
        <f>U312*H312</f>
        <v>0.27936</v>
      </c>
      <c r="W312" s="195">
        <v>0</v>
      </c>
      <c r="X312" s="196">
        <f>W312*H312</f>
        <v>0</v>
      </c>
      <c r="Y312" s="35"/>
      <c r="Z312" s="35"/>
      <c r="AA312" s="35"/>
      <c r="AB312" s="35"/>
      <c r="AC312" s="35"/>
      <c r="AD312" s="35"/>
      <c r="AE312" s="35"/>
      <c r="AR312" s="197" t="s">
        <v>154</v>
      </c>
      <c r="AT312" s="197" t="s">
        <v>149</v>
      </c>
      <c r="AU312" s="197" t="s">
        <v>75</v>
      </c>
      <c r="AY312" s="14" t="s">
        <v>155</v>
      </c>
      <c r="BE312" s="198">
        <f>IF(O312="základní",K312,0)</f>
        <v>0</v>
      </c>
      <c r="BF312" s="198">
        <f>IF(O312="snížená",K312,0)</f>
        <v>0</v>
      </c>
      <c r="BG312" s="198">
        <f>IF(O312="zákl. přenesená",K312,0)</f>
        <v>0</v>
      </c>
      <c r="BH312" s="198">
        <f>IF(O312="sníž. přenesená",K312,0)</f>
        <v>0</v>
      </c>
      <c r="BI312" s="198">
        <f>IF(O312="nulová",K312,0)</f>
        <v>0</v>
      </c>
      <c r="BJ312" s="14" t="s">
        <v>82</v>
      </c>
      <c r="BK312" s="198">
        <f>ROUND(P312*H312,2)</f>
        <v>0</v>
      </c>
      <c r="BL312" s="14" t="s">
        <v>154</v>
      </c>
      <c r="BM312" s="197" t="s">
        <v>771</v>
      </c>
    </row>
    <row r="313" s="2" customFormat="1">
      <c r="A313" s="35"/>
      <c r="B313" s="36"/>
      <c r="C313" s="37"/>
      <c r="D313" s="199" t="s">
        <v>157</v>
      </c>
      <c r="E313" s="37"/>
      <c r="F313" s="200" t="s">
        <v>344</v>
      </c>
      <c r="G313" s="37"/>
      <c r="H313" s="37"/>
      <c r="I313" s="201"/>
      <c r="J313" s="201"/>
      <c r="K313" s="37"/>
      <c r="L313" s="37"/>
      <c r="M313" s="41"/>
      <c r="N313" s="202"/>
      <c r="O313" s="203"/>
      <c r="P313" s="81"/>
      <c r="Q313" s="81"/>
      <c r="R313" s="81"/>
      <c r="S313" s="81"/>
      <c r="T313" s="81"/>
      <c r="U313" s="81"/>
      <c r="V313" s="81"/>
      <c r="W313" s="81"/>
      <c r="X313" s="82"/>
      <c r="Y313" s="35"/>
      <c r="Z313" s="35"/>
      <c r="AA313" s="35"/>
      <c r="AB313" s="35"/>
      <c r="AC313" s="35"/>
      <c r="AD313" s="35"/>
      <c r="AE313" s="35"/>
      <c r="AT313" s="14" t="s">
        <v>157</v>
      </c>
      <c r="AU313" s="14" t="s">
        <v>75</v>
      </c>
    </row>
    <row r="314" s="10" customFormat="1">
      <c r="A314" s="10"/>
      <c r="B314" s="214"/>
      <c r="C314" s="215"/>
      <c r="D314" s="216" t="s">
        <v>185</v>
      </c>
      <c r="E314" s="217" t="s">
        <v>20</v>
      </c>
      <c r="F314" s="218" t="s">
        <v>772</v>
      </c>
      <c r="G314" s="215"/>
      <c r="H314" s="219">
        <v>72</v>
      </c>
      <c r="I314" s="220"/>
      <c r="J314" s="220"/>
      <c r="K314" s="215"/>
      <c r="L314" s="215"/>
      <c r="M314" s="221"/>
      <c r="N314" s="222"/>
      <c r="O314" s="223"/>
      <c r="P314" s="223"/>
      <c r="Q314" s="223"/>
      <c r="R314" s="223"/>
      <c r="S314" s="223"/>
      <c r="T314" s="223"/>
      <c r="U314" s="223"/>
      <c r="V314" s="223"/>
      <c r="W314" s="223"/>
      <c r="X314" s="224"/>
      <c r="Y314" s="10"/>
      <c r="Z314" s="10"/>
      <c r="AA314" s="10"/>
      <c r="AB314" s="10"/>
      <c r="AC314" s="10"/>
      <c r="AD314" s="10"/>
      <c r="AE314" s="10"/>
      <c r="AT314" s="225" t="s">
        <v>185</v>
      </c>
      <c r="AU314" s="225" t="s">
        <v>75</v>
      </c>
      <c r="AV314" s="10" t="s">
        <v>84</v>
      </c>
      <c r="AW314" s="10" t="s">
        <v>5</v>
      </c>
      <c r="AX314" s="10" t="s">
        <v>82</v>
      </c>
      <c r="AY314" s="225" t="s">
        <v>155</v>
      </c>
    </row>
    <row r="315" s="2" customFormat="1" ht="33" customHeight="1">
      <c r="A315" s="35"/>
      <c r="B315" s="36"/>
      <c r="C315" s="185" t="s">
        <v>773</v>
      </c>
      <c r="D315" s="185" t="s">
        <v>149</v>
      </c>
      <c r="E315" s="186" t="s">
        <v>347</v>
      </c>
      <c r="F315" s="187" t="s">
        <v>348</v>
      </c>
      <c r="G315" s="188" t="s">
        <v>349</v>
      </c>
      <c r="H315" s="189">
        <v>18</v>
      </c>
      <c r="I315" s="190"/>
      <c r="J315" s="190"/>
      <c r="K315" s="191">
        <f>ROUND(P315*H315,2)</f>
        <v>0</v>
      </c>
      <c r="L315" s="187" t="s">
        <v>20</v>
      </c>
      <c r="M315" s="41"/>
      <c r="N315" s="192" t="s">
        <v>20</v>
      </c>
      <c r="O315" s="193" t="s">
        <v>44</v>
      </c>
      <c r="P315" s="194">
        <f>I315+J315</f>
        <v>0</v>
      </c>
      <c r="Q315" s="194">
        <f>ROUND(I315*H315,2)</f>
        <v>0</v>
      </c>
      <c r="R315" s="194">
        <f>ROUND(J315*H315,2)</f>
        <v>0</v>
      </c>
      <c r="S315" s="81"/>
      <c r="T315" s="195">
        <f>S315*H315</f>
        <v>0</v>
      </c>
      <c r="U315" s="195">
        <v>0.07417</v>
      </c>
      <c r="V315" s="195">
        <f>U315*H315</f>
        <v>1.3350599999999999</v>
      </c>
      <c r="W315" s="195">
        <v>0</v>
      </c>
      <c r="X315" s="196">
        <f>W315*H315</f>
        <v>0</v>
      </c>
      <c r="Y315" s="35"/>
      <c r="Z315" s="35"/>
      <c r="AA315" s="35"/>
      <c r="AB315" s="35"/>
      <c r="AC315" s="35"/>
      <c r="AD315" s="35"/>
      <c r="AE315" s="35"/>
      <c r="AR315" s="197" t="s">
        <v>154</v>
      </c>
      <c r="AT315" s="197" t="s">
        <v>149</v>
      </c>
      <c r="AU315" s="197" t="s">
        <v>75</v>
      </c>
      <c r="AY315" s="14" t="s">
        <v>155</v>
      </c>
      <c r="BE315" s="198">
        <f>IF(O315="základní",K315,0)</f>
        <v>0</v>
      </c>
      <c r="BF315" s="198">
        <f>IF(O315="snížená",K315,0)</f>
        <v>0</v>
      </c>
      <c r="BG315" s="198">
        <f>IF(O315="zákl. přenesená",K315,0)</f>
        <v>0</v>
      </c>
      <c r="BH315" s="198">
        <f>IF(O315="sníž. přenesená",K315,0)</f>
        <v>0</v>
      </c>
      <c r="BI315" s="198">
        <f>IF(O315="nulová",K315,0)</f>
        <v>0</v>
      </c>
      <c r="BJ315" s="14" t="s">
        <v>82</v>
      </c>
      <c r="BK315" s="198">
        <f>ROUND(P315*H315,2)</f>
        <v>0</v>
      </c>
      <c r="BL315" s="14" t="s">
        <v>154</v>
      </c>
      <c r="BM315" s="197" t="s">
        <v>774</v>
      </c>
    </row>
    <row r="316" s="2" customFormat="1" ht="24.15" customHeight="1">
      <c r="A316" s="35"/>
      <c r="B316" s="36"/>
      <c r="C316" s="185" t="s">
        <v>775</v>
      </c>
      <c r="D316" s="185" t="s">
        <v>149</v>
      </c>
      <c r="E316" s="186" t="s">
        <v>352</v>
      </c>
      <c r="F316" s="187" t="s">
        <v>353</v>
      </c>
      <c r="G316" s="188" t="s">
        <v>196</v>
      </c>
      <c r="H316" s="189">
        <v>144.53</v>
      </c>
      <c r="I316" s="190"/>
      <c r="J316" s="190"/>
      <c r="K316" s="191">
        <f>ROUND(P316*H316,2)</f>
        <v>0</v>
      </c>
      <c r="L316" s="187" t="s">
        <v>161</v>
      </c>
      <c r="M316" s="41"/>
      <c r="N316" s="192" t="s">
        <v>20</v>
      </c>
      <c r="O316" s="193" t="s">
        <v>44</v>
      </c>
      <c r="P316" s="194">
        <f>I316+J316</f>
        <v>0</v>
      </c>
      <c r="Q316" s="194">
        <f>ROUND(I316*H316,2)</f>
        <v>0</v>
      </c>
      <c r="R316" s="194">
        <f>ROUND(J316*H316,2)</f>
        <v>0</v>
      </c>
      <c r="S316" s="81"/>
      <c r="T316" s="195">
        <f>S316*H316</f>
        <v>0</v>
      </c>
      <c r="U316" s="195">
        <v>0</v>
      </c>
      <c r="V316" s="195">
        <f>U316*H316</f>
        <v>0</v>
      </c>
      <c r="W316" s="195">
        <v>0</v>
      </c>
      <c r="X316" s="196">
        <f>W316*H316</f>
        <v>0</v>
      </c>
      <c r="Y316" s="35"/>
      <c r="Z316" s="35"/>
      <c r="AA316" s="35"/>
      <c r="AB316" s="35"/>
      <c r="AC316" s="35"/>
      <c r="AD316" s="35"/>
      <c r="AE316" s="35"/>
      <c r="AR316" s="197" t="s">
        <v>154</v>
      </c>
      <c r="AT316" s="197" t="s">
        <v>149</v>
      </c>
      <c r="AU316" s="197" t="s">
        <v>75</v>
      </c>
      <c r="AY316" s="14" t="s">
        <v>155</v>
      </c>
      <c r="BE316" s="198">
        <f>IF(O316="základní",K316,0)</f>
        <v>0</v>
      </c>
      <c r="BF316" s="198">
        <f>IF(O316="snížená",K316,0)</f>
        <v>0</v>
      </c>
      <c r="BG316" s="198">
        <f>IF(O316="zákl. přenesená",K316,0)</f>
        <v>0</v>
      </c>
      <c r="BH316" s="198">
        <f>IF(O316="sníž. přenesená",K316,0)</f>
        <v>0</v>
      </c>
      <c r="BI316" s="198">
        <f>IF(O316="nulová",K316,0)</f>
        <v>0</v>
      </c>
      <c r="BJ316" s="14" t="s">
        <v>82</v>
      </c>
      <c r="BK316" s="198">
        <f>ROUND(P316*H316,2)</f>
        <v>0</v>
      </c>
      <c r="BL316" s="14" t="s">
        <v>154</v>
      </c>
      <c r="BM316" s="197" t="s">
        <v>776</v>
      </c>
    </row>
    <row r="317" s="2" customFormat="1">
      <c r="A317" s="35"/>
      <c r="B317" s="36"/>
      <c r="C317" s="37"/>
      <c r="D317" s="199" t="s">
        <v>157</v>
      </c>
      <c r="E317" s="37"/>
      <c r="F317" s="200" t="s">
        <v>355</v>
      </c>
      <c r="G317" s="37"/>
      <c r="H317" s="37"/>
      <c r="I317" s="201"/>
      <c r="J317" s="201"/>
      <c r="K317" s="37"/>
      <c r="L317" s="37"/>
      <c r="M317" s="41"/>
      <c r="N317" s="237"/>
      <c r="O317" s="238"/>
      <c r="P317" s="239"/>
      <c r="Q317" s="239"/>
      <c r="R317" s="239"/>
      <c r="S317" s="239"/>
      <c r="T317" s="239"/>
      <c r="U317" s="239"/>
      <c r="V317" s="239"/>
      <c r="W317" s="239"/>
      <c r="X317" s="240"/>
      <c r="Y317" s="35"/>
      <c r="Z317" s="35"/>
      <c r="AA317" s="35"/>
      <c r="AB317" s="35"/>
      <c r="AC317" s="35"/>
      <c r="AD317" s="35"/>
      <c r="AE317" s="35"/>
      <c r="AT317" s="14" t="s">
        <v>157</v>
      </c>
      <c r="AU317" s="14" t="s">
        <v>75</v>
      </c>
    </row>
    <row r="318" s="2" customFormat="1" ht="6.96" customHeight="1">
      <c r="A318" s="35"/>
      <c r="B318" s="56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41"/>
      <c r="N318" s="35"/>
      <c r="P318" s="35"/>
      <c r="Q318" s="35"/>
      <c r="R318" s="35"/>
      <c r="S318" s="35"/>
      <c r="T318" s="35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</row>
  </sheetData>
  <sheetProtection sheet="1" autoFilter="0" formatColumns="0" formatRows="0" objects="1" scenarios="1" spinCount="100000" saltValue="1HYCEkOzGwOgPopUXPGAbPP3McqsbspIHxTaRL1oRtrkzBpYUldEtAMegSlIMELUUA+I/LN2NRmeQpwWPq6fmw==" hashValue="XksjusOGxfR6hjNlklHb2FA2E085BDdBppo1fNjRQCPNncMbjaw3mcmy2wVE2GmFvnb+wA8SGOuxHv/nNahZ4g==" algorithmName="SHA-512" password="CC35"/>
  <autoFilter ref="C80:L317"/>
  <mergeCells count="9">
    <mergeCell ref="E7:H7"/>
    <mergeCell ref="E9:H9"/>
    <mergeCell ref="E18:H18"/>
    <mergeCell ref="E27:H27"/>
    <mergeCell ref="E50:H50"/>
    <mergeCell ref="E52:H52"/>
    <mergeCell ref="E71:H71"/>
    <mergeCell ref="E73:H73"/>
    <mergeCell ref="M2:Z2"/>
  </mergeCells>
  <hyperlinks>
    <hyperlink ref="F83" r:id="rId1" display="https://podminky.urs.cz/item/CS_URS_2025_01/183911133"/>
    <hyperlink ref="F86" r:id="rId2" display="https://podminky.urs.cz/item/CS_URS_2025_01/112151115"/>
    <hyperlink ref="F89" r:id="rId3" display="https://podminky.urs.cz/item/CS_URS_2025_01/112151116"/>
    <hyperlink ref="F92" r:id="rId4" display="https://podminky.urs.cz/item/CS_URS_2025_01/112151117"/>
    <hyperlink ref="F95" r:id="rId5" display="https://podminky.urs.cz/item/CS_URS_2025_01/112151118"/>
    <hyperlink ref="F98" r:id="rId6" display="https://podminky.urs.cz/item/CS_URS_2025_01/112151119"/>
    <hyperlink ref="F101" r:id="rId7" display="https://podminky.urs.cz/item/CS_URS_2025_01/112151120"/>
    <hyperlink ref="F104" r:id="rId8" display="https://podminky.urs.cz/item/CS_URS_2025_01/112151121"/>
    <hyperlink ref="F107" r:id="rId9" display="https://podminky.urs.cz/item/CS_URS_2025_01/112151122"/>
    <hyperlink ref="F110" r:id="rId10" display="https://podminky.urs.cz/item/CS_URS_2025_01/112151123"/>
    <hyperlink ref="F116" r:id="rId11" display="https://podminky.urs.cz/item/CS_URS_2025_01/112251212"/>
    <hyperlink ref="F119" r:id="rId12" display="https://podminky.urs.cz/item/CS_URS_2025_01/122911111"/>
    <hyperlink ref="F121" r:id="rId13" display="https://podminky.urs.cz/item/CS_URS_2025_01/174111111"/>
    <hyperlink ref="F123" r:id="rId14" display="https://podminky.urs.cz/item/CS_URS_2025_01/184852237"/>
    <hyperlink ref="F126" r:id="rId15" display="https://podminky.urs.cz/item/CS_URS_2025_01/184852241"/>
    <hyperlink ref="F129" r:id="rId16" display="https://podminky.urs.cz/item/CS_URS_2025_01/184852246"/>
    <hyperlink ref="F132" r:id="rId17" display="https://podminky.urs.cz/item/CS_URS_2025_01/184852254"/>
    <hyperlink ref="F135" r:id="rId18" display="https://podminky.urs.cz/item/CS_URS_2025_01/111111312"/>
    <hyperlink ref="F142" r:id="rId19" display="https://podminky.urs.cz/item/CS_URS_2025_01/111111311"/>
    <hyperlink ref="F149" r:id="rId20" display="https://podminky.urs.cz/item/CS_URS_2025_01/111211201"/>
    <hyperlink ref="F158" r:id="rId21" display="https://podminky.urs.cz/item/CS_URS_2025_01/112151111"/>
    <hyperlink ref="F161" r:id="rId22" display="https://podminky.urs.cz/item/CS_URS_2025_01/112155115"/>
    <hyperlink ref="F163" r:id="rId23" display="https://podminky.urs.cz/item/CS_URS_2025_01/111209111"/>
    <hyperlink ref="F166" r:id="rId24" display="https://podminky.urs.cz/item/CS_URS_2025_01/184806113"/>
    <hyperlink ref="F169" r:id="rId25" display="https://podminky.urs.cz/item/CS_URS_2025_01/111251232"/>
    <hyperlink ref="F173" r:id="rId26" display="https://podminky.urs.cz/item/CS_URS_2025_01/185811161"/>
    <hyperlink ref="F183" r:id="rId27" display="https://podminky.urs.cz/item/CS_URS_2025_01/997013501"/>
    <hyperlink ref="F186" r:id="rId28" display="https://podminky.urs.cz/item/CS_URS_2025_01/997013509"/>
    <hyperlink ref="F189" r:id="rId29" display="https://podminky.urs.cz/item/CS_URS_2025_01/997221615"/>
    <hyperlink ref="F192" r:id="rId30" display="https://podminky.urs.cz/item/CS_URS_2025_01/111103212"/>
    <hyperlink ref="F195" r:id="rId31" display="https://podminky.urs.cz/item/CS_URS_2025_01/183403112"/>
    <hyperlink ref="F198" r:id="rId32" display="https://podminky.urs.cz/item/CS_URS_2025_01/183403151"/>
    <hyperlink ref="F200" r:id="rId33" display="https://podminky.urs.cz/item/CS_URS_2025_01/183403152"/>
    <hyperlink ref="F202" r:id="rId34" display="https://podminky.urs.cz/item/CS_URS_2025_01/183403213"/>
    <hyperlink ref="F210" r:id="rId35" display="https://podminky.urs.cz/item/CS_URS_2025_01/181451121"/>
    <hyperlink ref="F221" r:id="rId36" display="https://podminky.urs.cz/item/CS_URS_2025_01/111151231"/>
    <hyperlink ref="F228" r:id="rId37" display="https://podminky.urs.cz/item/CS_URS_2025_01/185802113"/>
    <hyperlink ref="F233" r:id="rId38" display="https://podminky.urs.cz/item/CS_URS_2025_01/185802114"/>
    <hyperlink ref="F238" r:id="rId39" display="https://podminky.urs.cz/item/CS_URS_2025_01/183101114"/>
    <hyperlink ref="F241" r:id="rId40" display="https://podminky.urs.cz/item/CS_URS_2025_01/184102113"/>
    <hyperlink ref="F251" r:id="rId41" display="https://podminky.urs.cz/item/CS_URS_2025_01/184215133"/>
    <hyperlink ref="F256" r:id="rId42" display="https://podminky.urs.cz/item/CS_URS_2021_01/184813121_R"/>
    <hyperlink ref="F259" r:id="rId43" display="https://podminky.urs.cz/item/CS_URS_2025_01/183101113"/>
    <hyperlink ref="F262" r:id="rId44" display="https://podminky.urs.cz/item/CS_URS_2025_01/184102110"/>
    <hyperlink ref="F265" r:id="rId45" display="https://podminky.urs.cz/item/CS_URS_2025_01/184102111"/>
    <hyperlink ref="F285" r:id="rId46" display="https://podminky.urs.cz/item/CS_URS_2025_01/184215112"/>
    <hyperlink ref="F292" r:id="rId47" display="https://podminky.urs.cz/item/CS_URS_2025_01/184813121"/>
    <hyperlink ref="F294" r:id="rId48" display="https://podminky.urs.cz/item/CS_URS_2025_01/184813133"/>
    <hyperlink ref="F297" r:id="rId49" display="https://podminky.urs.cz/item/CS_URS_2025_01/184813134"/>
    <hyperlink ref="F300" r:id="rId50" display="https://podminky.urs.cz/item/CS_URS_2025_01/184911421"/>
    <hyperlink ref="F304" r:id="rId51" display="https://podminky.urs.cz/item/CS_URS_2025_01/185804312"/>
    <hyperlink ref="F307" r:id="rId52" display="https://podminky.urs.cz/item/CS_URS_2025_01/185851121"/>
    <hyperlink ref="F309" r:id="rId53" display="https://podminky.urs.cz/item/CS_URS_2025_01/185851129"/>
    <hyperlink ref="F313" r:id="rId54" display="https://podminky.urs.cz/item/CS_URS_2025_01/348952262"/>
    <hyperlink ref="F317" r:id="rId55" display="https://podminky.urs.cz/item/CS_URS_2025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6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103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7"/>
      <c r="AT3" s="14" t="s">
        <v>84</v>
      </c>
    </row>
    <row r="4" s="1" customFormat="1" ht="24.96" customHeight="1">
      <c r="B4" s="17"/>
      <c r="D4" s="139" t="s">
        <v>121</v>
      </c>
      <c r="M4" s="17"/>
      <c r="N4" s="140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41" t="s">
        <v>17</v>
      </c>
      <c r="M6" s="17"/>
    </row>
    <row r="7" s="1" customFormat="1" ht="16.5" customHeight="1">
      <c r="B7" s="17"/>
      <c r="E7" s="142" t="str">
        <f>'Rekapitulace stavby'!K6</f>
        <v xml:space="preserve">Výsadba LBC Žerotín, LBK10 a IP24 v  k.ú. Měnín</v>
      </c>
      <c r="F7" s="141"/>
      <c r="G7" s="141"/>
      <c r="H7" s="141"/>
      <c r="M7" s="17"/>
    </row>
    <row r="8" s="1" customFormat="1" ht="12" customHeight="1">
      <c r="B8" s="17"/>
      <c r="D8" s="141" t="s">
        <v>122</v>
      </c>
      <c r="M8" s="17"/>
    </row>
    <row r="9" s="2" customFormat="1" ht="16.5" customHeight="1">
      <c r="A9" s="35"/>
      <c r="B9" s="41"/>
      <c r="C9" s="35"/>
      <c r="D9" s="35"/>
      <c r="E9" s="142" t="s">
        <v>419</v>
      </c>
      <c r="F9" s="35"/>
      <c r="G9" s="35"/>
      <c r="H9" s="35"/>
      <c r="I9" s="35"/>
      <c r="J9" s="35"/>
      <c r="K9" s="35"/>
      <c r="L9" s="35"/>
      <c r="M9" s="14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1" t="s">
        <v>356</v>
      </c>
      <c r="E10" s="35"/>
      <c r="F10" s="35"/>
      <c r="G10" s="35"/>
      <c r="H10" s="35"/>
      <c r="I10" s="35"/>
      <c r="J10" s="35"/>
      <c r="K10" s="35"/>
      <c r="L10" s="35"/>
      <c r="M10" s="14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4" t="s">
        <v>777</v>
      </c>
      <c r="F11" s="35"/>
      <c r="G11" s="35"/>
      <c r="H11" s="35"/>
      <c r="I11" s="35"/>
      <c r="J11" s="35"/>
      <c r="K11" s="35"/>
      <c r="L11" s="35"/>
      <c r="M11" s="14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14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1" t="s">
        <v>19</v>
      </c>
      <c r="E13" s="35"/>
      <c r="F13" s="132" t="s">
        <v>20</v>
      </c>
      <c r="G13" s="35"/>
      <c r="H13" s="35"/>
      <c r="I13" s="141" t="s">
        <v>21</v>
      </c>
      <c r="J13" s="132" t="s">
        <v>20</v>
      </c>
      <c r="K13" s="35"/>
      <c r="L13" s="35"/>
      <c r="M13" s="14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1" t="s">
        <v>22</v>
      </c>
      <c r="E14" s="35"/>
      <c r="F14" s="132" t="s">
        <v>23</v>
      </c>
      <c r="G14" s="35"/>
      <c r="H14" s="35"/>
      <c r="I14" s="141" t="s">
        <v>24</v>
      </c>
      <c r="J14" s="145" t="str">
        <f>'Rekapitulace stavby'!AN8</f>
        <v>8. 7. 2025</v>
      </c>
      <c r="K14" s="35"/>
      <c r="L14" s="35"/>
      <c r="M14" s="14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14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1" t="s">
        <v>26</v>
      </c>
      <c r="E16" s="35"/>
      <c r="F16" s="35"/>
      <c r="G16" s="35"/>
      <c r="H16" s="35"/>
      <c r="I16" s="141" t="s">
        <v>27</v>
      </c>
      <c r="J16" s="132" t="s">
        <v>28</v>
      </c>
      <c r="K16" s="35"/>
      <c r="L16" s="35"/>
      <c r="M16" s="14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2" t="s">
        <v>29</v>
      </c>
      <c r="F17" s="35"/>
      <c r="G17" s="35"/>
      <c r="H17" s="35"/>
      <c r="I17" s="141" t="s">
        <v>30</v>
      </c>
      <c r="J17" s="132" t="s">
        <v>20</v>
      </c>
      <c r="K17" s="35"/>
      <c r="L17" s="35"/>
      <c r="M17" s="14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14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1" t="s">
        <v>31</v>
      </c>
      <c r="E19" s="35"/>
      <c r="F19" s="35"/>
      <c r="G19" s="35"/>
      <c r="H19" s="35"/>
      <c r="I19" s="141" t="s">
        <v>27</v>
      </c>
      <c r="J19" s="30" t="str">
        <f>'Rekapitulace stavby'!AN13</f>
        <v>Vyplň údaj</v>
      </c>
      <c r="K19" s="35"/>
      <c r="L19" s="35"/>
      <c r="M19" s="14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2"/>
      <c r="G20" s="132"/>
      <c r="H20" s="132"/>
      <c r="I20" s="141" t="s">
        <v>30</v>
      </c>
      <c r="J20" s="30" t="str">
        <f>'Rekapitulace stavby'!AN14</f>
        <v>Vyplň údaj</v>
      </c>
      <c r="K20" s="35"/>
      <c r="L20" s="35"/>
      <c r="M20" s="14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14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1" t="s">
        <v>33</v>
      </c>
      <c r="E22" s="35"/>
      <c r="F22" s="35"/>
      <c r="G22" s="35"/>
      <c r="H22" s="35"/>
      <c r="I22" s="141" t="s">
        <v>27</v>
      </c>
      <c r="J22" s="132" t="s">
        <v>34</v>
      </c>
      <c r="K22" s="35"/>
      <c r="L22" s="35"/>
      <c r="M22" s="14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2" t="s">
        <v>35</v>
      </c>
      <c r="F23" s="35"/>
      <c r="G23" s="35"/>
      <c r="H23" s="35"/>
      <c r="I23" s="141" t="s">
        <v>30</v>
      </c>
      <c r="J23" s="132" t="s">
        <v>20</v>
      </c>
      <c r="K23" s="35"/>
      <c r="L23" s="35"/>
      <c r="M23" s="14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14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1" t="s">
        <v>36</v>
      </c>
      <c r="E25" s="35"/>
      <c r="F25" s="35"/>
      <c r="G25" s="35"/>
      <c r="H25" s="35"/>
      <c r="I25" s="141" t="s">
        <v>27</v>
      </c>
      <c r="J25" s="132" t="s">
        <v>34</v>
      </c>
      <c r="K25" s="35"/>
      <c r="L25" s="35"/>
      <c r="M25" s="14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2" t="s">
        <v>35</v>
      </c>
      <c r="F26" s="35"/>
      <c r="G26" s="35"/>
      <c r="H26" s="35"/>
      <c r="I26" s="141" t="s">
        <v>30</v>
      </c>
      <c r="J26" s="132" t="s">
        <v>20</v>
      </c>
      <c r="K26" s="35"/>
      <c r="L26" s="35"/>
      <c r="M26" s="14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14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1" t="s">
        <v>37</v>
      </c>
      <c r="E28" s="35"/>
      <c r="F28" s="35"/>
      <c r="G28" s="35"/>
      <c r="H28" s="35"/>
      <c r="I28" s="35"/>
      <c r="J28" s="35"/>
      <c r="K28" s="35"/>
      <c r="L28" s="35"/>
      <c r="M28" s="14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6"/>
      <c r="B29" s="147"/>
      <c r="C29" s="146"/>
      <c r="D29" s="146"/>
      <c r="E29" s="148" t="s">
        <v>20</v>
      </c>
      <c r="F29" s="148"/>
      <c r="G29" s="148"/>
      <c r="H29" s="148"/>
      <c r="I29" s="146"/>
      <c r="J29" s="146"/>
      <c r="K29" s="146"/>
      <c r="L29" s="146"/>
      <c r="M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14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0"/>
      <c r="E31" s="150"/>
      <c r="F31" s="150"/>
      <c r="G31" s="150"/>
      <c r="H31" s="150"/>
      <c r="I31" s="150"/>
      <c r="J31" s="150"/>
      <c r="K31" s="150"/>
      <c r="L31" s="150"/>
      <c r="M31" s="14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>
      <c r="A32" s="35"/>
      <c r="B32" s="41"/>
      <c r="C32" s="35"/>
      <c r="D32" s="35"/>
      <c r="E32" s="141" t="s">
        <v>124</v>
      </c>
      <c r="F32" s="35"/>
      <c r="G32" s="35"/>
      <c r="H32" s="35"/>
      <c r="I32" s="35"/>
      <c r="J32" s="35"/>
      <c r="K32" s="151">
        <f>I65</f>
        <v>0</v>
      </c>
      <c r="L32" s="35"/>
      <c r="M32" s="14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>
      <c r="A33" s="35"/>
      <c r="B33" s="41"/>
      <c r="C33" s="35"/>
      <c r="D33" s="35"/>
      <c r="E33" s="141" t="s">
        <v>125</v>
      </c>
      <c r="F33" s="35"/>
      <c r="G33" s="35"/>
      <c r="H33" s="35"/>
      <c r="I33" s="35"/>
      <c r="J33" s="35"/>
      <c r="K33" s="151">
        <f>J65</f>
        <v>0</v>
      </c>
      <c r="L33" s="35"/>
      <c r="M33" s="14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2" t="s">
        <v>39</v>
      </c>
      <c r="E34" s="35"/>
      <c r="F34" s="35"/>
      <c r="G34" s="35"/>
      <c r="H34" s="35"/>
      <c r="I34" s="35"/>
      <c r="J34" s="35"/>
      <c r="K34" s="153">
        <f>ROUND(K87, 2)</f>
        <v>0</v>
      </c>
      <c r="L34" s="35"/>
      <c r="M34" s="14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0"/>
      <c r="E35" s="150"/>
      <c r="F35" s="150"/>
      <c r="G35" s="150"/>
      <c r="H35" s="150"/>
      <c r="I35" s="150"/>
      <c r="J35" s="150"/>
      <c r="K35" s="150"/>
      <c r="L35" s="150"/>
      <c r="M35" s="14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54" t="s">
        <v>41</v>
      </c>
      <c r="G36" s="35"/>
      <c r="H36" s="35"/>
      <c r="I36" s="154" t="s">
        <v>40</v>
      </c>
      <c r="J36" s="35"/>
      <c r="K36" s="154" t="s">
        <v>42</v>
      </c>
      <c r="L36" s="35"/>
      <c r="M36" s="14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5" t="s">
        <v>43</v>
      </c>
      <c r="E37" s="141" t="s">
        <v>44</v>
      </c>
      <c r="F37" s="151">
        <f>ROUND((SUM(BE87:BE107)),  2)</f>
        <v>0</v>
      </c>
      <c r="G37" s="35"/>
      <c r="H37" s="35"/>
      <c r="I37" s="156">
        <v>0.20999999999999999</v>
      </c>
      <c r="J37" s="35"/>
      <c r="K37" s="151">
        <f>ROUND(((SUM(BE87:BE107))*I37),  2)</f>
        <v>0</v>
      </c>
      <c r="L37" s="35"/>
      <c r="M37" s="14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1" t="s">
        <v>45</v>
      </c>
      <c r="F38" s="151">
        <f>ROUND((SUM(BF87:BF107)),  2)</f>
        <v>0</v>
      </c>
      <c r="G38" s="35"/>
      <c r="H38" s="35"/>
      <c r="I38" s="156">
        <v>0.14999999999999999</v>
      </c>
      <c r="J38" s="35"/>
      <c r="K38" s="151">
        <f>ROUND(((SUM(BF87:BF107))*I38),  2)</f>
        <v>0</v>
      </c>
      <c r="L38" s="35"/>
      <c r="M38" s="14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1" t="s">
        <v>46</v>
      </c>
      <c r="F39" s="151">
        <f>ROUND((SUM(BG87:BG107)),  2)</f>
        <v>0</v>
      </c>
      <c r="G39" s="35"/>
      <c r="H39" s="35"/>
      <c r="I39" s="156">
        <v>0.20999999999999999</v>
      </c>
      <c r="J39" s="35"/>
      <c r="K39" s="151">
        <f>0</f>
        <v>0</v>
      </c>
      <c r="L39" s="35"/>
      <c r="M39" s="14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1" t="s">
        <v>47</v>
      </c>
      <c r="F40" s="151">
        <f>ROUND((SUM(BH87:BH107)),  2)</f>
        <v>0</v>
      </c>
      <c r="G40" s="35"/>
      <c r="H40" s="35"/>
      <c r="I40" s="156">
        <v>0.14999999999999999</v>
      </c>
      <c r="J40" s="35"/>
      <c r="K40" s="151">
        <f>0</f>
        <v>0</v>
      </c>
      <c r="L40" s="35"/>
      <c r="M40" s="14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1" t="s">
        <v>48</v>
      </c>
      <c r="F41" s="151">
        <f>ROUND((SUM(BI87:BI107)),  2)</f>
        <v>0</v>
      </c>
      <c r="G41" s="35"/>
      <c r="H41" s="35"/>
      <c r="I41" s="156">
        <v>0</v>
      </c>
      <c r="J41" s="35"/>
      <c r="K41" s="151">
        <f>0</f>
        <v>0</v>
      </c>
      <c r="L41" s="35"/>
      <c r="M41" s="14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14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59"/>
      <c r="J43" s="159"/>
      <c r="K43" s="162">
        <f>SUM(K34:K41)</f>
        <v>0</v>
      </c>
      <c r="L43" s="163"/>
      <c r="M43" s="143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4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hidden="1" s="2" customFormat="1" ht="6.96" customHeight="1">
      <c r="A48" s="35"/>
      <c r="B48" s="166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4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24.96" customHeight="1">
      <c r="A49" s="35"/>
      <c r="B49" s="36"/>
      <c r="C49" s="20" t="s">
        <v>126</v>
      </c>
      <c r="D49" s="37"/>
      <c r="E49" s="37"/>
      <c r="F49" s="37"/>
      <c r="G49" s="37"/>
      <c r="H49" s="37"/>
      <c r="I49" s="37"/>
      <c r="J49" s="37"/>
      <c r="K49" s="37"/>
      <c r="L49" s="37"/>
      <c r="M49" s="14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6.96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14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12" customHeight="1">
      <c r="A51" s="35"/>
      <c r="B51" s="36"/>
      <c r="C51" s="29" t="s">
        <v>17</v>
      </c>
      <c r="D51" s="37"/>
      <c r="E51" s="37"/>
      <c r="F51" s="37"/>
      <c r="G51" s="37"/>
      <c r="H51" s="37"/>
      <c r="I51" s="37"/>
      <c r="J51" s="37"/>
      <c r="K51" s="37"/>
      <c r="L51" s="37"/>
      <c r="M51" s="14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6.5" customHeight="1">
      <c r="A52" s="35"/>
      <c r="B52" s="36"/>
      <c r="C52" s="37"/>
      <c r="D52" s="37"/>
      <c r="E52" s="168" t="str">
        <f>E7</f>
        <v xml:space="preserve">Výsadba LBC Žerotín, LBK10 a IP24 v  k.ú. Měnín</v>
      </c>
      <c r="F52" s="29"/>
      <c r="G52" s="29"/>
      <c r="H52" s="29"/>
      <c r="I52" s="37"/>
      <c r="J52" s="37"/>
      <c r="K52" s="37"/>
      <c r="L52" s="37"/>
      <c r="M52" s="14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1" customFormat="1" ht="12" customHeight="1">
      <c r="B53" s="18"/>
      <c r="C53" s="29" t="s">
        <v>122</v>
      </c>
      <c r="D53" s="19"/>
      <c r="E53" s="19"/>
      <c r="F53" s="19"/>
      <c r="G53" s="19"/>
      <c r="H53" s="19"/>
      <c r="I53" s="19"/>
      <c r="J53" s="19"/>
      <c r="K53" s="19"/>
      <c r="L53" s="19"/>
      <c r="M53" s="17"/>
    </row>
    <row r="54" hidden="1" s="2" customFormat="1" ht="16.5" customHeight="1">
      <c r="A54" s="35"/>
      <c r="B54" s="36"/>
      <c r="C54" s="37"/>
      <c r="D54" s="37"/>
      <c r="E54" s="168" t="s">
        <v>419</v>
      </c>
      <c r="F54" s="37"/>
      <c r="G54" s="37"/>
      <c r="H54" s="37"/>
      <c r="I54" s="37"/>
      <c r="J54" s="37"/>
      <c r="K54" s="37"/>
      <c r="L54" s="37"/>
      <c r="M54" s="14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2" customHeight="1">
      <c r="A55" s="35"/>
      <c r="B55" s="36"/>
      <c r="C55" s="29" t="s">
        <v>356</v>
      </c>
      <c r="D55" s="37"/>
      <c r="E55" s="37"/>
      <c r="F55" s="37"/>
      <c r="G55" s="37"/>
      <c r="H55" s="37"/>
      <c r="I55" s="37"/>
      <c r="J55" s="37"/>
      <c r="K55" s="37"/>
      <c r="L55" s="37"/>
      <c r="M55" s="14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6.5" customHeight="1">
      <c r="A56" s="35"/>
      <c r="B56" s="36"/>
      <c r="C56" s="37"/>
      <c r="D56" s="37"/>
      <c r="E56" s="66" t="str">
        <f>E11</f>
        <v>SO-021 - 1. rok pěstební péče</v>
      </c>
      <c r="F56" s="37"/>
      <c r="G56" s="37"/>
      <c r="H56" s="37"/>
      <c r="I56" s="37"/>
      <c r="J56" s="37"/>
      <c r="K56" s="37"/>
      <c r="L56" s="37"/>
      <c r="M56" s="14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14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2" customHeight="1">
      <c r="A58" s="35"/>
      <c r="B58" s="36"/>
      <c r="C58" s="29" t="s">
        <v>22</v>
      </c>
      <c r="D58" s="37"/>
      <c r="E58" s="37"/>
      <c r="F58" s="24" t="str">
        <f>F14</f>
        <v>k.ú. Měnín</v>
      </c>
      <c r="G58" s="37"/>
      <c r="H58" s="37"/>
      <c r="I58" s="29" t="s">
        <v>24</v>
      </c>
      <c r="J58" s="69" t="str">
        <f>IF(J14="","",J14)</f>
        <v>8. 7. 2025</v>
      </c>
      <c r="K58" s="37"/>
      <c r="L58" s="37"/>
      <c r="M58" s="14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6.96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14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25.65" customHeight="1">
      <c r="A60" s="35"/>
      <c r="B60" s="36"/>
      <c r="C60" s="29" t="s">
        <v>26</v>
      </c>
      <c r="D60" s="37"/>
      <c r="E60" s="37"/>
      <c r="F60" s="24" t="str">
        <f>E17</f>
        <v>ČR-Státní pozemkový úřad</v>
      </c>
      <c r="G60" s="37"/>
      <c r="H60" s="37"/>
      <c r="I60" s="29" t="s">
        <v>33</v>
      </c>
      <c r="J60" s="33" t="str">
        <f>E23</f>
        <v>Agroprojekt PSO s.r.o.</v>
      </c>
      <c r="K60" s="37"/>
      <c r="L60" s="37"/>
      <c r="M60" s="143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5.65" customHeight="1">
      <c r="A61" s="35"/>
      <c r="B61" s="36"/>
      <c r="C61" s="29" t="s">
        <v>31</v>
      </c>
      <c r="D61" s="37"/>
      <c r="E61" s="37"/>
      <c r="F61" s="24" t="str">
        <f>IF(E20="","",E20)</f>
        <v>Vyplň údaj</v>
      </c>
      <c r="G61" s="37"/>
      <c r="H61" s="37"/>
      <c r="I61" s="29" t="s">
        <v>36</v>
      </c>
      <c r="J61" s="33" t="str">
        <f>E26</f>
        <v>Agroprojekt PSO s.r.o.</v>
      </c>
      <c r="K61" s="37"/>
      <c r="L61" s="37"/>
      <c r="M61" s="14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14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9.28" customHeight="1">
      <c r="A63" s="35"/>
      <c r="B63" s="36"/>
      <c r="C63" s="169" t="s">
        <v>127</v>
      </c>
      <c r="D63" s="170"/>
      <c r="E63" s="170"/>
      <c r="F63" s="170"/>
      <c r="G63" s="170"/>
      <c r="H63" s="170"/>
      <c r="I63" s="171" t="s">
        <v>128</v>
      </c>
      <c r="J63" s="171" t="s">
        <v>129</v>
      </c>
      <c r="K63" s="171" t="s">
        <v>130</v>
      </c>
      <c r="L63" s="170"/>
      <c r="M63" s="143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 s="2" customFormat="1" ht="10.32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143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 s="2" customFormat="1" ht="22.8" customHeight="1">
      <c r="A65" s="35"/>
      <c r="B65" s="36"/>
      <c r="C65" s="172" t="s">
        <v>73</v>
      </c>
      <c r="D65" s="37"/>
      <c r="E65" s="37"/>
      <c r="F65" s="37"/>
      <c r="G65" s="37"/>
      <c r="H65" s="37"/>
      <c r="I65" s="99">
        <f>Q87</f>
        <v>0</v>
      </c>
      <c r="J65" s="99">
        <f>R87</f>
        <v>0</v>
      </c>
      <c r="K65" s="99">
        <f>K87</f>
        <v>0</v>
      </c>
      <c r="L65" s="37"/>
      <c r="M65" s="14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U65" s="14" t="s">
        <v>131</v>
      </c>
    </row>
    <row r="66" hidden="1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143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143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/>
    <row r="69" hidden="1"/>
    <row r="70" hidden="1"/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143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132</v>
      </c>
      <c r="D72" s="37"/>
      <c r="E72" s="37"/>
      <c r="F72" s="37"/>
      <c r="G72" s="37"/>
      <c r="H72" s="37"/>
      <c r="I72" s="37"/>
      <c r="J72" s="37"/>
      <c r="K72" s="37"/>
      <c r="L72" s="37"/>
      <c r="M72" s="143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14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17</v>
      </c>
      <c r="D74" s="37"/>
      <c r="E74" s="37"/>
      <c r="F74" s="37"/>
      <c r="G74" s="37"/>
      <c r="H74" s="37"/>
      <c r="I74" s="37"/>
      <c r="J74" s="37"/>
      <c r="K74" s="37"/>
      <c r="L74" s="37"/>
      <c r="M74" s="14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168" t="str">
        <f>E7</f>
        <v xml:space="preserve">Výsadba LBC Žerotín, LBK10 a IP24 v  k.ú. Měnín</v>
      </c>
      <c r="F75" s="29"/>
      <c r="G75" s="29"/>
      <c r="H75" s="29"/>
      <c r="I75" s="37"/>
      <c r="J75" s="37"/>
      <c r="K75" s="37"/>
      <c r="L75" s="37"/>
      <c r="M75" s="14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1" customFormat="1" ht="12" customHeight="1">
      <c r="B76" s="18"/>
      <c r="C76" s="29" t="s">
        <v>122</v>
      </c>
      <c r="D76" s="19"/>
      <c r="E76" s="19"/>
      <c r="F76" s="19"/>
      <c r="G76" s="19"/>
      <c r="H76" s="19"/>
      <c r="I76" s="19"/>
      <c r="J76" s="19"/>
      <c r="K76" s="19"/>
      <c r="L76" s="19"/>
      <c r="M76" s="17"/>
    </row>
    <row r="77" s="2" customFormat="1" ht="16.5" customHeight="1">
      <c r="A77" s="35"/>
      <c r="B77" s="36"/>
      <c r="C77" s="37"/>
      <c r="D77" s="37"/>
      <c r="E77" s="168" t="s">
        <v>419</v>
      </c>
      <c r="F77" s="37"/>
      <c r="G77" s="37"/>
      <c r="H77" s="37"/>
      <c r="I77" s="37"/>
      <c r="J77" s="37"/>
      <c r="K77" s="37"/>
      <c r="L77" s="37"/>
      <c r="M77" s="14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356</v>
      </c>
      <c r="D78" s="37"/>
      <c r="E78" s="37"/>
      <c r="F78" s="37"/>
      <c r="G78" s="37"/>
      <c r="H78" s="37"/>
      <c r="I78" s="37"/>
      <c r="J78" s="37"/>
      <c r="K78" s="37"/>
      <c r="L78" s="37"/>
      <c r="M78" s="14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6.5" customHeight="1">
      <c r="A79" s="35"/>
      <c r="B79" s="36"/>
      <c r="C79" s="37"/>
      <c r="D79" s="37"/>
      <c r="E79" s="66" t="str">
        <f>E11</f>
        <v>SO-021 - 1. rok pěstební péče</v>
      </c>
      <c r="F79" s="37"/>
      <c r="G79" s="37"/>
      <c r="H79" s="37"/>
      <c r="I79" s="37"/>
      <c r="J79" s="37"/>
      <c r="K79" s="37"/>
      <c r="L79" s="37"/>
      <c r="M79" s="14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143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2" customHeight="1">
      <c r="A81" s="35"/>
      <c r="B81" s="36"/>
      <c r="C81" s="29" t="s">
        <v>22</v>
      </c>
      <c r="D81" s="37"/>
      <c r="E81" s="37"/>
      <c r="F81" s="24" t="str">
        <f>F14</f>
        <v>k.ú. Měnín</v>
      </c>
      <c r="G81" s="37"/>
      <c r="H81" s="37"/>
      <c r="I81" s="29" t="s">
        <v>24</v>
      </c>
      <c r="J81" s="69" t="str">
        <f>IF(J14="","",J14)</f>
        <v>8. 7. 2025</v>
      </c>
      <c r="K81" s="37"/>
      <c r="L81" s="37"/>
      <c r="M81" s="14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6.96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14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25.65" customHeight="1">
      <c r="A83" s="35"/>
      <c r="B83" s="36"/>
      <c r="C83" s="29" t="s">
        <v>26</v>
      </c>
      <c r="D83" s="37"/>
      <c r="E83" s="37"/>
      <c r="F83" s="24" t="str">
        <f>E17</f>
        <v>ČR-Státní pozemkový úřad</v>
      </c>
      <c r="G83" s="37"/>
      <c r="H83" s="37"/>
      <c r="I83" s="29" t="s">
        <v>33</v>
      </c>
      <c r="J83" s="33" t="str">
        <f>E23</f>
        <v>Agroprojekt PSO s.r.o.</v>
      </c>
      <c r="K83" s="37"/>
      <c r="L83" s="37"/>
      <c r="M83" s="14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25.65" customHeight="1">
      <c r="A84" s="35"/>
      <c r="B84" s="36"/>
      <c r="C84" s="29" t="s">
        <v>31</v>
      </c>
      <c r="D84" s="37"/>
      <c r="E84" s="37"/>
      <c r="F84" s="24" t="str">
        <f>IF(E20="","",E20)</f>
        <v>Vyplň údaj</v>
      </c>
      <c r="G84" s="37"/>
      <c r="H84" s="37"/>
      <c r="I84" s="29" t="s">
        <v>36</v>
      </c>
      <c r="J84" s="33" t="str">
        <f>E26</f>
        <v>Agroprojekt PSO s.r.o.</v>
      </c>
      <c r="K84" s="37"/>
      <c r="L84" s="37"/>
      <c r="M84" s="14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0.32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14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9" customFormat="1" ht="29.28" customHeight="1">
      <c r="A86" s="173"/>
      <c r="B86" s="174"/>
      <c r="C86" s="175" t="s">
        <v>133</v>
      </c>
      <c r="D86" s="176" t="s">
        <v>58</v>
      </c>
      <c r="E86" s="176" t="s">
        <v>54</v>
      </c>
      <c r="F86" s="176" t="s">
        <v>55</v>
      </c>
      <c r="G86" s="176" t="s">
        <v>134</v>
      </c>
      <c r="H86" s="176" t="s">
        <v>135</v>
      </c>
      <c r="I86" s="176" t="s">
        <v>136</v>
      </c>
      <c r="J86" s="176" t="s">
        <v>137</v>
      </c>
      <c r="K86" s="176" t="s">
        <v>130</v>
      </c>
      <c r="L86" s="177" t="s">
        <v>138</v>
      </c>
      <c r="M86" s="178"/>
      <c r="N86" s="89" t="s">
        <v>20</v>
      </c>
      <c r="O86" s="90" t="s">
        <v>43</v>
      </c>
      <c r="P86" s="90" t="s">
        <v>139</v>
      </c>
      <c r="Q86" s="90" t="s">
        <v>140</v>
      </c>
      <c r="R86" s="90" t="s">
        <v>141</v>
      </c>
      <c r="S86" s="90" t="s">
        <v>142</v>
      </c>
      <c r="T86" s="90" t="s">
        <v>143</v>
      </c>
      <c r="U86" s="90" t="s">
        <v>144</v>
      </c>
      <c r="V86" s="90" t="s">
        <v>145</v>
      </c>
      <c r="W86" s="90" t="s">
        <v>146</v>
      </c>
      <c r="X86" s="91" t="s">
        <v>147</v>
      </c>
      <c r="Y86" s="173"/>
      <c r="Z86" s="173"/>
      <c r="AA86" s="173"/>
      <c r="AB86" s="173"/>
      <c r="AC86" s="173"/>
      <c r="AD86" s="173"/>
      <c r="AE86" s="173"/>
    </row>
    <row r="87" s="2" customFormat="1" ht="22.8" customHeight="1">
      <c r="A87" s="35"/>
      <c r="B87" s="36"/>
      <c r="C87" s="96" t="s">
        <v>148</v>
      </c>
      <c r="D87" s="37"/>
      <c r="E87" s="37"/>
      <c r="F87" s="37"/>
      <c r="G87" s="37"/>
      <c r="H87" s="37"/>
      <c r="I87" s="37"/>
      <c r="J87" s="37"/>
      <c r="K87" s="179">
        <f>BK87</f>
        <v>0</v>
      </c>
      <c r="L87" s="37"/>
      <c r="M87" s="41"/>
      <c r="N87" s="92"/>
      <c r="O87" s="180"/>
      <c r="P87" s="93"/>
      <c r="Q87" s="181">
        <f>SUM(Q88:Q107)</f>
        <v>0</v>
      </c>
      <c r="R87" s="181">
        <f>SUM(R88:R107)</f>
        <v>0</v>
      </c>
      <c r="S87" s="93"/>
      <c r="T87" s="182">
        <f>SUM(T88:T107)</f>
        <v>0</v>
      </c>
      <c r="U87" s="93"/>
      <c r="V87" s="182">
        <f>SUM(V88:V107)</f>
        <v>0.019400000000000001</v>
      </c>
      <c r="W87" s="93"/>
      <c r="X87" s="183">
        <f>SUM(X88:X107)</f>
        <v>0</v>
      </c>
      <c r="Y87" s="35"/>
      <c r="Z87" s="35"/>
      <c r="AA87" s="35"/>
      <c r="AB87" s="35"/>
      <c r="AC87" s="35"/>
      <c r="AD87" s="35"/>
      <c r="AE87" s="35"/>
      <c r="AT87" s="14" t="s">
        <v>74</v>
      </c>
      <c r="AU87" s="14" t="s">
        <v>131</v>
      </c>
      <c r="BK87" s="184">
        <f>SUM(BK88:BK107)</f>
        <v>0</v>
      </c>
    </row>
    <row r="88" s="2" customFormat="1" ht="24.15" customHeight="1">
      <c r="A88" s="35"/>
      <c r="B88" s="36"/>
      <c r="C88" s="185" t="s">
        <v>82</v>
      </c>
      <c r="D88" s="185" t="s">
        <v>149</v>
      </c>
      <c r="E88" s="186" t="s">
        <v>358</v>
      </c>
      <c r="F88" s="187" t="s">
        <v>359</v>
      </c>
      <c r="G88" s="188" t="s">
        <v>360</v>
      </c>
      <c r="H88" s="189">
        <v>6.3029999999999999</v>
      </c>
      <c r="I88" s="190"/>
      <c r="J88" s="190"/>
      <c r="K88" s="191">
        <f>ROUND(P88*H88,2)</f>
        <v>0</v>
      </c>
      <c r="L88" s="187" t="s">
        <v>161</v>
      </c>
      <c r="M88" s="41"/>
      <c r="N88" s="192" t="s">
        <v>20</v>
      </c>
      <c r="O88" s="193" t="s">
        <v>44</v>
      </c>
      <c r="P88" s="194">
        <f>I88+J88</f>
        <v>0</v>
      </c>
      <c r="Q88" s="194">
        <f>ROUND(I88*H88,2)</f>
        <v>0</v>
      </c>
      <c r="R88" s="194">
        <f>ROUND(J88*H88,2)</f>
        <v>0</v>
      </c>
      <c r="S88" s="81"/>
      <c r="T88" s="195">
        <f>S88*H88</f>
        <v>0</v>
      </c>
      <c r="U88" s="195">
        <v>0</v>
      </c>
      <c r="V88" s="195">
        <f>U88*H88</f>
        <v>0</v>
      </c>
      <c r="W88" s="195">
        <v>0</v>
      </c>
      <c r="X88" s="196">
        <f>W88*H88</f>
        <v>0</v>
      </c>
      <c r="Y88" s="35"/>
      <c r="Z88" s="35"/>
      <c r="AA88" s="35"/>
      <c r="AB88" s="35"/>
      <c r="AC88" s="35"/>
      <c r="AD88" s="35"/>
      <c r="AE88" s="35"/>
      <c r="AR88" s="197" t="s">
        <v>154</v>
      </c>
      <c r="AT88" s="197" t="s">
        <v>149</v>
      </c>
      <c r="AU88" s="197" t="s">
        <v>75</v>
      </c>
      <c r="AY88" s="14" t="s">
        <v>155</v>
      </c>
      <c r="BE88" s="198">
        <f>IF(O88="základní",K88,0)</f>
        <v>0</v>
      </c>
      <c r="BF88" s="198">
        <f>IF(O88="snížená",K88,0)</f>
        <v>0</v>
      </c>
      <c r="BG88" s="198">
        <f>IF(O88="zákl. přenesená",K88,0)</f>
        <v>0</v>
      </c>
      <c r="BH88" s="198">
        <f>IF(O88="sníž. přenesená",K88,0)</f>
        <v>0</v>
      </c>
      <c r="BI88" s="198">
        <f>IF(O88="nulová",K88,0)</f>
        <v>0</v>
      </c>
      <c r="BJ88" s="14" t="s">
        <v>82</v>
      </c>
      <c r="BK88" s="198">
        <f>ROUND(P88*H88,2)</f>
        <v>0</v>
      </c>
      <c r="BL88" s="14" t="s">
        <v>154</v>
      </c>
      <c r="BM88" s="197" t="s">
        <v>778</v>
      </c>
    </row>
    <row r="89" s="2" customFormat="1">
      <c r="A89" s="35"/>
      <c r="B89" s="36"/>
      <c r="C89" s="37"/>
      <c r="D89" s="199" t="s">
        <v>157</v>
      </c>
      <c r="E89" s="37"/>
      <c r="F89" s="200" t="s">
        <v>362</v>
      </c>
      <c r="G89" s="37"/>
      <c r="H89" s="37"/>
      <c r="I89" s="201"/>
      <c r="J89" s="201"/>
      <c r="K89" s="37"/>
      <c r="L89" s="37"/>
      <c r="M89" s="41"/>
      <c r="N89" s="202"/>
      <c r="O89" s="203"/>
      <c r="P89" s="81"/>
      <c r="Q89" s="81"/>
      <c r="R89" s="81"/>
      <c r="S89" s="81"/>
      <c r="T89" s="81"/>
      <c r="U89" s="81"/>
      <c r="V89" s="81"/>
      <c r="W89" s="81"/>
      <c r="X89" s="82"/>
      <c r="Y89" s="35"/>
      <c r="Z89" s="35"/>
      <c r="AA89" s="35"/>
      <c r="AB89" s="35"/>
      <c r="AC89" s="35"/>
      <c r="AD89" s="35"/>
      <c r="AE89" s="35"/>
      <c r="AT89" s="14" t="s">
        <v>157</v>
      </c>
      <c r="AU89" s="14" t="s">
        <v>75</v>
      </c>
    </row>
    <row r="90" s="10" customFormat="1">
      <c r="A90" s="10"/>
      <c r="B90" s="214"/>
      <c r="C90" s="215"/>
      <c r="D90" s="216" t="s">
        <v>185</v>
      </c>
      <c r="E90" s="217" t="s">
        <v>20</v>
      </c>
      <c r="F90" s="218" t="s">
        <v>779</v>
      </c>
      <c r="G90" s="215"/>
      <c r="H90" s="219">
        <v>6.3029999999999999</v>
      </c>
      <c r="I90" s="220"/>
      <c r="J90" s="220"/>
      <c r="K90" s="215"/>
      <c r="L90" s="215"/>
      <c r="M90" s="221"/>
      <c r="N90" s="222"/>
      <c r="O90" s="223"/>
      <c r="P90" s="223"/>
      <c r="Q90" s="223"/>
      <c r="R90" s="223"/>
      <c r="S90" s="223"/>
      <c r="T90" s="223"/>
      <c r="U90" s="223"/>
      <c r="V90" s="223"/>
      <c r="W90" s="223"/>
      <c r="X90" s="224"/>
      <c r="Y90" s="10"/>
      <c r="Z90" s="10"/>
      <c r="AA90" s="10"/>
      <c r="AB90" s="10"/>
      <c r="AC90" s="10"/>
      <c r="AD90" s="10"/>
      <c r="AE90" s="10"/>
      <c r="AT90" s="225" t="s">
        <v>185</v>
      </c>
      <c r="AU90" s="225" t="s">
        <v>75</v>
      </c>
      <c r="AV90" s="10" t="s">
        <v>84</v>
      </c>
      <c r="AW90" s="10" t="s">
        <v>5</v>
      </c>
      <c r="AX90" s="10" t="s">
        <v>82</v>
      </c>
      <c r="AY90" s="225" t="s">
        <v>155</v>
      </c>
    </row>
    <row r="91" s="2" customFormat="1" ht="24.15" customHeight="1">
      <c r="A91" s="35"/>
      <c r="B91" s="36"/>
      <c r="C91" s="185" t="s">
        <v>84</v>
      </c>
      <c r="D91" s="185" t="s">
        <v>149</v>
      </c>
      <c r="E91" s="186" t="s">
        <v>364</v>
      </c>
      <c r="F91" s="187" t="s">
        <v>365</v>
      </c>
      <c r="G91" s="188" t="s">
        <v>224</v>
      </c>
      <c r="H91" s="189">
        <v>970</v>
      </c>
      <c r="I91" s="190"/>
      <c r="J91" s="190"/>
      <c r="K91" s="191">
        <f>ROUND(P91*H91,2)</f>
        <v>0</v>
      </c>
      <c r="L91" s="187" t="s">
        <v>161</v>
      </c>
      <c r="M91" s="41"/>
      <c r="N91" s="192" t="s">
        <v>20</v>
      </c>
      <c r="O91" s="193" t="s">
        <v>44</v>
      </c>
      <c r="P91" s="194">
        <f>I91+J91</f>
        <v>0</v>
      </c>
      <c r="Q91" s="194">
        <f>ROUND(I91*H91,2)</f>
        <v>0</v>
      </c>
      <c r="R91" s="194">
        <f>ROUND(J91*H91,2)</f>
        <v>0</v>
      </c>
      <c r="S91" s="81"/>
      <c r="T91" s="195">
        <f>S91*H91</f>
        <v>0</v>
      </c>
      <c r="U91" s="195">
        <v>2.0000000000000002E-05</v>
      </c>
      <c r="V91" s="195">
        <f>U91*H91</f>
        <v>0.019400000000000001</v>
      </c>
      <c r="W91" s="195">
        <v>0</v>
      </c>
      <c r="X91" s="196">
        <f>W91*H91</f>
        <v>0</v>
      </c>
      <c r="Y91" s="35"/>
      <c r="Z91" s="35"/>
      <c r="AA91" s="35"/>
      <c r="AB91" s="35"/>
      <c r="AC91" s="35"/>
      <c r="AD91" s="35"/>
      <c r="AE91" s="35"/>
      <c r="AR91" s="197" t="s">
        <v>154</v>
      </c>
      <c r="AT91" s="197" t="s">
        <v>149</v>
      </c>
      <c r="AU91" s="197" t="s">
        <v>75</v>
      </c>
      <c r="AY91" s="14" t="s">
        <v>155</v>
      </c>
      <c r="BE91" s="198">
        <f>IF(O91="základní",K91,0)</f>
        <v>0</v>
      </c>
      <c r="BF91" s="198">
        <f>IF(O91="snížená",K91,0)</f>
        <v>0</v>
      </c>
      <c r="BG91" s="198">
        <f>IF(O91="zákl. přenesená",K91,0)</f>
        <v>0</v>
      </c>
      <c r="BH91" s="198">
        <f>IF(O91="sníž. přenesená",K91,0)</f>
        <v>0</v>
      </c>
      <c r="BI91" s="198">
        <f>IF(O91="nulová",K91,0)</f>
        <v>0</v>
      </c>
      <c r="BJ91" s="14" t="s">
        <v>82</v>
      </c>
      <c r="BK91" s="198">
        <f>ROUND(P91*H91,2)</f>
        <v>0</v>
      </c>
      <c r="BL91" s="14" t="s">
        <v>154</v>
      </c>
      <c r="BM91" s="197" t="s">
        <v>780</v>
      </c>
    </row>
    <row r="92" s="2" customFormat="1">
      <c r="A92" s="35"/>
      <c r="B92" s="36"/>
      <c r="C92" s="37"/>
      <c r="D92" s="199" t="s">
        <v>157</v>
      </c>
      <c r="E92" s="37"/>
      <c r="F92" s="200" t="s">
        <v>367</v>
      </c>
      <c r="G92" s="37"/>
      <c r="H92" s="37"/>
      <c r="I92" s="201"/>
      <c r="J92" s="201"/>
      <c r="K92" s="37"/>
      <c r="L92" s="37"/>
      <c r="M92" s="41"/>
      <c r="N92" s="202"/>
      <c r="O92" s="203"/>
      <c r="P92" s="81"/>
      <c r="Q92" s="81"/>
      <c r="R92" s="81"/>
      <c r="S92" s="81"/>
      <c r="T92" s="81"/>
      <c r="U92" s="81"/>
      <c r="V92" s="81"/>
      <c r="W92" s="81"/>
      <c r="X92" s="82"/>
      <c r="Y92" s="35"/>
      <c r="Z92" s="35"/>
      <c r="AA92" s="35"/>
      <c r="AB92" s="35"/>
      <c r="AC92" s="35"/>
      <c r="AD92" s="35"/>
      <c r="AE92" s="35"/>
      <c r="AT92" s="14" t="s">
        <v>157</v>
      </c>
      <c r="AU92" s="14" t="s">
        <v>75</v>
      </c>
    </row>
    <row r="93" s="10" customFormat="1">
      <c r="A93" s="10"/>
      <c r="B93" s="214"/>
      <c r="C93" s="215"/>
      <c r="D93" s="216" t="s">
        <v>185</v>
      </c>
      <c r="E93" s="217" t="s">
        <v>20</v>
      </c>
      <c r="F93" s="218" t="s">
        <v>781</v>
      </c>
      <c r="G93" s="215"/>
      <c r="H93" s="219">
        <v>970</v>
      </c>
      <c r="I93" s="220"/>
      <c r="J93" s="220"/>
      <c r="K93" s="215"/>
      <c r="L93" s="215"/>
      <c r="M93" s="221"/>
      <c r="N93" s="222"/>
      <c r="O93" s="223"/>
      <c r="P93" s="223"/>
      <c r="Q93" s="223"/>
      <c r="R93" s="223"/>
      <c r="S93" s="223"/>
      <c r="T93" s="223"/>
      <c r="U93" s="223"/>
      <c r="V93" s="223"/>
      <c r="W93" s="223"/>
      <c r="X93" s="224"/>
      <c r="Y93" s="10"/>
      <c r="Z93" s="10"/>
      <c r="AA93" s="10"/>
      <c r="AB93" s="10"/>
      <c r="AC93" s="10"/>
      <c r="AD93" s="10"/>
      <c r="AE93" s="10"/>
      <c r="AT93" s="225" t="s">
        <v>185</v>
      </c>
      <c r="AU93" s="225" t="s">
        <v>75</v>
      </c>
      <c r="AV93" s="10" t="s">
        <v>84</v>
      </c>
      <c r="AW93" s="10" t="s">
        <v>5</v>
      </c>
      <c r="AX93" s="10" t="s">
        <v>82</v>
      </c>
      <c r="AY93" s="225" t="s">
        <v>155</v>
      </c>
    </row>
    <row r="94" s="2" customFormat="1" ht="24.15" customHeight="1">
      <c r="A94" s="35"/>
      <c r="B94" s="36"/>
      <c r="C94" s="185" t="s">
        <v>164</v>
      </c>
      <c r="D94" s="185" t="s">
        <v>149</v>
      </c>
      <c r="E94" s="186" t="s">
        <v>782</v>
      </c>
      <c r="F94" s="187" t="s">
        <v>783</v>
      </c>
      <c r="G94" s="188" t="s">
        <v>152</v>
      </c>
      <c r="H94" s="189">
        <v>4898</v>
      </c>
      <c r="I94" s="190"/>
      <c r="J94" s="190"/>
      <c r="K94" s="191">
        <f>ROUND(P94*H94,2)</f>
        <v>0</v>
      </c>
      <c r="L94" s="187" t="s">
        <v>161</v>
      </c>
      <c r="M94" s="41"/>
      <c r="N94" s="192" t="s">
        <v>20</v>
      </c>
      <c r="O94" s="193" t="s">
        <v>44</v>
      </c>
      <c r="P94" s="194">
        <f>I94+J94</f>
        <v>0</v>
      </c>
      <c r="Q94" s="194">
        <f>ROUND(I94*H94,2)</f>
        <v>0</v>
      </c>
      <c r="R94" s="194">
        <f>ROUND(J94*H94,2)</f>
        <v>0</v>
      </c>
      <c r="S94" s="81"/>
      <c r="T94" s="195">
        <f>S94*H94</f>
        <v>0</v>
      </c>
      <c r="U94" s="195">
        <v>0</v>
      </c>
      <c r="V94" s="195">
        <f>U94*H94</f>
        <v>0</v>
      </c>
      <c r="W94" s="195">
        <v>0</v>
      </c>
      <c r="X94" s="196">
        <f>W94*H94</f>
        <v>0</v>
      </c>
      <c r="Y94" s="35"/>
      <c r="Z94" s="35"/>
      <c r="AA94" s="35"/>
      <c r="AB94" s="35"/>
      <c r="AC94" s="35"/>
      <c r="AD94" s="35"/>
      <c r="AE94" s="35"/>
      <c r="AR94" s="197" t="s">
        <v>154</v>
      </c>
      <c r="AT94" s="197" t="s">
        <v>149</v>
      </c>
      <c r="AU94" s="197" t="s">
        <v>75</v>
      </c>
      <c r="AY94" s="14" t="s">
        <v>155</v>
      </c>
      <c r="BE94" s="198">
        <f>IF(O94="základní",K94,0)</f>
        <v>0</v>
      </c>
      <c r="BF94" s="198">
        <f>IF(O94="snížená",K94,0)</f>
        <v>0</v>
      </c>
      <c r="BG94" s="198">
        <f>IF(O94="zákl. přenesená",K94,0)</f>
        <v>0</v>
      </c>
      <c r="BH94" s="198">
        <f>IF(O94="sníž. přenesená",K94,0)</f>
        <v>0</v>
      </c>
      <c r="BI94" s="198">
        <f>IF(O94="nulová",K94,0)</f>
        <v>0</v>
      </c>
      <c r="BJ94" s="14" t="s">
        <v>82</v>
      </c>
      <c r="BK94" s="198">
        <f>ROUND(P94*H94,2)</f>
        <v>0</v>
      </c>
      <c r="BL94" s="14" t="s">
        <v>154</v>
      </c>
      <c r="BM94" s="197" t="s">
        <v>784</v>
      </c>
    </row>
    <row r="95" s="2" customFormat="1">
      <c r="A95" s="35"/>
      <c r="B95" s="36"/>
      <c r="C95" s="37"/>
      <c r="D95" s="199" t="s">
        <v>157</v>
      </c>
      <c r="E95" s="37"/>
      <c r="F95" s="200" t="s">
        <v>785</v>
      </c>
      <c r="G95" s="37"/>
      <c r="H95" s="37"/>
      <c r="I95" s="201"/>
      <c r="J95" s="201"/>
      <c r="K95" s="37"/>
      <c r="L95" s="37"/>
      <c r="M95" s="41"/>
      <c r="N95" s="202"/>
      <c r="O95" s="203"/>
      <c r="P95" s="81"/>
      <c r="Q95" s="81"/>
      <c r="R95" s="81"/>
      <c r="S95" s="81"/>
      <c r="T95" s="81"/>
      <c r="U95" s="81"/>
      <c r="V95" s="81"/>
      <c r="W95" s="81"/>
      <c r="X95" s="82"/>
      <c r="Y95" s="35"/>
      <c r="Z95" s="35"/>
      <c r="AA95" s="35"/>
      <c r="AB95" s="35"/>
      <c r="AC95" s="35"/>
      <c r="AD95" s="35"/>
      <c r="AE95" s="35"/>
      <c r="AT95" s="14" t="s">
        <v>157</v>
      </c>
      <c r="AU95" s="14" t="s">
        <v>75</v>
      </c>
    </row>
    <row r="96" s="10" customFormat="1">
      <c r="A96" s="10"/>
      <c r="B96" s="214"/>
      <c r="C96" s="215"/>
      <c r="D96" s="216" t="s">
        <v>185</v>
      </c>
      <c r="E96" s="217" t="s">
        <v>20</v>
      </c>
      <c r="F96" s="218" t="s">
        <v>786</v>
      </c>
      <c r="G96" s="215"/>
      <c r="H96" s="219">
        <v>4898</v>
      </c>
      <c r="I96" s="220"/>
      <c r="J96" s="220"/>
      <c r="K96" s="215"/>
      <c r="L96" s="215"/>
      <c r="M96" s="221"/>
      <c r="N96" s="222"/>
      <c r="O96" s="223"/>
      <c r="P96" s="223"/>
      <c r="Q96" s="223"/>
      <c r="R96" s="223"/>
      <c r="S96" s="223"/>
      <c r="T96" s="223"/>
      <c r="U96" s="223"/>
      <c r="V96" s="223"/>
      <c r="W96" s="223"/>
      <c r="X96" s="224"/>
      <c r="Y96" s="10"/>
      <c r="Z96" s="10"/>
      <c r="AA96" s="10"/>
      <c r="AB96" s="10"/>
      <c r="AC96" s="10"/>
      <c r="AD96" s="10"/>
      <c r="AE96" s="10"/>
      <c r="AT96" s="225" t="s">
        <v>185</v>
      </c>
      <c r="AU96" s="225" t="s">
        <v>75</v>
      </c>
      <c r="AV96" s="10" t="s">
        <v>84</v>
      </c>
      <c r="AW96" s="10" t="s">
        <v>5</v>
      </c>
      <c r="AX96" s="10" t="s">
        <v>82</v>
      </c>
      <c r="AY96" s="225" t="s">
        <v>155</v>
      </c>
    </row>
    <row r="97" s="2" customFormat="1" ht="24.15" customHeight="1">
      <c r="A97" s="35"/>
      <c r="B97" s="36"/>
      <c r="C97" s="185" t="s">
        <v>154</v>
      </c>
      <c r="D97" s="185" t="s">
        <v>149</v>
      </c>
      <c r="E97" s="186" t="s">
        <v>369</v>
      </c>
      <c r="F97" s="187" t="s">
        <v>370</v>
      </c>
      <c r="G97" s="188" t="s">
        <v>224</v>
      </c>
      <c r="H97" s="189">
        <v>6910</v>
      </c>
      <c r="I97" s="190"/>
      <c r="J97" s="190"/>
      <c r="K97" s="191">
        <f>ROUND(P97*H97,2)</f>
        <v>0</v>
      </c>
      <c r="L97" s="187" t="s">
        <v>161</v>
      </c>
      <c r="M97" s="41"/>
      <c r="N97" s="192" t="s">
        <v>20</v>
      </c>
      <c r="O97" s="193" t="s">
        <v>44</v>
      </c>
      <c r="P97" s="194">
        <f>I97+J97</f>
        <v>0</v>
      </c>
      <c r="Q97" s="194">
        <f>ROUND(I97*H97,2)</f>
        <v>0</v>
      </c>
      <c r="R97" s="194">
        <f>ROUND(J97*H97,2)</f>
        <v>0</v>
      </c>
      <c r="S97" s="81"/>
      <c r="T97" s="195">
        <f>S97*H97</f>
        <v>0</v>
      </c>
      <c r="U97" s="195">
        <v>0</v>
      </c>
      <c r="V97" s="195">
        <f>U97*H97</f>
        <v>0</v>
      </c>
      <c r="W97" s="195">
        <v>0</v>
      </c>
      <c r="X97" s="196">
        <f>W97*H97</f>
        <v>0</v>
      </c>
      <c r="Y97" s="35"/>
      <c r="Z97" s="35"/>
      <c r="AA97" s="35"/>
      <c r="AB97" s="35"/>
      <c r="AC97" s="35"/>
      <c r="AD97" s="35"/>
      <c r="AE97" s="35"/>
      <c r="AR97" s="197" t="s">
        <v>154</v>
      </c>
      <c r="AT97" s="197" t="s">
        <v>149</v>
      </c>
      <c r="AU97" s="197" t="s">
        <v>75</v>
      </c>
      <c r="AY97" s="14" t="s">
        <v>155</v>
      </c>
      <c r="BE97" s="198">
        <f>IF(O97="základní",K97,0)</f>
        <v>0</v>
      </c>
      <c r="BF97" s="198">
        <f>IF(O97="snížená",K97,0)</f>
        <v>0</v>
      </c>
      <c r="BG97" s="198">
        <f>IF(O97="zákl. přenesená",K97,0)</f>
        <v>0</v>
      </c>
      <c r="BH97" s="198">
        <f>IF(O97="sníž. přenesená",K97,0)</f>
        <v>0</v>
      </c>
      <c r="BI97" s="198">
        <f>IF(O97="nulová",K97,0)</f>
        <v>0</v>
      </c>
      <c r="BJ97" s="14" t="s">
        <v>82</v>
      </c>
      <c r="BK97" s="198">
        <f>ROUND(P97*H97,2)</f>
        <v>0</v>
      </c>
      <c r="BL97" s="14" t="s">
        <v>154</v>
      </c>
      <c r="BM97" s="197" t="s">
        <v>787</v>
      </c>
    </row>
    <row r="98" s="2" customFormat="1">
      <c r="A98" s="35"/>
      <c r="B98" s="36"/>
      <c r="C98" s="37"/>
      <c r="D98" s="199" t="s">
        <v>157</v>
      </c>
      <c r="E98" s="37"/>
      <c r="F98" s="200" t="s">
        <v>372</v>
      </c>
      <c r="G98" s="37"/>
      <c r="H98" s="37"/>
      <c r="I98" s="201"/>
      <c r="J98" s="201"/>
      <c r="K98" s="37"/>
      <c r="L98" s="37"/>
      <c r="M98" s="41"/>
      <c r="N98" s="202"/>
      <c r="O98" s="203"/>
      <c r="P98" s="81"/>
      <c r="Q98" s="81"/>
      <c r="R98" s="81"/>
      <c r="S98" s="81"/>
      <c r="T98" s="81"/>
      <c r="U98" s="81"/>
      <c r="V98" s="81"/>
      <c r="W98" s="81"/>
      <c r="X98" s="82"/>
      <c r="Y98" s="35"/>
      <c r="Z98" s="35"/>
      <c r="AA98" s="35"/>
      <c r="AB98" s="35"/>
      <c r="AC98" s="35"/>
      <c r="AD98" s="35"/>
      <c r="AE98" s="35"/>
      <c r="AT98" s="14" t="s">
        <v>157</v>
      </c>
      <c r="AU98" s="14" t="s">
        <v>75</v>
      </c>
    </row>
    <row r="99" s="10" customFormat="1">
      <c r="A99" s="10"/>
      <c r="B99" s="214"/>
      <c r="C99" s="215"/>
      <c r="D99" s="216" t="s">
        <v>185</v>
      </c>
      <c r="E99" s="217" t="s">
        <v>20</v>
      </c>
      <c r="F99" s="218" t="s">
        <v>788</v>
      </c>
      <c r="G99" s="215"/>
      <c r="H99" s="219">
        <v>6910</v>
      </c>
      <c r="I99" s="220"/>
      <c r="J99" s="220"/>
      <c r="K99" s="215"/>
      <c r="L99" s="215"/>
      <c r="M99" s="221"/>
      <c r="N99" s="222"/>
      <c r="O99" s="223"/>
      <c r="P99" s="223"/>
      <c r="Q99" s="223"/>
      <c r="R99" s="223"/>
      <c r="S99" s="223"/>
      <c r="T99" s="223"/>
      <c r="U99" s="223"/>
      <c r="V99" s="223"/>
      <c r="W99" s="223"/>
      <c r="X99" s="224"/>
      <c r="Y99" s="10"/>
      <c r="Z99" s="10"/>
      <c r="AA99" s="10"/>
      <c r="AB99" s="10"/>
      <c r="AC99" s="10"/>
      <c r="AD99" s="10"/>
      <c r="AE99" s="10"/>
      <c r="AT99" s="225" t="s">
        <v>185</v>
      </c>
      <c r="AU99" s="225" t="s">
        <v>75</v>
      </c>
      <c r="AV99" s="10" t="s">
        <v>84</v>
      </c>
      <c r="AW99" s="10" t="s">
        <v>5</v>
      </c>
      <c r="AX99" s="10" t="s">
        <v>82</v>
      </c>
      <c r="AY99" s="225" t="s">
        <v>155</v>
      </c>
    </row>
    <row r="100" s="2" customFormat="1">
      <c r="A100" s="35"/>
      <c r="B100" s="36"/>
      <c r="C100" s="185" t="s">
        <v>173</v>
      </c>
      <c r="D100" s="185" t="s">
        <v>149</v>
      </c>
      <c r="E100" s="186" t="s">
        <v>319</v>
      </c>
      <c r="F100" s="187" t="s">
        <v>320</v>
      </c>
      <c r="G100" s="188" t="s">
        <v>315</v>
      </c>
      <c r="H100" s="189">
        <v>546.5</v>
      </c>
      <c r="I100" s="190"/>
      <c r="J100" s="190"/>
      <c r="K100" s="191">
        <f>ROUND(P100*H100,2)</f>
        <v>0</v>
      </c>
      <c r="L100" s="187" t="s">
        <v>161</v>
      </c>
      <c r="M100" s="41"/>
      <c r="N100" s="192" t="s">
        <v>20</v>
      </c>
      <c r="O100" s="193" t="s">
        <v>44</v>
      </c>
      <c r="P100" s="194">
        <f>I100+J100</f>
        <v>0</v>
      </c>
      <c r="Q100" s="194">
        <f>ROUND(I100*H100,2)</f>
        <v>0</v>
      </c>
      <c r="R100" s="194">
        <f>ROUND(J100*H100,2)</f>
        <v>0</v>
      </c>
      <c r="S100" s="81"/>
      <c r="T100" s="195">
        <f>S100*H100</f>
        <v>0</v>
      </c>
      <c r="U100" s="195">
        <v>0</v>
      </c>
      <c r="V100" s="195">
        <f>U100*H100</f>
        <v>0</v>
      </c>
      <c r="W100" s="195">
        <v>0</v>
      </c>
      <c r="X100" s="196">
        <f>W100*H100</f>
        <v>0</v>
      </c>
      <c r="Y100" s="35"/>
      <c r="Z100" s="35"/>
      <c r="AA100" s="35"/>
      <c r="AB100" s="35"/>
      <c r="AC100" s="35"/>
      <c r="AD100" s="35"/>
      <c r="AE100" s="35"/>
      <c r="AR100" s="197" t="s">
        <v>154</v>
      </c>
      <c r="AT100" s="197" t="s">
        <v>149</v>
      </c>
      <c r="AU100" s="197" t="s">
        <v>75</v>
      </c>
      <c r="AY100" s="14" t="s">
        <v>155</v>
      </c>
      <c r="BE100" s="198">
        <f>IF(O100="základní",K100,0)</f>
        <v>0</v>
      </c>
      <c r="BF100" s="198">
        <f>IF(O100="snížená",K100,0)</f>
        <v>0</v>
      </c>
      <c r="BG100" s="198">
        <f>IF(O100="zákl. přenesená",K100,0)</f>
        <v>0</v>
      </c>
      <c r="BH100" s="198">
        <f>IF(O100="sníž. přenesená",K100,0)</f>
        <v>0</v>
      </c>
      <c r="BI100" s="198">
        <f>IF(O100="nulová",K100,0)</f>
        <v>0</v>
      </c>
      <c r="BJ100" s="14" t="s">
        <v>82</v>
      </c>
      <c r="BK100" s="198">
        <f>ROUND(P100*H100,2)</f>
        <v>0</v>
      </c>
      <c r="BL100" s="14" t="s">
        <v>154</v>
      </c>
      <c r="BM100" s="197" t="s">
        <v>789</v>
      </c>
    </row>
    <row r="101" s="2" customFormat="1">
      <c r="A101" s="35"/>
      <c r="B101" s="36"/>
      <c r="C101" s="37"/>
      <c r="D101" s="199" t="s">
        <v>157</v>
      </c>
      <c r="E101" s="37"/>
      <c r="F101" s="200" t="s">
        <v>322</v>
      </c>
      <c r="G101" s="37"/>
      <c r="H101" s="37"/>
      <c r="I101" s="201"/>
      <c r="J101" s="201"/>
      <c r="K101" s="37"/>
      <c r="L101" s="37"/>
      <c r="M101" s="41"/>
      <c r="N101" s="202"/>
      <c r="O101" s="203"/>
      <c r="P101" s="81"/>
      <c r="Q101" s="81"/>
      <c r="R101" s="81"/>
      <c r="S101" s="81"/>
      <c r="T101" s="81"/>
      <c r="U101" s="81"/>
      <c r="V101" s="81"/>
      <c r="W101" s="81"/>
      <c r="X101" s="82"/>
      <c r="Y101" s="35"/>
      <c r="Z101" s="35"/>
      <c r="AA101" s="35"/>
      <c r="AB101" s="35"/>
      <c r="AC101" s="35"/>
      <c r="AD101" s="35"/>
      <c r="AE101" s="35"/>
      <c r="AT101" s="14" t="s">
        <v>157</v>
      </c>
      <c r="AU101" s="14" t="s">
        <v>75</v>
      </c>
    </row>
    <row r="102" s="10" customFormat="1">
      <c r="A102" s="10"/>
      <c r="B102" s="214"/>
      <c r="C102" s="215"/>
      <c r="D102" s="216" t="s">
        <v>185</v>
      </c>
      <c r="E102" s="217" t="s">
        <v>20</v>
      </c>
      <c r="F102" s="218" t="s">
        <v>790</v>
      </c>
      <c r="G102" s="215"/>
      <c r="H102" s="219">
        <v>546.5</v>
      </c>
      <c r="I102" s="220"/>
      <c r="J102" s="220"/>
      <c r="K102" s="215"/>
      <c r="L102" s="215"/>
      <c r="M102" s="221"/>
      <c r="N102" s="222"/>
      <c r="O102" s="223"/>
      <c r="P102" s="223"/>
      <c r="Q102" s="223"/>
      <c r="R102" s="223"/>
      <c r="S102" s="223"/>
      <c r="T102" s="223"/>
      <c r="U102" s="223"/>
      <c r="V102" s="223"/>
      <c r="W102" s="223"/>
      <c r="X102" s="224"/>
      <c r="Y102" s="10"/>
      <c r="Z102" s="10"/>
      <c r="AA102" s="10"/>
      <c r="AB102" s="10"/>
      <c r="AC102" s="10"/>
      <c r="AD102" s="10"/>
      <c r="AE102" s="10"/>
      <c r="AT102" s="225" t="s">
        <v>185</v>
      </c>
      <c r="AU102" s="225" t="s">
        <v>75</v>
      </c>
      <c r="AV102" s="10" t="s">
        <v>84</v>
      </c>
      <c r="AW102" s="10" t="s">
        <v>5</v>
      </c>
      <c r="AX102" s="10" t="s">
        <v>82</v>
      </c>
      <c r="AY102" s="225" t="s">
        <v>155</v>
      </c>
    </row>
    <row r="103" s="2" customFormat="1">
      <c r="A103" s="35"/>
      <c r="B103" s="36"/>
      <c r="C103" s="185" t="s">
        <v>178</v>
      </c>
      <c r="D103" s="185" t="s">
        <v>149</v>
      </c>
      <c r="E103" s="186" t="s">
        <v>325</v>
      </c>
      <c r="F103" s="187" t="s">
        <v>326</v>
      </c>
      <c r="G103" s="188" t="s">
        <v>315</v>
      </c>
      <c r="H103" s="189">
        <v>546.5</v>
      </c>
      <c r="I103" s="190"/>
      <c r="J103" s="190"/>
      <c r="K103" s="191">
        <f>ROUND(P103*H103,2)</f>
        <v>0</v>
      </c>
      <c r="L103" s="187" t="s">
        <v>161</v>
      </c>
      <c r="M103" s="41"/>
      <c r="N103" s="192" t="s">
        <v>20</v>
      </c>
      <c r="O103" s="193" t="s">
        <v>44</v>
      </c>
      <c r="P103" s="194">
        <f>I103+J103</f>
        <v>0</v>
      </c>
      <c r="Q103" s="194">
        <f>ROUND(I103*H103,2)</f>
        <v>0</v>
      </c>
      <c r="R103" s="194">
        <f>ROUND(J103*H103,2)</f>
        <v>0</v>
      </c>
      <c r="S103" s="81"/>
      <c r="T103" s="195">
        <f>S103*H103</f>
        <v>0</v>
      </c>
      <c r="U103" s="195">
        <v>0</v>
      </c>
      <c r="V103" s="195">
        <f>U103*H103</f>
        <v>0</v>
      </c>
      <c r="W103" s="195">
        <v>0</v>
      </c>
      <c r="X103" s="196">
        <f>W103*H103</f>
        <v>0</v>
      </c>
      <c r="Y103" s="35"/>
      <c r="Z103" s="35"/>
      <c r="AA103" s="35"/>
      <c r="AB103" s="35"/>
      <c r="AC103" s="35"/>
      <c r="AD103" s="35"/>
      <c r="AE103" s="35"/>
      <c r="AR103" s="197" t="s">
        <v>154</v>
      </c>
      <c r="AT103" s="197" t="s">
        <v>149</v>
      </c>
      <c r="AU103" s="197" t="s">
        <v>75</v>
      </c>
      <c r="AY103" s="14" t="s">
        <v>155</v>
      </c>
      <c r="BE103" s="198">
        <f>IF(O103="základní",K103,0)</f>
        <v>0</v>
      </c>
      <c r="BF103" s="198">
        <f>IF(O103="snížená",K103,0)</f>
        <v>0</v>
      </c>
      <c r="BG103" s="198">
        <f>IF(O103="zákl. přenesená",K103,0)</f>
        <v>0</v>
      </c>
      <c r="BH103" s="198">
        <f>IF(O103="sníž. přenesená",K103,0)</f>
        <v>0</v>
      </c>
      <c r="BI103" s="198">
        <f>IF(O103="nulová",K103,0)</f>
        <v>0</v>
      </c>
      <c r="BJ103" s="14" t="s">
        <v>82</v>
      </c>
      <c r="BK103" s="198">
        <f>ROUND(P103*H103,2)</f>
        <v>0</v>
      </c>
      <c r="BL103" s="14" t="s">
        <v>154</v>
      </c>
      <c r="BM103" s="197" t="s">
        <v>791</v>
      </c>
    </row>
    <row r="104" s="2" customFormat="1">
      <c r="A104" s="35"/>
      <c r="B104" s="36"/>
      <c r="C104" s="37"/>
      <c r="D104" s="199" t="s">
        <v>157</v>
      </c>
      <c r="E104" s="37"/>
      <c r="F104" s="200" t="s">
        <v>328</v>
      </c>
      <c r="G104" s="37"/>
      <c r="H104" s="37"/>
      <c r="I104" s="201"/>
      <c r="J104" s="201"/>
      <c r="K104" s="37"/>
      <c r="L104" s="37"/>
      <c r="M104" s="41"/>
      <c r="N104" s="202"/>
      <c r="O104" s="203"/>
      <c r="P104" s="81"/>
      <c r="Q104" s="81"/>
      <c r="R104" s="81"/>
      <c r="S104" s="81"/>
      <c r="T104" s="81"/>
      <c r="U104" s="81"/>
      <c r="V104" s="81"/>
      <c r="W104" s="81"/>
      <c r="X104" s="82"/>
      <c r="Y104" s="35"/>
      <c r="Z104" s="35"/>
      <c r="AA104" s="35"/>
      <c r="AB104" s="35"/>
      <c r="AC104" s="35"/>
      <c r="AD104" s="35"/>
      <c r="AE104" s="35"/>
      <c r="AT104" s="14" t="s">
        <v>157</v>
      </c>
      <c r="AU104" s="14" t="s">
        <v>75</v>
      </c>
    </row>
    <row r="105" s="2" customFormat="1" ht="24.15" customHeight="1">
      <c r="A105" s="35"/>
      <c r="B105" s="36"/>
      <c r="C105" s="185" t="s">
        <v>187</v>
      </c>
      <c r="D105" s="185" t="s">
        <v>149</v>
      </c>
      <c r="E105" s="186" t="s">
        <v>330</v>
      </c>
      <c r="F105" s="187" t="s">
        <v>331</v>
      </c>
      <c r="G105" s="188" t="s">
        <v>315</v>
      </c>
      <c r="H105" s="189">
        <v>2186</v>
      </c>
      <c r="I105" s="190"/>
      <c r="J105" s="190"/>
      <c r="K105" s="191">
        <f>ROUND(P105*H105,2)</f>
        <v>0</v>
      </c>
      <c r="L105" s="187" t="s">
        <v>161</v>
      </c>
      <c r="M105" s="41"/>
      <c r="N105" s="192" t="s">
        <v>20</v>
      </c>
      <c r="O105" s="193" t="s">
        <v>44</v>
      </c>
      <c r="P105" s="194">
        <f>I105+J105</f>
        <v>0</v>
      </c>
      <c r="Q105" s="194">
        <f>ROUND(I105*H105,2)</f>
        <v>0</v>
      </c>
      <c r="R105" s="194">
        <f>ROUND(J105*H105,2)</f>
        <v>0</v>
      </c>
      <c r="S105" s="81"/>
      <c r="T105" s="195">
        <f>S105*H105</f>
        <v>0</v>
      </c>
      <c r="U105" s="195">
        <v>0</v>
      </c>
      <c r="V105" s="195">
        <f>U105*H105</f>
        <v>0</v>
      </c>
      <c r="W105" s="195">
        <v>0</v>
      </c>
      <c r="X105" s="196">
        <f>W105*H105</f>
        <v>0</v>
      </c>
      <c r="Y105" s="35"/>
      <c r="Z105" s="35"/>
      <c r="AA105" s="35"/>
      <c r="AB105" s="35"/>
      <c r="AC105" s="35"/>
      <c r="AD105" s="35"/>
      <c r="AE105" s="35"/>
      <c r="AR105" s="197" t="s">
        <v>154</v>
      </c>
      <c r="AT105" s="197" t="s">
        <v>149</v>
      </c>
      <c r="AU105" s="197" t="s">
        <v>75</v>
      </c>
      <c r="AY105" s="14" t="s">
        <v>155</v>
      </c>
      <c r="BE105" s="198">
        <f>IF(O105="základní",K105,0)</f>
        <v>0</v>
      </c>
      <c r="BF105" s="198">
        <f>IF(O105="snížená",K105,0)</f>
        <v>0</v>
      </c>
      <c r="BG105" s="198">
        <f>IF(O105="zákl. přenesená",K105,0)</f>
        <v>0</v>
      </c>
      <c r="BH105" s="198">
        <f>IF(O105="sníž. přenesená",K105,0)</f>
        <v>0</v>
      </c>
      <c r="BI105" s="198">
        <f>IF(O105="nulová",K105,0)</f>
        <v>0</v>
      </c>
      <c r="BJ105" s="14" t="s">
        <v>82</v>
      </c>
      <c r="BK105" s="198">
        <f>ROUND(P105*H105,2)</f>
        <v>0</v>
      </c>
      <c r="BL105" s="14" t="s">
        <v>154</v>
      </c>
      <c r="BM105" s="197" t="s">
        <v>792</v>
      </c>
    </row>
    <row r="106" s="2" customFormat="1">
      <c r="A106" s="35"/>
      <c r="B106" s="36"/>
      <c r="C106" s="37"/>
      <c r="D106" s="199" t="s">
        <v>157</v>
      </c>
      <c r="E106" s="37"/>
      <c r="F106" s="200" t="s">
        <v>333</v>
      </c>
      <c r="G106" s="37"/>
      <c r="H106" s="37"/>
      <c r="I106" s="201"/>
      <c r="J106" s="201"/>
      <c r="K106" s="37"/>
      <c r="L106" s="37"/>
      <c r="M106" s="41"/>
      <c r="N106" s="202"/>
      <c r="O106" s="203"/>
      <c r="P106" s="81"/>
      <c r="Q106" s="81"/>
      <c r="R106" s="81"/>
      <c r="S106" s="81"/>
      <c r="T106" s="81"/>
      <c r="U106" s="81"/>
      <c r="V106" s="81"/>
      <c r="W106" s="81"/>
      <c r="X106" s="82"/>
      <c r="Y106" s="35"/>
      <c r="Z106" s="35"/>
      <c r="AA106" s="35"/>
      <c r="AB106" s="35"/>
      <c r="AC106" s="35"/>
      <c r="AD106" s="35"/>
      <c r="AE106" s="35"/>
      <c r="AT106" s="14" t="s">
        <v>157</v>
      </c>
      <c r="AU106" s="14" t="s">
        <v>75</v>
      </c>
    </row>
    <row r="107" s="10" customFormat="1">
      <c r="A107" s="10"/>
      <c r="B107" s="214"/>
      <c r="C107" s="215"/>
      <c r="D107" s="216" t="s">
        <v>185</v>
      </c>
      <c r="E107" s="217" t="s">
        <v>20</v>
      </c>
      <c r="F107" s="218" t="s">
        <v>793</v>
      </c>
      <c r="G107" s="215"/>
      <c r="H107" s="219">
        <v>2186</v>
      </c>
      <c r="I107" s="220"/>
      <c r="J107" s="220"/>
      <c r="K107" s="215"/>
      <c r="L107" s="215"/>
      <c r="M107" s="221"/>
      <c r="N107" s="241"/>
      <c r="O107" s="242"/>
      <c r="P107" s="242"/>
      <c r="Q107" s="242"/>
      <c r="R107" s="242"/>
      <c r="S107" s="242"/>
      <c r="T107" s="242"/>
      <c r="U107" s="242"/>
      <c r="V107" s="242"/>
      <c r="W107" s="242"/>
      <c r="X107" s="243"/>
      <c r="Y107" s="10"/>
      <c r="Z107" s="10"/>
      <c r="AA107" s="10"/>
      <c r="AB107" s="10"/>
      <c r="AC107" s="10"/>
      <c r="AD107" s="10"/>
      <c r="AE107" s="10"/>
      <c r="AT107" s="225" t="s">
        <v>185</v>
      </c>
      <c r="AU107" s="225" t="s">
        <v>75</v>
      </c>
      <c r="AV107" s="10" t="s">
        <v>84</v>
      </c>
      <c r="AW107" s="10" t="s">
        <v>5</v>
      </c>
      <c r="AX107" s="10" t="s">
        <v>82</v>
      </c>
      <c r="AY107" s="225" t="s">
        <v>155</v>
      </c>
    </row>
    <row r="108" s="2" customFormat="1" ht="6.96" customHeight="1">
      <c r="A108" s="35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41"/>
      <c r="N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</sheetData>
  <sheetProtection sheet="1" autoFilter="0" formatColumns="0" formatRows="0" objects="1" scenarios="1" spinCount="100000" saltValue="o5PpqE+dhXRNC3YU1biTe4DVOXEcB74GHc7wjgeyCgTULk5eHB37750H1WOhzKMtwOlqg7m3QW6drUq5EYQr7Q==" hashValue="PzbtayL5EoNVqqs1S+kwMjSKvgN7P6isuoh0Vgry3tsfndy3bAqg3d04/2bcjaRYPVqiqpQMhoGSAhv8xlHrSw==" algorithmName="SHA-512" password="CC35"/>
  <autoFilter ref="C86:L107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5:H75"/>
    <mergeCell ref="E77:H77"/>
    <mergeCell ref="E79:H79"/>
    <mergeCell ref="M2:Z2"/>
  </mergeCells>
  <hyperlinks>
    <hyperlink ref="F89" r:id="rId1" display="https://podminky.urs.cz/item/CS_URS_2025_01/184851256"/>
    <hyperlink ref="F92" r:id="rId2" display="https://podminky.urs.cz/item/CS_URS_2025_01/184911111"/>
    <hyperlink ref="F95" r:id="rId3" display="https://podminky.urs.cz/item/CS_URS_2025_01/185804214"/>
    <hyperlink ref="F98" r:id="rId4" display="https://podminky.urs.cz/item/CS_URS_2025_01/184808211"/>
    <hyperlink ref="F101" r:id="rId5" display="https://podminky.urs.cz/item/CS_URS_2025_01/185804312"/>
    <hyperlink ref="F104" r:id="rId6" display="https://podminky.urs.cz/item/CS_URS_2025_01/185851121"/>
    <hyperlink ref="F106" r:id="rId7" display="https://podminky.urs.cz/item/CS_URS_2025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105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7"/>
      <c r="AT3" s="14" t="s">
        <v>84</v>
      </c>
    </row>
    <row r="4" s="1" customFormat="1" ht="24.96" customHeight="1">
      <c r="B4" s="17"/>
      <c r="D4" s="139" t="s">
        <v>121</v>
      </c>
      <c r="M4" s="17"/>
      <c r="N4" s="140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41" t="s">
        <v>17</v>
      </c>
      <c r="M6" s="17"/>
    </row>
    <row r="7" s="1" customFormat="1" ht="16.5" customHeight="1">
      <c r="B7" s="17"/>
      <c r="E7" s="142" t="str">
        <f>'Rekapitulace stavby'!K6</f>
        <v xml:space="preserve">Výsadba LBC Žerotín, LBK10 a IP24 v  k.ú. Měnín</v>
      </c>
      <c r="F7" s="141"/>
      <c r="G7" s="141"/>
      <c r="H7" s="141"/>
      <c r="M7" s="17"/>
    </row>
    <row r="8" s="1" customFormat="1" ht="12" customHeight="1">
      <c r="B8" s="17"/>
      <c r="D8" s="141" t="s">
        <v>122</v>
      </c>
      <c r="M8" s="17"/>
    </row>
    <row r="9" s="2" customFormat="1" ht="16.5" customHeight="1">
      <c r="A9" s="35"/>
      <c r="B9" s="41"/>
      <c r="C9" s="35"/>
      <c r="D9" s="35"/>
      <c r="E9" s="142" t="s">
        <v>419</v>
      </c>
      <c r="F9" s="35"/>
      <c r="G9" s="35"/>
      <c r="H9" s="35"/>
      <c r="I9" s="35"/>
      <c r="J9" s="35"/>
      <c r="K9" s="35"/>
      <c r="L9" s="35"/>
      <c r="M9" s="14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1" t="s">
        <v>356</v>
      </c>
      <c r="E10" s="35"/>
      <c r="F10" s="35"/>
      <c r="G10" s="35"/>
      <c r="H10" s="35"/>
      <c r="I10" s="35"/>
      <c r="J10" s="35"/>
      <c r="K10" s="35"/>
      <c r="L10" s="35"/>
      <c r="M10" s="14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4" t="s">
        <v>794</v>
      </c>
      <c r="F11" s="35"/>
      <c r="G11" s="35"/>
      <c r="H11" s="35"/>
      <c r="I11" s="35"/>
      <c r="J11" s="35"/>
      <c r="K11" s="35"/>
      <c r="L11" s="35"/>
      <c r="M11" s="14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14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1" t="s">
        <v>19</v>
      </c>
      <c r="E13" s="35"/>
      <c r="F13" s="132" t="s">
        <v>20</v>
      </c>
      <c r="G13" s="35"/>
      <c r="H13" s="35"/>
      <c r="I13" s="141" t="s">
        <v>21</v>
      </c>
      <c r="J13" s="132" t="s">
        <v>20</v>
      </c>
      <c r="K13" s="35"/>
      <c r="L13" s="35"/>
      <c r="M13" s="14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1" t="s">
        <v>22</v>
      </c>
      <c r="E14" s="35"/>
      <c r="F14" s="132" t="s">
        <v>23</v>
      </c>
      <c r="G14" s="35"/>
      <c r="H14" s="35"/>
      <c r="I14" s="141" t="s">
        <v>24</v>
      </c>
      <c r="J14" s="145" t="str">
        <f>'Rekapitulace stavby'!AN8</f>
        <v>8. 7. 2025</v>
      </c>
      <c r="K14" s="35"/>
      <c r="L14" s="35"/>
      <c r="M14" s="14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14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1" t="s">
        <v>26</v>
      </c>
      <c r="E16" s="35"/>
      <c r="F16" s="35"/>
      <c r="G16" s="35"/>
      <c r="H16" s="35"/>
      <c r="I16" s="141" t="s">
        <v>27</v>
      </c>
      <c r="J16" s="132" t="s">
        <v>28</v>
      </c>
      <c r="K16" s="35"/>
      <c r="L16" s="35"/>
      <c r="M16" s="14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2" t="s">
        <v>29</v>
      </c>
      <c r="F17" s="35"/>
      <c r="G17" s="35"/>
      <c r="H17" s="35"/>
      <c r="I17" s="141" t="s">
        <v>30</v>
      </c>
      <c r="J17" s="132" t="s">
        <v>20</v>
      </c>
      <c r="K17" s="35"/>
      <c r="L17" s="35"/>
      <c r="M17" s="14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14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1" t="s">
        <v>31</v>
      </c>
      <c r="E19" s="35"/>
      <c r="F19" s="35"/>
      <c r="G19" s="35"/>
      <c r="H19" s="35"/>
      <c r="I19" s="141" t="s">
        <v>27</v>
      </c>
      <c r="J19" s="30" t="str">
        <f>'Rekapitulace stavby'!AN13</f>
        <v>Vyplň údaj</v>
      </c>
      <c r="K19" s="35"/>
      <c r="L19" s="35"/>
      <c r="M19" s="14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2"/>
      <c r="G20" s="132"/>
      <c r="H20" s="132"/>
      <c r="I20" s="141" t="s">
        <v>30</v>
      </c>
      <c r="J20" s="30" t="str">
        <f>'Rekapitulace stavby'!AN14</f>
        <v>Vyplň údaj</v>
      </c>
      <c r="K20" s="35"/>
      <c r="L20" s="35"/>
      <c r="M20" s="14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14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1" t="s">
        <v>33</v>
      </c>
      <c r="E22" s="35"/>
      <c r="F22" s="35"/>
      <c r="G22" s="35"/>
      <c r="H22" s="35"/>
      <c r="I22" s="141" t="s">
        <v>27</v>
      </c>
      <c r="J22" s="132" t="s">
        <v>34</v>
      </c>
      <c r="K22" s="35"/>
      <c r="L22" s="35"/>
      <c r="M22" s="14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2" t="s">
        <v>35</v>
      </c>
      <c r="F23" s="35"/>
      <c r="G23" s="35"/>
      <c r="H23" s="35"/>
      <c r="I23" s="141" t="s">
        <v>30</v>
      </c>
      <c r="J23" s="132" t="s">
        <v>20</v>
      </c>
      <c r="K23" s="35"/>
      <c r="L23" s="35"/>
      <c r="M23" s="14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14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1" t="s">
        <v>36</v>
      </c>
      <c r="E25" s="35"/>
      <c r="F25" s="35"/>
      <c r="G25" s="35"/>
      <c r="H25" s="35"/>
      <c r="I25" s="141" t="s">
        <v>27</v>
      </c>
      <c r="J25" s="132" t="s">
        <v>34</v>
      </c>
      <c r="K25" s="35"/>
      <c r="L25" s="35"/>
      <c r="M25" s="14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2" t="s">
        <v>35</v>
      </c>
      <c r="F26" s="35"/>
      <c r="G26" s="35"/>
      <c r="H26" s="35"/>
      <c r="I26" s="141" t="s">
        <v>30</v>
      </c>
      <c r="J26" s="132" t="s">
        <v>20</v>
      </c>
      <c r="K26" s="35"/>
      <c r="L26" s="35"/>
      <c r="M26" s="14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143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1" t="s">
        <v>37</v>
      </c>
      <c r="E28" s="35"/>
      <c r="F28" s="35"/>
      <c r="G28" s="35"/>
      <c r="H28" s="35"/>
      <c r="I28" s="35"/>
      <c r="J28" s="35"/>
      <c r="K28" s="35"/>
      <c r="L28" s="35"/>
      <c r="M28" s="14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6"/>
      <c r="B29" s="147"/>
      <c r="C29" s="146"/>
      <c r="D29" s="146"/>
      <c r="E29" s="148" t="s">
        <v>20</v>
      </c>
      <c r="F29" s="148"/>
      <c r="G29" s="148"/>
      <c r="H29" s="148"/>
      <c r="I29" s="146"/>
      <c r="J29" s="146"/>
      <c r="K29" s="146"/>
      <c r="L29" s="146"/>
      <c r="M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14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0"/>
      <c r="E31" s="150"/>
      <c r="F31" s="150"/>
      <c r="G31" s="150"/>
      <c r="H31" s="150"/>
      <c r="I31" s="150"/>
      <c r="J31" s="150"/>
      <c r="K31" s="150"/>
      <c r="L31" s="150"/>
      <c r="M31" s="14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>
      <c r="A32" s="35"/>
      <c r="B32" s="41"/>
      <c r="C32" s="35"/>
      <c r="D32" s="35"/>
      <c r="E32" s="141" t="s">
        <v>124</v>
      </c>
      <c r="F32" s="35"/>
      <c r="G32" s="35"/>
      <c r="H32" s="35"/>
      <c r="I32" s="35"/>
      <c r="J32" s="35"/>
      <c r="K32" s="151">
        <f>I65</f>
        <v>0</v>
      </c>
      <c r="L32" s="35"/>
      <c r="M32" s="14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>
      <c r="A33" s="35"/>
      <c r="B33" s="41"/>
      <c r="C33" s="35"/>
      <c r="D33" s="35"/>
      <c r="E33" s="141" t="s">
        <v>125</v>
      </c>
      <c r="F33" s="35"/>
      <c r="G33" s="35"/>
      <c r="H33" s="35"/>
      <c r="I33" s="35"/>
      <c r="J33" s="35"/>
      <c r="K33" s="151">
        <f>J65</f>
        <v>0</v>
      </c>
      <c r="L33" s="35"/>
      <c r="M33" s="14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52" t="s">
        <v>39</v>
      </c>
      <c r="E34" s="35"/>
      <c r="F34" s="35"/>
      <c r="G34" s="35"/>
      <c r="H34" s="35"/>
      <c r="I34" s="35"/>
      <c r="J34" s="35"/>
      <c r="K34" s="153">
        <f>ROUND(K87, 2)</f>
        <v>0</v>
      </c>
      <c r="L34" s="35"/>
      <c r="M34" s="14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50"/>
      <c r="E35" s="150"/>
      <c r="F35" s="150"/>
      <c r="G35" s="150"/>
      <c r="H35" s="150"/>
      <c r="I35" s="150"/>
      <c r="J35" s="150"/>
      <c r="K35" s="150"/>
      <c r="L35" s="150"/>
      <c r="M35" s="14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54" t="s">
        <v>41</v>
      </c>
      <c r="G36" s="35"/>
      <c r="H36" s="35"/>
      <c r="I36" s="154" t="s">
        <v>40</v>
      </c>
      <c r="J36" s="35"/>
      <c r="K36" s="154" t="s">
        <v>42</v>
      </c>
      <c r="L36" s="35"/>
      <c r="M36" s="14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55" t="s">
        <v>43</v>
      </c>
      <c r="E37" s="141" t="s">
        <v>44</v>
      </c>
      <c r="F37" s="151">
        <f>ROUND((SUM(BE87:BE104)),  2)</f>
        <v>0</v>
      </c>
      <c r="G37" s="35"/>
      <c r="H37" s="35"/>
      <c r="I37" s="156">
        <v>0.20999999999999999</v>
      </c>
      <c r="J37" s="35"/>
      <c r="K37" s="151">
        <f>ROUND(((SUM(BE87:BE104))*I37),  2)</f>
        <v>0</v>
      </c>
      <c r="L37" s="35"/>
      <c r="M37" s="14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1" t="s">
        <v>45</v>
      </c>
      <c r="F38" s="151">
        <f>ROUND((SUM(BF87:BF104)),  2)</f>
        <v>0</v>
      </c>
      <c r="G38" s="35"/>
      <c r="H38" s="35"/>
      <c r="I38" s="156">
        <v>0.14999999999999999</v>
      </c>
      <c r="J38" s="35"/>
      <c r="K38" s="151">
        <f>ROUND(((SUM(BF87:BF104))*I38),  2)</f>
        <v>0</v>
      </c>
      <c r="L38" s="35"/>
      <c r="M38" s="14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1" t="s">
        <v>46</v>
      </c>
      <c r="F39" s="151">
        <f>ROUND((SUM(BG87:BG104)),  2)</f>
        <v>0</v>
      </c>
      <c r="G39" s="35"/>
      <c r="H39" s="35"/>
      <c r="I39" s="156">
        <v>0.20999999999999999</v>
      </c>
      <c r="J39" s="35"/>
      <c r="K39" s="151">
        <f>0</f>
        <v>0</v>
      </c>
      <c r="L39" s="35"/>
      <c r="M39" s="14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41" t="s">
        <v>47</v>
      </c>
      <c r="F40" s="151">
        <f>ROUND((SUM(BH87:BH104)),  2)</f>
        <v>0</v>
      </c>
      <c r="G40" s="35"/>
      <c r="H40" s="35"/>
      <c r="I40" s="156">
        <v>0.14999999999999999</v>
      </c>
      <c r="J40" s="35"/>
      <c r="K40" s="151">
        <f>0</f>
        <v>0</v>
      </c>
      <c r="L40" s="35"/>
      <c r="M40" s="14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41" t="s">
        <v>48</v>
      </c>
      <c r="F41" s="151">
        <f>ROUND((SUM(BI87:BI104)),  2)</f>
        <v>0</v>
      </c>
      <c r="G41" s="35"/>
      <c r="H41" s="35"/>
      <c r="I41" s="156">
        <v>0</v>
      </c>
      <c r="J41" s="35"/>
      <c r="K41" s="151">
        <f>0</f>
        <v>0</v>
      </c>
      <c r="L41" s="35"/>
      <c r="M41" s="143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143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57"/>
      <c r="D43" s="158" t="s">
        <v>49</v>
      </c>
      <c r="E43" s="159"/>
      <c r="F43" s="159"/>
      <c r="G43" s="160" t="s">
        <v>50</v>
      </c>
      <c r="H43" s="161" t="s">
        <v>51</v>
      </c>
      <c r="I43" s="159"/>
      <c r="J43" s="159"/>
      <c r="K43" s="162">
        <f>SUM(K34:K41)</f>
        <v>0</v>
      </c>
      <c r="L43" s="163"/>
      <c r="M43" s="143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164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4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8" hidden="1" s="2" customFormat="1" ht="6.96" customHeight="1">
      <c r="A48" s="35"/>
      <c r="B48" s="166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4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24.96" customHeight="1">
      <c r="A49" s="35"/>
      <c r="B49" s="36"/>
      <c r="C49" s="20" t="s">
        <v>126</v>
      </c>
      <c r="D49" s="37"/>
      <c r="E49" s="37"/>
      <c r="F49" s="37"/>
      <c r="G49" s="37"/>
      <c r="H49" s="37"/>
      <c r="I49" s="37"/>
      <c r="J49" s="37"/>
      <c r="K49" s="37"/>
      <c r="L49" s="37"/>
      <c r="M49" s="14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6.96" customHeight="1">
      <c r="A50" s="35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14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12" customHeight="1">
      <c r="A51" s="35"/>
      <c r="B51" s="36"/>
      <c r="C51" s="29" t="s">
        <v>17</v>
      </c>
      <c r="D51" s="37"/>
      <c r="E51" s="37"/>
      <c r="F51" s="37"/>
      <c r="G51" s="37"/>
      <c r="H51" s="37"/>
      <c r="I51" s="37"/>
      <c r="J51" s="37"/>
      <c r="K51" s="37"/>
      <c r="L51" s="37"/>
      <c r="M51" s="14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6.5" customHeight="1">
      <c r="A52" s="35"/>
      <c r="B52" s="36"/>
      <c r="C52" s="37"/>
      <c r="D52" s="37"/>
      <c r="E52" s="168" t="str">
        <f>E7</f>
        <v xml:space="preserve">Výsadba LBC Žerotín, LBK10 a IP24 v  k.ú. Měnín</v>
      </c>
      <c r="F52" s="29"/>
      <c r="G52" s="29"/>
      <c r="H52" s="29"/>
      <c r="I52" s="37"/>
      <c r="J52" s="37"/>
      <c r="K52" s="37"/>
      <c r="L52" s="37"/>
      <c r="M52" s="14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1" customFormat="1" ht="12" customHeight="1">
      <c r="B53" s="18"/>
      <c r="C53" s="29" t="s">
        <v>122</v>
      </c>
      <c r="D53" s="19"/>
      <c r="E53" s="19"/>
      <c r="F53" s="19"/>
      <c r="G53" s="19"/>
      <c r="H53" s="19"/>
      <c r="I53" s="19"/>
      <c r="J53" s="19"/>
      <c r="K53" s="19"/>
      <c r="L53" s="19"/>
      <c r="M53" s="17"/>
    </row>
    <row r="54" hidden="1" s="2" customFormat="1" ht="16.5" customHeight="1">
      <c r="A54" s="35"/>
      <c r="B54" s="36"/>
      <c r="C54" s="37"/>
      <c r="D54" s="37"/>
      <c r="E54" s="168" t="s">
        <v>419</v>
      </c>
      <c r="F54" s="37"/>
      <c r="G54" s="37"/>
      <c r="H54" s="37"/>
      <c r="I54" s="37"/>
      <c r="J54" s="37"/>
      <c r="K54" s="37"/>
      <c r="L54" s="37"/>
      <c r="M54" s="14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2" customHeight="1">
      <c r="A55" s="35"/>
      <c r="B55" s="36"/>
      <c r="C55" s="29" t="s">
        <v>356</v>
      </c>
      <c r="D55" s="37"/>
      <c r="E55" s="37"/>
      <c r="F55" s="37"/>
      <c r="G55" s="37"/>
      <c r="H55" s="37"/>
      <c r="I55" s="37"/>
      <c r="J55" s="37"/>
      <c r="K55" s="37"/>
      <c r="L55" s="37"/>
      <c r="M55" s="14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6.5" customHeight="1">
      <c r="A56" s="35"/>
      <c r="B56" s="36"/>
      <c r="C56" s="37"/>
      <c r="D56" s="37"/>
      <c r="E56" s="66" t="str">
        <f>E11</f>
        <v>SO-022 - 2. rok pěstební péče</v>
      </c>
      <c r="F56" s="37"/>
      <c r="G56" s="37"/>
      <c r="H56" s="37"/>
      <c r="I56" s="37"/>
      <c r="J56" s="37"/>
      <c r="K56" s="37"/>
      <c r="L56" s="37"/>
      <c r="M56" s="14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14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2" customHeight="1">
      <c r="A58" s="35"/>
      <c r="B58" s="36"/>
      <c r="C58" s="29" t="s">
        <v>22</v>
      </c>
      <c r="D58" s="37"/>
      <c r="E58" s="37"/>
      <c r="F58" s="24" t="str">
        <f>F14</f>
        <v>k.ú. Měnín</v>
      </c>
      <c r="G58" s="37"/>
      <c r="H58" s="37"/>
      <c r="I58" s="29" t="s">
        <v>24</v>
      </c>
      <c r="J58" s="69" t="str">
        <f>IF(J14="","",J14)</f>
        <v>8. 7. 2025</v>
      </c>
      <c r="K58" s="37"/>
      <c r="L58" s="37"/>
      <c r="M58" s="14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6.96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14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25.65" customHeight="1">
      <c r="A60" s="35"/>
      <c r="B60" s="36"/>
      <c r="C60" s="29" t="s">
        <v>26</v>
      </c>
      <c r="D60" s="37"/>
      <c r="E60" s="37"/>
      <c r="F60" s="24" t="str">
        <f>E17</f>
        <v>ČR-Státní pozemkový úřad</v>
      </c>
      <c r="G60" s="37"/>
      <c r="H60" s="37"/>
      <c r="I60" s="29" t="s">
        <v>33</v>
      </c>
      <c r="J60" s="33" t="str">
        <f>E23</f>
        <v>Agroprojekt PSO s.r.o.</v>
      </c>
      <c r="K60" s="37"/>
      <c r="L60" s="37"/>
      <c r="M60" s="143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5.65" customHeight="1">
      <c r="A61" s="35"/>
      <c r="B61" s="36"/>
      <c r="C61" s="29" t="s">
        <v>31</v>
      </c>
      <c r="D61" s="37"/>
      <c r="E61" s="37"/>
      <c r="F61" s="24" t="str">
        <f>IF(E20="","",E20)</f>
        <v>Vyplň údaj</v>
      </c>
      <c r="G61" s="37"/>
      <c r="H61" s="37"/>
      <c r="I61" s="29" t="s">
        <v>36</v>
      </c>
      <c r="J61" s="33" t="str">
        <f>E26</f>
        <v>Agroprojekt PSO s.r.o.</v>
      </c>
      <c r="K61" s="37"/>
      <c r="L61" s="37"/>
      <c r="M61" s="143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14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9.28" customHeight="1">
      <c r="A63" s="35"/>
      <c r="B63" s="36"/>
      <c r="C63" s="169" t="s">
        <v>127</v>
      </c>
      <c r="D63" s="170"/>
      <c r="E63" s="170"/>
      <c r="F63" s="170"/>
      <c r="G63" s="170"/>
      <c r="H63" s="170"/>
      <c r="I63" s="171" t="s">
        <v>128</v>
      </c>
      <c r="J63" s="171" t="s">
        <v>129</v>
      </c>
      <c r="K63" s="171" t="s">
        <v>130</v>
      </c>
      <c r="L63" s="170"/>
      <c r="M63" s="143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 s="2" customFormat="1" ht="10.32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143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 s="2" customFormat="1" ht="22.8" customHeight="1">
      <c r="A65" s="35"/>
      <c r="B65" s="36"/>
      <c r="C65" s="172" t="s">
        <v>73</v>
      </c>
      <c r="D65" s="37"/>
      <c r="E65" s="37"/>
      <c r="F65" s="37"/>
      <c r="G65" s="37"/>
      <c r="H65" s="37"/>
      <c r="I65" s="99">
        <f>Q87</f>
        <v>0</v>
      </c>
      <c r="J65" s="99">
        <f>R87</f>
        <v>0</v>
      </c>
      <c r="K65" s="99">
        <f>K87</f>
        <v>0</v>
      </c>
      <c r="L65" s="37"/>
      <c r="M65" s="143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U65" s="14" t="s">
        <v>131</v>
      </c>
    </row>
    <row r="66" hidden="1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143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143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/>
    <row r="69" hidden="1"/>
    <row r="70" hidden="1"/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143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132</v>
      </c>
      <c r="D72" s="37"/>
      <c r="E72" s="37"/>
      <c r="F72" s="37"/>
      <c r="G72" s="37"/>
      <c r="H72" s="37"/>
      <c r="I72" s="37"/>
      <c r="J72" s="37"/>
      <c r="K72" s="37"/>
      <c r="L72" s="37"/>
      <c r="M72" s="143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14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17</v>
      </c>
      <c r="D74" s="37"/>
      <c r="E74" s="37"/>
      <c r="F74" s="37"/>
      <c r="G74" s="37"/>
      <c r="H74" s="37"/>
      <c r="I74" s="37"/>
      <c r="J74" s="37"/>
      <c r="K74" s="37"/>
      <c r="L74" s="37"/>
      <c r="M74" s="14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168" t="str">
        <f>E7</f>
        <v xml:space="preserve">Výsadba LBC Žerotín, LBK10 a IP24 v  k.ú. Měnín</v>
      </c>
      <c r="F75" s="29"/>
      <c r="G75" s="29"/>
      <c r="H75" s="29"/>
      <c r="I75" s="37"/>
      <c r="J75" s="37"/>
      <c r="K75" s="37"/>
      <c r="L75" s="37"/>
      <c r="M75" s="14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1" customFormat="1" ht="12" customHeight="1">
      <c r="B76" s="18"/>
      <c r="C76" s="29" t="s">
        <v>122</v>
      </c>
      <c r="D76" s="19"/>
      <c r="E76" s="19"/>
      <c r="F76" s="19"/>
      <c r="G76" s="19"/>
      <c r="H76" s="19"/>
      <c r="I76" s="19"/>
      <c r="J76" s="19"/>
      <c r="K76" s="19"/>
      <c r="L76" s="19"/>
      <c r="M76" s="17"/>
    </row>
    <row r="77" s="2" customFormat="1" ht="16.5" customHeight="1">
      <c r="A77" s="35"/>
      <c r="B77" s="36"/>
      <c r="C77" s="37"/>
      <c r="D77" s="37"/>
      <c r="E77" s="168" t="s">
        <v>419</v>
      </c>
      <c r="F77" s="37"/>
      <c r="G77" s="37"/>
      <c r="H77" s="37"/>
      <c r="I77" s="37"/>
      <c r="J77" s="37"/>
      <c r="K77" s="37"/>
      <c r="L77" s="37"/>
      <c r="M77" s="14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356</v>
      </c>
      <c r="D78" s="37"/>
      <c r="E78" s="37"/>
      <c r="F78" s="37"/>
      <c r="G78" s="37"/>
      <c r="H78" s="37"/>
      <c r="I78" s="37"/>
      <c r="J78" s="37"/>
      <c r="K78" s="37"/>
      <c r="L78" s="37"/>
      <c r="M78" s="14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6.5" customHeight="1">
      <c r="A79" s="35"/>
      <c r="B79" s="36"/>
      <c r="C79" s="37"/>
      <c r="D79" s="37"/>
      <c r="E79" s="66" t="str">
        <f>E11</f>
        <v>SO-022 - 2. rok pěstební péče</v>
      </c>
      <c r="F79" s="37"/>
      <c r="G79" s="37"/>
      <c r="H79" s="37"/>
      <c r="I79" s="37"/>
      <c r="J79" s="37"/>
      <c r="K79" s="37"/>
      <c r="L79" s="37"/>
      <c r="M79" s="14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143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2" customHeight="1">
      <c r="A81" s="35"/>
      <c r="B81" s="36"/>
      <c r="C81" s="29" t="s">
        <v>22</v>
      </c>
      <c r="D81" s="37"/>
      <c r="E81" s="37"/>
      <c r="F81" s="24" t="str">
        <f>F14</f>
        <v>k.ú. Měnín</v>
      </c>
      <c r="G81" s="37"/>
      <c r="H81" s="37"/>
      <c r="I81" s="29" t="s">
        <v>24</v>
      </c>
      <c r="J81" s="69" t="str">
        <f>IF(J14="","",J14)</f>
        <v>8. 7. 2025</v>
      </c>
      <c r="K81" s="37"/>
      <c r="L81" s="37"/>
      <c r="M81" s="14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6.96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14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25.65" customHeight="1">
      <c r="A83" s="35"/>
      <c r="B83" s="36"/>
      <c r="C83" s="29" t="s">
        <v>26</v>
      </c>
      <c r="D83" s="37"/>
      <c r="E83" s="37"/>
      <c r="F83" s="24" t="str">
        <f>E17</f>
        <v>ČR-Státní pozemkový úřad</v>
      </c>
      <c r="G83" s="37"/>
      <c r="H83" s="37"/>
      <c r="I83" s="29" t="s">
        <v>33</v>
      </c>
      <c r="J83" s="33" t="str">
        <f>E23</f>
        <v>Agroprojekt PSO s.r.o.</v>
      </c>
      <c r="K83" s="37"/>
      <c r="L83" s="37"/>
      <c r="M83" s="14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25.65" customHeight="1">
      <c r="A84" s="35"/>
      <c r="B84" s="36"/>
      <c r="C84" s="29" t="s">
        <v>31</v>
      </c>
      <c r="D84" s="37"/>
      <c r="E84" s="37"/>
      <c r="F84" s="24" t="str">
        <f>IF(E20="","",E20)</f>
        <v>Vyplň údaj</v>
      </c>
      <c r="G84" s="37"/>
      <c r="H84" s="37"/>
      <c r="I84" s="29" t="s">
        <v>36</v>
      </c>
      <c r="J84" s="33" t="str">
        <f>E26</f>
        <v>Agroprojekt PSO s.r.o.</v>
      </c>
      <c r="K84" s="37"/>
      <c r="L84" s="37"/>
      <c r="M84" s="14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0.32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14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9" customFormat="1" ht="29.28" customHeight="1">
      <c r="A86" s="173"/>
      <c r="B86" s="174"/>
      <c r="C86" s="175" t="s">
        <v>133</v>
      </c>
      <c r="D86" s="176" t="s">
        <v>58</v>
      </c>
      <c r="E86" s="176" t="s">
        <v>54</v>
      </c>
      <c r="F86" s="176" t="s">
        <v>55</v>
      </c>
      <c r="G86" s="176" t="s">
        <v>134</v>
      </c>
      <c r="H86" s="176" t="s">
        <v>135</v>
      </c>
      <c r="I86" s="176" t="s">
        <v>136</v>
      </c>
      <c r="J86" s="176" t="s">
        <v>137</v>
      </c>
      <c r="K86" s="176" t="s">
        <v>130</v>
      </c>
      <c r="L86" s="177" t="s">
        <v>138</v>
      </c>
      <c r="M86" s="178"/>
      <c r="N86" s="89" t="s">
        <v>20</v>
      </c>
      <c r="O86" s="90" t="s">
        <v>43</v>
      </c>
      <c r="P86" s="90" t="s">
        <v>139</v>
      </c>
      <c r="Q86" s="90" t="s">
        <v>140</v>
      </c>
      <c r="R86" s="90" t="s">
        <v>141</v>
      </c>
      <c r="S86" s="90" t="s">
        <v>142</v>
      </c>
      <c r="T86" s="90" t="s">
        <v>143</v>
      </c>
      <c r="U86" s="90" t="s">
        <v>144</v>
      </c>
      <c r="V86" s="90" t="s">
        <v>145</v>
      </c>
      <c r="W86" s="90" t="s">
        <v>146</v>
      </c>
      <c r="X86" s="91" t="s">
        <v>147</v>
      </c>
      <c r="Y86" s="173"/>
      <c r="Z86" s="173"/>
      <c r="AA86" s="173"/>
      <c r="AB86" s="173"/>
      <c r="AC86" s="173"/>
      <c r="AD86" s="173"/>
      <c r="AE86" s="173"/>
    </row>
    <row r="87" s="2" customFormat="1" ht="22.8" customHeight="1">
      <c r="A87" s="35"/>
      <c r="B87" s="36"/>
      <c r="C87" s="96" t="s">
        <v>148</v>
      </c>
      <c r="D87" s="37"/>
      <c r="E87" s="37"/>
      <c r="F87" s="37"/>
      <c r="G87" s="37"/>
      <c r="H87" s="37"/>
      <c r="I87" s="37"/>
      <c r="J87" s="37"/>
      <c r="K87" s="179">
        <f>BK87</f>
        <v>0</v>
      </c>
      <c r="L87" s="37"/>
      <c r="M87" s="41"/>
      <c r="N87" s="92"/>
      <c r="O87" s="180"/>
      <c r="P87" s="93"/>
      <c r="Q87" s="181">
        <f>SUM(Q88:Q104)</f>
        <v>0</v>
      </c>
      <c r="R87" s="181">
        <f>SUM(R88:R104)</f>
        <v>0</v>
      </c>
      <c r="S87" s="93"/>
      <c r="T87" s="182">
        <f>SUM(T88:T104)</f>
        <v>0</v>
      </c>
      <c r="U87" s="93"/>
      <c r="V87" s="182">
        <f>SUM(V88:V104)</f>
        <v>0.019400000000000001</v>
      </c>
      <c r="W87" s="93"/>
      <c r="X87" s="183">
        <f>SUM(X88:X104)</f>
        <v>0</v>
      </c>
      <c r="Y87" s="35"/>
      <c r="Z87" s="35"/>
      <c r="AA87" s="35"/>
      <c r="AB87" s="35"/>
      <c r="AC87" s="35"/>
      <c r="AD87" s="35"/>
      <c r="AE87" s="35"/>
      <c r="AT87" s="14" t="s">
        <v>74</v>
      </c>
      <c r="AU87" s="14" t="s">
        <v>131</v>
      </c>
      <c r="BK87" s="184">
        <f>SUM(BK88:BK104)</f>
        <v>0</v>
      </c>
    </row>
    <row r="88" s="2" customFormat="1" ht="24.15" customHeight="1">
      <c r="A88" s="35"/>
      <c r="B88" s="36"/>
      <c r="C88" s="185" t="s">
        <v>82</v>
      </c>
      <c r="D88" s="185" t="s">
        <v>149</v>
      </c>
      <c r="E88" s="186" t="s">
        <v>358</v>
      </c>
      <c r="F88" s="187" t="s">
        <v>359</v>
      </c>
      <c r="G88" s="188" t="s">
        <v>360</v>
      </c>
      <c r="H88" s="189">
        <v>4.202</v>
      </c>
      <c r="I88" s="190"/>
      <c r="J88" s="190"/>
      <c r="K88" s="191">
        <f>ROUND(P88*H88,2)</f>
        <v>0</v>
      </c>
      <c r="L88" s="187" t="s">
        <v>161</v>
      </c>
      <c r="M88" s="41"/>
      <c r="N88" s="192" t="s">
        <v>20</v>
      </c>
      <c r="O88" s="193" t="s">
        <v>44</v>
      </c>
      <c r="P88" s="194">
        <f>I88+J88</f>
        <v>0</v>
      </c>
      <c r="Q88" s="194">
        <f>ROUND(I88*H88,2)</f>
        <v>0</v>
      </c>
      <c r="R88" s="194">
        <f>ROUND(J88*H88,2)</f>
        <v>0</v>
      </c>
      <c r="S88" s="81"/>
      <c r="T88" s="195">
        <f>S88*H88</f>
        <v>0</v>
      </c>
      <c r="U88" s="195">
        <v>0</v>
      </c>
      <c r="V88" s="195">
        <f>U88*H88</f>
        <v>0</v>
      </c>
      <c r="W88" s="195">
        <v>0</v>
      </c>
      <c r="X88" s="196">
        <f>W88*H88</f>
        <v>0</v>
      </c>
      <c r="Y88" s="35"/>
      <c r="Z88" s="35"/>
      <c r="AA88" s="35"/>
      <c r="AB88" s="35"/>
      <c r="AC88" s="35"/>
      <c r="AD88" s="35"/>
      <c r="AE88" s="35"/>
      <c r="AR88" s="197" t="s">
        <v>154</v>
      </c>
      <c r="AT88" s="197" t="s">
        <v>149</v>
      </c>
      <c r="AU88" s="197" t="s">
        <v>75</v>
      </c>
      <c r="AY88" s="14" t="s">
        <v>155</v>
      </c>
      <c r="BE88" s="198">
        <f>IF(O88="základní",K88,0)</f>
        <v>0</v>
      </c>
      <c r="BF88" s="198">
        <f>IF(O88="snížená",K88,0)</f>
        <v>0</v>
      </c>
      <c r="BG88" s="198">
        <f>IF(O88="zákl. přenesená",K88,0)</f>
        <v>0</v>
      </c>
      <c r="BH88" s="198">
        <f>IF(O88="sníž. přenesená",K88,0)</f>
        <v>0</v>
      </c>
      <c r="BI88" s="198">
        <f>IF(O88="nulová",K88,0)</f>
        <v>0</v>
      </c>
      <c r="BJ88" s="14" t="s">
        <v>82</v>
      </c>
      <c r="BK88" s="198">
        <f>ROUND(P88*H88,2)</f>
        <v>0</v>
      </c>
      <c r="BL88" s="14" t="s">
        <v>154</v>
      </c>
      <c r="BM88" s="197" t="s">
        <v>795</v>
      </c>
    </row>
    <row r="89" s="2" customFormat="1">
      <c r="A89" s="35"/>
      <c r="B89" s="36"/>
      <c r="C89" s="37"/>
      <c r="D89" s="199" t="s">
        <v>157</v>
      </c>
      <c r="E89" s="37"/>
      <c r="F89" s="200" t="s">
        <v>362</v>
      </c>
      <c r="G89" s="37"/>
      <c r="H89" s="37"/>
      <c r="I89" s="201"/>
      <c r="J89" s="201"/>
      <c r="K89" s="37"/>
      <c r="L89" s="37"/>
      <c r="M89" s="41"/>
      <c r="N89" s="202"/>
      <c r="O89" s="203"/>
      <c r="P89" s="81"/>
      <c r="Q89" s="81"/>
      <c r="R89" s="81"/>
      <c r="S89" s="81"/>
      <c r="T89" s="81"/>
      <c r="U89" s="81"/>
      <c r="V89" s="81"/>
      <c r="W89" s="81"/>
      <c r="X89" s="82"/>
      <c r="Y89" s="35"/>
      <c r="Z89" s="35"/>
      <c r="AA89" s="35"/>
      <c r="AB89" s="35"/>
      <c r="AC89" s="35"/>
      <c r="AD89" s="35"/>
      <c r="AE89" s="35"/>
      <c r="AT89" s="14" t="s">
        <v>157</v>
      </c>
      <c r="AU89" s="14" t="s">
        <v>75</v>
      </c>
    </row>
    <row r="90" s="10" customFormat="1">
      <c r="A90" s="10"/>
      <c r="B90" s="214"/>
      <c r="C90" s="215"/>
      <c r="D90" s="216" t="s">
        <v>185</v>
      </c>
      <c r="E90" s="217" t="s">
        <v>20</v>
      </c>
      <c r="F90" s="218" t="s">
        <v>796</v>
      </c>
      <c r="G90" s="215"/>
      <c r="H90" s="219">
        <v>4.202</v>
      </c>
      <c r="I90" s="220"/>
      <c r="J90" s="220"/>
      <c r="K90" s="215"/>
      <c r="L90" s="215"/>
      <c r="M90" s="221"/>
      <c r="N90" s="222"/>
      <c r="O90" s="223"/>
      <c r="P90" s="223"/>
      <c r="Q90" s="223"/>
      <c r="R90" s="223"/>
      <c r="S90" s="223"/>
      <c r="T90" s="223"/>
      <c r="U90" s="223"/>
      <c r="V90" s="223"/>
      <c r="W90" s="223"/>
      <c r="X90" s="224"/>
      <c r="Y90" s="10"/>
      <c r="Z90" s="10"/>
      <c r="AA90" s="10"/>
      <c r="AB90" s="10"/>
      <c r="AC90" s="10"/>
      <c r="AD90" s="10"/>
      <c r="AE90" s="10"/>
      <c r="AT90" s="225" t="s">
        <v>185</v>
      </c>
      <c r="AU90" s="225" t="s">
        <v>75</v>
      </c>
      <c r="AV90" s="10" t="s">
        <v>84</v>
      </c>
      <c r="AW90" s="10" t="s">
        <v>5</v>
      </c>
      <c r="AX90" s="10" t="s">
        <v>82</v>
      </c>
      <c r="AY90" s="225" t="s">
        <v>155</v>
      </c>
    </row>
    <row r="91" s="2" customFormat="1" ht="24.15" customHeight="1">
      <c r="A91" s="35"/>
      <c r="B91" s="36"/>
      <c r="C91" s="185" t="s">
        <v>84</v>
      </c>
      <c r="D91" s="185" t="s">
        <v>149</v>
      </c>
      <c r="E91" s="186" t="s">
        <v>364</v>
      </c>
      <c r="F91" s="187" t="s">
        <v>365</v>
      </c>
      <c r="G91" s="188" t="s">
        <v>224</v>
      </c>
      <c r="H91" s="189">
        <v>970</v>
      </c>
      <c r="I91" s="190"/>
      <c r="J91" s="190"/>
      <c r="K91" s="191">
        <f>ROUND(P91*H91,2)</f>
        <v>0</v>
      </c>
      <c r="L91" s="187" t="s">
        <v>161</v>
      </c>
      <c r="M91" s="41"/>
      <c r="N91" s="192" t="s">
        <v>20</v>
      </c>
      <c r="O91" s="193" t="s">
        <v>44</v>
      </c>
      <c r="P91" s="194">
        <f>I91+J91</f>
        <v>0</v>
      </c>
      <c r="Q91" s="194">
        <f>ROUND(I91*H91,2)</f>
        <v>0</v>
      </c>
      <c r="R91" s="194">
        <f>ROUND(J91*H91,2)</f>
        <v>0</v>
      </c>
      <c r="S91" s="81"/>
      <c r="T91" s="195">
        <f>S91*H91</f>
        <v>0</v>
      </c>
      <c r="U91" s="195">
        <v>2.0000000000000002E-05</v>
      </c>
      <c r="V91" s="195">
        <f>U91*H91</f>
        <v>0.019400000000000001</v>
      </c>
      <c r="W91" s="195">
        <v>0</v>
      </c>
      <c r="X91" s="196">
        <f>W91*H91</f>
        <v>0</v>
      </c>
      <c r="Y91" s="35"/>
      <c r="Z91" s="35"/>
      <c r="AA91" s="35"/>
      <c r="AB91" s="35"/>
      <c r="AC91" s="35"/>
      <c r="AD91" s="35"/>
      <c r="AE91" s="35"/>
      <c r="AR91" s="197" t="s">
        <v>154</v>
      </c>
      <c r="AT91" s="197" t="s">
        <v>149</v>
      </c>
      <c r="AU91" s="197" t="s">
        <v>75</v>
      </c>
      <c r="AY91" s="14" t="s">
        <v>155</v>
      </c>
      <c r="BE91" s="198">
        <f>IF(O91="základní",K91,0)</f>
        <v>0</v>
      </c>
      <c r="BF91" s="198">
        <f>IF(O91="snížená",K91,0)</f>
        <v>0</v>
      </c>
      <c r="BG91" s="198">
        <f>IF(O91="zákl. přenesená",K91,0)</f>
        <v>0</v>
      </c>
      <c r="BH91" s="198">
        <f>IF(O91="sníž. přenesená",K91,0)</f>
        <v>0</v>
      </c>
      <c r="BI91" s="198">
        <f>IF(O91="nulová",K91,0)</f>
        <v>0</v>
      </c>
      <c r="BJ91" s="14" t="s">
        <v>82</v>
      </c>
      <c r="BK91" s="198">
        <f>ROUND(P91*H91,2)</f>
        <v>0</v>
      </c>
      <c r="BL91" s="14" t="s">
        <v>154</v>
      </c>
      <c r="BM91" s="197" t="s">
        <v>797</v>
      </c>
    </row>
    <row r="92" s="2" customFormat="1">
      <c r="A92" s="35"/>
      <c r="B92" s="36"/>
      <c r="C92" s="37"/>
      <c r="D92" s="199" t="s">
        <v>157</v>
      </c>
      <c r="E92" s="37"/>
      <c r="F92" s="200" t="s">
        <v>367</v>
      </c>
      <c r="G92" s="37"/>
      <c r="H92" s="37"/>
      <c r="I92" s="201"/>
      <c r="J92" s="201"/>
      <c r="K92" s="37"/>
      <c r="L92" s="37"/>
      <c r="M92" s="41"/>
      <c r="N92" s="202"/>
      <c r="O92" s="203"/>
      <c r="P92" s="81"/>
      <c r="Q92" s="81"/>
      <c r="R92" s="81"/>
      <c r="S92" s="81"/>
      <c r="T92" s="81"/>
      <c r="U92" s="81"/>
      <c r="V92" s="81"/>
      <c r="W92" s="81"/>
      <c r="X92" s="82"/>
      <c r="Y92" s="35"/>
      <c r="Z92" s="35"/>
      <c r="AA92" s="35"/>
      <c r="AB92" s="35"/>
      <c r="AC92" s="35"/>
      <c r="AD92" s="35"/>
      <c r="AE92" s="35"/>
      <c r="AT92" s="14" t="s">
        <v>157</v>
      </c>
      <c r="AU92" s="14" t="s">
        <v>75</v>
      </c>
    </row>
    <row r="93" s="10" customFormat="1">
      <c r="A93" s="10"/>
      <c r="B93" s="214"/>
      <c r="C93" s="215"/>
      <c r="D93" s="216" t="s">
        <v>185</v>
      </c>
      <c r="E93" s="217" t="s">
        <v>20</v>
      </c>
      <c r="F93" s="218" t="s">
        <v>781</v>
      </c>
      <c r="G93" s="215"/>
      <c r="H93" s="219">
        <v>970</v>
      </c>
      <c r="I93" s="220"/>
      <c r="J93" s="220"/>
      <c r="K93" s="215"/>
      <c r="L93" s="215"/>
      <c r="M93" s="221"/>
      <c r="N93" s="222"/>
      <c r="O93" s="223"/>
      <c r="P93" s="223"/>
      <c r="Q93" s="223"/>
      <c r="R93" s="223"/>
      <c r="S93" s="223"/>
      <c r="T93" s="223"/>
      <c r="U93" s="223"/>
      <c r="V93" s="223"/>
      <c r="W93" s="223"/>
      <c r="X93" s="224"/>
      <c r="Y93" s="10"/>
      <c r="Z93" s="10"/>
      <c r="AA93" s="10"/>
      <c r="AB93" s="10"/>
      <c r="AC93" s="10"/>
      <c r="AD93" s="10"/>
      <c r="AE93" s="10"/>
      <c r="AT93" s="225" t="s">
        <v>185</v>
      </c>
      <c r="AU93" s="225" t="s">
        <v>75</v>
      </c>
      <c r="AV93" s="10" t="s">
        <v>84</v>
      </c>
      <c r="AW93" s="10" t="s">
        <v>5</v>
      </c>
      <c r="AX93" s="10" t="s">
        <v>82</v>
      </c>
      <c r="AY93" s="225" t="s">
        <v>155</v>
      </c>
    </row>
    <row r="94" s="2" customFormat="1" ht="24.15" customHeight="1">
      <c r="A94" s="35"/>
      <c r="B94" s="36"/>
      <c r="C94" s="185" t="s">
        <v>164</v>
      </c>
      <c r="D94" s="185" t="s">
        <v>149</v>
      </c>
      <c r="E94" s="186" t="s">
        <v>369</v>
      </c>
      <c r="F94" s="187" t="s">
        <v>370</v>
      </c>
      <c r="G94" s="188" t="s">
        <v>224</v>
      </c>
      <c r="H94" s="189">
        <v>6910</v>
      </c>
      <c r="I94" s="190"/>
      <c r="J94" s="190"/>
      <c r="K94" s="191">
        <f>ROUND(P94*H94,2)</f>
        <v>0</v>
      </c>
      <c r="L94" s="187" t="s">
        <v>161</v>
      </c>
      <c r="M94" s="41"/>
      <c r="N94" s="192" t="s">
        <v>20</v>
      </c>
      <c r="O94" s="193" t="s">
        <v>44</v>
      </c>
      <c r="P94" s="194">
        <f>I94+J94</f>
        <v>0</v>
      </c>
      <c r="Q94" s="194">
        <f>ROUND(I94*H94,2)</f>
        <v>0</v>
      </c>
      <c r="R94" s="194">
        <f>ROUND(J94*H94,2)</f>
        <v>0</v>
      </c>
      <c r="S94" s="81"/>
      <c r="T94" s="195">
        <f>S94*H94</f>
        <v>0</v>
      </c>
      <c r="U94" s="195">
        <v>0</v>
      </c>
      <c r="V94" s="195">
        <f>U94*H94</f>
        <v>0</v>
      </c>
      <c r="W94" s="195">
        <v>0</v>
      </c>
      <c r="X94" s="196">
        <f>W94*H94</f>
        <v>0</v>
      </c>
      <c r="Y94" s="35"/>
      <c r="Z94" s="35"/>
      <c r="AA94" s="35"/>
      <c r="AB94" s="35"/>
      <c r="AC94" s="35"/>
      <c r="AD94" s="35"/>
      <c r="AE94" s="35"/>
      <c r="AR94" s="197" t="s">
        <v>154</v>
      </c>
      <c r="AT94" s="197" t="s">
        <v>149</v>
      </c>
      <c r="AU94" s="197" t="s">
        <v>75</v>
      </c>
      <c r="AY94" s="14" t="s">
        <v>155</v>
      </c>
      <c r="BE94" s="198">
        <f>IF(O94="základní",K94,0)</f>
        <v>0</v>
      </c>
      <c r="BF94" s="198">
        <f>IF(O94="snížená",K94,0)</f>
        <v>0</v>
      </c>
      <c r="BG94" s="198">
        <f>IF(O94="zákl. přenesená",K94,0)</f>
        <v>0</v>
      </c>
      <c r="BH94" s="198">
        <f>IF(O94="sníž. přenesená",K94,0)</f>
        <v>0</v>
      </c>
      <c r="BI94" s="198">
        <f>IF(O94="nulová",K94,0)</f>
        <v>0</v>
      </c>
      <c r="BJ94" s="14" t="s">
        <v>82</v>
      </c>
      <c r="BK94" s="198">
        <f>ROUND(P94*H94,2)</f>
        <v>0</v>
      </c>
      <c r="BL94" s="14" t="s">
        <v>154</v>
      </c>
      <c r="BM94" s="197" t="s">
        <v>798</v>
      </c>
    </row>
    <row r="95" s="2" customFormat="1">
      <c r="A95" s="35"/>
      <c r="B95" s="36"/>
      <c r="C95" s="37"/>
      <c r="D95" s="199" t="s">
        <v>157</v>
      </c>
      <c r="E95" s="37"/>
      <c r="F95" s="200" t="s">
        <v>372</v>
      </c>
      <c r="G95" s="37"/>
      <c r="H95" s="37"/>
      <c r="I95" s="201"/>
      <c r="J95" s="201"/>
      <c r="K95" s="37"/>
      <c r="L95" s="37"/>
      <c r="M95" s="41"/>
      <c r="N95" s="202"/>
      <c r="O95" s="203"/>
      <c r="P95" s="81"/>
      <c r="Q95" s="81"/>
      <c r="R95" s="81"/>
      <c r="S95" s="81"/>
      <c r="T95" s="81"/>
      <c r="U95" s="81"/>
      <c r="V95" s="81"/>
      <c r="W95" s="81"/>
      <c r="X95" s="82"/>
      <c r="Y95" s="35"/>
      <c r="Z95" s="35"/>
      <c r="AA95" s="35"/>
      <c r="AB95" s="35"/>
      <c r="AC95" s="35"/>
      <c r="AD95" s="35"/>
      <c r="AE95" s="35"/>
      <c r="AT95" s="14" t="s">
        <v>157</v>
      </c>
      <c r="AU95" s="14" t="s">
        <v>75</v>
      </c>
    </row>
    <row r="96" s="10" customFormat="1">
      <c r="A96" s="10"/>
      <c r="B96" s="214"/>
      <c r="C96" s="215"/>
      <c r="D96" s="216" t="s">
        <v>185</v>
      </c>
      <c r="E96" s="217" t="s">
        <v>20</v>
      </c>
      <c r="F96" s="218" t="s">
        <v>788</v>
      </c>
      <c r="G96" s="215"/>
      <c r="H96" s="219">
        <v>6910</v>
      </c>
      <c r="I96" s="220"/>
      <c r="J96" s="220"/>
      <c r="K96" s="215"/>
      <c r="L96" s="215"/>
      <c r="M96" s="221"/>
      <c r="N96" s="222"/>
      <c r="O96" s="223"/>
      <c r="P96" s="223"/>
      <c r="Q96" s="223"/>
      <c r="R96" s="223"/>
      <c r="S96" s="223"/>
      <c r="T96" s="223"/>
      <c r="U96" s="223"/>
      <c r="V96" s="223"/>
      <c r="W96" s="223"/>
      <c r="X96" s="224"/>
      <c r="Y96" s="10"/>
      <c r="Z96" s="10"/>
      <c r="AA96" s="10"/>
      <c r="AB96" s="10"/>
      <c r="AC96" s="10"/>
      <c r="AD96" s="10"/>
      <c r="AE96" s="10"/>
      <c r="AT96" s="225" t="s">
        <v>185</v>
      </c>
      <c r="AU96" s="225" t="s">
        <v>75</v>
      </c>
      <c r="AV96" s="10" t="s">
        <v>84</v>
      </c>
      <c r="AW96" s="10" t="s">
        <v>5</v>
      </c>
      <c r="AX96" s="10" t="s">
        <v>82</v>
      </c>
      <c r="AY96" s="225" t="s">
        <v>155</v>
      </c>
    </row>
    <row r="97" s="2" customFormat="1">
      <c r="A97" s="35"/>
      <c r="B97" s="36"/>
      <c r="C97" s="185" t="s">
        <v>154</v>
      </c>
      <c r="D97" s="185" t="s">
        <v>149</v>
      </c>
      <c r="E97" s="186" t="s">
        <v>319</v>
      </c>
      <c r="F97" s="187" t="s">
        <v>320</v>
      </c>
      <c r="G97" s="188" t="s">
        <v>315</v>
      </c>
      <c r="H97" s="189">
        <v>327.89999999999998</v>
      </c>
      <c r="I97" s="190"/>
      <c r="J97" s="190"/>
      <c r="K97" s="191">
        <f>ROUND(P97*H97,2)</f>
        <v>0</v>
      </c>
      <c r="L97" s="187" t="s">
        <v>161</v>
      </c>
      <c r="M97" s="41"/>
      <c r="N97" s="192" t="s">
        <v>20</v>
      </c>
      <c r="O97" s="193" t="s">
        <v>44</v>
      </c>
      <c r="P97" s="194">
        <f>I97+J97</f>
        <v>0</v>
      </c>
      <c r="Q97" s="194">
        <f>ROUND(I97*H97,2)</f>
        <v>0</v>
      </c>
      <c r="R97" s="194">
        <f>ROUND(J97*H97,2)</f>
        <v>0</v>
      </c>
      <c r="S97" s="81"/>
      <c r="T97" s="195">
        <f>S97*H97</f>
        <v>0</v>
      </c>
      <c r="U97" s="195">
        <v>0</v>
      </c>
      <c r="V97" s="195">
        <f>U97*H97</f>
        <v>0</v>
      </c>
      <c r="W97" s="195">
        <v>0</v>
      </c>
      <c r="X97" s="196">
        <f>W97*H97</f>
        <v>0</v>
      </c>
      <c r="Y97" s="35"/>
      <c r="Z97" s="35"/>
      <c r="AA97" s="35"/>
      <c r="AB97" s="35"/>
      <c r="AC97" s="35"/>
      <c r="AD97" s="35"/>
      <c r="AE97" s="35"/>
      <c r="AR97" s="197" t="s">
        <v>154</v>
      </c>
      <c r="AT97" s="197" t="s">
        <v>149</v>
      </c>
      <c r="AU97" s="197" t="s">
        <v>75</v>
      </c>
      <c r="AY97" s="14" t="s">
        <v>155</v>
      </c>
      <c r="BE97" s="198">
        <f>IF(O97="základní",K97,0)</f>
        <v>0</v>
      </c>
      <c r="BF97" s="198">
        <f>IF(O97="snížená",K97,0)</f>
        <v>0</v>
      </c>
      <c r="BG97" s="198">
        <f>IF(O97="zákl. přenesená",K97,0)</f>
        <v>0</v>
      </c>
      <c r="BH97" s="198">
        <f>IF(O97="sníž. přenesená",K97,0)</f>
        <v>0</v>
      </c>
      <c r="BI97" s="198">
        <f>IF(O97="nulová",K97,0)</f>
        <v>0</v>
      </c>
      <c r="BJ97" s="14" t="s">
        <v>82</v>
      </c>
      <c r="BK97" s="198">
        <f>ROUND(P97*H97,2)</f>
        <v>0</v>
      </c>
      <c r="BL97" s="14" t="s">
        <v>154</v>
      </c>
      <c r="BM97" s="197" t="s">
        <v>799</v>
      </c>
    </row>
    <row r="98" s="2" customFormat="1">
      <c r="A98" s="35"/>
      <c r="B98" s="36"/>
      <c r="C98" s="37"/>
      <c r="D98" s="199" t="s">
        <v>157</v>
      </c>
      <c r="E98" s="37"/>
      <c r="F98" s="200" t="s">
        <v>322</v>
      </c>
      <c r="G98" s="37"/>
      <c r="H98" s="37"/>
      <c r="I98" s="201"/>
      <c r="J98" s="201"/>
      <c r="K98" s="37"/>
      <c r="L98" s="37"/>
      <c r="M98" s="41"/>
      <c r="N98" s="202"/>
      <c r="O98" s="203"/>
      <c r="P98" s="81"/>
      <c r="Q98" s="81"/>
      <c r="R98" s="81"/>
      <c r="S98" s="81"/>
      <c r="T98" s="81"/>
      <c r="U98" s="81"/>
      <c r="V98" s="81"/>
      <c r="W98" s="81"/>
      <c r="X98" s="82"/>
      <c r="Y98" s="35"/>
      <c r="Z98" s="35"/>
      <c r="AA98" s="35"/>
      <c r="AB98" s="35"/>
      <c r="AC98" s="35"/>
      <c r="AD98" s="35"/>
      <c r="AE98" s="35"/>
      <c r="AT98" s="14" t="s">
        <v>157</v>
      </c>
      <c r="AU98" s="14" t="s">
        <v>75</v>
      </c>
    </row>
    <row r="99" s="10" customFormat="1">
      <c r="A99" s="10"/>
      <c r="B99" s="214"/>
      <c r="C99" s="215"/>
      <c r="D99" s="216" t="s">
        <v>185</v>
      </c>
      <c r="E99" s="217" t="s">
        <v>20</v>
      </c>
      <c r="F99" s="218" t="s">
        <v>800</v>
      </c>
      <c r="G99" s="215"/>
      <c r="H99" s="219">
        <v>327.89999999999998</v>
      </c>
      <c r="I99" s="220"/>
      <c r="J99" s="220"/>
      <c r="K99" s="215"/>
      <c r="L99" s="215"/>
      <c r="M99" s="221"/>
      <c r="N99" s="222"/>
      <c r="O99" s="223"/>
      <c r="P99" s="223"/>
      <c r="Q99" s="223"/>
      <c r="R99" s="223"/>
      <c r="S99" s="223"/>
      <c r="T99" s="223"/>
      <c r="U99" s="223"/>
      <c r="V99" s="223"/>
      <c r="W99" s="223"/>
      <c r="X99" s="224"/>
      <c r="Y99" s="10"/>
      <c r="Z99" s="10"/>
      <c r="AA99" s="10"/>
      <c r="AB99" s="10"/>
      <c r="AC99" s="10"/>
      <c r="AD99" s="10"/>
      <c r="AE99" s="10"/>
      <c r="AT99" s="225" t="s">
        <v>185</v>
      </c>
      <c r="AU99" s="225" t="s">
        <v>75</v>
      </c>
      <c r="AV99" s="10" t="s">
        <v>84</v>
      </c>
      <c r="AW99" s="10" t="s">
        <v>5</v>
      </c>
      <c r="AX99" s="10" t="s">
        <v>82</v>
      </c>
      <c r="AY99" s="225" t="s">
        <v>155</v>
      </c>
    </row>
    <row r="100" s="2" customFormat="1">
      <c r="A100" s="35"/>
      <c r="B100" s="36"/>
      <c r="C100" s="185" t="s">
        <v>173</v>
      </c>
      <c r="D100" s="185" t="s">
        <v>149</v>
      </c>
      <c r="E100" s="186" t="s">
        <v>325</v>
      </c>
      <c r="F100" s="187" t="s">
        <v>326</v>
      </c>
      <c r="G100" s="188" t="s">
        <v>315</v>
      </c>
      <c r="H100" s="189">
        <v>327.89999999999998</v>
      </c>
      <c r="I100" s="190"/>
      <c r="J100" s="190"/>
      <c r="K100" s="191">
        <f>ROUND(P100*H100,2)</f>
        <v>0</v>
      </c>
      <c r="L100" s="187" t="s">
        <v>161</v>
      </c>
      <c r="M100" s="41"/>
      <c r="N100" s="192" t="s">
        <v>20</v>
      </c>
      <c r="O100" s="193" t="s">
        <v>44</v>
      </c>
      <c r="P100" s="194">
        <f>I100+J100</f>
        <v>0</v>
      </c>
      <c r="Q100" s="194">
        <f>ROUND(I100*H100,2)</f>
        <v>0</v>
      </c>
      <c r="R100" s="194">
        <f>ROUND(J100*H100,2)</f>
        <v>0</v>
      </c>
      <c r="S100" s="81"/>
      <c r="T100" s="195">
        <f>S100*H100</f>
        <v>0</v>
      </c>
      <c r="U100" s="195">
        <v>0</v>
      </c>
      <c r="V100" s="195">
        <f>U100*H100</f>
        <v>0</v>
      </c>
      <c r="W100" s="195">
        <v>0</v>
      </c>
      <c r="X100" s="196">
        <f>W100*H100</f>
        <v>0</v>
      </c>
      <c r="Y100" s="35"/>
      <c r="Z100" s="35"/>
      <c r="AA100" s="35"/>
      <c r="AB100" s="35"/>
      <c r="AC100" s="35"/>
      <c r="AD100" s="35"/>
      <c r="AE100" s="35"/>
      <c r="AR100" s="197" t="s">
        <v>154</v>
      </c>
      <c r="AT100" s="197" t="s">
        <v>149</v>
      </c>
      <c r="AU100" s="197" t="s">
        <v>75</v>
      </c>
      <c r="AY100" s="14" t="s">
        <v>155</v>
      </c>
      <c r="BE100" s="198">
        <f>IF(O100="základní",K100,0)</f>
        <v>0</v>
      </c>
      <c r="BF100" s="198">
        <f>IF(O100="snížená",K100,0)</f>
        <v>0</v>
      </c>
      <c r="BG100" s="198">
        <f>IF(O100="zákl. přenesená",K100,0)</f>
        <v>0</v>
      </c>
      <c r="BH100" s="198">
        <f>IF(O100="sníž. přenesená",K100,0)</f>
        <v>0</v>
      </c>
      <c r="BI100" s="198">
        <f>IF(O100="nulová",K100,0)</f>
        <v>0</v>
      </c>
      <c r="BJ100" s="14" t="s">
        <v>82</v>
      </c>
      <c r="BK100" s="198">
        <f>ROUND(P100*H100,2)</f>
        <v>0</v>
      </c>
      <c r="BL100" s="14" t="s">
        <v>154</v>
      </c>
      <c r="BM100" s="197" t="s">
        <v>801</v>
      </c>
    </row>
    <row r="101" s="2" customFormat="1">
      <c r="A101" s="35"/>
      <c r="B101" s="36"/>
      <c r="C101" s="37"/>
      <c r="D101" s="199" t="s">
        <v>157</v>
      </c>
      <c r="E101" s="37"/>
      <c r="F101" s="200" t="s">
        <v>328</v>
      </c>
      <c r="G101" s="37"/>
      <c r="H101" s="37"/>
      <c r="I101" s="201"/>
      <c r="J101" s="201"/>
      <c r="K101" s="37"/>
      <c r="L101" s="37"/>
      <c r="M101" s="41"/>
      <c r="N101" s="202"/>
      <c r="O101" s="203"/>
      <c r="P101" s="81"/>
      <c r="Q101" s="81"/>
      <c r="R101" s="81"/>
      <c r="S101" s="81"/>
      <c r="T101" s="81"/>
      <c r="U101" s="81"/>
      <c r="V101" s="81"/>
      <c r="W101" s="81"/>
      <c r="X101" s="82"/>
      <c r="Y101" s="35"/>
      <c r="Z101" s="35"/>
      <c r="AA101" s="35"/>
      <c r="AB101" s="35"/>
      <c r="AC101" s="35"/>
      <c r="AD101" s="35"/>
      <c r="AE101" s="35"/>
      <c r="AT101" s="14" t="s">
        <v>157</v>
      </c>
      <c r="AU101" s="14" t="s">
        <v>75</v>
      </c>
    </row>
    <row r="102" s="2" customFormat="1" ht="24.15" customHeight="1">
      <c r="A102" s="35"/>
      <c r="B102" s="36"/>
      <c r="C102" s="185" t="s">
        <v>178</v>
      </c>
      <c r="D102" s="185" t="s">
        <v>149</v>
      </c>
      <c r="E102" s="186" t="s">
        <v>330</v>
      </c>
      <c r="F102" s="187" t="s">
        <v>331</v>
      </c>
      <c r="G102" s="188" t="s">
        <v>315</v>
      </c>
      <c r="H102" s="189">
        <v>1311.5999999999999</v>
      </c>
      <c r="I102" s="190"/>
      <c r="J102" s="190"/>
      <c r="K102" s="191">
        <f>ROUND(P102*H102,2)</f>
        <v>0</v>
      </c>
      <c r="L102" s="187" t="s">
        <v>161</v>
      </c>
      <c r="M102" s="41"/>
      <c r="N102" s="192" t="s">
        <v>20</v>
      </c>
      <c r="O102" s="193" t="s">
        <v>44</v>
      </c>
      <c r="P102" s="194">
        <f>I102+J102</f>
        <v>0</v>
      </c>
      <c r="Q102" s="194">
        <f>ROUND(I102*H102,2)</f>
        <v>0</v>
      </c>
      <c r="R102" s="194">
        <f>ROUND(J102*H102,2)</f>
        <v>0</v>
      </c>
      <c r="S102" s="81"/>
      <c r="T102" s="195">
        <f>S102*H102</f>
        <v>0</v>
      </c>
      <c r="U102" s="195">
        <v>0</v>
      </c>
      <c r="V102" s="195">
        <f>U102*H102</f>
        <v>0</v>
      </c>
      <c r="W102" s="195">
        <v>0</v>
      </c>
      <c r="X102" s="196">
        <f>W102*H102</f>
        <v>0</v>
      </c>
      <c r="Y102" s="35"/>
      <c r="Z102" s="35"/>
      <c r="AA102" s="35"/>
      <c r="AB102" s="35"/>
      <c r="AC102" s="35"/>
      <c r="AD102" s="35"/>
      <c r="AE102" s="35"/>
      <c r="AR102" s="197" t="s">
        <v>154</v>
      </c>
      <c r="AT102" s="197" t="s">
        <v>149</v>
      </c>
      <c r="AU102" s="197" t="s">
        <v>75</v>
      </c>
      <c r="AY102" s="14" t="s">
        <v>155</v>
      </c>
      <c r="BE102" s="198">
        <f>IF(O102="základní",K102,0)</f>
        <v>0</v>
      </c>
      <c r="BF102" s="198">
        <f>IF(O102="snížená",K102,0)</f>
        <v>0</v>
      </c>
      <c r="BG102" s="198">
        <f>IF(O102="zákl. přenesená",K102,0)</f>
        <v>0</v>
      </c>
      <c r="BH102" s="198">
        <f>IF(O102="sníž. přenesená",K102,0)</f>
        <v>0</v>
      </c>
      <c r="BI102" s="198">
        <f>IF(O102="nulová",K102,0)</f>
        <v>0</v>
      </c>
      <c r="BJ102" s="14" t="s">
        <v>82</v>
      </c>
      <c r="BK102" s="198">
        <f>ROUND(P102*H102,2)</f>
        <v>0</v>
      </c>
      <c r="BL102" s="14" t="s">
        <v>154</v>
      </c>
      <c r="BM102" s="197" t="s">
        <v>802</v>
      </c>
    </row>
    <row r="103" s="2" customFormat="1">
      <c r="A103" s="35"/>
      <c r="B103" s="36"/>
      <c r="C103" s="37"/>
      <c r="D103" s="199" t="s">
        <v>157</v>
      </c>
      <c r="E103" s="37"/>
      <c r="F103" s="200" t="s">
        <v>333</v>
      </c>
      <c r="G103" s="37"/>
      <c r="H103" s="37"/>
      <c r="I103" s="201"/>
      <c r="J103" s="201"/>
      <c r="K103" s="37"/>
      <c r="L103" s="37"/>
      <c r="M103" s="41"/>
      <c r="N103" s="202"/>
      <c r="O103" s="203"/>
      <c r="P103" s="81"/>
      <c r="Q103" s="81"/>
      <c r="R103" s="81"/>
      <c r="S103" s="81"/>
      <c r="T103" s="81"/>
      <c r="U103" s="81"/>
      <c r="V103" s="81"/>
      <c r="W103" s="81"/>
      <c r="X103" s="82"/>
      <c r="Y103" s="35"/>
      <c r="Z103" s="35"/>
      <c r="AA103" s="35"/>
      <c r="AB103" s="35"/>
      <c r="AC103" s="35"/>
      <c r="AD103" s="35"/>
      <c r="AE103" s="35"/>
      <c r="AT103" s="14" t="s">
        <v>157</v>
      </c>
      <c r="AU103" s="14" t="s">
        <v>75</v>
      </c>
    </row>
    <row r="104" s="10" customFormat="1">
      <c r="A104" s="10"/>
      <c r="B104" s="214"/>
      <c r="C104" s="215"/>
      <c r="D104" s="216" t="s">
        <v>185</v>
      </c>
      <c r="E104" s="217" t="s">
        <v>20</v>
      </c>
      <c r="F104" s="218" t="s">
        <v>803</v>
      </c>
      <c r="G104" s="215"/>
      <c r="H104" s="219">
        <v>1311.5999999999999</v>
      </c>
      <c r="I104" s="220"/>
      <c r="J104" s="220"/>
      <c r="K104" s="215"/>
      <c r="L104" s="215"/>
      <c r="M104" s="221"/>
      <c r="N104" s="241"/>
      <c r="O104" s="242"/>
      <c r="P104" s="242"/>
      <c r="Q104" s="242"/>
      <c r="R104" s="242"/>
      <c r="S104" s="242"/>
      <c r="T104" s="242"/>
      <c r="U104" s="242"/>
      <c r="V104" s="242"/>
      <c r="W104" s="242"/>
      <c r="X104" s="243"/>
      <c r="Y104" s="10"/>
      <c r="Z104" s="10"/>
      <c r="AA104" s="10"/>
      <c r="AB104" s="10"/>
      <c r="AC104" s="10"/>
      <c r="AD104" s="10"/>
      <c r="AE104" s="10"/>
      <c r="AT104" s="225" t="s">
        <v>185</v>
      </c>
      <c r="AU104" s="225" t="s">
        <v>75</v>
      </c>
      <c r="AV104" s="10" t="s">
        <v>84</v>
      </c>
      <c r="AW104" s="10" t="s">
        <v>5</v>
      </c>
      <c r="AX104" s="10" t="s">
        <v>82</v>
      </c>
      <c r="AY104" s="225" t="s">
        <v>155</v>
      </c>
    </row>
    <row r="105" s="2" customFormat="1" ht="6.96" customHeight="1">
      <c r="A105" s="35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41"/>
      <c r="N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</sheetData>
  <sheetProtection sheet="1" autoFilter="0" formatColumns="0" formatRows="0" objects="1" scenarios="1" spinCount="100000" saltValue="IdkH+wrRtWdq5xxJbUfrrk0dOsiVtPNZMhvbbRd1dWkmorTJeiZBxj1iDLhjN7O6cGBkk3vNeYy+SfSH1fogAw==" hashValue="NrSA/E7GyxFeBHqNzw6Gln+3p5arSDeURn8DscPKwnngS1rNILbzCNn4yV7ZFte4zUTIQgN36y48KBrq7jMARA==" algorithmName="SHA-512" password="CC35"/>
  <autoFilter ref="C86:L104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5:H75"/>
    <mergeCell ref="E77:H77"/>
    <mergeCell ref="E79:H79"/>
    <mergeCell ref="M2:Z2"/>
  </mergeCells>
  <hyperlinks>
    <hyperlink ref="F89" r:id="rId1" display="https://podminky.urs.cz/item/CS_URS_2025_01/184851256"/>
    <hyperlink ref="F92" r:id="rId2" display="https://podminky.urs.cz/item/CS_URS_2025_01/184911111"/>
    <hyperlink ref="F95" r:id="rId3" display="https://podminky.urs.cz/item/CS_URS_2025_01/184808211"/>
    <hyperlink ref="F98" r:id="rId4" display="https://podminky.urs.cz/item/CS_URS_2025_01/185804312"/>
    <hyperlink ref="F101" r:id="rId5" display="https://podminky.urs.cz/item/CS_URS_2025_01/185851121"/>
    <hyperlink ref="F103" r:id="rId6" display="https://podminky.urs.cz/item/CS_URS_2025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Jakubcová Barbora Ing.</dc:creator>
  <cp:lastModifiedBy>Jakubcová Barbora Ing.</cp:lastModifiedBy>
  <dcterms:created xsi:type="dcterms:W3CDTF">2025-07-08T10:40:00Z</dcterms:created>
  <dcterms:modified xsi:type="dcterms:W3CDTF">2025-07-08T10:40:11Z</dcterms:modified>
</cp:coreProperties>
</file>