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p_zakova_spucr_cz/Documents/MigraceL/1 VZ příprava/2025-HK-KoPÚ Všestary (NOŘ, ŘSD)/4-Dodatečná informace/"/>
    </mc:Choice>
  </mc:AlternateContent>
  <xr:revisionPtr revIDLastSave="71" documentId="8_{B0CCD43D-981D-4C57-BEBD-FCAA65558572}" xr6:coauthVersionLast="47" xr6:coauthVersionMax="47" xr10:uidLastSave="{BAC35283-DC20-44B6-A284-A14BD65D70FE}"/>
  <bookViews>
    <workbookView xWindow="33450" yWindow="1740" windowWidth="21000" windowHeight="1605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H27" i="1" s="1"/>
  <c r="F28" i="1"/>
  <c r="H28" i="1" s="1"/>
  <c r="F26" i="1"/>
  <c r="H26" i="1" s="1"/>
  <c r="F20" i="1"/>
  <c r="H20" i="1" s="1"/>
  <c r="F21" i="1"/>
  <c r="H21" i="1" s="1"/>
  <c r="F22" i="1"/>
  <c r="H22" i="1" s="1"/>
  <c r="F23" i="1"/>
  <c r="H23" i="1" s="1"/>
  <c r="F24" i="1"/>
  <c r="H24" i="1" s="1"/>
  <c r="F19" i="1"/>
  <c r="H19" i="1" s="1"/>
  <c r="F14" i="1"/>
  <c r="H14" i="1" s="1"/>
  <c r="F15" i="1"/>
  <c r="H15" i="1" s="1"/>
  <c r="F16" i="1"/>
  <c r="H16" i="1" s="1"/>
  <c r="F17" i="1"/>
  <c r="H17" i="1" s="1"/>
  <c r="F13" i="1"/>
  <c r="H13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4" i="1"/>
  <c r="H4" i="1" s="1"/>
  <c r="F30" i="1"/>
  <c r="H30" i="1" s="1"/>
  <c r="H31" i="1" s="1"/>
  <c r="H35" i="1" s="1"/>
  <c r="F31" i="1" l="1"/>
  <c r="F35" i="1" s="1"/>
  <c r="H29" i="1"/>
  <c r="H34" i="1" s="1"/>
  <c r="F29" i="1"/>
  <c r="F34" i="1" s="1"/>
  <c r="H11" i="1"/>
  <c r="H33" i="1" s="1"/>
  <c r="F11" i="1"/>
  <c r="F33" i="1" s="1"/>
  <c r="F36" i="1" l="1"/>
  <c r="H36" i="1"/>
</calcChain>
</file>

<file path=xl/sharedStrings.xml><?xml version="1.0" encoding="utf-8"?>
<sst xmlns="http://schemas.openxmlformats.org/spreadsheetml/2006/main" count="119" uniqueCount="96">
  <si>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</si>
  <si>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</si>
  <si>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</si>
  <si>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</si>
  <si>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</si>
  <si>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</si>
  <si>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</si>
  <si>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</si>
  <si>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</si>
  <si>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</si>
  <si>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</si>
  <si>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</si>
  <si>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</si>
  <si>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</si>
  <si>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</si>
  <si>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</si>
  <si>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</si>
  <si>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</si>
  <si>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</si>
  <si>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</si>
  <si>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</si>
  <si>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</si>
  <si>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</si>
  <si>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</si>
  <si>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</si>
  <si>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</si>
  <si>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</si>
  <si>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</si>
  <si>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</si>
  <si>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</si>
  <si>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</si>
  <si>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</si>
  <si>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</si>
  <si>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</si>
  <si>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</si>
  <si>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</si>
  <si>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</si>
  <si>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</si>
  <si>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</si>
  <si>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>6.3.2 h) i)</t>
  </si>
  <si>
    <t>Aktualizace PSZ do 10 ha 11)</t>
  </si>
  <si>
    <t>na výzvu Objednatele v dohodnuté lhůtě</t>
  </si>
  <si>
    <t>6.3.2 h) ii)</t>
  </si>
  <si>
    <t>Aktualizace PSZ do 50 ha 11)</t>
  </si>
  <si>
    <t>6.3.2 h) iii)</t>
  </si>
  <si>
    <t>Aktualizace PSZ nad 50 ha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</si>
  <si>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</si>
  <si>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</si>
  <si>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</si>
  <si>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</si>
  <si>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</si>
  <si>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</si>
  <si>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</si>
  <si>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</si>
  <si>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</si>
  <si>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>6.3.5 i)</t>
  </si>
  <si>
    <t>Aktualizace návrhu po ukončení odvolacího řízení do 10 ha 12)</t>
  </si>
  <si>
    <t>6.3.5 ii)</t>
  </si>
  <si>
    <t>Aktualizace návrhu po ukončení odvolacího řízení do 50 ha 12)</t>
  </si>
  <si>
    <t>6.3.5 iii)</t>
  </si>
  <si>
    <t>Aktualizace návrhu po ukončení odvolacího řízení nad 50 ha 12)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</si>
  <si>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</si>
  <si>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</si>
  <si>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</si>
  <si>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</si>
  <si>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</si>
  <si>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</si>
  <si>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</si>
  <si>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</si>
  <si>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>2) Jedná se o položky, u kterých nelze předem objektivně stanovit přesný počet Měrných jednotek, zadavatel proto stanoví v Zadávací dokumentaci počet Měrných jednotek kvalifikovaným odhadem.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</si>
  <si>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</si>
  <si>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</si>
  <si>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</si>
  <si>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13) Jedná se o součet položek ve svislých sloupcích, nelze násobit aktuální výší DPH. Tyto položky budou uvedeny v čl. 3.1 Smlouvy.</t>
  </si>
  <si>
    <t>Poznámka: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</si>
  <si>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</si>
  <si>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</si>
  <si>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</si>
  <si>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</si>
  <si>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</si>
  <si>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</si>
  <si>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</si>
  <si>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</si>
  <si>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Položkový výkaz činností –  Příloha ke Smlouvě –  KoPÚ Všestary</t>
  </si>
  <si>
    <t>Revize stávajícího bodového pole</t>
  </si>
  <si>
    <t>Doplnění stávajícího bodového pole</t>
  </si>
  <si>
    <t>28.2.2026</t>
  </si>
  <si>
    <t>31.5.2026</t>
  </si>
  <si>
    <t>Zjišťování hranic pozemků neřešených dle § 2 Zákona</t>
  </si>
  <si>
    <t>28.2.2027</t>
  </si>
  <si>
    <t>30.4.2027</t>
  </si>
  <si>
    <t>30.6.2027</t>
  </si>
  <si>
    <t>30.6.2028</t>
  </si>
  <si>
    <t>Zhotovení podkladů pro změnu katastrální hranice</t>
  </si>
  <si>
    <t>30.6.2029</t>
  </si>
  <si>
    <t>Podrobné měření polohopisu v obvodu KoPÚ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</si>
</sst>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6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2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39" xfId="1" applyFont="1" applyBorder="1" applyAlignment="1" applyProtection="1">
      <alignment horizontal="center" vertical="center" wrapText="1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4" fontId="4" fillId="0" borderId="40" xfId="1" applyNumberFormat="1" applyFont="1" applyBorder="1" applyAlignment="1" applyProtection="1">
      <alignment horizontal="center" vertical="center" wrapText="1"/>
      <protection locked="0"/>
    </xf>
    <xf numFmtId="9" fontId="4" fillId="0" borderId="47" xfId="3" applyFont="1" applyFill="1" applyBorder="1" applyAlignment="1" applyProtection="1">
      <alignment horizontal="center" vertical="center" wrapText="1"/>
      <protection locked="0"/>
    </xf>
    <xf numFmtId="4" fontId="4" fillId="0" borderId="47" xfId="1" applyNumberFormat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2" xfId="1" applyNumberFormat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4" fontId="4" fillId="0" borderId="16" xfId="1" applyNumberFormat="1" applyFont="1" applyBorder="1" applyAlignment="1" applyProtection="1">
      <alignment horizontal="center" vertical="center"/>
      <protection locked="0"/>
    </xf>
    <xf numFmtId="9" fontId="4" fillId="0" borderId="16" xfId="3" applyFont="1" applyFill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6" xfId="1" applyFont="1" applyBorder="1" applyAlignment="1" applyProtection="1">
      <alignment horizontal="lef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4" fontId="5" fillId="3" borderId="49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19" xfId="1" applyFont="1" applyBorder="1" applyAlignment="1" applyProtection="1">
      <alignment horizontal="left" vertical="center" wrapText="1"/>
      <protection locked="0"/>
    </xf>
    <xf numFmtId="49" fontId="5" fillId="0" borderId="29" xfId="1" applyNumberFormat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left" vertical="center" wrapText="1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2" xfId="1" applyNumberFormat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4" fontId="4" fillId="0" borderId="21" xfId="1" applyNumberFormat="1" applyFont="1" applyBorder="1" applyAlignment="1" applyProtection="1">
      <alignment horizontal="center" vertical="center"/>
      <protection locked="0"/>
    </xf>
    <xf numFmtId="9" fontId="4" fillId="0" borderId="21" xfId="3" applyFont="1" applyFill="1" applyBorder="1" applyAlignment="1" applyProtection="1">
      <alignment horizontal="center" vertical="center"/>
      <protection locked="0"/>
    </xf>
    <xf numFmtId="164" fontId="4" fillId="0" borderId="44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4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vertical="center" wrapText="1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4" fontId="4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vertical="center" wrapText="1"/>
      <protection locked="0"/>
    </xf>
    <xf numFmtId="4" fontId="4" fillId="0" borderId="34" xfId="1" applyNumberFormat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/>
      <protection locked="0"/>
    </xf>
    <xf numFmtId="4" fontId="4" fillId="0" borderId="16" xfId="1" applyNumberFormat="1" applyFont="1" applyBorder="1" applyAlignment="1" applyProtection="1">
      <alignment vertical="center"/>
      <protection locked="0"/>
    </xf>
    <xf numFmtId="9" fontId="4" fillId="0" borderId="16" xfId="3" applyFont="1" applyFill="1" applyBorder="1" applyAlignment="1" applyProtection="1">
      <alignment vertical="center"/>
      <protection locked="0"/>
    </xf>
    <xf numFmtId="0" fontId="4" fillId="0" borderId="25" xfId="1" applyFont="1" applyBorder="1" applyAlignment="1" applyProtection="1">
      <alignment vertical="center"/>
      <protection locked="0"/>
    </xf>
    <xf numFmtId="6" fontId="5" fillId="2" borderId="28" xfId="1" applyNumberFormat="1" applyFont="1" applyFill="1" applyBorder="1" applyAlignment="1" applyProtection="1">
      <alignment horizontal="center" vertical="center"/>
      <protection locked="0"/>
    </xf>
    <xf numFmtId="4" fontId="5" fillId="0" borderId="36" xfId="1" applyNumberFormat="1" applyFont="1" applyBorder="1" applyAlignment="1" applyProtection="1">
      <alignment horizontal="center" vertical="center"/>
      <protection hidden="1"/>
    </xf>
    <xf numFmtId="9" fontId="5" fillId="0" borderId="36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7" xfId="1" applyNumberFormat="1" applyFont="1" applyBorder="1" applyAlignment="1" applyProtection="1">
      <alignment horizontal="center" vertical="center"/>
      <protection hidden="1"/>
    </xf>
    <xf numFmtId="9" fontId="5" fillId="0" borderId="27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8" xfId="3" applyFont="1" applyFill="1" applyBorder="1" applyAlignment="1" applyProtection="1">
      <alignment horizontal="center" vertical="center"/>
      <protection hidden="1"/>
    </xf>
    <xf numFmtId="4" fontId="5" fillId="0" borderId="48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14" fontId="4" fillId="0" borderId="46" xfId="1" applyNumberFormat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0" borderId="38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35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0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5" xfId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R53"/>
  <sheetViews>
    <sheetView tabSelected="1" zoomScaleNormal="100" workbookViewId="0">
      <selection activeCell="B7" sqref="B7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9" customWidth="1"/>
    <col min="6" max="6" width="18" style="19" customWidth="1"/>
    <col min="7" max="7" width="6.85546875" style="26" hidden="1" customWidth="1"/>
    <col min="8" max="8" width="18" style="19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1" t="s">
        <v>83</v>
      </c>
      <c r="B1" s="31"/>
      <c r="C1" s="32"/>
      <c r="D1" s="31"/>
      <c r="E1" s="33"/>
      <c r="F1" s="33"/>
      <c r="G1" s="34"/>
      <c r="H1" s="33"/>
      <c r="I1" s="31"/>
      <c r="J1" s="35"/>
    </row>
    <row r="2" spans="1:11" ht="42" customHeight="1" thickBot="1" x14ac:dyDescent="0.25">
      <c r="A2" s="36"/>
      <c r="B2" s="37" t="s">
        <v>0</v>
      </c>
      <c r="C2" s="38" t="s">
        <v>1</v>
      </c>
      <c r="D2" s="38" t="s">
        <v>2</v>
      </c>
      <c r="E2" s="39" t="s">
        <v>3</v>
      </c>
      <c r="F2" s="39" t="s">
        <v>4</v>
      </c>
      <c r="G2" s="40" t="s">
        <v>5</v>
      </c>
      <c r="H2" s="41" t="s">
        <v>6</v>
      </c>
      <c r="I2" s="42" t="s">
        <v>7</v>
      </c>
      <c r="J2" s="43"/>
    </row>
    <row r="3" spans="1:11" ht="31.15" customHeight="1" thickBot="1" x14ac:dyDescent="0.25">
      <c r="A3" s="44" t="s">
        <v>8</v>
      </c>
      <c r="B3" s="45" t="s">
        <v>9</v>
      </c>
      <c r="C3" s="46"/>
      <c r="D3" s="46"/>
      <c r="E3" s="47"/>
      <c r="F3" s="47"/>
      <c r="G3" s="48"/>
      <c r="H3" s="47"/>
      <c r="I3" s="49"/>
      <c r="J3" s="50"/>
    </row>
    <row r="4" spans="1:11" ht="31.15" customHeight="1" x14ac:dyDescent="0.2">
      <c r="A4" s="128" t="s">
        <v>10</v>
      </c>
      <c r="B4" s="51" t="s">
        <v>84</v>
      </c>
      <c r="C4" s="52" t="s">
        <v>11</v>
      </c>
      <c r="D4" s="53">
        <v>3</v>
      </c>
      <c r="E4" s="54"/>
      <c r="F4" s="97" t="str">
        <f>IF(AND(D4&gt;0,E4&gt;0),E4*D4,"nevyplňovat")</f>
        <v>nevyplňovat</v>
      </c>
      <c r="G4" s="98">
        <v>0.21</v>
      </c>
      <c r="H4" s="97" t="str">
        <f>IF(ISNUMBER(F4),F4*(1+G4),"nevyplňovat")</f>
        <v>nevyplňovat</v>
      </c>
      <c r="I4" s="126" t="s">
        <v>86</v>
      </c>
      <c r="J4" s="55"/>
    </row>
    <row r="5" spans="1:11" ht="31.15" customHeight="1" x14ac:dyDescent="0.2">
      <c r="A5" s="129"/>
      <c r="B5" s="56" t="s">
        <v>85</v>
      </c>
      <c r="C5" s="57" t="s">
        <v>12</v>
      </c>
      <c r="D5" s="58">
        <v>4</v>
      </c>
      <c r="E5" s="59"/>
      <c r="F5" s="99" t="str">
        <f t="shared" ref="F5:F10" si="0">IF(AND(D5&gt;0,E5&gt;0),E5*D5,"nevyplňovat")</f>
        <v>nevyplňovat</v>
      </c>
      <c r="G5" s="100">
        <v>0.21</v>
      </c>
      <c r="H5" s="99" t="str">
        <f t="shared" ref="H5:H10" si="1">IF(ISNUMBER(F5),F5*(1+G5),"nevyplňovat")</f>
        <v>nevyplňovat</v>
      </c>
      <c r="I5" s="127"/>
      <c r="J5" s="55"/>
    </row>
    <row r="6" spans="1:11" ht="34.9" customHeight="1" x14ac:dyDescent="0.2">
      <c r="A6" s="120" t="s">
        <v>13</v>
      </c>
      <c r="B6" s="56" t="s">
        <v>95</v>
      </c>
      <c r="C6" s="57" t="s">
        <v>14</v>
      </c>
      <c r="D6" s="57">
        <v>155</v>
      </c>
      <c r="E6" s="60"/>
      <c r="F6" s="99" t="str">
        <f t="shared" si="0"/>
        <v>nevyplňovat</v>
      </c>
      <c r="G6" s="100">
        <v>0.21</v>
      </c>
      <c r="H6" s="99" t="str">
        <f t="shared" si="1"/>
        <v>nevyplňovat</v>
      </c>
      <c r="I6" s="121" t="s">
        <v>87</v>
      </c>
      <c r="J6" s="55"/>
    </row>
    <row r="7" spans="1:11" ht="52.15" customHeight="1" x14ac:dyDescent="0.2">
      <c r="A7" s="9" t="s">
        <v>15</v>
      </c>
      <c r="B7" s="62" t="s">
        <v>16</v>
      </c>
      <c r="C7" s="63" t="s">
        <v>17</v>
      </c>
      <c r="D7" s="148">
        <v>62</v>
      </c>
      <c r="E7" s="59"/>
      <c r="F7" s="101" t="str">
        <f t="shared" si="0"/>
        <v>nevyplňovat</v>
      </c>
      <c r="G7" s="102">
        <v>0.21</v>
      </c>
      <c r="H7" s="101" t="str">
        <f t="shared" si="1"/>
        <v>nevyplňovat</v>
      </c>
      <c r="I7" s="30" t="s">
        <v>89</v>
      </c>
      <c r="J7" s="55"/>
    </row>
    <row r="8" spans="1:11" ht="35.450000000000003" customHeight="1" x14ac:dyDescent="0.2">
      <c r="A8" s="7" t="s">
        <v>18</v>
      </c>
      <c r="B8" s="56" t="s">
        <v>88</v>
      </c>
      <c r="C8" s="63" t="s">
        <v>17</v>
      </c>
      <c r="D8" s="61">
        <v>5</v>
      </c>
      <c r="E8" s="59"/>
      <c r="F8" s="101" t="str">
        <f t="shared" si="0"/>
        <v>nevyplňovat</v>
      </c>
      <c r="G8" s="102">
        <v>0.21</v>
      </c>
      <c r="H8" s="101" t="str">
        <f t="shared" si="1"/>
        <v>nevyplňovat</v>
      </c>
      <c r="I8" s="30" t="s">
        <v>89</v>
      </c>
      <c r="J8" s="55"/>
    </row>
    <row r="9" spans="1:11" ht="31.15" customHeight="1" x14ac:dyDescent="0.2">
      <c r="A9" s="9" t="s">
        <v>19</v>
      </c>
      <c r="B9" s="64" t="s">
        <v>20</v>
      </c>
      <c r="C9" s="63" t="s">
        <v>14</v>
      </c>
      <c r="D9" s="61">
        <v>155</v>
      </c>
      <c r="E9" s="59"/>
      <c r="F9" s="101" t="str">
        <f t="shared" si="0"/>
        <v>nevyplňovat</v>
      </c>
      <c r="G9" s="102">
        <v>0.21</v>
      </c>
      <c r="H9" s="101" t="str">
        <f t="shared" si="1"/>
        <v>nevyplňovat</v>
      </c>
      <c r="I9" s="30" t="s">
        <v>90</v>
      </c>
      <c r="J9" s="55"/>
    </row>
    <row r="10" spans="1:11" ht="36.6" customHeight="1" thickBot="1" x14ac:dyDescent="0.25">
      <c r="A10" s="65" t="s">
        <v>21</v>
      </c>
      <c r="B10" s="66" t="s">
        <v>22</v>
      </c>
      <c r="C10" s="67" t="s">
        <v>14</v>
      </c>
      <c r="D10" s="67">
        <v>155</v>
      </c>
      <c r="E10" s="60"/>
      <c r="F10" s="103" t="str">
        <f t="shared" si="0"/>
        <v>nevyplňovat</v>
      </c>
      <c r="G10" s="104">
        <v>0.21</v>
      </c>
      <c r="H10" s="103" t="str">
        <f t="shared" si="1"/>
        <v>nevyplňovat</v>
      </c>
      <c r="I10" s="8" t="s">
        <v>91</v>
      </c>
      <c r="J10" s="50"/>
      <c r="K10" s="2"/>
    </row>
    <row r="11" spans="1:11" ht="42" customHeight="1" thickBot="1" x14ac:dyDescent="0.25">
      <c r="A11" s="138" t="s">
        <v>23</v>
      </c>
      <c r="B11" s="139"/>
      <c r="C11" s="68"/>
      <c r="D11" s="68"/>
      <c r="E11" s="69"/>
      <c r="F11" s="69">
        <f>SUM(F4:F10)</f>
        <v>0</v>
      </c>
      <c r="G11" s="70"/>
      <c r="H11" s="69">
        <f>SUM(H4:H10)</f>
        <v>0</v>
      </c>
      <c r="I11" s="122">
        <v>46568</v>
      </c>
      <c r="J11" s="50"/>
      <c r="K11" s="2"/>
    </row>
    <row r="12" spans="1:11" ht="31.15" customHeight="1" x14ac:dyDescent="0.2">
      <c r="A12" s="71" t="s">
        <v>24</v>
      </c>
      <c r="B12" s="72" t="s">
        <v>25</v>
      </c>
      <c r="C12" s="73"/>
      <c r="D12" s="73"/>
      <c r="E12" s="74"/>
      <c r="F12" s="74"/>
      <c r="G12" s="75"/>
      <c r="H12" s="74"/>
      <c r="I12" s="76"/>
      <c r="J12" s="55"/>
    </row>
    <row r="13" spans="1:11" ht="31.15" customHeight="1" x14ac:dyDescent="0.2">
      <c r="A13" s="77" t="s">
        <v>26</v>
      </c>
      <c r="B13" s="78" t="s">
        <v>27</v>
      </c>
      <c r="C13" s="79" t="s">
        <v>14</v>
      </c>
      <c r="D13" s="79">
        <v>155</v>
      </c>
      <c r="E13" s="80"/>
      <c r="F13" s="105" t="str">
        <f>IF(AND(D13&gt;0,E13&gt;0),E13*D13,"nevyplňovat")</f>
        <v>nevyplňovat</v>
      </c>
      <c r="G13" s="106">
        <v>0.21</v>
      </c>
      <c r="H13" s="105" t="str">
        <f>IF(ISNUMBER(F13),F13*(1+G13),"nevyplňovat")</f>
        <v>nevyplňovat</v>
      </c>
      <c r="I13" s="140" t="s">
        <v>92</v>
      </c>
      <c r="J13" s="55"/>
    </row>
    <row r="14" spans="1:11" ht="58.9" customHeight="1" x14ac:dyDescent="0.2">
      <c r="A14" s="5" t="s">
        <v>28</v>
      </c>
      <c r="B14" s="62" t="s">
        <v>29</v>
      </c>
      <c r="C14" s="57" t="s">
        <v>14</v>
      </c>
      <c r="D14" s="57">
        <v>15</v>
      </c>
      <c r="E14" s="81"/>
      <c r="F14" s="107" t="str">
        <f t="shared" ref="F14:F17" si="2">IF(AND(D14&gt;0,E14&gt;0),E14*D14,"nevyplňovat")</f>
        <v>nevyplňovat</v>
      </c>
      <c r="G14" s="108">
        <v>0.21</v>
      </c>
      <c r="H14" s="107" t="str">
        <f t="shared" ref="H14:H17" si="3">IF(ISNUMBER(F14),F14*(1+G14),"nevyplňovat")</f>
        <v>nevyplňovat</v>
      </c>
      <c r="I14" s="141"/>
      <c r="J14" s="55"/>
    </row>
    <row r="15" spans="1:11" ht="49.9" customHeight="1" x14ac:dyDescent="0.2">
      <c r="A15" s="145" t="s">
        <v>30</v>
      </c>
      <c r="B15" s="56" t="s">
        <v>31</v>
      </c>
      <c r="C15" s="57" t="s">
        <v>32</v>
      </c>
      <c r="D15" s="57">
        <v>50</v>
      </c>
      <c r="E15" s="81"/>
      <c r="F15" s="107" t="str">
        <f t="shared" si="2"/>
        <v>nevyplňovat</v>
      </c>
      <c r="G15" s="108">
        <v>0.21</v>
      </c>
      <c r="H15" s="107" t="str">
        <f t="shared" si="3"/>
        <v>nevyplňovat</v>
      </c>
      <c r="I15" s="141"/>
      <c r="J15" s="55"/>
    </row>
    <row r="16" spans="1:11" ht="48.6" customHeight="1" x14ac:dyDescent="0.2">
      <c r="A16" s="146"/>
      <c r="B16" s="56" t="s">
        <v>33</v>
      </c>
      <c r="C16" s="57" t="s">
        <v>32</v>
      </c>
      <c r="D16" s="57">
        <v>3</v>
      </c>
      <c r="E16" s="81"/>
      <c r="F16" s="107" t="str">
        <f t="shared" si="2"/>
        <v>nevyplňovat</v>
      </c>
      <c r="G16" s="108">
        <v>0.21</v>
      </c>
      <c r="H16" s="107" t="str">
        <f t="shared" si="3"/>
        <v>nevyplňovat</v>
      </c>
      <c r="I16" s="141"/>
      <c r="J16" s="55"/>
    </row>
    <row r="17" spans="1:18" ht="49.9" customHeight="1" x14ac:dyDescent="0.2">
      <c r="A17" s="82" t="s">
        <v>34</v>
      </c>
      <c r="B17" s="56" t="s">
        <v>35</v>
      </c>
      <c r="C17" s="57" t="s">
        <v>36</v>
      </c>
      <c r="D17" s="57">
        <v>1</v>
      </c>
      <c r="E17" s="81"/>
      <c r="F17" s="107" t="str">
        <f t="shared" si="2"/>
        <v>nevyplňovat</v>
      </c>
      <c r="G17" s="108">
        <v>0.21</v>
      </c>
      <c r="H17" s="107" t="str">
        <f t="shared" si="3"/>
        <v>nevyplňovat</v>
      </c>
      <c r="I17" s="141"/>
      <c r="J17" s="55"/>
    </row>
    <row r="18" spans="1:18" ht="42" customHeight="1" x14ac:dyDescent="0.2">
      <c r="A18" s="83" t="s">
        <v>37</v>
      </c>
      <c r="B18" s="62" t="s">
        <v>38</v>
      </c>
      <c r="C18" s="142"/>
      <c r="D18" s="143"/>
      <c r="E18" s="143"/>
      <c r="F18" s="143"/>
      <c r="G18" s="143"/>
      <c r="H18" s="143"/>
      <c r="I18" s="144"/>
      <c r="J18" s="50"/>
    </row>
    <row r="19" spans="1:18" ht="42" customHeight="1" x14ac:dyDescent="0.2">
      <c r="A19" s="83" t="s">
        <v>39</v>
      </c>
      <c r="B19" s="62" t="s">
        <v>40</v>
      </c>
      <c r="C19" s="61" t="s">
        <v>14</v>
      </c>
      <c r="D19" s="61">
        <v>1</v>
      </c>
      <c r="E19" s="81"/>
      <c r="F19" s="107" t="str">
        <f>IF(AND(D19&gt;0,E19&gt;0),E19*D19,"nevyplňovat")</f>
        <v>nevyplňovat</v>
      </c>
      <c r="G19" s="108">
        <v>0.21</v>
      </c>
      <c r="H19" s="107" t="str">
        <f t="shared" ref="H19" si="4">IF(ISNUMBER(F19),F19*(1+G19),"nevyplňovat")</f>
        <v>nevyplňovat</v>
      </c>
      <c r="I19" s="12" t="s">
        <v>41</v>
      </c>
      <c r="J19" s="50"/>
    </row>
    <row r="20" spans="1:18" ht="42" customHeight="1" x14ac:dyDescent="0.2">
      <c r="A20" s="83" t="s">
        <v>42</v>
      </c>
      <c r="B20" s="62" t="s">
        <v>43</v>
      </c>
      <c r="C20" s="61" t="s">
        <v>14</v>
      </c>
      <c r="D20" s="61">
        <v>1</v>
      </c>
      <c r="E20" s="81"/>
      <c r="F20" s="107" t="str">
        <f t="shared" ref="F20:F24" si="5">IF(AND(D20&gt;0,E20&gt;0),E20*D20,"nevyplňovat")</f>
        <v>nevyplňovat</v>
      </c>
      <c r="G20" s="108">
        <v>0.21</v>
      </c>
      <c r="H20" s="107" t="str">
        <f t="shared" ref="H20:H24" si="6">IF(ISNUMBER(F20),F20*(1+G20),"nevyplňovat")</f>
        <v>nevyplňovat</v>
      </c>
      <c r="I20" s="12" t="s">
        <v>41</v>
      </c>
      <c r="J20" s="50"/>
    </row>
    <row r="21" spans="1:18" ht="42" customHeight="1" x14ac:dyDescent="0.2">
      <c r="A21" s="83" t="s">
        <v>44</v>
      </c>
      <c r="B21" s="62" t="s">
        <v>45</v>
      </c>
      <c r="C21" s="61" t="s">
        <v>14</v>
      </c>
      <c r="D21" s="61">
        <v>1</v>
      </c>
      <c r="E21" s="81"/>
      <c r="F21" s="107" t="str">
        <f t="shared" si="5"/>
        <v>nevyplňovat</v>
      </c>
      <c r="G21" s="108">
        <v>0.21</v>
      </c>
      <c r="H21" s="107" t="str">
        <f t="shared" si="6"/>
        <v>nevyplňovat</v>
      </c>
      <c r="I21" s="12" t="s">
        <v>41</v>
      </c>
      <c r="J21" s="50"/>
    </row>
    <row r="22" spans="1:18" ht="36.6" customHeight="1" x14ac:dyDescent="0.2">
      <c r="A22" s="83" t="s">
        <v>46</v>
      </c>
      <c r="B22" s="56" t="s">
        <v>47</v>
      </c>
      <c r="C22" s="57" t="s">
        <v>14</v>
      </c>
      <c r="D22" s="57">
        <v>155</v>
      </c>
      <c r="E22" s="81"/>
      <c r="F22" s="107" t="str">
        <f t="shared" si="5"/>
        <v>nevyplňovat</v>
      </c>
      <c r="G22" s="108">
        <v>0.21</v>
      </c>
      <c r="H22" s="107" t="str">
        <f t="shared" si="6"/>
        <v>nevyplňovat</v>
      </c>
      <c r="I22" s="123" t="s">
        <v>94</v>
      </c>
      <c r="J22" s="55"/>
    </row>
    <row r="23" spans="1:18" ht="30.75" customHeight="1" x14ac:dyDescent="0.2">
      <c r="A23" s="9" t="s">
        <v>48</v>
      </c>
      <c r="B23" s="62" t="s">
        <v>49</v>
      </c>
      <c r="C23" s="57" t="s">
        <v>36</v>
      </c>
      <c r="D23" s="57">
        <v>4</v>
      </c>
      <c r="E23" s="81"/>
      <c r="F23" s="107" t="str">
        <f t="shared" si="5"/>
        <v>nevyplňovat</v>
      </c>
      <c r="G23" s="108">
        <v>0.21</v>
      </c>
      <c r="H23" s="107" t="str">
        <f t="shared" si="6"/>
        <v>nevyplňovat</v>
      </c>
      <c r="I23" s="12" t="s">
        <v>50</v>
      </c>
      <c r="J23" s="55"/>
    </row>
    <row r="24" spans="1:18" ht="38.25" customHeight="1" x14ac:dyDescent="0.2">
      <c r="A24" s="9" t="s">
        <v>51</v>
      </c>
      <c r="B24" s="62" t="s">
        <v>93</v>
      </c>
      <c r="C24" s="57" t="s">
        <v>32</v>
      </c>
      <c r="D24" s="84">
        <v>34</v>
      </c>
      <c r="E24" s="81"/>
      <c r="F24" s="107" t="str">
        <f t="shared" si="5"/>
        <v>nevyplňovat</v>
      </c>
      <c r="G24" s="108">
        <v>0.21</v>
      </c>
      <c r="H24" s="107" t="str">
        <f t="shared" si="6"/>
        <v>nevyplňovat</v>
      </c>
      <c r="I24" s="12" t="s">
        <v>52</v>
      </c>
      <c r="J24" s="55"/>
    </row>
    <row r="25" spans="1:18" ht="38.450000000000003" customHeight="1" x14ac:dyDescent="0.2">
      <c r="A25" s="9" t="s">
        <v>53</v>
      </c>
      <c r="B25" s="62" t="s">
        <v>54</v>
      </c>
      <c r="C25" s="142"/>
      <c r="D25" s="143"/>
      <c r="E25" s="143"/>
      <c r="F25" s="143"/>
      <c r="G25" s="143"/>
      <c r="H25" s="143"/>
      <c r="I25" s="144"/>
      <c r="J25" s="55"/>
    </row>
    <row r="26" spans="1:18" ht="38.25" customHeight="1" x14ac:dyDescent="0.2">
      <c r="A26" s="9" t="s">
        <v>55</v>
      </c>
      <c r="B26" s="62" t="s">
        <v>56</v>
      </c>
      <c r="C26" s="61" t="s">
        <v>14</v>
      </c>
      <c r="D26" s="61">
        <v>1</v>
      </c>
      <c r="E26" s="81"/>
      <c r="F26" s="107" t="str">
        <f>IF(AND(D26&gt;0,E26&gt;0),E26*D26,"nevyplňovat")</f>
        <v>nevyplňovat</v>
      </c>
      <c r="G26" s="108">
        <v>0.21</v>
      </c>
      <c r="H26" s="107" t="str">
        <f t="shared" ref="H26:H28" si="7">IF(ISNUMBER(F26),F26*(1+G26),"nevyplňovat")</f>
        <v>nevyplňovat</v>
      </c>
      <c r="I26" s="12" t="s">
        <v>52</v>
      </c>
      <c r="J26" s="55"/>
    </row>
    <row r="27" spans="1:18" ht="38.25" customHeight="1" x14ac:dyDescent="0.2">
      <c r="A27" s="9" t="s">
        <v>57</v>
      </c>
      <c r="B27" s="62" t="s">
        <v>58</v>
      </c>
      <c r="C27" s="61" t="s">
        <v>14</v>
      </c>
      <c r="D27" s="61">
        <v>1</v>
      </c>
      <c r="E27" s="81"/>
      <c r="F27" s="107" t="str">
        <f t="shared" ref="F27:F28" si="8">IF(AND(D27&gt;0,E27&gt;0),E27*D27,"nevyplňovat")</f>
        <v>nevyplňovat</v>
      </c>
      <c r="G27" s="108">
        <v>0.21</v>
      </c>
      <c r="H27" s="107" t="str">
        <f t="shared" si="7"/>
        <v>nevyplňovat</v>
      </c>
      <c r="I27" s="12" t="s">
        <v>52</v>
      </c>
      <c r="J27" s="55"/>
    </row>
    <row r="28" spans="1:18" ht="37.5" customHeight="1" thickBot="1" x14ac:dyDescent="0.25">
      <c r="A28" s="65" t="s">
        <v>59</v>
      </c>
      <c r="B28" s="66" t="s">
        <v>60</v>
      </c>
      <c r="C28" s="67" t="s">
        <v>14</v>
      </c>
      <c r="D28" s="61">
        <v>1</v>
      </c>
      <c r="E28" s="81"/>
      <c r="F28" s="107" t="str">
        <f t="shared" si="8"/>
        <v>nevyplňovat</v>
      </c>
      <c r="G28" s="108">
        <v>0.21</v>
      </c>
      <c r="H28" s="107" t="str">
        <f t="shared" si="7"/>
        <v>nevyplňovat</v>
      </c>
      <c r="I28" s="12" t="s">
        <v>52</v>
      </c>
      <c r="J28" s="55"/>
    </row>
    <row r="29" spans="1:18" ht="42" customHeight="1" thickBot="1" x14ac:dyDescent="0.25">
      <c r="A29" s="138" t="s">
        <v>61</v>
      </c>
      <c r="B29" s="139"/>
      <c r="C29" s="68"/>
      <c r="D29" s="68"/>
      <c r="E29" s="85"/>
      <c r="F29" s="109">
        <f>SUM(F13:F28)</f>
        <v>0</v>
      </c>
      <c r="G29" s="110"/>
      <c r="H29" s="109">
        <f>SUM(H13:H28)</f>
        <v>0</v>
      </c>
      <c r="I29" s="15"/>
      <c r="J29" s="55"/>
      <c r="R29" s="113"/>
    </row>
    <row r="30" spans="1:18" ht="30.75" customHeight="1" thickBot="1" x14ac:dyDescent="0.25">
      <c r="A30" s="86"/>
      <c r="B30" s="87" t="s">
        <v>62</v>
      </c>
      <c r="C30" s="88" t="s">
        <v>14</v>
      </c>
      <c r="D30" s="88">
        <v>155</v>
      </c>
      <c r="E30" s="89"/>
      <c r="F30" s="107" t="str">
        <f>IF(AND(D30&gt;0,E30&gt;0),CEILING(E30,1)*D30,"nevyplňovat")</f>
        <v>nevyplňovat</v>
      </c>
      <c r="G30" s="111">
        <v>0.21</v>
      </c>
      <c r="H30" s="112" t="str">
        <f t="shared" ref="H30" si="9">IF(ISNUMBER(F30),F30*(1+G30),"nevyplňovat")</f>
        <v>nevyplňovat</v>
      </c>
      <c r="I30" s="29" t="s">
        <v>52</v>
      </c>
      <c r="J30" s="50"/>
      <c r="K30" s="2"/>
    </row>
    <row r="31" spans="1:18" ht="42" customHeight="1" thickBot="1" x14ac:dyDescent="0.25">
      <c r="A31" s="130" t="s">
        <v>63</v>
      </c>
      <c r="B31" s="131"/>
      <c r="C31" s="90"/>
      <c r="D31" s="90"/>
      <c r="E31" s="91"/>
      <c r="F31" s="109">
        <f>SUM(F30)</f>
        <v>0</v>
      </c>
      <c r="G31" s="110"/>
      <c r="H31" s="109">
        <f>SUM(H30)</f>
        <v>0</v>
      </c>
      <c r="I31" s="15"/>
      <c r="J31" s="55"/>
    </row>
    <row r="32" spans="1:18" ht="31.15" customHeight="1" x14ac:dyDescent="0.2">
      <c r="A32" s="136" t="s">
        <v>64</v>
      </c>
      <c r="B32" s="137"/>
      <c r="C32" s="92"/>
      <c r="D32" s="92"/>
      <c r="E32" s="93"/>
      <c r="F32" s="93"/>
      <c r="G32" s="94"/>
      <c r="H32" s="93"/>
      <c r="I32" s="95"/>
      <c r="J32" s="55"/>
    </row>
    <row r="33" spans="1:10" ht="31.15" customHeight="1" x14ac:dyDescent="0.2">
      <c r="A33" s="132" t="s">
        <v>65</v>
      </c>
      <c r="B33" s="133"/>
      <c r="C33" s="6"/>
      <c r="D33" s="6"/>
      <c r="E33" s="23"/>
      <c r="F33" s="107">
        <f>F11</f>
        <v>0</v>
      </c>
      <c r="G33" s="108"/>
      <c r="H33" s="107">
        <f>H11</f>
        <v>0</v>
      </c>
      <c r="I33" s="96"/>
      <c r="J33" s="55"/>
    </row>
    <row r="34" spans="1:10" ht="31.15" customHeight="1" x14ac:dyDescent="0.2">
      <c r="A34" s="132" t="s">
        <v>66</v>
      </c>
      <c r="B34" s="133"/>
      <c r="C34" s="6"/>
      <c r="D34" s="6"/>
      <c r="E34" s="23"/>
      <c r="F34" s="107">
        <f>F29</f>
        <v>0</v>
      </c>
      <c r="G34" s="108"/>
      <c r="H34" s="107">
        <f>H29</f>
        <v>0</v>
      </c>
      <c r="I34" s="96"/>
      <c r="J34" s="55"/>
    </row>
    <row r="35" spans="1:10" ht="31.15" customHeight="1" x14ac:dyDescent="0.2">
      <c r="A35" s="132" t="s">
        <v>67</v>
      </c>
      <c r="B35" s="133"/>
      <c r="C35" s="6"/>
      <c r="D35" s="6"/>
      <c r="E35" s="23"/>
      <c r="F35" s="107">
        <f>F31</f>
        <v>0</v>
      </c>
      <c r="G35" s="108"/>
      <c r="H35" s="107">
        <f>H31</f>
        <v>0</v>
      </c>
      <c r="I35" s="96"/>
      <c r="J35" s="55"/>
    </row>
    <row r="36" spans="1:10" s="4" customFormat="1" ht="31.15" customHeight="1" x14ac:dyDescent="0.25">
      <c r="A36" s="134" t="s">
        <v>68</v>
      </c>
      <c r="B36" s="135"/>
      <c r="C36" s="14"/>
      <c r="D36" s="14"/>
      <c r="E36" s="24"/>
      <c r="F36" s="116">
        <f>SUM(F33:F35)</f>
        <v>0</v>
      </c>
      <c r="G36" s="117"/>
      <c r="H36" s="116">
        <f>SUM(H33:H35)</f>
        <v>0</v>
      </c>
      <c r="I36" s="118"/>
      <c r="J36" s="119"/>
    </row>
    <row r="37" spans="1:10" ht="21" customHeight="1" x14ac:dyDescent="0.2">
      <c r="A37" s="124"/>
      <c r="B37" s="124"/>
      <c r="C37" s="124"/>
      <c r="D37" s="124"/>
      <c r="E37" s="124"/>
      <c r="F37" s="124"/>
      <c r="G37" s="124"/>
      <c r="H37" s="124"/>
      <c r="I37" s="124"/>
    </row>
    <row r="38" spans="1:10" s="11" customFormat="1" ht="31.15" customHeight="1" x14ac:dyDescent="0.25">
      <c r="A38" s="125" t="s">
        <v>69</v>
      </c>
      <c r="B38" s="125"/>
      <c r="C38" s="125"/>
      <c r="D38" s="125"/>
      <c r="E38" s="125"/>
      <c r="F38" s="125"/>
      <c r="G38" s="125"/>
      <c r="H38" s="125"/>
      <c r="I38" s="125"/>
    </row>
    <row r="39" spans="1:10" s="11" customFormat="1" ht="30.6" customHeight="1" x14ac:dyDescent="0.25">
      <c r="A39" s="125" t="s">
        <v>70</v>
      </c>
      <c r="B39" s="125"/>
      <c r="C39" s="125"/>
      <c r="D39" s="125"/>
      <c r="E39" s="125"/>
      <c r="F39" s="125"/>
      <c r="G39" s="125"/>
      <c r="H39" s="125"/>
      <c r="I39" s="125"/>
    </row>
    <row r="40" spans="1:10" s="11" customFormat="1" ht="72.599999999999994" customHeight="1" x14ac:dyDescent="0.25">
      <c r="A40" s="125" t="s">
        <v>71</v>
      </c>
      <c r="B40" s="125"/>
      <c r="C40" s="125"/>
      <c r="D40" s="125"/>
      <c r="E40" s="125"/>
      <c r="F40" s="125"/>
      <c r="G40" s="125"/>
      <c r="H40" s="125"/>
      <c r="I40" s="125"/>
      <c r="J40" s="17"/>
    </row>
    <row r="41" spans="1:10" s="11" customFormat="1" ht="60.6" customHeight="1" x14ac:dyDescent="0.25">
      <c r="A41" s="125" t="s">
        <v>72</v>
      </c>
      <c r="B41" s="125"/>
      <c r="C41" s="125"/>
      <c r="D41" s="125"/>
      <c r="E41" s="125"/>
      <c r="F41" s="125"/>
      <c r="G41" s="125"/>
      <c r="H41" s="125"/>
      <c r="I41" s="125"/>
    </row>
    <row r="42" spans="1:10" s="11" customFormat="1" ht="23.45" customHeight="1" x14ac:dyDescent="0.25">
      <c r="A42" s="125" t="s">
        <v>73</v>
      </c>
      <c r="B42" s="125"/>
      <c r="C42" s="125"/>
      <c r="D42" s="125"/>
      <c r="E42" s="125"/>
      <c r="F42" s="125"/>
      <c r="G42" s="125"/>
      <c r="H42" s="125"/>
      <c r="I42" s="125"/>
    </row>
    <row r="43" spans="1:10" s="11" customFormat="1" ht="24.6" customHeight="1" x14ac:dyDescent="0.25">
      <c r="A43" s="10"/>
      <c r="B43" s="10"/>
      <c r="C43" s="10"/>
      <c r="D43" s="10"/>
      <c r="E43" s="18"/>
      <c r="F43" s="18"/>
      <c r="G43" s="25"/>
      <c r="H43" s="18"/>
      <c r="I43" s="10"/>
    </row>
    <row r="44" spans="1:10" ht="21" customHeight="1" x14ac:dyDescent="0.2">
      <c r="A44" s="147" t="s">
        <v>74</v>
      </c>
      <c r="B44" s="147"/>
    </row>
    <row r="45" spans="1:10" s="2" customFormat="1" ht="21" customHeight="1" x14ac:dyDescent="0.25">
      <c r="A45" s="16"/>
      <c r="B45" s="2" t="s">
        <v>75</v>
      </c>
      <c r="E45" s="20"/>
      <c r="F45" s="20"/>
      <c r="G45" s="27"/>
      <c r="H45" s="20"/>
      <c r="J45" s="13"/>
    </row>
    <row r="46" spans="1:10" ht="21" customHeight="1" x14ac:dyDescent="0.2">
      <c r="B46" s="3" t="s">
        <v>76</v>
      </c>
    </row>
    <row r="47" spans="1:10" s="21" customFormat="1" ht="21" customHeight="1" x14ac:dyDescent="0.25">
      <c r="E47" s="22"/>
      <c r="F47" s="22"/>
      <c r="G47" s="28"/>
      <c r="H47" s="22"/>
    </row>
    <row r="48" spans="1:10" ht="21" customHeight="1" x14ac:dyDescent="0.2">
      <c r="B48" s="114" t="s">
        <v>77</v>
      </c>
    </row>
    <row r="49" spans="2:9" ht="21" customHeight="1" x14ac:dyDescent="0.2">
      <c r="B49" s="2" t="s">
        <v>78</v>
      </c>
    </row>
    <row r="50" spans="2:9" s="115" customFormat="1" ht="33.6" customHeight="1" x14ac:dyDescent="0.2">
      <c r="B50" s="125" t="s">
        <v>79</v>
      </c>
      <c r="C50" s="125"/>
      <c r="D50" s="125"/>
      <c r="E50" s="125"/>
      <c r="F50" s="125"/>
      <c r="G50" s="125"/>
      <c r="H50" s="125"/>
      <c r="I50" s="125"/>
    </row>
    <row r="51" spans="2:9" ht="21" customHeight="1" x14ac:dyDescent="0.2">
      <c r="B51" s="2" t="s">
        <v>80</v>
      </c>
    </row>
    <row r="52" spans="2:9" ht="21" customHeight="1" x14ac:dyDescent="0.2">
      <c r="B52" s="2" t="s">
        <v>81</v>
      </c>
    </row>
    <row r="53" spans="2:9" ht="21" customHeight="1" x14ac:dyDescent="0.2">
      <c r="B53" s="2" t="s">
        <v>82</v>
      </c>
    </row>
  </sheetData>
  <sheetProtection formatRows="0" deleteRows="0"/>
  <mergeCells count="21">
    <mergeCell ref="B50:I50"/>
    <mergeCell ref="I4:I5"/>
    <mergeCell ref="A4:A5"/>
    <mergeCell ref="A31:B31"/>
    <mergeCell ref="A34:B34"/>
    <mergeCell ref="A36:B36"/>
    <mergeCell ref="A35:B35"/>
    <mergeCell ref="A33:B33"/>
    <mergeCell ref="A32:B32"/>
    <mergeCell ref="A29:B29"/>
    <mergeCell ref="I13:I17"/>
    <mergeCell ref="A11:B11"/>
    <mergeCell ref="C18:I18"/>
    <mergeCell ref="C25:I25"/>
    <mergeCell ref="A15:A16"/>
    <mergeCell ref="A44:B44"/>
    <mergeCell ref="A38:I38"/>
    <mergeCell ref="A39:I39"/>
    <mergeCell ref="A40:I40"/>
    <mergeCell ref="A41:I41"/>
    <mergeCell ref="A42:I42"/>
  </mergeCells>
  <phoneticPr fontId="3" type="noConversion"/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Aktuální vydání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customXml/itemProps3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Žáková Petra Ing.</cp:lastModifiedBy>
  <cp:revision/>
  <cp:lastPrinted>2025-07-30T07:15:16Z</cp:lastPrinted>
  <dcterms:created xsi:type="dcterms:W3CDTF">2013-07-10T06:31:46Z</dcterms:created>
  <dcterms:modified xsi:type="dcterms:W3CDTF">2025-07-30T07:29:27Z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