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eger\Desktop\"/>
    </mc:Choice>
  </mc:AlternateContent>
  <bookViews>
    <workbookView xWindow="0" yWindow="0" windowWidth="0" windowHeight="0"/>
  </bookViews>
  <sheets>
    <sheet name="Rekapitulace stavby" sheetId="1" r:id="rId1"/>
    <sheet name="SO 04 - Vedlejší polní ce..." sheetId="2" r:id="rId2"/>
    <sheet name="SO 04.3 - Cestní příkop" sheetId="3" r:id="rId3"/>
    <sheet name="SO 04.2 - Propustek P6" sheetId="4" r:id="rId4"/>
    <sheet name="VRN 04 - Vedlejší rozpočt..." sheetId="5" r:id="rId5"/>
    <sheet name="Pokyny pro vyplnění" sheetId="6" r:id="rId6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04 - Vedlejší polní ce...'!$C$85:$K$394</definedName>
    <definedName name="_xlnm.Print_Area" localSheetId="1">'SO 04 - Vedlejší polní ce...'!$C$4:$J$39,'SO 04 - Vedlejší polní ce...'!$C$45:$J$67,'SO 04 - Vedlejší polní ce...'!$C$73:$K$394</definedName>
    <definedName name="_xlnm.Print_Titles" localSheetId="1">'SO 04 - Vedlejší polní ce...'!$85:$85</definedName>
    <definedName name="_xlnm._FilterDatabase" localSheetId="2" hidden="1">'SO 04.3 - Cestní příkop'!$C$88:$K$202</definedName>
    <definedName name="_xlnm.Print_Area" localSheetId="2">'SO 04.3 - Cestní příkop'!$C$4:$J$41,'SO 04.3 - Cestní příkop'!$C$47:$J$68,'SO 04.3 - Cestní příkop'!$C$74:$K$202</definedName>
    <definedName name="_xlnm.Print_Titles" localSheetId="2">'SO 04.3 - Cestní příkop'!$88:$88</definedName>
    <definedName name="_xlnm._FilterDatabase" localSheetId="3" hidden="1">'SO 04.2 - Propustek P6'!$C$95:$K$394</definedName>
    <definedName name="_xlnm.Print_Area" localSheetId="3">'SO 04.2 - Propustek P6'!$C$4:$J$41,'SO 04.2 - Propustek P6'!$C$47:$J$75,'SO 04.2 - Propustek P6'!$C$81:$K$394</definedName>
    <definedName name="_xlnm.Print_Titles" localSheetId="3">'SO 04.2 - Propustek P6'!$95:$95</definedName>
    <definedName name="_xlnm._FilterDatabase" localSheetId="4" hidden="1">'VRN 04 - Vedlejší rozpočt...'!$C$83:$K$148</definedName>
    <definedName name="_xlnm.Print_Area" localSheetId="4">'VRN 04 - Vedlejší rozpočt...'!$C$4:$J$39,'VRN 04 - Vedlejší rozpočt...'!$C$45:$J$65,'VRN 04 - Vedlejší rozpočt...'!$C$71:$K$148</definedName>
    <definedName name="_xlnm.Print_Titles" localSheetId="4">'VRN 04 - Vedlejší rozpočt...'!$83:$83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9"/>
  <c i="5" r="J35"/>
  <c i="1" r="AX59"/>
  <c i="5"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T129"/>
  <c r="R130"/>
  <c r="R129"/>
  <c r="P130"/>
  <c r="P129"/>
  <c r="BI125"/>
  <c r="BH125"/>
  <c r="BG125"/>
  <c r="BF125"/>
  <c r="T125"/>
  <c r="R125"/>
  <c r="P125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78"/>
  <c r="E76"/>
  <c r="J55"/>
  <c r="J54"/>
  <c r="F52"/>
  <c r="E50"/>
  <c r="J18"/>
  <c r="E18"/>
  <c r="F55"/>
  <c r="J17"/>
  <c r="J15"/>
  <c r="E15"/>
  <c r="F80"/>
  <c r="J14"/>
  <c r="J12"/>
  <c r="J78"/>
  <c r="E7"/>
  <c r="E74"/>
  <c i="4" r="J39"/>
  <c r="J38"/>
  <c i="1" r="AY58"/>
  <c i="4" r="J37"/>
  <c i="1" r="AX58"/>
  <c i="4" r="BI387"/>
  <c r="BH387"/>
  <c r="BG387"/>
  <c r="BF387"/>
  <c r="T387"/>
  <c r="T386"/>
  <c r="R387"/>
  <c r="R386"/>
  <c r="P387"/>
  <c r="P386"/>
  <c r="BI379"/>
  <c r="BH379"/>
  <c r="BG379"/>
  <c r="BF379"/>
  <c r="T379"/>
  <c r="T378"/>
  <c r="R379"/>
  <c r="R378"/>
  <c r="P379"/>
  <c r="P378"/>
  <c r="BI375"/>
  <c r="BH375"/>
  <c r="BG375"/>
  <c r="BF375"/>
  <c r="T375"/>
  <c r="R375"/>
  <c r="P375"/>
  <c r="BI369"/>
  <c r="BH369"/>
  <c r="BG369"/>
  <c r="BF369"/>
  <c r="T369"/>
  <c r="R369"/>
  <c r="P369"/>
  <c r="BI360"/>
  <c r="BH360"/>
  <c r="BG360"/>
  <c r="BF360"/>
  <c r="T360"/>
  <c r="R360"/>
  <c r="P360"/>
  <c r="BI355"/>
  <c r="BH355"/>
  <c r="BG355"/>
  <c r="BF355"/>
  <c r="T355"/>
  <c r="T354"/>
  <c r="R355"/>
  <c r="R354"/>
  <c r="P355"/>
  <c r="P354"/>
  <c r="BI346"/>
  <c r="BH346"/>
  <c r="BG346"/>
  <c r="BF346"/>
  <c r="T346"/>
  <c r="R346"/>
  <c r="P346"/>
  <c r="BI339"/>
  <c r="BH339"/>
  <c r="BG339"/>
  <c r="BF339"/>
  <c r="T339"/>
  <c r="R339"/>
  <c r="P339"/>
  <c r="BI332"/>
  <c r="BH332"/>
  <c r="BG332"/>
  <c r="BF332"/>
  <c r="T332"/>
  <c r="R332"/>
  <c r="P332"/>
  <c r="BI327"/>
  <c r="BH327"/>
  <c r="BG327"/>
  <c r="BF327"/>
  <c r="T327"/>
  <c r="R327"/>
  <c r="P327"/>
  <c r="BI320"/>
  <c r="BH320"/>
  <c r="BG320"/>
  <c r="BF320"/>
  <c r="T320"/>
  <c r="R320"/>
  <c r="P320"/>
  <c r="BI314"/>
  <c r="BH314"/>
  <c r="BG314"/>
  <c r="BF314"/>
  <c r="T314"/>
  <c r="R314"/>
  <c r="P314"/>
  <c r="BI306"/>
  <c r="BH306"/>
  <c r="BG306"/>
  <c r="BF306"/>
  <c r="T306"/>
  <c r="R306"/>
  <c r="P306"/>
  <c r="BI297"/>
  <c r="BH297"/>
  <c r="BG297"/>
  <c r="BF297"/>
  <c r="T297"/>
  <c r="R297"/>
  <c r="P297"/>
  <c r="BI292"/>
  <c r="BH292"/>
  <c r="BG292"/>
  <c r="BF292"/>
  <c r="T292"/>
  <c r="R292"/>
  <c r="P292"/>
  <c r="BI286"/>
  <c r="BH286"/>
  <c r="BG286"/>
  <c r="BF286"/>
  <c r="T286"/>
  <c r="R286"/>
  <c r="P286"/>
  <c r="BI278"/>
  <c r="BH278"/>
  <c r="BG278"/>
  <c r="BF278"/>
  <c r="T278"/>
  <c r="R278"/>
  <c r="P278"/>
  <c r="BI271"/>
  <c r="BH271"/>
  <c r="BG271"/>
  <c r="BF271"/>
  <c r="T271"/>
  <c r="R271"/>
  <c r="P271"/>
  <c r="BI264"/>
  <c r="BH264"/>
  <c r="BG264"/>
  <c r="BF264"/>
  <c r="T264"/>
  <c r="R264"/>
  <c r="P264"/>
  <c r="BI257"/>
  <c r="BH257"/>
  <c r="BG257"/>
  <c r="BF257"/>
  <c r="T257"/>
  <c r="R257"/>
  <c r="P257"/>
  <c r="BI247"/>
  <c r="BH247"/>
  <c r="BG247"/>
  <c r="BF247"/>
  <c r="T247"/>
  <c r="R247"/>
  <c r="P247"/>
  <c r="BI238"/>
  <c r="BH238"/>
  <c r="BG238"/>
  <c r="BF238"/>
  <c r="T238"/>
  <c r="R238"/>
  <c r="P238"/>
  <c r="BI225"/>
  <c r="BH225"/>
  <c r="BG225"/>
  <c r="BF225"/>
  <c r="T225"/>
  <c r="R225"/>
  <c r="P225"/>
  <c r="BI219"/>
  <c r="BH219"/>
  <c r="BG219"/>
  <c r="BF219"/>
  <c r="T219"/>
  <c r="R219"/>
  <c r="P219"/>
  <c r="BI206"/>
  <c r="BH206"/>
  <c r="BG206"/>
  <c r="BF206"/>
  <c r="T206"/>
  <c r="R206"/>
  <c r="P206"/>
  <c r="BI194"/>
  <c r="BH194"/>
  <c r="BG194"/>
  <c r="BF194"/>
  <c r="T194"/>
  <c r="R194"/>
  <c r="P194"/>
  <c r="BI187"/>
  <c r="BH187"/>
  <c r="BG187"/>
  <c r="BF187"/>
  <c r="T187"/>
  <c r="R187"/>
  <c r="P187"/>
  <c r="BI182"/>
  <c r="BH182"/>
  <c r="BG182"/>
  <c r="BF182"/>
  <c r="T182"/>
  <c r="R182"/>
  <c r="P182"/>
  <c r="BI176"/>
  <c r="BH176"/>
  <c r="BG176"/>
  <c r="BF176"/>
  <c r="T176"/>
  <c r="R176"/>
  <c r="P176"/>
  <c r="BI161"/>
  <c r="BH161"/>
  <c r="BG161"/>
  <c r="BF161"/>
  <c r="T161"/>
  <c r="R161"/>
  <c r="P161"/>
  <c r="BI150"/>
  <c r="BH150"/>
  <c r="BG150"/>
  <c r="BF150"/>
  <c r="T150"/>
  <c r="R150"/>
  <c r="P150"/>
  <c r="BI140"/>
  <c r="BH140"/>
  <c r="BG140"/>
  <c r="BF140"/>
  <c r="T140"/>
  <c r="R140"/>
  <c r="P140"/>
  <c r="BI133"/>
  <c r="BH133"/>
  <c r="BG133"/>
  <c r="BF133"/>
  <c r="T133"/>
  <c r="R133"/>
  <c r="P133"/>
  <c r="BI125"/>
  <c r="BH125"/>
  <c r="BG125"/>
  <c r="BF125"/>
  <c r="T125"/>
  <c r="R125"/>
  <c r="P125"/>
  <c r="BI117"/>
  <c r="BH117"/>
  <c r="BG117"/>
  <c r="BF117"/>
  <c r="T117"/>
  <c r="R117"/>
  <c r="P117"/>
  <c r="BI110"/>
  <c r="BH110"/>
  <c r="BG110"/>
  <c r="BF110"/>
  <c r="T110"/>
  <c r="R110"/>
  <c r="P110"/>
  <c r="BI99"/>
  <c r="BH99"/>
  <c r="BG99"/>
  <c r="BF99"/>
  <c r="T99"/>
  <c r="R99"/>
  <c r="P99"/>
  <c r="J93"/>
  <c r="J92"/>
  <c r="F90"/>
  <c r="E88"/>
  <c r="J59"/>
  <c r="J58"/>
  <c r="F56"/>
  <c r="E54"/>
  <c r="J20"/>
  <c r="E20"/>
  <c r="F93"/>
  <c r="J19"/>
  <c r="J17"/>
  <c r="E17"/>
  <c r="F92"/>
  <c r="J16"/>
  <c r="J14"/>
  <c r="J56"/>
  <c r="E7"/>
  <c r="E50"/>
  <c i="3" r="J39"/>
  <c r="J38"/>
  <c i="1" r="AY57"/>
  <c i="3" r="J37"/>
  <c i="1" r="AX57"/>
  <c i="3" r="BI200"/>
  <c r="BH200"/>
  <c r="BG200"/>
  <c r="BF200"/>
  <c r="T200"/>
  <c r="T199"/>
  <c r="R200"/>
  <c r="R199"/>
  <c r="P200"/>
  <c r="P199"/>
  <c r="BI193"/>
  <c r="BH193"/>
  <c r="BG193"/>
  <c r="BF193"/>
  <c r="T193"/>
  <c r="R193"/>
  <c r="P193"/>
  <c r="BI187"/>
  <c r="BH187"/>
  <c r="BG187"/>
  <c r="BF187"/>
  <c r="T187"/>
  <c r="R187"/>
  <c r="P187"/>
  <c r="BI179"/>
  <c r="BH179"/>
  <c r="BG179"/>
  <c r="BF179"/>
  <c r="T179"/>
  <c r="R179"/>
  <c r="P179"/>
  <c r="BI172"/>
  <c r="BH172"/>
  <c r="BG172"/>
  <c r="BF172"/>
  <c r="T172"/>
  <c r="R172"/>
  <c r="P172"/>
  <c r="BI165"/>
  <c r="BH165"/>
  <c r="BG165"/>
  <c r="BF165"/>
  <c r="T165"/>
  <c r="R165"/>
  <c r="P165"/>
  <c r="BI160"/>
  <c r="BH160"/>
  <c r="BG160"/>
  <c r="BF160"/>
  <c r="T160"/>
  <c r="R160"/>
  <c r="P160"/>
  <c r="BI153"/>
  <c r="BH153"/>
  <c r="BG153"/>
  <c r="BF153"/>
  <c r="T153"/>
  <c r="R153"/>
  <c r="P153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4"/>
  <c r="BH124"/>
  <c r="BG124"/>
  <c r="BF124"/>
  <c r="T124"/>
  <c r="R124"/>
  <c r="P124"/>
  <c r="BI115"/>
  <c r="BH115"/>
  <c r="BG115"/>
  <c r="BF115"/>
  <c r="T115"/>
  <c r="R115"/>
  <c r="P115"/>
  <c r="BI108"/>
  <c r="BH108"/>
  <c r="BG108"/>
  <c r="BF108"/>
  <c r="T108"/>
  <c r="R108"/>
  <c r="P108"/>
  <c r="BI99"/>
  <c r="BH99"/>
  <c r="BG99"/>
  <c r="BF99"/>
  <c r="T99"/>
  <c r="R99"/>
  <c r="P99"/>
  <c r="BI92"/>
  <c r="BH92"/>
  <c r="BG92"/>
  <c r="BF92"/>
  <c r="T92"/>
  <c r="R92"/>
  <c r="P92"/>
  <c r="J86"/>
  <c r="J85"/>
  <c r="F83"/>
  <c r="E81"/>
  <c r="J59"/>
  <c r="J58"/>
  <c r="F56"/>
  <c r="E54"/>
  <c r="J20"/>
  <c r="E20"/>
  <c r="F86"/>
  <c r="J19"/>
  <c r="J17"/>
  <c r="E17"/>
  <c r="F58"/>
  <c r="J16"/>
  <c r="J14"/>
  <c r="J56"/>
  <c r="E7"/>
  <c r="E50"/>
  <c i="2" r="J37"/>
  <c r="J36"/>
  <c i="1" r="AY56"/>
  <c i="2" r="J35"/>
  <c i="1" r="AX56"/>
  <c i="2" r="BI392"/>
  <c r="BH392"/>
  <c r="BG392"/>
  <c r="BF392"/>
  <c r="T392"/>
  <c r="T391"/>
  <c r="R392"/>
  <c r="R391"/>
  <c r="P392"/>
  <c r="P391"/>
  <c r="BI385"/>
  <c r="BH385"/>
  <c r="BG385"/>
  <c r="BF385"/>
  <c r="T385"/>
  <c r="R385"/>
  <c r="P385"/>
  <c r="BI378"/>
  <c r="BH378"/>
  <c r="BG378"/>
  <c r="BF378"/>
  <c r="T378"/>
  <c r="R378"/>
  <c r="P378"/>
  <c r="BI371"/>
  <c r="BH371"/>
  <c r="BG371"/>
  <c r="BF371"/>
  <c r="T371"/>
  <c r="R371"/>
  <c r="P371"/>
  <c r="BI363"/>
  <c r="BH363"/>
  <c r="BG363"/>
  <c r="BF363"/>
  <c r="T363"/>
  <c r="R363"/>
  <c r="P363"/>
  <c r="BI357"/>
  <c r="BH357"/>
  <c r="BG357"/>
  <c r="BF357"/>
  <c r="T357"/>
  <c r="R357"/>
  <c r="P357"/>
  <c r="BI349"/>
  <c r="BH349"/>
  <c r="BG349"/>
  <c r="BF349"/>
  <c r="T349"/>
  <c r="R349"/>
  <c r="P349"/>
  <c r="BI342"/>
  <c r="BH342"/>
  <c r="BG342"/>
  <c r="BF342"/>
  <c r="T342"/>
  <c r="R342"/>
  <c r="P342"/>
  <c r="BI336"/>
  <c r="BH336"/>
  <c r="BG336"/>
  <c r="BF336"/>
  <c r="T336"/>
  <c r="R336"/>
  <c r="P336"/>
  <c r="BI329"/>
  <c r="BH329"/>
  <c r="BG329"/>
  <c r="BF329"/>
  <c r="T329"/>
  <c r="R329"/>
  <c r="P329"/>
  <c r="BI318"/>
  <c r="BH318"/>
  <c r="BG318"/>
  <c r="BF318"/>
  <c r="T318"/>
  <c r="R318"/>
  <c r="P318"/>
  <c r="BI308"/>
  <c r="BH308"/>
  <c r="BG308"/>
  <c r="BF308"/>
  <c r="T308"/>
  <c r="R308"/>
  <c r="P308"/>
  <c r="BI298"/>
  <c r="BH298"/>
  <c r="BG298"/>
  <c r="BF298"/>
  <c r="T298"/>
  <c r="R298"/>
  <c r="P298"/>
  <c r="BI292"/>
  <c r="BH292"/>
  <c r="BG292"/>
  <c r="BF292"/>
  <c r="T292"/>
  <c r="R292"/>
  <c r="P292"/>
  <c r="BI285"/>
  <c r="BH285"/>
  <c r="BG285"/>
  <c r="BF285"/>
  <c r="T285"/>
  <c r="R285"/>
  <c r="P285"/>
  <c r="BI273"/>
  <c r="BH273"/>
  <c r="BG273"/>
  <c r="BF273"/>
  <c r="T273"/>
  <c r="R273"/>
  <c r="P273"/>
  <c r="BI261"/>
  <c r="BH261"/>
  <c r="BG261"/>
  <c r="BF261"/>
  <c r="T261"/>
  <c r="R261"/>
  <c r="P261"/>
  <c r="BI253"/>
  <c r="BH253"/>
  <c r="BG253"/>
  <c r="BF253"/>
  <c r="T253"/>
  <c r="R253"/>
  <c r="P253"/>
  <c r="BI246"/>
  <c r="BH246"/>
  <c r="BG246"/>
  <c r="BF246"/>
  <c r="T246"/>
  <c r="R246"/>
  <c r="P246"/>
  <c r="BI238"/>
  <c r="BH238"/>
  <c r="BG238"/>
  <c r="BF238"/>
  <c r="T238"/>
  <c r="T237"/>
  <c r="R238"/>
  <c r="R237"/>
  <c r="P238"/>
  <c r="P237"/>
  <c r="BI229"/>
  <c r="BH229"/>
  <c r="BG229"/>
  <c r="BF229"/>
  <c r="T229"/>
  <c r="R229"/>
  <c r="P229"/>
  <c r="BI221"/>
  <c r="BH221"/>
  <c r="BG221"/>
  <c r="BF221"/>
  <c r="T221"/>
  <c r="R221"/>
  <c r="P221"/>
  <c r="BI216"/>
  <c r="BH216"/>
  <c r="BG216"/>
  <c r="BF216"/>
  <c r="T216"/>
  <c r="R216"/>
  <c r="P216"/>
  <c r="BI210"/>
  <c r="BH210"/>
  <c r="BG210"/>
  <c r="BF210"/>
  <c r="T210"/>
  <c r="R210"/>
  <c r="P210"/>
  <c r="BI203"/>
  <c r="BH203"/>
  <c r="BG203"/>
  <c r="BF203"/>
  <c r="T203"/>
  <c r="R203"/>
  <c r="P203"/>
  <c r="BI194"/>
  <c r="BH194"/>
  <c r="BG194"/>
  <c r="BF194"/>
  <c r="T194"/>
  <c r="R194"/>
  <c r="P194"/>
  <c r="BI187"/>
  <c r="BH187"/>
  <c r="BG187"/>
  <c r="BF187"/>
  <c r="T187"/>
  <c r="R187"/>
  <c r="P187"/>
  <c r="BI176"/>
  <c r="BH176"/>
  <c r="BG176"/>
  <c r="BF176"/>
  <c r="T176"/>
  <c r="R176"/>
  <c r="P176"/>
  <c r="BI168"/>
  <c r="BH168"/>
  <c r="BG168"/>
  <c r="BF168"/>
  <c r="T168"/>
  <c r="R168"/>
  <c r="P168"/>
  <c r="BI155"/>
  <c r="BH155"/>
  <c r="BG155"/>
  <c r="BF155"/>
  <c r="T155"/>
  <c r="R155"/>
  <c r="P155"/>
  <c r="BI147"/>
  <c r="BH147"/>
  <c r="BG147"/>
  <c r="BF147"/>
  <c r="T147"/>
  <c r="R147"/>
  <c r="P147"/>
  <c r="BI138"/>
  <c r="BH138"/>
  <c r="BG138"/>
  <c r="BF138"/>
  <c r="T138"/>
  <c r="R138"/>
  <c r="P138"/>
  <c r="BI131"/>
  <c r="BH131"/>
  <c r="BG131"/>
  <c r="BF131"/>
  <c r="T131"/>
  <c r="R131"/>
  <c r="P131"/>
  <c r="BI124"/>
  <c r="BH124"/>
  <c r="BG124"/>
  <c r="BF124"/>
  <c r="T124"/>
  <c r="R124"/>
  <c r="P124"/>
  <c r="BI109"/>
  <c r="BH109"/>
  <c r="BG109"/>
  <c r="BF109"/>
  <c r="T109"/>
  <c r="R109"/>
  <c r="P109"/>
  <c r="BI101"/>
  <c r="BH101"/>
  <c r="BG101"/>
  <c r="BF101"/>
  <c r="T101"/>
  <c r="R101"/>
  <c r="P101"/>
  <c r="BI95"/>
  <c r="BH95"/>
  <c r="BG95"/>
  <c r="BF95"/>
  <c r="T95"/>
  <c r="R95"/>
  <c r="P95"/>
  <c r="BI89"/>
  <c r="BH89"/>
  <c r="BG89"/>
  <c r="BF89"/>
  <c r="T89"/>
  <c r="R89"/>
  <c r="P89"/>
  <c r="J83"/>
  <c r="J82"/>
  <c r="F80"/>
  <c r="E78"/>
  <c r="J55"/>
  <c r="J54"/>
  <c r="F52"/>
  <c r="E50"/>
  <c r="J18"/>
  <c r="E18"/>
  <c r="F55"/>
  <c r="J17"/>
  <c r="J15"/>
  <c r="E15"/>
  <c r="F82"/>
  <c r="J14"/>
  <c r="J12"/>
  <c r="J80"/>
  <c r="E7"/>
  <c r="E48"/>
  <c i="1" r="L50"/>
  <c r="AM50"/>
  <c r="AM49"/>
  <c r="L49"/>
  <c r="AM47"/>
  <c r="L47"/>
  <c r="L45"/>
  <c r="L44"/>
  <c i="2" r="BK363"/>
  <c r="BK336"/>
  <c r="BK261"/>
  <c r="J229"/>
  <c r="BK194"/>
  <c r="BK138"/>
  <c r="BK385"/>
  <c r="BK342"/>
  <c r="BK318"/>
  <c r="BK203"/>
  <c r="J131"/>
  <c r="BK101"/>
  <c r="J329"/>
  <c r="BK292"/>
  <c r="BK246"/>
  <c r="J194"/>
  <c r="J95"/>
  <c r="BK238"/>
  <c r="BK131"/>
  <c i="1" r="AS55"/>
  <c i="3" r="BK179"/>
  <c r="BK146"/>
  <c r="J179"/>
  <c r="J132"/>
  <c r="J172"/>
  <c r="J139"/>
  <c r="BK99"/>
  <c i="4" r="BK387"/>
  <c r="BK369"/>
  <c r="J346"/>
  <c r="J339"/>
  <c r="BK314"/>
  <c r="BK278"/>
  <c r="BK238"/>
  <c r="BK182"/>
  <c r="BK140"/>
  <c r="BK320"/>
  <c r="J292"/>
  <c r="BK264"/>
  <c r="J225"/>
  <c r="J161"/>
  <c r="BK375"/>
  <c r="J332"/>
  <c r="J206"/>
  <c r="BK133"/>
  <c r="BK110"/>
  <c r="J375"/>
  <c r="BK355"/>
  <c r="BK306"/>
  <c r="BK286"/>
  <c r="BK247"/>
  <c r="BK206"/>
  <c r="BK176"/>
  <c r="J125"/>
  <c i="5" r="J139"/>
  <c r="BK107"/>
  <c r="J119"/>
  <c r="BK103"/>
  <c r="BK91"/>
  <c r="J125"/>
  <c r="J103"/>
  <c r="J91"/>
  <c r="J130"/>
  <c r="BK87"/>
  <c i="2" r="J385"/>
  <c r="J298"/>
  <c r="J253"/>
  <c r="BK221"/>
  <c r="J203"/>
  <c r="J101"/>
  <c r="BK371"/>
  <c r="J336"/>
  <c r="J292"/>
  <c r="BK155"/>
  <c r="J371"/>
  <c r="J318"/>
  <c r="BK285"/>
  <c r="J221"/>
  <c r="J176"/>
  <c r="J147"/>
  <c r="BK273"/>
  <c r="J138"/>
  <c r="BK95"/>
  <c i="3" r="BK132"/>
  <c r="J108"/>
  <c r="BK165"/>
  <c r="BK124"/>
  <c r="BK172"/>
  <c r="BK200"/>
  <c r="J153"/>
  <c i="4" r="BK332"/>
  <c r="J133"/>
  <c r="J314"/>
  <c r="J286"/>
  <c r="J278"/>
  <c r="J247"/>
  <c r="BK194"/>
  <c r="J379"/>
  <c r="BK346"/>
  <c r="BK219"/>
  <c r="J176"/>
  <c r="J117"/>
  <c r="J387"/>
  <c r="J360"/>
  <c r="BK339"/>
  <c r="J297"/>
  <c r="J271"/>
  <c r="J257"/>
  <c r="BK225"/>
  <c r="J182"/>
  <c r="J150"/>
  <c r="J99"/>
  <c i="5" r="BK130"/>
  <c r="J142"/>
  <c r="BK115"/>
  <c r="J99"/>
  <c r="J87"/>
  <c r="BK119"/>
  <c r="BK99"/>
  <c r="BK145"/>
  <c r="BK135"/>
  <c r="J115"/>
  <c i="2" r="BK378"/>
  <c r="J342"/>
  <c r="J246"/>
  <c r="BK216"/>
  <c r="J187"/>
  <c r="J89"/>
  <c r="J378"/>
  <c r="BK349"/>
  <c r="J308"/>
  <c r="BK168"/>
  <c r="BK109"/>
  <c r="J349"/>
  <c r="BK298"/>
  <c r="BK253"/>
  <c r="J210"/>
  <c r="J155"/>
  <c r="J285"/>
  <c r="BK176"/>
  <c r="J124"/>
  <c i="3" r="J200"/>
  <c r="J115"/>
  <c r="J92"/>
  <c r="BK153"/>
  <c r="BK187"/>
  <c r="BK139"/>
  <c r="J187"/>
  <c r="J124"/>
  <c i="2" r="J392"/>
  <c r="J357"/>
  <c r="J273"/>
  <c r="J238"/>
  <c r="BK210"/>
  <c r="BK147"/>
  <c r="BK392"/>
  <c r="J363"/>
  <c r="BK329"/>
  <c r="BK229"/>
  <c r="BK124"/>
  <c r="BK357"/>
  <c r="BK308"/>
  <c r="J261"/>
  <c r="J216"/>
  <c r="J168"/>
  <c r="BK89"/>
  <c r="BK187"/>
  <c r="J109"/>
  <c i="3" r="J193"/>
  <c r="J99"/>
  <c r="BK160"/>
  <c r="BK193"/>
  <c r="J165"/>
  <c r="BK115"/>
  <c r="J160"/>
  <c r="J146"/>
  <c r="BK108"/>
  <c r="BK92"/>
  <c i="4" r="BK379"/>
  <c r="J355"/>
  <c r="BK327"/>
  <c r="J306"/>
  <c r="BK271"/>
  <c r="J194"/>
  <c r="BK150"/>
  <c r="J110"/>
  <c r="BK297"/>
  <c r="BK257"/>
  <c r="J219"/>
  <c r="BK117"/>
  <c r="BK360"/>
  <c r="J320"/>
  <c r="BK187"/>
  <c r="BK125"/>
  <c r="BK99"/>
  <c r="J369"/>
  <c r="J327"/>
  <c r="BK292"/>
  <c r="J264"/>
  <c r="J238"/>
  <c r="J187"/>
  <c r="BK161"/>
  <c r="J140"/>
  <c i="5" r="J145"/>
  <c r="BK125"/>
  <c r="J135"/>
  <c r="BK111"/>
  <c r="J95"/>
  <c r="BK139"/>
  <c r="J111"/>
  <c r="BK95"/>
  <c r="BK142"/>
  <c r="J107"/>
  <c i="4" l="1" r="T270"/>
  <c r="R270"/>
  <c r="P270"/>
  <c i="2" r="R88"/>
  <c r="BK245"/>
  <c r="J245"/>
  <c r="J63"/>
  <c r="T245"/>
  <c r="T328"/>
  <c r="P370"/>
  <c i="3" r="R91"/>
  <c r="BK186"/>
  <c r="J186"/>
  <c r="J66"/>
  <c r="T186"/>
  <c i="4" r="R98"/>
  <c r="BK160"/>
  <c r="J160"/>
  <c r="J66"/>
  <c r="T160"/>
  <c r="T237"/>
  <c r="BK285"/>
  <c r="J285"/>
  <c r="J69"/>
  <c r="R285"/>
  <c r="BK359"/>
  <c r="J359"/>
  <c r="J72"/>
  <c r="R359"/>
  <c r="R358"/>
  <c i="5" r="R86"/>
  <c r="BK110"/>
  <c r="J110"/>
  <c r="J62"/>
  <c i="2" r="T88"/>
  <c r="R245"/>
  <c r="R328"/>
  <c r="R370"/>
  <c i="3" r="P91"/>
  <c r="R186"/>
  <c i="4" r="BK98"/>
  <c r="J98"/>
  <c r="J65"/>
  <c r="P160"/>
  <c r="P237"/>
  <c r="P285"/>
  <c r="P359"/>
  <c r="P358"/>
  <c i="5" r="BK86"/>
  <c r="J86"/>
  <c r="J61"/>
  <c r="P86"/>
  <c r="R110"/>
  <c i="2" r="BK88"/>
  <c r="J88"/>
  <c r="J61"/>
  <c r="P88"/>
  <c r="P245"/>
  <c r="BK328"/>
  <c r="J328"/>
  <c r="J64"/>
  <c r="P328"/>
  <c r="BK370"/>
  <c r="J370"/>
  <c r="J65"/>
  <c r="T370"/>
  <c i="3" r="BK91"/>
  <c r="J91"/>
  <c r="J65"/>
  <c r="T91"/>
  <c r="T90"/>
  <c r="T89"/>
  <c r="P186"/>
  <c i="4" r="P98"/>
  <c r="P97"/>
  <c r="P96"/>
  <c i="1" r="AU58"/>
  <c i="4" r="T98"/>
  <c r="R160"/>
  <c r="BK237"/>
  <c r="J237"/>
  <c r="J67"/>
  <c r="R237"/>
  <c r="T285"/>
  <c r="T359"/>
  <c r="T358"/>
  <c i="5" r="T86"/>
  <c r="P110"/>
  <c r="T110"/>
  <c r="BK134"/>
  <c r="J134"/>
  <c r="J64"/>
  <c r="P134"/>
  <c r="R134"/>
  <c r="T134"/>
  <c i="2" r="BK391"/>
  <c r="J391"/>
  <c r="J66"/>
  <c i="4" r="BK378"/>
  <c r="J378"/>
  <c r="J73"/>
  <c r="BK270"/>
  <c r="J270"/>
  <c r="J68"/>
  <c r="BK354"/>
  <c r="J354"/>
  <c r="J70"/>
  <c i="2" r="BK237"/>
  <c r="J237"/>
  <c r="J62"/>
  <c i="3" r="BK199"/>
  <c r="J199"/>
  <c r="J67"/>
  <c i="4" r="BK386"/>
  <c r="J386"/>
  <c r="J74"/>
  <c i="5" r="BK129"/>
  <c r="J129"/>
  <c r="J63"/>
  <c r="F54"/>
  <c r="F81"/>
  <c r="BE91"/>
  <c r="BE107"/>
  <c i="4" r="BK97"/>
  <c i="5" r="E48"/>
  <c r="BE125"/>
  <c r="BE130"/>
  <c r="BE139"/>
  <c r="BE145"/>
  <c r="J52"/>
  <c r="BE95"/>
  <c r="BE99"/>
  <c r="BE103"/>
  <c r="BE119"/>
  <c r="BE135"/>
  <c r="BE87"/>
  <c r="BE111"/>
  <c r="BE115"/>
  <c r="BE142"/>
  <c i="4" r="F58"/>
  <c r="E84"/>
  <c r="BE110"/>
  <c r="BE206"/>
  <c r="BE314"/>
  <c r="BE327"/>
  <c r="BE332"/>
  <c r="BE346"/>
  <c r="BE387"/>
  <c r="F59"/>
  <c r="BE140"/>
  <c r="BE150"/>
  <c r="BE161"/>
  <c r="BE225"/>
  <c r="BE238"/>
  <c r="BE247"/>
  <c r="BE257"/>
  <c r="BE264"/>
  <c r="BE271"/>
  <c r="BE278"/>
  <c r="BE297"/>
  <c r="BE306"/>
  <c r="BE320"/>
  <c r="BE339"/>
  <c r="BE369"/>
  <c r="BE379"/>
  <c r="J90"/>
  <c r="BE99"/>
  <c r="BE125"/>
  <c r="BE176"/>
  <c r="BE182"/>
  <c r="BE194"/>
  <c r="BE117"/>
  <c r="BE133"/>
  <c r="BE187"/>
  <c r="BE219"/>
  <c r="BE286"/>
  <c r="BE292"/>
  <c r="BE355"/>
  <c r="BE360"/>
  <c r="BE375"/>
  <c i="3" r="F59"/>
  <c r="J83"/>
  <c r="BE124"/>
  <c r="BE146"/>
  <c r="BE193"/>
  <c r="E77"/>
  <c r="F85"/>
  <c r="BE99"/>
  <c r="BE108"/>
  <c r="BE153"/>
  <c r="BE92"/>
  <c r="BE132"/>
  <c r="BE200"/>
  <c r="BE115"/>
  <c r="BE139"/>
  <c r="BE160"/>
  <c r="BE165"/>
  <c r="BE172"/>
  <c r="BE179"/>
  <c r="BE187"/>
  <c i="2" r="F54"/>
  <c r="E76"/>
  <c r="BE138"/>
  <c r="BE147"/>
  <c r="BE155"/>
  <c r="BE187"/>
  <c r="BE203"/>
  <c r="BE210"/>
  <c r="BE246"/>
  <c r="BE253"/>
  <c r="BE298"/>
  <c r="J52"/>
  <c r="F83"/>
  <c r="BE95"/>
  <c r="BE101"/>
  <c r="BE131"/>
  <c r="BE194"/>
  <c r="BE216"/>
  <c r="BE229"/>
  <c r="BE238"/>
  <c r="BE261"/>
  <c r="BE318"/>
  <c r="BE336"/>
  <c r="BE363"/>
  <c r="BE89"/>
  <c r="BE176"/>
  <c r="BE221"/>
  <c r="BE273"/>
  <c r="BE342"/>
  <c r="BE371"/>
  <c r="BE385"/>
  <c r="BE109"/>
  <c r="BE124"/>
  <c r="BE168"/>
  <c r="BE285"/>
  <c r="BE292"/>
  <c r="BE308"/>
  <c r="BE329"/>
  <c r="BE349"/>
  <c r="BE357"/>
  <c r="BE378"/>
  <c r="BE392"/>
  <c r="F35"/>
  <c i="1" r="BB56"/>
  <c i="4" r="F39"/>
  <c i="1" r="BD58"/>
  <c i="5" r="J34"/>
  <c i="1" r="AW59"/>
  <c i="2" r="J34"/>
  <c i="1" r="AW56"/>
  <c i="3" r="F37"/>
  <c i="1" r="BB57"/>
  <c i="5" r="F34"/>
  <c i="1" r="BA59"/>
  <c i="5" r="F36"/>
  <c i="1" r="BC59"/>
  <c r="AS54"/>
  <c i="2" r="F37"/>
  <c i="1" r="BD56"/>
  <c i="3" r="F38"/>
  <c i="1" r="BC57"/>
  <c i="5" r="F37"/>
  <c i="1" r="BD59"/>
  <c i="3" r="F36"/>
  <c i="1" r="BA57"/>
  <c i="3" r="F39"/>
  <c i="1" r="BD57"/>
  <c i="4" r="F36"/>
  <c i="1" r="BA58"/>
  <c i="5" r="F35"/>
  <c i="1" r="BB59"/>
  <c i="2" r="F34"/>
  <c i="1" r="BA56"/>
  <c i="3" r="J36"/>
  <c i="1" r="AW57"/>
  <c i="4" r="F37"/>
  <c i="1" r="BB58"/>
  <c i="2" r="F36"/>
  <c i="1" r="BC56"/>
  <c i="4" r="J36"/>
  <c i="1" r="AW58"/>
  <c i="4" r="F38"/>
  <c i="1" r="BC58"/>
  <c i="4" l="1" r="T97"/>
  <c r="T96"/>
  <c i="2" r="P87"/>
  <c r="P86"/>
  <c i="1" r="AU56"/>
  <c i="4" r="R97"/>
  <c r="R96"/>
  <c i="3" r="R90"/>
  <c r="R89"/>
  <c i="5" r="T85"/>
  <c r="T84"/>
  <c r="P85"/>
  <c r="P84"/>
  <c i="1" r="AU59"/>
  <c i="3" r="P90"/>
  <c r="P89"/>
  <c i="1" r="AU57"/>
  <c i="2" r="T87"/>
  <c r="T86"/>
  <c i="5" r="R85"/>
  <c r="R84"/>
  <c i="2" r="R87"/>
  <c r="R86"/>
  <c r="BK87"/>
  <c r="J87"/>
  <c r="J60"/>
  <c i="3" r="BK90"/>
  <c r="J90"/>
  <c r="J64"/>
  <c i="5" r="BK85"/>
  <c r="J85"/>
  <c r="J60"/>
  <c i="4" r="BK358"/>
  <c r="J358"/>
  <c r="J71"/>
  <c r="J97"/>
  <c r="J64"/>
  <c i="2" r="J33"/>
  <c i="1" r="AV56"/>
  <c r="AT56"/>
  <c i="3" r="J35"/>
  <c i="1" r="AV57"/>
  <c r="AT57"/>
  <c i="4" r="J35"/>
  <c i="1" r="AV58"/>
  <c r="AT58"/>
  <c r="BA55"/>
  <c r="AW55"/>
  <c r="BB55"/>
  <c r="BD55"/>
  <c r="BC55"/>
  <c r="AY55"/>
  <c i="5" r="F33"/>
  <c i="1" r="AZ59"/>
  <c i="2" r="F33"/>
  <c i="1" r="AZ56"/>
  <c i="3" r="F35"/>
  <c i="1" r="AZ57"/>
  <c i="4" r="F35"/>
  <c i="1" r="AZ58"/>
  <c i="5" r="J33"/>
  <c i="1" r="AV59"/>
  <c r="AT59"/>
  <c i="2" l="1" r="BK86"/>
  <c r="J86"/>
  <c r="J59"/>
  <c i="3" r="BK89"/>
  <c r="J89"/>
  <c i="4" r="BK96"/>
  <c r="J96"/>
  <c i="5" r="BK84"/>
  <c r="J84"/>
  <c r="J59"/>
  <c i="1" r="AU55"/>
  <c r="AU54"/>
  <c r="BB54"/>
  <c r="W31"/>
  <c r="BD54"/>
  <c r="W33"/>
  <c i="3" r="J32"/>
  <c i="1" r="AG57"/>
  <c i="4" r="J32"/>
  <c i="1" r="AG58"/>
  <c r="AX55"/>
  <c r="AZ55"/>
  <c r="AV55"/>
  <c r="AT55"/>
  <c r="BC54"/>
  <c r="AY54"/>
  <c r="BA54"/>
  <c r="W30"/>
  <c i="3" l="1" r="J41"/>
  <c i="4" r="J41"/>
  <c r="J63"/>
  <c i="3" r="J63"/>
  <c i="1" r="AN57"/>
  <c r="AN58"/>
  <c r="AX54"/>
  <c i="5" r="J30"/>
  <c i="1" r="AG59"/>
  <c i="2" r="J30"/>
  <c i="1" r="AG56"/>
  <c r="AG55"/>
  <c r="AG54"/>
  <c r="AK26"/>
  <c r="AZ54"/>
  <c r="AV54"/>
  <c r="AK29"/>
  <c r="W32"/>
  <c r="AW54"/>
  <c r="AK30"/>
  <c i="2" l="1" r="J39"/>
  <c i="5" r="J39"/>
  <c i="1" r="AK35"/>
  <c r="AN56"/>
  <c r="AN59"/>
  <c r="AN55"/>
  <c r="AT54"/>
  <c r="AN54"/>
  <c r="W2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<sst xmlns="http://schemas.openxmlformats.org/spreadsheetml/2006/main">
  <si>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</si>
  <si>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</si>
  <si>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</si>
  <si>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</si>
  <si>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</si>
  <si>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{fb9875d5-2cc2-4fce-9ba1-390f1e08f129}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</si>
  <si>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</si>
  <si>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</si>
  <si>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</si>
  <si>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</si>
  <si>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</si>
  <si>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</si>
  <si>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</si>
  <si>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</si>
  <si>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2829/040/2023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</si>
  <si>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</si>
  <si>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</si>
  <si>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Realizace souboru staveb společných zařízení v k. ú. Vetřkovice u Vítkova II.etapa</t>
  </si>
  <si>
    <t>KSO:</t>
  </si>
  <si>
    <t/>
  </si>
  <si>
    <t>CC-CZ:</t>
  </si>
  <si>
    <t>Místo:</t>
  </si>
  <si>
    <t>k.ú. Vetřkovice u Vítkova</t>
  </si>
  <si>
    <t>Datum:</t>
  </si>
  <si>
    <t>20. 3. 2025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</si>
  <si>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</si>
  <si>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</si>
  <si>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</si>
  <si>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</si>
  <si>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</si>
  <si>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</si>
  <si>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</si>
  <si>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28597044</t>
  </si>
  <si>
    <t>AGPOL s.r.o., Jungmannova 153/12, 77900 Olomouc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</si>
  <si>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</si>
  <si>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</si>
  <si>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</si>
  <si>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</si>
  <si>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</si>
  <si>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</si>
  <si>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</si>
  <si>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</si>
  <si>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</si>
  <si>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</si>
  <si>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</si>
  <si>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</si>
  <si>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</si>
  <si>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</si>
  <si>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</si>
  <si>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</si>
  <si>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</si>
  <si>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</si>
  <si>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</si>
  <si>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</si>
  <si>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</si>
  <si>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</si>
  <si>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</si>
  <si>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</si>
  <si>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</si>
  <si>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</si>
  <si>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</si>
  <si>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</si>
  <si>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</si>
  <si>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</si>
  <si>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</si>
  <si>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</si>
  <si>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</si>
  <si>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</si>
  <si>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</si>
  <si>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</si>
  <si>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</si>
  <si>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</si>
  <si>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</si>
  <si>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</si>
  <si>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</si>
  <si>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</si>
  <si>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04</t>
  </si>
  <si>
    <t>Vedlejší polní cesty VPC33 a VPC34</t>
  </si>
  <si>
    <t>STA</t>
  </si>
  <si>
    <t>1</t>
  </si>
  <si>
    <t>{448cb783-9615-4019-8b15-f02882ada25b}</t>
  </si>
  <si>
    <t>2</t>
  </si>
  <si>
    <t>/</t>
  </si>
  <si>
    <t>Soupis</t>
  </si>
  <si>
    <t>###NOINSERT###</t>
  </si>
  <si>
    <t>SO 04.3</t>
  </si>
  <si>
    <t>Cestní příkop</t>
  </si>
  <si>
    <t>{a8ba666e-b758-4c95-be81-7fc4359fc17b}</t>
  </si>
  <si>
    <t>SO 04.2</t>
  </si>
  <si>
    <t>Propustek P6</t>
  </si>
  <si>
    <t>{d54daa00-0887-4f3d-96cc-504da709f473}</t>
  </si>
  <si>
    <t>VRN 04</t>
  </si>
  <si>
    <t>Vedlejší rozpočtové náklady SO 04</t>
  </si>
  <si>
    <t>{2c034f9c-2708-42a8-9279-fa68f1ddac8c}</t>
  </si>
  <si>
    <t>KRYCÍ LIST SOUPISU PRACÍ</t>
  </si>
  <si>
    <t>Objekt:</t>
  </si>
  <si>
    <t>SO 04 - Vedlejší polní cesty VPC33 a VPC34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</si>
  <si>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</si>
  <si>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</si>
  <si>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</si>
  <si>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</si>
  <si>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</si>
  <si>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</si>
  <si>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</si>
  <si>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</si>
  <si>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</si>
  <si>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</si>
  <si>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</si>
  <si>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</si>
  <si>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</si>
  <si>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</si>
  <si>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</si>
  <si>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</si>
  <si>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</si>
  <si>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</si>
  <si>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</si>
  <si>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</si>
  <si>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</si>
  <si>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</si>
  <si>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</si>
  <si>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</si>
  <si>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</si>
  <si>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</si>
  <si>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</si>
  <si>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</si>
  <si>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</si>
  <si>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113106242</t>
  </si>
  <si>
    <t>Rozebrání vozovek ze silničních dílců se spárami zalitými cementovou maltou strojně pl přes 200 m2</t>
  </si>
  <si>
    <t>m2</t>
  </si>
  <si>
    <t>CS ÚRS 2025 01</t>
  </si>
  <si>
    <t>4</t>
  </si>
  <si>
    <t>-388062631</t>
  </si>
  <si>
    <t>PP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</si>
  <si>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cementovou maltou</t>
  </si>
  <si>
    <t>Online PSC</t>
  </si>
  <si>
    <t>https://podminky.urs.cz/item/CS_URS_2025_01/113106242</t>
  </si>
  <si>
    <t>VV</t>
  </si>
  <si>
    <t>viz D.4.a,D.4.b.1, -4, -5</t>
  </si>
  <si>
    <t>396</t>
  </si>
  <si>
    <t>Součet</t>
  </si>
  <si>
    <t>121151123</t>
  </si>
  <si>
    <t>Sejmutí ornice plochy přes 500 m2 tl vrstvy do 200 mm strojně</t>
  </si>
  <si>
    <t>-1383998014</t>
  </si>
  <si>
    <t>Sejmutí ornice strojně při souvislé ploše přes 500 m2, tl. vrstvy do 200 mm</t>
  </si>
  <si>
    <t>https://podminky.urs.cz/item/CS_URS_2025_01/121151123</t>
  </si>
  <si>
    <t>viz D.4.b.3, -4, -5</t>
  </si>
  <si>
    <t>2081</t>
  </si>
  <si>
    <t>3</t>
  </si>
  <si>
    <t>122251104</t>
  </si>
  <si>
    <t>Odkopávky a prokopávky nezapažené v hornině třídy těžitelnosti I skupiny 3 objem do 500 m3 strojně</t>
  </si>
  <si>
    <t>m3</t>
  </si>
  <si>
    <t>1546505287</t>
  </si>
  <si>
    <t>Odkopávky a prokopávky nezapažené strojně v hornině třídy těžitelnosti I skupiny 3 přes 100 do 500 m3</t>
  </si>
  <si>
    <t>https://podminky.urs.cz/item/CS_URS_2025_01/122251104</t>
  </si>
  <si>
    <t>ornice k ohumusování</t>
  </si>
  <si>
    <t>"VPC33"607*0,1</t>
  </si>
  <si>
    <t>"VPC34"137*0,1</t>
  </si>
  <si>
    <t>122252206</t>
  </si>
  <si>
    <t>Odkopávky a prokopávky nezapažené pro silnice a dálnice v hornině třídy těžitelnosti I objem do 5000 m3 strojně</t>
  </si>
  <si>
    <t>-868629721</t>
  </si>
  <si>
    <t>Odkopávky a prokopávky nezapažené pro silnice a dálnice strojně v hornině třídy těžitelnosti I přes 1 000 do 5 000 m3</t>
  </si>
  <si>
    <t>https://podminky.urs.cz/item/CS_URS_2025_01/122252206</t>
  </si>
  <si>
    <t>výkop cesty</t>
  </si>
  <si>
    <t>"VPC33"502</t>
  </si>
  <si>
    <t>"VPC34"413</t>
  </si>
  <si>
    <t>výkop pro sanaci</t>
  </si>
  <si>
    <t>"VPC33"234</t>
  </si>
  <si>
    <t>"VPC34"339</t>
  </si>
  <si>
    <t>výkopy pro sjezdy</t>
  </si>
  <si>
    <t>23,4+14,3+4,8</t>
  </si>
  <si>
    <t>odpočet tř. IV</t>
  </si>
  <si>
    <t>-153,05</t>
  </si>
  <si>
    <t>5</t>
  </si>
  <si>
    <t>122452206</t>
  </si>
  <si>
    <t>Odkopávky a prokopávky nezapažené pro silnice a dálnice v hornině třídy těžitelnosti II objem do 5000 m3 strojně</t>
  </si>
  <si>
    <t>1715370256</t>
  </si>
  <si>
    <t>Odkopávky a prokopávky nezapažené pro silnice a dálnice strojně v hornině třídy těžitelnosti II přes 1 000 do 5 000 m3</t>
  </si>
  <si>
    <t>https://podminky.urs.cz/item/CS_URS_2025_01/122452206</t>
  </si>
  <si>
    <t>tř. IV 10%</t>
  </si>
  <si>
    <t>1530,5*0,1</t>
  </si>
  <si>
    <t>6</t>
  </si>
  <si>
    <t>130001101</t>
  </si>
  <si>
    <t>Příplatek za ztížení vykopávky v blízkosti podzemního vedení</t>
  </si>
  <si>
    <t>-1054988816</t>
  </si>
  <si>
    <t>Příplatek k cenám hloubených vykopávek za ztížení vykopávky v blízkosti podzemního vedení nebo výbušnin pro jakoukoliv třídu horniny</t>
  </si>
  <si>
    <t>https://podminky.urs.cz/item/CS_URS_2025_01/130001101</t>
  </si>
  <si>
    <t>viz D.4.a, D.4.b.2</t>
  </si>
  <si>
    <t>sdělovací kabel</t>
  </si>
  <si>
    <t>4,5*1,0*0,5*2</t>
  </si>
  <si>
    <t>7</t>
  </si>
  <si>
    <t>132251104</t>
  </si>
  <si>
    <t>Hloubení rýh nezapažených š do 800 mm v hornině třídy těžitelnosti I skupiny 3 objem přes 100 m3 strojně</t>
  </si>
  <si>
    <t>-52302139</t>
  </si>
  <si>
    <t>Hloubení nezapažených rýh šířky do 800 mm strojně s urovnáním dna do předepsaného profilu a spádu v hornině třídy těžitelnosti I skupiny 3 přes 100 m3</t>
  </si>
  <si>
    <t>https://podminky.urs.cz/item/CS_URS_2025_01/132251104</t>
  </si>
  <si>
    <t>drén</t>
  </si>
  <si>
    <t>119+9</t>
  </si>
  <si>
    <t>-12,8</t>
  </si>
  <si>
    <t>8</t>
  </si>
  <si>
    <t>132351104</t>
  </si>
  <si>
    <t>Hloubení rýh nezapažených š do 800 mm v hornině třídy těžitelnosti II skupiny 4 objem přes 100 m3 strojně</t>
  </si>
  <si>
    <t>1405322916</t>
  </si>
  <si>
    <t>Hloubení nezapažených rýh šířky do 800 mm strojně s urovnáním dna do předepsaného profilu a spádu v hornině třídy těžitelnosti II skupiny 4 přes 100 m3</t>
  </si>
  <si>
    <t>https://podminky.urs.cz/item/CS_URS_2025_01/132351104</t>
  </si>
  <si>
    <t>výkop drénu</t>
  </si>
  <si>
    <t>128*0,1</t>
  </si>
  <si>
    <t>9</t>
  </si>
  <si>
    <t>162451105</t>
  </si>
  <si>
    <t>Vodorovné přemístění přes 1 000 do 1500 m výkopku/sypaniny z horniny třídy těžitelnosti I skupiny 1 až 3</t>
  </si>
  <si>
    <t>-258409997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</si>
  <si>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</si>
  <si>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https://podminky.urs.cz/item/CS_URS_2025_01/162451105</t>
  </si>
  <si>
    <t>viz D.4.b.3, -4, -5, C.5</t>
  </si>
  <si>
    <t>výkop na mezideponii</t>
  </si>
  <si>
    <t>1377,45+153,05+128</t>
  </si>
  <si>
    <t>ornice na mezidep.</t>
  </si>
  <si>
    <t>416,2</t>
  </si>
  <si>
    <t>zpět k zásypu</t>
  </si>
  <si>
    <t>19+75</t>
  </si>
  <si>
    <t>74,4</t>
  </si>
  <si>
    <t>10</t>
  </si>
  <si>
    <t>162751117</t>
  </si>
  <si>
    <t>Vodorovné přemístění přes 9 000 do 10000 m výkopku/sypaniny z horniny třídy těžitelnosti I skupiny 1 až 3</t>
  </si>
  <si>
    <t>-1654324171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</si>
  <si>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</si>
  <si>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</si>
  <si>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odvoz přebytku na skládku do 10km</t>
  </si>
  <si>
    <t>výkop - zásyp</t>
  </si>
  <si>
    <t>1658,5-94</t>
  </si>
  <si>
    <t>11</t>
  </si>
  <si>
    <t>167151111</t>
  </si>
  <si>
    <t>Nakládání výkopku z hornin třídy těžitelnosti I skupiny 1 až 3 přes 100 m3</t>
  </si>
  <si>
    <t>-403256761</t>
  </si>
  <si>
    <t>Nakládání, skládání a překládání neulehlého výkopku nebo sypaniny strojně nakládání, množství přes 100 m3, z hornin třídy těžitelnosti I, skupiny 1 až 3</t>
  </si>
  <si>
    <t>https://podminky.urs.cz/item/CS_URS_2025_01/167151111</t>
  </si>
  <si>
    <t>ornice přes 50m</t>
  </si>
  <si>
    <t>zemina zpět k zásypu</t>
  </si>
  <si>
    <t>přebytek zeminy na skládku</t>
  </si>
  <si>
    <t>12</t>
  </si>
  <si>
    <t>171201231</t>
  </si>
  <si>
    <t>Poplatek za uložení zeminy a kamení na recyklační skládce (skládkovné) kód odpadu 17 05 04</t>
  </si>
  <si>
    <t>t</t>
  </si>
  <si>
    <t>-691515900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</si>
  <si>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</si>
  <si>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</si>
  <si>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zemina</t>
  </si>
  <si>
    <t>1564,5*1,8</t>
  </si>
  <si>
    <t>13</t>
  </si>
  <si>
    <t>171251201</t>
  </si>
  <si>
    <t>Uložení sypaniny na skládky nebo meziskládky</t>
  </si>
  <si>
    <t>889179564</t>
  </si>
  <si>
    <t>Uložení sypaniny na skládky nebo meziskládky bez hutnění s upravením uložené sypaniny do předepsaného tvaru</t>
  </si>
  <si>
    <t>https://podminky.urs.cz/item/CS_URS_2025_01/171251201</t>
  </si>
  <si>
    <t>výkop na meziskládku</t>
  </si>
  <si>
    <t>1658,5</t>
  </si>
  <si>
    <t>ornice na meziskládku</t>
  </si>
  <si>
    <t>14</t>
  </si>
  <si>
    <t>174151101</t>
  </si>
  <si>
    <t>Zásyp jam, šachet rýh nebo kolem objektů sypaninou se zhutněním</t>
  </si>
  <si>
    <t>553723468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</si>
  <si>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</si>
  <si>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</si>
  <si>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zpětný zásyp</t>
  </si>
  <si>
    <t>181411122</t>
  </si>
  <si>
    <t>Založení lučního trávníku výsevem pl do 1000 m2 ve svahu přes 1:5 do 1:2</t>
  </si>
  <si>
    <t>549344145</t>
  </si>
  <si>
    <t>Založení trávníku na půdě předem připravené plochy do 1000 m2 výsevem včetně utažení lučního na svahu přes 1:5 do 1:2</t>
  </si>
  <si>
    <t>https://podminky.urs.cz/item/CS_URS_2025_01/181411122</t>
  </si>
  <si>
    <t>744</t>
  </si>
  <si>
    <t>16</t>
  </si>
  <si>
    <t>M</t>
  </si>
  <si>
    <t>00572474</t>
  </si>
  <si>
    <t>osivo směs travní krajinná-svahová</t>
  </si>
  <si>
    <t>kg</t>
  </si>
  <si>
    <t>-568558909</t>
  </si>
  <si>
    <t>specifikace k pol.181411122</t>
  </si>
  <si>
    <t>744*0,03*1,03</t>
  </si>
  <si>
    <t>17</t>
  </si>
  <si>
    <t>181951112</t>
  </si>
  <si>
    <t>Úprava pláně v hornině třídy těžitelnosti I skupiny 1 až 3 se zhutněním strojně</t>
  </si>
  <si>
    <t>-1013771451</t>
  </si>
  <si>
    <t>Úprava pláně vyrovnáním výškových rozdílů strojně v hornině třídy těžitelnosti I, skupiny 1 až 3 se zhutněním</t>
  </si>
  <si>
    <t>https://podminky.urs.cz/item/CS_URS_2025_01/181951112</t>
  </si>
  <si>
    <t>pod konstrukce včetně rozšíření, výhyben a sjezdů</t>
  </si>
  <si>
    <t>"VPC33"3421</t>
  </si>
  <si>
    <t>"VPC34"294</t>
  </si>
  <si>
    <t>18</t>
  </si>
  <si>
    <t>182351133</t>
  </si>
  <si>
    <t>Rozprostření ornice pl přes 500 m2 ve svahu přes 1:5 tl vrstvy do 200 mm strojně</t>
  </si>
  <si>
    <t>-1306756616</t>
  </si>
  <si>
    <t>Rozprostření a urovnání ornice ve svahu sklonu přes 1:5 strojně při souvislé ploše přes 500 m2, tl. vrstvy do 200 mm</t>
  </si>
  <si>
    <t>https://podminky.urs.cz/item/CS_URS_2025_01/182351133</t>
  </si>
  <si>
    <t>ohumusování okolo cesty</t>
  </si>
  <si>
    <t>"VPC33"607</t>
  </si>
  <si>
    <t>"VPC34"137</t>
  </si>
  <si>
    <t>Zakládání</t>
  </si>
  <si>
    <t>19</t>
  </si>
  <si>
    <t>212752112</t>
  </si>
  <si>
    <t>Trativod z drenážních trubek korugovaných PE-HD SN 4 perforace 220° včetně lože otevřený výkop DN 150 pro liniové stavby</t>
  </si>
  <si>
    <t>m</t>
  </si>
  <si>
    <t>780277645</t>
  </si>
  <si>
    <t>Trativody z drenážních trubek pro liniové stavby a komunikace se zřízením štěrkového lože pod trubky a s jejich obsypem v otevřeném výkopu trubka korugovaná sendvičová PE-HD SN 4 perforace 220° DN 150</t>
  </si>
  <si>
    <t>https://podminky.urs.cz/item/CS_URS_2025_01/212752112</t>
  </si>
  <si>
    <t>viz D.4.b.3, -4, -5, -2</t>
  </si>
  <si>
    <t>"VPC33"592</t>
  </si>
  <si>
    <t>"VPC34"42,7</t>
  </si>
  <si>
    <t>Komunikace pozemní</t>
  </si>
  <si>
    <t>20</t>
  </si>
  <si>
    <t>561061121</t>
  </si>
  <si>
    <t>Zřízení podkladu ze zeminy upravené vápnem, cementem, směsnými pojivy tl přes 350 do 400 mm pl přes 1000 do 5000 m2</t>
  </si>
  <si>
    <t>-1832289155</t>
  </si>
  <si>
    <t>Zřízení podkladu ze zeminy upravené hydraulickými pojivy vápnem, cementem nebo směsnými pojivy (materiál ve specifikaci) s rozprostřením, promísením, vlhčením, zhutněním a ošetřením vodou plochy přes 1 000 do 5 000 m2, tloušťka po zhutnění přes 350 do 400 mm</t>
  </si>
  <si>
    <t>https://podminky.urs.cz/item/CS_URS_2025_01/561061121</t>
  </si>
  <si>
    <t>včetně výhyben a rozšíření ( dle platnosti v příčných řezech)</t>
  </si>
  <si>
    <t>"VPC33"2450</t>
  </si>
  <si>
    <t>585301700</t>
  </si>
  <si>
    <t>vápno nehašené CL 90-Q pro úpravu zemin standardní</t>
  </si>
  <si>
    <t>776230491</t>
  </si>
  <si>
    <t>P</t>
  </si>
  <si>
    <t xml:space="preserve">Poznámka k položce:_x000d_
Úprava podloží 3% vápna pouze jako předpoklad pro účel rozpočtu. Přesné stanovení úpravy a množství pojiva bude stanoveno až po provedení potřebných laboratorních zkoušek. </t>
  </si>
  <si>
    <t>specifikace k pol.561061121</t>
  </si>
  <si>
    <t>předpoklad 3% vápnění</t>
  </si>
  <si>
    <t>53kg/m3</t>
  </si>
  <si>
    <t>2450*53*0,4*0,001</t>
  </si>
  <si>
    <t>22</t>
  </si>
  <si>
    <t>564751111</t>
  </si>
  <si>
    <t>Podklad z kameniva hrubého drceného vel. 32-63 mm plochy přes 100 m2 tl 150 mm</t>
  </si>
  <si>
    <t>-519082758</t>
  </si>
  <si>
    <t>Podklad nebo kryt z kameniva hrubého drceného vel. 32-63 mm s rozprostřením a zhutněním plochy přes 100 m2, po zhutnění tl. 150 mm</t>
  </si>
  <si>
    <t>https://podminky.urs.cz/item/CS_URS_2025_01/564751111</t>
  </si>
  <si>
    <t>viz D.4.b.3, -4, -5, D.1.a</t>
  </si>
  <si>
    <t>sanace drceným kamenivem tl. 450mm</t>
  </si>
  <si>
    <t>VPC33</t>
  </si>
  <si>
    <t>3,9*160*3</t>
  </si>
  <si>
    <t>"výhybna,sjezd"(39+15+61+12)*3</t>
  </si>
  <si>
    <t>VPC34</t>
  </si>
  <si>
    <t>3,9*43*3</t>
  </si>
  <si>
    <t>"rozšíření"100*3</t>
  </si>
  <si>
    <t>23</t>
  </si>
  <si>
    <t>564851111</t>
  </si>
  <si>
    <t>Podklad ze štěrkodrtě ŠD plochy přes 100 m2 tl 150 mm</t>
  </si>
  <si>
    <t>-728382937</t>
  </si>
  <si>
    <t>Podklad ze štěrkodrti ŠD s rozprostřením a zhutněním plochy přes 100 m2, po zhutnění tl. 150 mm</t>
  </si>
  <si>
    <t>https://podminky.urs.cz/item/CS_URS_2025_01/564851111</t>
  </si>
  <si>
    <t>viz D.4.b.3, -4, -5, D.3.a</t>
  </si>
  <si>
    <t>včetně rozšíření, vjezdů, výhyben</t>
  </si>
  <si>
    <t>ŠDa</t>
  </si>
  <si>
    <t>3777</t>
  </si>
  <si>
    <t>312</t>
  </si>
  <si>
    <t>ŠDb</t>
  </si>
  <si>
    <t>3642</t>
  </si>
  <si>
    <t>300</t>
  </si>
  <si>
    <t>24</t>
  </si>
  <si>
    <t>569831R1</t>
  </si>
  <si>
    <t>Zpevnění krajnic štěrkodrtí</t>
  </si>
  <si>
    <t>-1980220123</t>
  </si>
  <si>
    <t xml:space="preserve">Zpevnění krajnic nebo komunikací pro pěší s rozprostřením a zhutněním, po zhutnění štěrkodrtí </t>
  </si>
  <si>
    <t>zpevněná krajnice ŠD 0-63</t>
  </si>
  <si>
    <t>"VPC33"63</t>
  </si>
  <si>
    <t>"VPC34"5</t>
  </si>
  <si>
    <t>25</t>
  </si>
  <si>
    <t>569831R2</t>
  </si>
  <si>
    <t>Dosypání štěrkodrti</t>
  </si>
  <si>
    <t>-340434815</t>
  </si>
  <si>
    <t>Dosypání štěrkodrti se zhutněním</t>
  </si>
  <si>
    <t>dosyp štěrkodrti</t>
  </si>
  <si>
    <t>"VPC33"238</t>
  </si>
  <si>
    <t>26</t>
  </si>
  <si>
    <t>571904111</t>
  </si>
  <si>
    <t>Posyp krytu kamenivem drceným nebo těženým přes 15 do 20 kg/m2</t>
  </si>
  <si>
    <t>-443457376</t>
  </si>
  <si>
    <t>Posyp podkladu nebo krytu s rozprostřením a zhutněním kamenivem drceným nebo těženým, v množství přes 15 do 20 kg/m2</t>
  </si>
  <si>
    <t>https://podminky.urs.cz/item/CS_URS_2025_01/571904111</t>
  </si>
  <si>
    <t>viz D.4.b.3, -4, -5, D.4.a</t>
  </si>
  <si>
    <t>3,0*643</t>
  </si>
  <si>
    <t>"rozšíření,sjezdy,výhybny"429</t>
  </si>
  <si>
    <t>3,0*43</t>
  </si>
  <si>
    <t>27</t>
  </si>
  <si>
    <t>573451113</t>
  </si>
  <si>
    <t>Dvojitý nátěr z asfaltu v množství 2,1 kg/m2 s posypem</t>
  </si>
  <si>
    <t>506993128</t>
  </si>
  <si>
    <t>Dvojitý nátěr DN s posypem kamenivem a se zaválcováním z asfaltu silničního, v množství 2,1 kg/m2</t>
  </si>
  <si>
    <t>https://podminky.urs.cz/item/CS_URS_2025_01/573451113</t>
  </si>
  <si>
    <t>28</t>
  </si>
  <si>
    <t>574381112</t>
  </si>
  <si>
    <t>Penetrační makadam hrubý PMH tl 100 mm</t>
  </si>
  <si>
    <t>372564415</t>
  </si>
  <si>
    <t>Penetrační makadam PM s rozprostřením kameniva na sucho, s prolitím živicí, s posypem drtí a se zhutněním hrubý (PMH) z kameniva hrubého drceného, po zhutnění tl. 100 mm</t>
  </si>
  <si>
    <t>https://podminky.urs.cz/item/CS_URS_2025_01/574381112</t>
  </si>
  <si>
    <t>Ostatní konstrukce a práce-bourání</t>
  </si>
  <si>
    <t>29</t>
  </si>
  <si>
    <t>912211111</t>
  </si>
  <si>
    <t>Montáž směrového sloupku silničního plastového prosté uložení bez betonového základu</t>
  </si>
  <si>
    <t>kus</t>
  </si>
  <si>
    <t>1802993614</t>
  </si>
  <si>
    <t>Montáž směrového sloupku plastového s odrazkou prostým uložením bez betonového základu silničního</t>
  </si>
  <si>
    <t>https://podminky.urs.cz/item/CS_URS_2025_01/912211111</t>
  </si>
  <si>
    <t>viz D.4.b.1, -9</t>
  </si>
  <si>
    <t>sloupky Z11g</t>
  </si>
  <si>
    <t>30</t>
  </si>
  <si>
    <t>40445158</t>
  </si>
  <si>
    <t>sloupek směrový silniční plastový 1,2m</t>
  </si>
  <si>
    <t>-1596052074</t>
  </si>
  <si>
    <t>specifikace k pol.912211111</t>
  </si>
  <si>
    <t>Z11g</t>
  </si>
  <si>
    <t>31</t>
  </si>
  <si>
    <t>914511111</t>
  </si>
  <si>
    <t>Montáž sloupku dopravních značek délky do 3,5 m s betonovým základem</t>
  </si>
  <si>
    <t>-231302121</t>
  </si>
  <si>
    <t>Montáž sloupku dopravních značek délky do 3,5 m do betonového základu</t>
  </si>
  <si>
    <t>https://podminky.urs.cz/item/CS_URS_2025_01/914511111</t>
  </si>
  <si>
    <t>viz D.4.b.1, D.4.a</t>
  </si>
  <si>
    <t>posunutí značky "obec"</t>
  </si>
  <si>
    <t>32</t>
  </si>
  <si>
    <t>919726121</t>
  </si>
  <si>
    <t>Geotextilie pro ochranu, separaci a filtraci netkaná měrná hm do 200 g/m2</t>
  </si>
  <si>
    <t>1860554745</t>
  </si>
  <si>
    <t>Geotextilie netkaná pro ochranu, separaci nebo filtraci měrná hmotnost do 200 g/m2</t>
  </si>
  <si>
    <t>https://podminky.urs.cz/item/CS_URS_2025_01/919726121</t>
  </si>
  <si>
    <t>obalení drénu</t>
  </si>
  <si>
    <t>"VPC33"311</t>
  </si>
  <si>
    <t>"VPC34"23</t>
  </si>
  <si>
    <t>33</t>
  </si>
  <si>
    <t>919732211</t>
  </si>
  <si>
    <t>Styčná spára napojení nového živičného povrchu na stávající za tepla š 15 mm hl 25 mm s prořezáním</t>
  </si>
  <si>
    <t>-2126649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</si>
  <si>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</si>
  <si>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</si>
  <si>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34</t>
  </si>
  <si>
    <t>966006132</t>
  </si>
  <si>
    <t>Odstranění značek dopravních nebo orientačních se sloupky s betonovými patkami</t>
  </si>
  <si>
    <t>1730171732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</si>
  <si>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</si>
  <si>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https://podminky.urs.cz/item/CS_URS_2025_01/966006132</t>
  </si>
  <si>
    <t>997</t>
  </si>
  <si>
    <t>Přesun sutě</t>
  </si>
  <si>
    <t>35</t>
  </si>
  <si>
    <t>997221571</t>
  </si>
  <si>
    <t>Vodorovná doprava vybouraných hmot do 1 km</t>
  </si>
  <si>
    <t>18893936</t>
  </si>
  <si>
    <t>Vodorovná doprava vybouraných hmot bez naložení, ale se složením a s hrubým urovnáním na vzdálenost do 1 km</t>
  </si>
  <si>
    <t>https://podminky.urs.cz/item/CS_URS_2025_01/997221571</t>
  </si>
  <si>
    <t>panely na skládku</t>
  </si>
  <si>
    <t>168,3</t>
  </si>
  <si>
    <t>36</t>
  </si>
  <si>
    <t>997221579</t>
  </si>
  <si>
    <t>Příplatek ZKD 1 km u vodorovné dopravy vybouraných hmot</t>
  </si>
  <si>
    <t>1788411797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</si>
  <si>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</si>
  <si>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</si>
  <si>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odvoz na skládku do 10km</t>
  </si>
  <si>
    <t>168,3*9</t>
  </si>
  <si>
    <t>37</t>
  </si>
  <si>
    <t>997221625</t>
  </si>
  <si>
    <t>Poplatek za uložení na skládce (skládkovné) stavebního odpadu železobetonového kód odpadu 17 01 01</t>
  </si>
  <si>
    <t>-1750285144</t>
  </si>
  <si>
    <t>Poplatek za uložení stavebního odpadu na skládce (skládkovné) z armovaného betonu zatříděného do Katalogu odpadů pod kódem 17 01 01</t>
  </si>
  <si>
    <t>https://podminky.urs.cz/item/CS_URS_2025_01/997221625</t>
  </si>
  <si>
    <t>"panely"168,3</t>
  </si>
  <si>
    <t>998</t>
  </si>
  <si>
    <t>Přesun hmot</t>
  </si>
  <si>
    <t>38</t>
  </si>
  <si>
    <t>998225111</t>
  </si>
  <si>
    <t>Přesun hmot pro pozemní komunikace s krytem z kamene, monolitickým betonovým nebo živičným</t>
  </si>
  <si>
    <t>-393175803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</si>
  <si>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</si>
  <si>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</si>
  <si>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Soupis:</t>
  </si>
  <si>
    <t>SO 04.3 - Cestní příkop</t>
  </si>
  <si>
    <t xml:space="preserve">    4 - Vodorovné konstrukce</t>
  </si>
  <si>
    <t>-343611018</t>
  </si>
  <si>
    <t>93*0,1</t>
  </si>
  <si>
    <t>-2005892388</t>
  </si>
  <si>
    <t>výkop příkopu</t>
  </si>
  <si>
    <t>-2,3</t>
  </si>
  <si>
    <t>-1239785910</t>
  </si>
  <si>
    <t>23*0,1</t>
  </si>
  <si>
    <t>-1520045674</t>
  </si>
  <si>
    <t>9,3</t>
  </si>
  <si>
    <t>1963593071</t>
  </si>
  <si>
    <t xml:space="preserve">výkop </t>
  </si>
  <si>
    <t>1618570892</t>
  </si>
  <si>
    <t>-1954075182</t>
  </si>
  <si>
    <t>23*1,8</t>
  </si>
  <si>
    <t>-1098700741</t>
  </si>
  <si>
    <t>907584187</t>
  </si>
  <si>
    <t>osetí příkopu</t>
  </si>
  <si>
    <t>93</t>
  </si>
  <si>
    <t>-1420675778</t>
  </si>
  <si>
    <t>93*0,03*1,03</t>
  </si>
  <si>
    <t>181951111</t>
  </si>
  <si>
    <t>Úprava pláně v hornině třídy těžitelnosti I skupiny 1 až 3 bez zhutnění strojně</t>
  </si>
  <si>
    <t>716034935</t>
  </si>
  <si>
    <t>Úprava pláně vyrovnáním výškových rozdílů strojně v hornině třídy těžitelnosti I, skupiny 1 až 3 bez zhutnění</t>
  </si>
  <si>
    <t>https://podminky.urs.cz/item/CS_URS_2025_01/181951111</t>
  </si>
  <si>
    <t xml:space="preserve">viz D.4.b.3, -4, -5, </t>
  </si>
  <si>
    <t>dno příkopu</t>
  </si>
  <si>
    <t>93-53</t>
  </si>
  <si>
    <t>182151111</t>
  </si>
  <si>
    <t>Svahování v zářezech v hornině třídy těžitelnosti I skupiny 1 až 3 strojně</t>
  </si>
  <si>
    <t>398501386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</si>
  <si>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</si>
  <si>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https://podminky.urs.cz/item/CS_URS_2025_01/182151111</t>
  </si>
  <si>
    <t>svahování příkopu</t>
  </si>
  <si>
    <t>53</t>
  </si>
  <si>
    <t>-419867489</t>
  </si>
  <si>
    <t>ohumusování příkopu</t>
  </si>
  <si>
    <t>Vodorovné konstrukce</t>
  </si>
  <si>
    <t>463212121</t>
  </si>
  <si>
    <t>Rovnanina z lomového kamene upraveného s vyplněním spár těženým kamenivem</t>
  </si>
  <si>
    <t>977474098</t>
  </si>
  <si>
    <t>Rovnanina z lomového kamene upraveného, tříděného jakékoliv tloušťky rovnaniny s vyplněním spár a dutin těženým kamenivem</t>
  </si>
  <si>
    <t>https://podminky.urs.cz/item/CS_URS_2025_01/463212121</t>
  </si>
  <si>
    <t xml:space="preserve">viz D.4.a, D.1.b.1, </t>
  </si>
  <si>
    <t>86*0,3</t>
  </si>
  <si>
    <t>463212191</t>
  </si>
  <si>
    <t>Příplatek za vypracováni líce rovnaniny</t>
  </si>
  <si>
    <t>134823663</t>
  </si>
  <si>
    <t>Rovnanina z lomového kamene upraveného, tříděného Příplatek k cenám za vypracování líce</t>
  </si>
  <si>
    <t>https://podminky.urs.cz/item/CS_URS_2025_01/463212191</t>
  </si>
  <si>
    <t>86</t>
  </si>
  <si>
    <t>638145309</t>
  </si>
  <si>
    <t>SO 04.2 - Propustek P6</t>
  </si>
  <si>
    <t xml:space="preserve">    3 - Svislé a kompletní konstrukce</t>
  </si>
  <si>
    <t xml:space="preserve">    8 - Trubní vedení</t>
  </si>
  <si>
    <t>PSV - Práce a dodávky PSV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</si>
  <si>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</si>
  <si>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</si>
  <si>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</si>
  <si>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>131251103</t>
  </si>
  <si>
    <t>Hloubení jam nezapažených v hornině třídy těžitelnosti I skupiny 3 objem do 100 m3 strojně</t>
  </si>
  <si>
    <t>-737587967</t>
  </si>
  <si>
    <t>Hloubení nezapažených jam a zářezů strojně s urovnáním dna do předepsaného profilu a spádu v hornině třídy těžitelnosti I skupiny 3 přes 50 do 100 m3</t>
  </si>
  <si>
    <t>https://podminky.urs.cz/item/CS_URS_2025_01/131251103</t>
  </si>
  <si>
    <t>viz D.4.a, D.4.b.7</t>
  </si>
  <si>
    <t>jáma pro propustek</t>
  </si>
  <si>
    <t>2,9*5,8</t>
  </si>
  <si>
    <t>vtokový objekt</t>
  </si>
  <si>
    <t>2,4*5,0</t>
  </si>
  <si>
    <t>-2,882</t>
  </si>
  <si>
    <t>131351103</t>
  </si>
  <si>
    <t>Hloubení jam nezapažených v hornině třídy těžitelnosti II skupiny 4 objem do 100 m3 strojně</t>
  </si>
  <si>
    <t>-2003871972</t>
  </si>
  <si>
    <t>Hloubení nezapažených jam a zářezů strojně s urovnáním dna do předepsaného profilu a spádu v hornině třídy těžitelnosti II skupiny 4 přes 50 do 100 m3</t>
  </si>
  <si>
    <t>https://podminky.urs.cz/item/CS_URS_2025_01/131351103</t>
  </si>
  <si>
    <t>28,82*0,1</t>
  </si>
  <si>
    <t>668735392</t>
  </si>
  <si>
    <t>(25,938+2,882)-14,2</t>
  </si>
  <si>
    <t>278699870</t>
  </si>
  <si>
    <t>-626339919</t>
  </si>
  <si>
    <t>14,62*1,8</t>
  </si>
  <si>
    <t>1245524009</t>
  </si>
  <si>
    <t>zpětný zásyp propustky</t>
  </si>
  <si>
    <t>1,5*5,8</t>
  </si>
  <si>
    <t>1,1*5,0</t>
  </si>
  <si>
    <t xml:space="preserve">Součet </t>
  </si>
  <si>
    <t>1813466652</t>
  </si>
  <si>
    <t>pod konstrukce</t>
  </si>
  <si>
    <t>propustky</t>
  </si>
  <si>
    <t>1,1*5,8</t>
  </si>
  <si>
    <t>4,3*1,8</t>
  </si>
  <si>
    <t>Svislé a kompletní konstrukce</t>
  </si>
  <si>
    <t>317941121</t>
  </si>
  <si>
    <t>Osazování ocelových válcovaných nosníků na zdivu I, IE, U, UE nebo L do č. 12 nebo výšky do 120 mm</t>
  </si>
  <si>
    <t>-1937481513</t>
  </si>
  <si>
    <t>Osazování ocelových válcovaných nosníků na zdivu I nebo IE nebo U nebo UE nebo L do č. 12 nebo výšky do 120 mm</t>
  </si>
  <si>
    <t>https://podminky.urs.cz/item/CS_URS_2025_01/317941121</t>
  </si>
  <si>
    <t>viz D.4.a, D.4.b.7, D.4.b.10</t>
  </si>
  <si>
    <t xml:space="preserve">osazení L profilu </t>
  </si>
  <si>
    <t>15,64kg</t>
  </si>
  <si>
    <t>15,64*0,001</t>
  </si>
  <si>
    <t>osazení I profilu</t>
  </si>
  <si>
    <t>15,87kg</t>
  </si>
  <si>
    <t>15,87*0,001</t>
  </si>
  <si>
    <t>výtok</t>
  </si>
  <si>
    <t>"L"18,4*0,001</t>
  </si>
  <si>
    <t>"I"16,7*0,001</t>
  </si>
  <si>
    <t>13010420</t>
  </si>
  <si>
    <t>úhelník ocelový rovnostranný jakost S235JR (11 375) 50x50x5mm</t>
  </si>
  <si>
    <t>980172756</t>
  </si>
  <si>
    <t>specifikace k pol.317941121</t>
  </si>
  <si>
    <t>(15,64+18,4)*0,001</t>
  </si>
  <si>
    <t>13010742</t>
  </si>
  <si>
    <t>ocel profilová jakost S235JR (11 375) průřez IPE 100</t>
  </si>
  <si>
    <t>-1007576082</t>
  </si>
  <si>
    <t>(15,87+16,7)*0,001</t>
  </si>
  <si>
    <t>320902021</t>
  </si>
  <si>
    <t>Úprava ploch betonových konstrukcí do 28 dnů očištěním vodou</t>
  </si>
  <si>
    <t>-519042387</t>
  </si>
  <si>
    <t>Dodatečná úprava ploch betonových konstrukcí s naložením suti na dopravní prostředek nebo s odklizením na hromady do vzdálenosti 3 m přes 4 dny do 28 dnů tvrdnutí betonu očištěním tlakovou vodou</t>
  </si>
  <si>
    <t>https://podminky.urs.cz/item/CS_URS_2025_01/320902021</t>
  </si>
  <si>
    <t>úprava odbourané části</t>
  </si>
  <si>
    <t>2,2*1,5</t>
  </si>
  <si>
    <t>321321116</t>
  </si>
  <si>
    <t>Konstrukce vodních staveb ze ŽB mrazuvzdorného tř. C 30/37</t>
  </si>
  <si>
    <t>-574254235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</si>
  <si>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</si>
  <si>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https://podminky.urs.cz/item/CS_URS_2025_01/321321116</t>
  </si>
  <si>
    <t>2,7*1,2</t>
  </si>
  <si>
    <t>7,1*0,3*2</t>
  </si>
  <si>
    <t>nová stěna výtok</t>
  </si>
  <si>
    <t>3,2*2,2*0,2</t>
  </si>
  <si>
    <t>odpočet otvorů</t>
  </si>
  <si>
    <t>-0,3*0,3*3,14*0,3*2</t>
  </si>
  <si>
    <t>321351010</t>
  </si>
  <si>
    <t>Bednění konstrukcí vodních staveb rovinné - zřízení</t>
  </si>
  <si>
    <t>-2042117322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</si>
  <si>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</si>
  <si>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https://podminky.urs.cz/item/CS_URS_2025_01/321351010</t>
  </si>
  <si>
    <t>7,1*2</t>
  </si>
  <si>
    <t>4,6*2</t>
  </si>
  <si>
    <t>(1,6+1,8)*1,8</t>
  </si>
  <si>
    <t>(1,3+0,85+0,85+1,25)*1,2</t>
  </si>
  <si>
    <t>3,2*2,2*2</t>
  </si>
  <si>
    <t>2,2*0,2*2</t>
  </si>
  <si>
    <t>321352010</t>
  </si>
  <si>
    <t>Bednění konstrukcí vodních staveb rovinné - odstranění</t>
  </si>
  <si>
    <t>1987714454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</si>
  <si>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</si>
  <si>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https://podminky.urs.cz/item/CS_URS_2025_01/321352010</t>
  </si>
  <si>
    <t>viz pol.321351010</t>
  </si>
  <si>
    <t>49,58</t>
  </si>
  <si>
    <t>321368211</t>
  </si>
  <si>
    <t>Výztuž železobetonových konstrukcí vodních staveb ze svařovaných sítí</t>
  </si>
  <si>
    <t>-594600537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</si>
  <si>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</si>
  <si>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https://podminky.urs.cz/item/CS_URS_2025_01/321368211</t>
  </si>
  <si>
    <t>(1,5+1,5+1,3+1,3+1,4+1,4)*1,2*7,9*0,001</t>
  </si>
  <si>
    <t>6,1*2*2*7,9*0,001</t>
  </si>
  <si>
    <t>1,8*4,3*2*7,9*0,001</t>
  </si>
  <si>
    <t>3,1*2,1*2*7,9*0,001</t>
  </si>
  <si>
    <t>0,5*3,1*2*7,9*0,001</t>
  </si>
  <si>
    <t>452311131</t>
  </si>
  <si>
    <t>Podkladní desky z betonu prostého bez zvýšených nároků na prostředí tř. C 12/15 otevřený výkop</t>
  </si>
  <si>
    <t>1603758753</t>
  </si>
  <si>
    <t>Podkladní a zajišťovací konstrukce z betonu prostého v otevřeném výkopu bez zvýšených nároků na prostředí desky pod potrubí, stoky a drobné objekty z betonu tř. C 12/15</t>
  </si>
  <si>
    <t>https://podminky.urs.cz/item/CS_URS_2025_01/452311131</t>
  </si>
  <si>
    <t>podkladní deska propustku</t>
  </si>
  <si>
    <t>1,1*0,1*5,2</t>
  </si>
  <si>
    <t>pod vtokový objekt</t>
  </si>
  <si>
    <t>4,3*1,8*0,1</t>
  </si>
  <si>
    <t>452351101</t>
  </si>
  <si>
    <t>Bednění podkladních desek nebo bloků nebo sedlového lože otevřený výkop</t>
  </si>
  <si>
    <t>CS ÚRS 2023 01</t>
  </si>
  <si>
    <t>-1227715638</t>
  </si>
  <si>
    <t>Bednění podkladních a zajišťovacích konstrukcí v otevřeném výkopu desek nebo sedlových loží pod potrubí, stoky a drobné objekty</t>
  </si>
  <si>
    <t>https://podminky.urs.cz/item/CS_URS_2023_01/452351101</t>
  </si>
  <si>
    <t>bednění podkladních desek propustků</t>
  </si>
  <si>
    <t>0,1*2*5,3</t>
  </si>
  <si>
    <t>0,1*1,1*2</t>
  </si>
  <si>
    <t>0,1*4,3*2</t>
  </si>
  <si>
    <t>0,1*1,8*2</t>
  </si>
  <si>
    <t>452368211</t>
  </si>
  <si>
    <t>Výztuž podkladních desek nebo bloků nebo pražců otevřený výkop ze svařovaných sítí Kari</t>
  </si>
  <si>
    <t>-831803918</t>
  </si>
  <si>
    <t>Výztuž podkladních desek, bloků nebo pražců v otevřeném výkopu ze svařovaných sítí typu Kari</t>
  </si>
  <si>
    <t>https://podminky.urs.cz/item/CS_URS_2025_01/452368211</t>
  </si>
  <si>
    <t>výztuž propustky</t>
  </si>
  <si>
    <t>2,3*5,2*7,9*0,001</t>
  </si>
  <si>
    <t>452384111</t>
  </si>
  <si>
    <t>Podkladní pražce z betonu prostého tř. C 12/15 otevřený výkop pl do 25000 mm2</t>
  </si>
  <si>
    <t>-78836468</t>
  </si>
  <si>
    <t>Podkladní a vyrovnávací konstrukce z betonu pražce z prostého betonu tř. C 12/15 pod potrubí v otevřeném výkopu, průřezové plochy do 25000 mm2</t>
  </si>
  <si>
    <t>https://podminky.urs.cz/item/CS_URS_2025_01/452384111</t>
  </si>
  <si>
    <t>0,5*6</t>
  </si>
  <si>
    <t>Trubní vedení</t>
  </si>
  <si>
    <t>820441113</t>
  </si>
  <si>
    <t>Přeseknutí železobetonové trouby DN přes 400 do 600 mm</t>
  </si>
  <si>
    <t>-1560090078</t>
  </si>
  <si>
    <t>Přeseknutí železobetonové trouby v rovině kolmé nebo skloněné k ose trouby, se začištěním DN přes 400 do 600 mm</t>
  </si>
  <si>
    <t>https://podminky.urs.cz/item/CS_URS_2025_01/820441113</t>
  </si>
  <si>
    <t>úprava čel propustků</t>
  </si>
  <si>
    <t>871265231</t>
  </si>
  <si>
    <t>Kanalizační potrubí z tvrdého PVC jednovrstvé tuhost třídy SN10 DN 110</t>
  </si>
  <si>
    <t>-581608155</t>
  </si>
  <si>
    <t>Kanalizační potrubí z tvrdého PVC v otevřeném výkopu ve sklonu do 20 %, hladkého plnostěnného jednovrstvého, tuhost třídy SN 10 DN 110</t>
  </si>
  <si>
    <t>https://podminky.urs.cz/item/CS_URS_2023_01/871265231</t>
  </si>
  <si>
    <t>trubka ve vtokovém objektu</t>
  </si>
  <si>
    <t>3*0,35</t>
  </si>
  <si>
    <t>919521140</t>
  </si>
  <si>
    <t>Zřízení silničního propustku z trub betonových nebo ŽB DN 600</t>
  </si>
  <si>
    <t>1462319703</t>
  </si>
  <si>
    <t>Zřízení silničního propustku z trub betonových nebo železobetonových DN 600 mm</t>
  </si>
  <si>
    <t>https://podminky.urs.cz/item/CS_URS_2025_01/919521140</t>
  </si>
  <si>
    <t>5,3</t>
  </si>
  <si>
    <t>59222001</t>
  </si>
  <si>
    <t>trouba ŽB hrdlová DN 600</t>
  </si>
  <si>
    <t>479077264</t>
  </si>
  <si>
    <t>specifikace k pol.919521140</t>
  </si>
  <si>
    <t>919535556</t>
  </si>
  <si>
    <t>Obetonování trubního propustku betonem se zvýšenými nároky na prostředí tř. C 25/30</t>
  </si>
  <si>
    <t>-666862314</t>
  </si>
  <si>
    <t>Obetonování trubního propustku betonem prostým se zvýšenými nároky na prostředí tř. C 25/30</t>
  </si>
  <si>
    <t>https://podminky.urs.cz/item/CS_URS_2025_01/919535556</t>
  </si>
  <si>
    <t>obetonování propustku</t>
  </si>
  <si>
    <t>0,62*5,2</t>
  </si>
  <si>
    <t>"pata"0,15*1,1</t>
  </si>
  <si>
    <t>0,2*1,1</t>
  </si>
  <si>
    <t>953943121</t>
  </si>
  <si>
    <t>Osazování výrobků do 1 kg/kus do betonu</t>
  </si>
  <si>
    <t>893401520</t>
  </si>
  <si>
    <t>Osazování drobných kovových předmětů výrobků ostatních jinde neuvedených do betonu se zajištěním polohy k bednění či k výztuži před zabetonováním hmotnosti do 1 kg/kus</t>
  </si>
  <si>
    <t>https://podminky.urs.cz/item/CS_URS_2025_01/953943121</t>
  </si>
  <si>
    <t>viz D.4.a, D.4.b.7, -10</t>
  </si>
  <si>
    <t>kotvení profilů do betonu</t>
  </si>
  <si>
    <t>"L profil" 2*2</t>
  </si>
  <si>
    <t>2*2</t>
  </si>
  <si>
    <t>553439R1</t>
  </si>
  <si>
    <t>kotevní trny dl.250 mm</t>
  </si>
  <si>
    <t>-105946827</t>
  </si>
  <si>
    <t>kotevní trny dl. 250 mm</t>
  </si>
  <si>
    <t>specifikace k pol.953943121</t>
  </si>
  <si>
    <t>953961113</t>
  </si>
  <si>
    <t>Kotva chemickým tmelem M 12 hl 110 mm do betonu, ŽB nebo kamene s vyvrtáním otvoru</t>
  </si>
  <si>
    <t>-1517156288</t>
  </si>
  <si>
    <t>Kotva chemická s vyvrtáním otvoru do betonu, železobetonu nebo tvrdého kamene tmel, velikost M 12, hloubka 110 mm</t>
  </si>
  <si>
    <t>https://podminky.urs.cz/item/CS_URS_2025_01/953961113</t>
  </si>
  <si>
    <t>uchycení prutů R12 chem. kotvou</t>
  </si>
  <si>
    <t>953965R1</t>
  </si>
  <si>
    <t>Kotevní pruty R12 pro chemické kotvy, délka 0,7 m</t>
  </si>
  <si>
    <t>1239408895</t>
  </si>
  <si>
    <t>960321271</t>
  </si>
  <si>
    <t>Bourání vodních staveb ze železobetonu, z vodní hladiny</t>
  </si>
  <si>
    <t>1112767050</t>
  </si>
  <si>
    <t>Bourání konstrukcí vodních staveb z hladiny, s naložením vybouraných hmot a suti na dopravní prostředek nebo s odklizením na hromady do vzdálenosti 20 m ze železobetonu</t>
  </si>
  <si>
    <t>https://podminky.urs.cz/item/CS_URS_2025_01/960321271</t>
  </si>
  <si>
    <t>odbourání stáv. objektu</t>
  </si>
  <si>
    <t>0,2*2,2*1,5</t>
  </si>
  <si>
    <t>977211114</t>
  </si>
  <si>
    <t>Řezání stěnovou pilou betonových nebo ŽB kcí s výztuží průměru do 16 mm hl přes 420 do 520 mm</t>
  </si>
  <si>
    <t>-166118177</t>
  </si>
  <si>
    <t>Řezání konstrukcí stěnovou pilou betonových nebo železobetonových průměru řezané výztuže do 16 mm hloubka řezu přes 420 do 520 mm</t>
  </si>
  <si>
    <t>https://podminky.urs.cz/item/CS_URS_2025_01/977211114</t>
  </si>
  <si>
    <t>odřezání stáv. objekt</t>
  </si>
  <si>
    <t>2*2,2</t>
  </si>
  <si>
    <t>985321211</t>
  </si>
  <si>
    <t>Ochranný nátěr výztuže na epoxidové bázi stěn, líce kleneb a podhledů 1 vrstva tl 1 mm</t>
  </si>
  <si>
    <t>1431117729</t>
  </si>
  <si>
    <t>Ochranný nátěr betonářské výztuže 1 vrstva tloušťky 1 mm na epoxidové bázi stěn, líce kleneb a podhledů</t>
  </si>
  <si>
    <t>https://podminky.urs.cz/item/CS_URS_2025_01/985321211</t>
  </si>
  <si>
    <t>spojovaná výztuž</t>
  </si>
  <si>
    <t>předpoklad</t>
  </si>
  <si>
    <t>-712461937</t>
  </si>
  <si>
    <t>PSV</t>
  </si>
  <si>
    <t>Práce a dodávky PSV</t>
  </si>
  <si>
    <t>767</t>
  </si>
  <si>
    <t>Konstrukce zámečnické</t>
  </si>
  <si>
    <t>767995115</t>
  </si>
  <si>
    <t>Montáž atypických zámečnických konstrukcí hmotnosti přes 50 do 100 kg</t>
  </si>
  <si>
    <t>242336227</t>
  </si>
  <si>
    <t>Montáž ostatních atypických zámečnických konstrukcí hmotnosti přes 50 do 100 kg</t>
  </si>
  <si>
    <t>https://podminky.urs.cz/item/CS_URS_2025_01/767995115</t>
  </si>
  <si>
    <t>osazení česlí 1700/750</t>
  </si>
  <si>
    <t>169,44</t>
  </si>
  <si>
    <t>osazení česlí 1800/950</t>
  </si>
  <si>
    <t>220,96</t>
  </si>
  <si>
    <t>553431R1</t>
  </si>
  <si>
    <t>Ocelové česle svařované z profilové oceli</t>
  </si>
  <si>
    <t>-689953437</t>
  </si>
  <si>
    <t>Poznámka k položce:_x000d_
Česle z profilované oceli, součástí položky je materiál i práce potřebné ke zhotovení česlí, jako je svařování, stříhání apod. Ocenění dle cenových normativů.</t>
  </si>
  <si>
    <t>specifikace k pol.767995115</t>
  </si>
  <si>
    <t>169,44+220,96</t>
  </si>
  <si>
    <t>998767101</t>
  </si>
  <si>
    <t>Přesun hmot tonážní pro zámečnické konstrukce v objektech v do 6 m</t>
  </si>
  <si>
    <t>976479342</t>
  </si>
  <si>
    <t>Přesun hmot pro zámečnické konstrukce stanovený z hmotnosti přesunovaného materiálu vodorovná dopravní vzdálenost do 50 m základní v objektech výšky do 6 m</t>
  </si>
  <si>
    <t>https://podminky.urs.cz/item/CS_URS_2025_01/998767101</t>
  </si>
  <si>
    <t>783</t>
  </si>
  <si>
    <t>Dokončovací práce - nátěry</t>
  </si>
  <si>
    <t>783813101</t>
  </si>
  <si>
    <t>Penetrační syntetický nátěr hladkých betonových povrchů</t>
  </si>
  <si>
    <t>846192541</t>
  </si>
  <si>
    <t>Penetrační nátěr omítek hladkých betonových povrchů syntetický</t>
  </si>
  <si>
    <t>https://podminky.urs.cz/item/CS_URS_2025_01/783813101</t>
  </si>
  <si>
    <t>penetrace odbourané části</t>
  </si>
  <si>
    <t>789</t>
  </si>
  <si>
    <t>Povrchové úpravy ocelových konstrukcí a technologických zařízení</t>
  </si>
  <si>
    <t>789421512</t>
  </si>
  <si>
    <t>Žárové stříkání ocelových konstrukcí třídy II ZnAl 50 μm</t>
  </si>
  <si>
    <t>-1255074246</t>
  </si>
  <si>
    <t>Žárové stříkání ocelových konstrukcí slitinou zinacor ZnAl, tloušťky 50 μm, třídy II</t>
  </si>
  <si>
    <t>https://podminky.urs.cz/item/CS_URS_2025_01/789421512</t>
  </si>
  <si>
    <t xml:space="preserve">česle </t>
  </si>
  <si>
    <t>3,14*0,014*(2*3,4+2*12,27)</t>
  </si>
  <si>
    <t>3,14*0,014*(2*3,6+2*17,52)</t>
  </si>
  <si>
    <t>VRN 04 - Vedlejší rozpočtové náklady SO 04</t>
  </si>
  <si>
    <t xml:space="preserve">VRN -  Vedlejší rozpočtové náklady</t>
  </si>
  <si>
    <t xml:space="preserve">    VRN1 -  Průzkumné, geodetické a projektové práce</t>
  </si>
  <si>
    <t xml:space="preserve">    VRN3 -  Zařízení staveniště</t>
  </si>
  <si>
    <t xml:space="preserve">    VRN4 - Inženýrská činnost</t>
  </si>
  <si>
    <t xml:space="preserve">    VRN9 - Ostatní náklady</t>
  </si>
  <si>
    <t>VRN</t>
  </si>
  <si>
    <t xml:space="preserve"> Vedlejší rozpočtové náklady</t>
  </si>
  <si>
    <t>VRN1</t>
  </si>
  <si>
    <t xml:space="preserve"> Průzkumné, geodetické a projektové práce</t>
  </si>
  <si>
    <t>011314000</t>
  </si>
  <si>
    <t>Archeologický dohled</t>
  </si>
  <si>
    <t>ha</t>
  </si>
  <si>
    <t>1024</t>
  </si>
  <si>
    <t>-276985606</t>
  </si>
  <si>
    <t>0,35</t>
  </si>
  <si>
    <t>012103000</t>
  </si>
  <si>
    <t>Geodetické práce před výstavbou</t>
  </si>
  <si>
    <t>soub</t>
  </si>
  <si>
    <t>-220393973</t>
  </si>
  <si>
    <t>Poznámka k položce:_x000d_
Položka zahrnuje také vytýčení inženýrských sítí a realizaci 6ti kopaných sond pro potřeby zjištění polohy sítí a jiných vedení.</t>
  </si>
  <si>
    <t>012203000</t>
  </si>
  <si>
    <t>Geodetické práce při provádění stavby</t>
  </si>
  <si>
    <t>-471615199</t>
  </si>
  <si>
    <t>Poznámka k položce:_x000d_
dokumentace zakrývaných konstrukcí a liniových staveb geodetickým zaměřením v papírové a elektronické podobě.</t>
  </si>
  <si>
    <t>012303000</t>
  </si>
  <si>
    <t>Geodetické práce po výstavbě</t>
  </si>
  <si>
    <t>-1700335103</t>
  </si>
  <si>
    <t>Poznámka k položce:_x000d_
Součástí položky je zhotovení zaměření skutečného provedení stavby</t>
  </si>
  <si>
    <t>013254000</t>
  </si>
  <si>
    <t>Dokumentace skutečného provedení stavby</t>
  </si>
  <si>
    <t>1043493680</t>
  </si>
  <si>
    <t>Poznámka k položce:_x000d_
Dokumentace skutečného provedení v rozsahu dle platné vyhlášky na dokumentaci staveb v počtu podle SOD a VOP</t>
  </si>
  <si>
    <t>01329400R</t>
  </si>
  <si>
    <t>Dílenská dokumentace</t>
  </si>
  <si>
    <t>-65022277</t>
  </si>
  <si>
    <t>VRN3</t>
  </si>
  <si>
    <t xml:space="preserve"> Zařízení staveniště</t>
  </si>
  <si>
    <t>030001001</t>
  </si>
  <si>
    <t>Náklady na zřízení staveniště v souladu s ZOV</t>
  </si>
  <si>
    <t>-1532400940</t>
  </si>
  <si>
    <t>Základní rozdělení průvodních činností a nákladů zařízení staveniště</t>
  </si>
  <si>
    <t>Poznámka k položce:_x000d_
Náklady na dokumentaci ZS, příprava pro území pro ZS včetně odstranění materiálů a konstrukcí, vybudování odběrných míst, zřízení přípojek energií, vlastní vybudování objektů ZS a provizorních komunikací. Součástí položky je také potřebné zajištění ochrany stávajících stromů po dobu stavby (dle investora/zhotovitele).</t>
  </si>
  <si>
    <t>030001002</t>
  </si>
  <si>
    <t>Náklady na provoz a údržbu zařízení staveniště</t>
  </si>
  <si>
    <t>-1419194727</t>
  </si>
  <si>
    <t>Poznámka k položce:_x000d_
Náklady na vybavení objektů, náklady na energie, úklid, údržbu, osvětlení, oplocení, opravy na objektech ZS, čištění ploch, zabezpečení staveniště.</t>
  </si>
  <si>
    <t>034303000</t>
  </si>
  <si>
    <t>Dopravní značení na staveništi</t>
  </si>
  <si>
    <t>-1622746918</t>
  </si>
  <si>
    <t>Poznámka k položce:_x000d_
Návrh dočasného dopravního značení po dobu realizace stavby dle situace C.5</t>
  </si>
  <si>
    <t>specifikace dle situace C.5</t>
  </si>
  <si>
    <t>039002003</t>
  </si>
  <si>
    <t>Zrušení zařízení staveniště</t>
  </si>
  <si>
    <t>55380459</t>
  </si>
  <si>
    <t>Hlavní tituly průvodních činností a nákladů zařízení staveniště zrušení zařízení staveniště</t>
  </si>
  <si>
    <t>Poznámka k položce:_x000d_
odstranění objektu ZS včetně přípojek a jejich odvozu, uvedení pozemku do původního stavu včetně nákladů s tím spojených</t>
  </si>
  <si>
    <t>VRN4</t>
  </si>
  <si>
    <t>Inženýrská činnost</t>
  </si>
  <si>
    <t>04140300R</t>
  </si>
  <si>
    <t>Náklady na zajištění kolektivní bezpečnosti osob</t>
  </si>
  <si>
    <t>-1154063922</t>
  </si>
  <si>
    <t>Náklady zhotovitele na zajištění kolektivní bezpečnosti osob pohybujících se po staveništi</t>
  </si>
  <si>
    <t>Poznámka k položce:_x000d_
Náklady na zbudování, údržbu a zrušení:_x000d_
- zabezpečení okrajů konstrukcí proti pádu osob_x000d_
- komunikací pro pohyb osob ve staveništi_x000d_
- přechodů přes výkopy_x000d_
- a další prvky kolektivní ochrany osob, pokud nejsou jinde uvedeny</t>
  </si>
  <si>
    <t>VRN9</t>
  </si>
  <si>
    <t>Ostatní náklady</t>
  </si>
  <si>
    <t>09150300R</t>
  </si>
  <si>
    <t>Geologický posudek</t>
  </si>
  <si>
    <t>-1664846839</t>
  </si>
  <si>
    <t>Zpracování geologického posudku včetně vyhotovení protokolů a zpráv</t>
  </si>
  <si>
    <t>Poznámka k položce:_x000d_
Geologický posudek bude zahrnovat potřebné upřesnění rozsahu vápnění (složení sanačních směsí), dopřesnění sanovaných úseků apod. Součástí bude vystavení patřičných protokolů či stanovisek</t>
  </si>
  <si>
    <t>09150301R</t>
  </si>
  <si>
    <t>Náklady na vyhotovení fotodokumentace</t>
  </si>
  <si>
    <t>-1944576551</t>
  </si>
  <si>
    <t>Náklady na vyhotovení fotodokumentace před stavbou, při stavbě a po ukončení stavby.</t>
  </si>
  <si>
    <t>09150310R</t>
  </si>
  <si>
    <t>Laboratorní rozbory - zkoušky výluhů zeminy a vybouraných hmot</t>
  </si>
  <si>
    <t>-1162040931</t>
  </si>
  <si>
    <t>09150330R</t>
  </si>
  <si>
    <t>Náklady na provedení zkoušek, revizí a měření</t>
  </si>
  <si>
    <t>1285237773</t>
  </si>
  <si>
    <t>Poznámka k položce:_x000d_
Náklady na provedení zkoušek, revizí a měření, které jsou vyžadovány v technických normách a dalších předpisech ve vztahu k prováděným pracím, dodávkám a službám a jejichž počet a druh by měl být specifikovaný v dokumentu KZP vyhotoveným zohotovitelem.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</si>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</sst>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242" TargetMode="External" /><Relationship Id="rId2" Type="http://schemas.openxmlformats.org/officeDocument/2006/relationships/hyperlink" Target="https://podminky.urs.cz/item/CS_URS_2025_01/121151123" TargetMode="External" /><Relationship Id="rId3" Type="http://schemas.openxmlformats.org/officeDocument/2006/relationships/hyperlink" Target="https://podminky.urs.cz/item/CS_URS_2025_01/122251104" TargetMode="External" /><Relationship Id="rId4" Type="http://schemas.openxmlformats.org/officeDocument/2006/relationships/hyperlink" Target="https://podminky.urs.cz/item/CS_URS_2025_01/122252206" TargetMode="External" /><Relationship Id="rId5" Type="http://schemas.openxmlformats.org/officeDocument/2006/relationships/hyperlink" Target="https://podminky.urs.cz/item/CS_URS_2025_01/122452206" TargetMode="External" /><Relationship Id="rId6" Type="http://schemas.openxmlformats.org/officeDocument/2006/relationships/hyperlink" Target="https://podminky.urs.cz/item/CS_URS_2025_01/130001101" TargetMode="External" /><Relationship Id="rId7" Type="http://schemas.openxmlformats.org/officeDocument/2006/relationships/hyperlink" Target="https://podminky.urs.cz/item/CS_URS_2025_01/132251104" TargetMode="External" /><Relationship Id="rId8" Type="http://schemas.openxmlformats.org/officeDocument/2006/relationships/hyperlink" Target="https://podminky.urs.cz/item/CS_URS_2025_01/132351104" TargetMode="External" /><Relationship Id="rId9" Type="http://schemas.openxmlformats.org/officeDocument/2006/relationships/hyperlink" Target="https://podminky.urs.cz/item/CS_URS_2025_01/162451105" TargetMode="External" /><Relationship Id="rId10" Type="http://schemas.openxmlformats.org/officeDocument/2006/relationships/hyperlink" Target="https://podminky.urs.cz/item/CS_URS_2025_01/162751117" TargetMode="External" /><Relationship Id="rId11" Type="http://schemas.openxmlformats.org/officeDocument/2006/relationships/hyperlink" Target="https://podminky.urs.cz/item/CS_URS_2025_01/167151111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71251201" TargetMode="External" /><Relationship Id="rId14" Type="http://schemas.openxmlformats.org/officeDocument/2006/relationships/hyperlink" Target="https://podminky.urs.cz/item/CS_URS_2025_01/174151101" TargetMode="External" /><Relationship Id="rId15" Type="http://schemas.openxmlformats.org/officeDocument/2006/relationships/hyperlink" Target="https://podminky.urs.cz/item/CS_URS_2025_01/181411122" TargetMode="External" /><Relationship Id="rId16" Type="http://schemas.openxmlformats.org/officeDocument/2006/relationships/hyperlink" Target="https://podminky.urs.cz/item/CS_URS_2025_01/181951112" TargetMode="External" /><Relationship Id="rId17" Type="http://schemas.openxmlformats.org/officeDocument/2006/relationships/hyperlink" Target="https://podminky.urs.cz/item/CS_URS_2025_01/182351133" TargetMode="External" /><Relationship Id="rId18" Type="http://schemas.openxmlformats.org/officeDocument/2006/relationships/hyperlink" Target="https://podminky.urs.cz/item/CS_URS_2025_01/212752112" TargetMode="External" /><Relationship Id="rId19" Type="http://schemas.openxmlformats.org/officeDocument/2006/relationships/hyperlink" Target="https://podminky.urs.cz/item/CS_URS_2025_01/561061121" TargetMode="External" /><Relationship Id="rId20" Type="http://schemas.openxmlformats.org/officeDocument/2006/relationships/hyperlink" Target="https://podminky.urs.cz/item/CS_URS_2025_01/564751111" TargetMode="External" /><Relationship Id="rId21" Type="http://schemas.openxmlformats.org/officeDocument/2006/relationships/hyperlink" Target="https://podminky.urs.cz/item/CS_URS_2025_01/564851111" TargetMode="External" /><Relationship Id="rId22" Type="http://schemas.openxmlformats.org/officeDocument/2006/relationships/hyperlink" Target="https://podminky.urs.cz/item/CS_URS_2025_01/571904111" TargetMode="External" /><Relationship Id="rId23" Type="http://schemas.openxmlformats.org/officeDocument/2006/relationships/hyperlink" Target="https://podminky.urs.cz/item/CS_URS_2025_01/573451113" TargetMode="External" /><Relationship Id="rId24" Type="http://schemas.openxmlformats.org/officeDocument/2006/relationships/hyperlink" Target="https://podminky.urs.cz/item/CS_URS_2025_01/574381112" TargetMode="External" /><Relationship Id="rId25" Type="http://schemas.openxmlformats.org/officeDocument/2006/relationships/hyperlink" Target="https://podminky.urs.cz/item/CS_URS_2025_01/912211111" TargetMode="External" /><Relationship Id="rId26" Type="http://schemas.openxmlformats.org/officeDocument/2006/relationships/hyperlink" Target="https://podminky.urs.cz/item/CS_URS_2025_01/914511111" TargetMode="External" /><Relationship Id="rId27" Type="http://schemas.openxmlformats.org/officeDocument/2006/relationships/hyperlink" Target="https://podminky.urs.cz/item/CS_URS_2025_01/919726121" TargetMode="External" /><Relationship Id="rId28" Type="http://schemas.openxmlformats.org/officeDocument/2006/relationships/hyperlink" Target="https://podminky.urs.cz/item/CS_URS_2025_01/919732211" TargetMode="External" /><Relationship Id="rId29" Type="http://schemas.openxmlformats.org/officeDocument/2006/relationships/hyperlink" Target="https://podminky.urs.cz/item/CS_URS_2025_01/966006132" TargetMode="External" /><Relationship Id="rId30" Type="http://schemas.openxmlformats.org/officeDocument/2006/relationships/hyperlink" Target="https://podminky.urs.cz/item/CS_URS_2025_01/997221571" TargetMode="External" /><Relationship Id="rId31" Type="http://schemas.openxmlformats.org/officeDocument/2006/relationships/hyperlink" Target="https://podminky.urs.cz/item/CS_URS_2025_01/997221579" TargetMode="External" /><Relationship Id="rId32" Type="http://schemas.openxmlformats.org/officeDocument/2006/relationships/hyperlink" Target="https://podminky.urs.cz/item/CS_URS_2025_01/997221625" TargetMode="External" /><Relationship Id="rId33" Type="http://schemas.openxmlformats.org/officeDocument/2006/relationships/hyperlink" Target="https://podminky.urs.cz/item/CS_URS_2025_01/998225111" TargetMode="External" /><Relationship Id="rId3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1104" TargetMode="External" /><Relationship Id="rId2" Type="http://schemas.openxmlformats.org/officeDocument/2006/relationships/hyperlink" Target="https://podminky.urs.cz/item/CS_URS_2025_01/122252206" TargetMode="External" /><Relationship Id="rId3" Type="http://schemas.openxmlformats.org/officeDocument/2006/relationships/hyperlink" Target="https://podminky.urs.cz/item/CS_URS_2025_01/122452206" TargetMode="External" /><Relationship Id="rId4" Type="http://schemas.openxmlformats.org/officeDocument/2006/relationships/hyperlink" Target="https://podminky.urs.cz/item/CS_URS_2025_01/162451105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7151111" TargetMode="External" /><Relationship Id="rId7" Type="http://schemas.openxmlformats.org/officeDocument/2006/relationships/hyperlink" Target="https://podminky.urs.cz/item/CS_URS_2025_01/171201231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181411122" TargetMode="External" /><Relationship Id="rId10" Type="http://schemas.openxmlformats.org/officeDocument/2006/relationships/hyperlink" Target="https://podminky.urs.cz/item/CS_URS_2025_01/181951111" TargetMode="External" /><Relationship Id="rId11" Type="http://schemas.openxmlformats.org/officeDocument/2006/relationships/hyperlink" Target="https://podminky.urs.cz/item/CS_URS_2025_01/182151111" TargetMode="External" /><Relationship Id="rId12" Type="http://schemas.openxmlformats.org/officeDocument/2006/relationships/hyperlink" Target="https://podminky.urs.cz/item/CS_URS_2025_01/182351133" TargetMode="External" /><Relationship Id="rId13" Type="http://schemas.openxmlformats.org/officeDocument/2006/relationships/hyperlink" Target="https://podminky.urs.cz/item/CS_URS_2025_01/463212121" TargetMode="External" /><Relationship Id="rId14" Type="http://schemas.openxmlformats.org/officeDocument/2006/relationships/hyperlink" Target="https://podminky.urs.cz/item/CS_URS_2025_01/463212191" TargetMode="External" /><Relationship Id="rId15" Type="http://schemas.openxmlformats.org/officeDocument/2006/relationships/hyperlink" Target="https://podminky.urs.cz/item/CS_URS_2025_01/998225111" TargetMode="External" /><Relationship Id="rId1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251103" TargetMode="External" /><Relationship Id="rId2" Type="http://schemas.openxmlformats.org/officeDocument/2006/relationships/hyperlink" Target="https://podminky.urs.cz/item/CS_URS_2025_01/131351103" TargetMode="External" /><Relationship Id="rId3" Type="http://schemas.openxmlformats.org/officeDocument/2006/relationships/hyperlink" Target="https://podminky.urs.cz/item/CS_URS_2025_01/162751117" TargetMode="External" /><Relationship Id="rId4" Type="http://schemas.openxmlformats.org/officeDocument/2006/relationships/hyperlink" Target="https://podminky.urs.cz/item/CS_URS_2025_01/167151111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74151101" TargetMode="External" /><Relationship Id="rId7" Type="http://schemas.openxmlformats.org/officeDocument/2006/relationships/hyperlink" Target="https://podminky.urs.cz/item/CS_URS_2025_01/181951112" TargetMode="External" /><Relationship Id="rId8" Type="http://schemas.openxmlformats.org/officeDocument/2006/relationships/hyperlink" Target="https://podminky.urs.cz/item/CS_URS_2025_01/317941121" TargetMode="External" /><Relationship Id="rId9" Type="http://schemas.openxmlformats.org/officeDocument/2006/relationships/hyperlink" Target="https://podminky.urs.cz/item/CS_URS_2025_01/320902021" TargetMode="External" /><Relationship Id="rId10" Type="http://schemas.openxmlformats.org/officeDocument/2006/relationships/hyperlink" Target="https://podminky.urs.cz/item/CS_URS_2025_01/321321116" TargetMode="External" /><Relationship Id="rId11" Type="http://schemas.openxmlformats.org/officeDocument/2006/relationships/hyperlink" Target="https://podminky.urs.cz/item/CS_URS_2025_01/321351010" TargetMode="External" /><Relationship Id="rId12" Type="http://schemas.openxmlformats.org/officeDocument/2006/relationships/hyperlink" Target="https://podminky.urs.cz/item/CS_URS_2025_01/321352010" TargetMode="External" /><Relationship Id="rId13" Type="http://schemas.openxmlformats.org/officeDocument/2006/relationships/hyperlink" Target="https://podminky.urs.cz/item/CS_URS_2025_01/321368211" TargetMode="External" /><Relationship Id="rId14" Type="http://schemas.openxmlformats.org/officeDocument/2006/relationships/hyperlink" Target="https://podminky.urs.cz/item/CS_URS_2025_01/452311131" TargetMode="External" /><Relationship Id="rId15" Type="http://schemas.openxmlformats.org/officeDocument/2006/relationships/hyperlink" Target="https://podminky.urs.cz/item/CS_URS_2023_01/452351101" TargetMode="External" /><Relationship Id="rId16" Type="http://schemas.openxmlformats.org/officeDocument/2006/relationships/hyperlink" Target="https://podminky.urs.cz/item/CS_URS_2025_01/452368211" TargetMode="External" /><Relationship Id="rId17" Type="http://schemas.openxmlformats.org/officeDocument/2006/relationships/hyperlink" Target="https://podminky.urs.cz/item/CS_URS_2025_01/452384111" TargetMode="External" /><Relationship Id="rId18" Type="http://schemas.openxmlformats.org/officeDocument/2006/relationships/hyperlink" Target="https://podminky.urs.cz/item/CS_URS_2025_01/820441113" TargetMode="External" /><Relationship Id="rId19" Type="http://schemas.openxmlformats.org/officeDocument/2006/relationships/hyperlink" Target="https://podminky.urs.cz/item/CS_URS_2023_01/871265231" TargetMode="External" /><Relationship Id="rId20" Type="http://schemas.openxmlformats.org/officeDocument/2006/relationships/hyperlink" Target="https://podminky.urs.cz/item/CS_URS_2025_01/919521140" TargetMode="External" /><Relationship Id="rId21" Type="http://schemas.openxmlformats.org/officeDocument/2006/relationships/hyperlink" Target="https://podminky.urs.cz/item/CS_URS_2025_01/919535556" TargetMode="External" /><Relationship Id="rId22" Type="http://schemas.openxmlformats.org/officeDocument/2006/relationships/hyperlink" Target="https://podminky.urs.cz/item/CS_URS_2025_01/953943121" TargetMode="External" /><Relationship Id="rId23" Type="http://schemas.openxmlformats.org/officeDocument/2006/relationships/hyperlink" Target="https://podminky.urs.cz/item/CS_URS_2025_01/953961113" TargetMode="External" /><Relationship Id="rId24" Type="http://schemas.openxmlformats.org/officeDocument/2006/relationships/hyperlink" Target="https://podminky.urs.cz/item/CS_URS_2025_01/960321271" TargetMode="External" /><Relationship Id="rId25" Type="http://schemas.openxmlformats.org/officeDocument/2006/relationships/hyperlink" Target="https://podminky.urs.cz/item/CS_URS_2025_01/977211114" TargetMode="External" /><Relationship Id="rId26" Type="http://schemas.openxmlformats.org/officeDocument/2006/relationships/hyperlink" Target="https://podminky.urs.cz/item/CS_URS_2025_01/985321211" TargetMode="External" /><Relationship Id="rId27" Type="http://schemas.openxmlformats.org/officeDocument/2006/relationships/hyperlink" Target="https://podminky.urs.cz/item/CS_URS_2025_01/998225111" TargetMode="External" /><Relationship Id="rId28" Type="http://schemas.openxmlformats.org/officeDocument/2006/relationships/hyperlink" Target="https://podminky.urs.cz/item/CS_URS_2025_01/767995115" TargetMode="External" /><Relationship Id="rId29" Type="http://schemas.openxmlformats.org/officeDocument/2006/relationships/hyperlink" Target="https://podminky.urs.cz/item/CS_URS_2025_01/998767101" TargetMode="External" /><Relationship Id="rId30" Type="http://schemas.openxmlformats.org/officeDocument/2006/relationships/hyperlink" Target="https://podminky.urs.cz/item/CS_URS_2025_01/783813101" TargetMode="External" /><Relationship Id="rId31" Type="http://schemas.openxmlformats.org/officeDocument/2006/relationships/hyperlink" Target="https://podminky.urs.cz/item/CS_URS_2025_01/789421512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32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33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2829/040/2023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Realizace souboru staveb společných zařízení v k. ú. Vetřkovice u Vítkova II.etapa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k.ú. Vetřkovice u Vítkova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20. 3. 2025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AGPOL s.r.o., Jungmannova 153/12, 77900 Olomouc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25.6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>AGPOL s.r.o., Jungmannova 153/12, 77900 Olomouc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ROUND(AG55+AG59,2)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ROUND(AS55+AS59,2)</f>
        <v>0</v>
      </c>
      <c r="AT54" s="108">
        <f>ROUND(SUM(AV54:AW54),2)</f>
        <v>0</v>
      </c>
      <c r="AU54" s="109">
        <f>ROUND(AU55+AU59,5)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ROUND(AZ55+AZ59,2)</f>
        <v>0</v>
      </c>
      <c r="BA54" s="108">
        <f>ROUND(BA55+BA59,2)</f>
        <v>0</v>
      </c>
      <c r="BB54" s="108">
        <f>ROUND(BB55+BB59,2)</f>
        <v>0</v>
      </c>
      <c r="BC54" s="108">
        <f>ROUND(BC55+BC59,2)</f>
        <v>0</v>
      </c>
      <c r="BD54" s="110">
        <f>ROUND(BD55+BD59,2)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ROUND(SUM(AG56:AG58),2)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ROUND(SUM(AS56:AS58),2)</f>
        <v>0</v>
      </c>
      <c r="AT55" s="122">
        <f>ROUND(SUM(AV55:AW55),2)</f>
        <v>0</v>
      </c>
      <c r="AU55" s="123">
        <f>ROUND(SUM(AU56:AU58),5)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ROUND(SUM(AZ56:AZ58),2)</f>
        <v>0</v>
      </c>
      <c r="BA55" s="122">
        <f>ROUND(SUM(BA56:BA58),2)</f>
        <v>0</v>
      </c>
      <c r="BB55" s="122">
        <f>ROUND(SUM(BB56:BB58),2)</f>
        <v>0</v>
      </c>
      <c r="BC55" s="122">
        <f>ROUND(SUM(BC56:BC58),2)</f>
        <v>0</v>
      </c>
      <c r="BD55" s="124">
        <f>ROUND(SUM(BD56:BD58),2)</f>
        <v>0</v>
      </c>
      <c r="BE55" s="7"/>
      <c r="BS55" s="125" t="s">
        <v>71</v>
      </c>
      <c r="BT55" s="125" t="s">
        <v>79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4" customFormat="1" ht="16.5" customHeight="1">
      <c r="A56" s="126" t="s">
        <v>82</v>
      </c>
      <c r="B56" s="65"/>
      <c r="C56" s="127"/>
      <c r="D56" s="127"/>
      <c r="E56" s="128" t="s">
        <v>76</v>
      </c>
      <c r="F56" s="128"/>
      <c r="G56" s="128"/>
      <c r="H56" s="128"/>
      <c r="I56" s="128"/>
      <c r="J56" s="127"/>
      <c r="K56" s="128" t="s">
        <v>77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 04 - Vedlejší polní ce...'!J30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83</v>
      </c>
      <c r="AR56" s="67"/>
      <c r="AS56" s="131">
        <v>0</v>
      </c>
      <c r="AT56" s="132">
        <f>ROUND(SUM(AV56:AW56),2)</f>
        <v>0</v>
      </c>
      <c r="AU56" s="133">
        <f>'SO 04 - Vedlejší polní ce...'!P86</f>
        <v>0</v>
      </c>
      <c r="AV56" s="132">
        <f>'SO 04 - Vedlejší polní ce...'!J33</f>
        <v>0</v>
      </c>
      <c r="AW56" s="132">
        <f>'SO 04 - Vedlejší polní ce...'!J34</f>
        <v>0</v>
      </c>
      <c r="AX56" s="132">
        <f>'SO 04 - Vedlejší polní ce...'!J35</f>
        <v>0</v>
      </c>
      <c r="AY56" s="132">
        <f>'SO 04 - Vedlejší polní ce...'!J36</f>
        <v>0</v>
      </c>
      <c r="AZ56" s="132">
        <f>'SO 04 - Vedlejší polní ce...'!F33</f>
        <v>0</v>
      </c>
      <c r="BA56" s="132">
        <f>'SO 04 - Vedlejší polní ce...'!F34</f>
        <v>0</v>
      </c>
      <c r="BB56" s="132">
        <f>'SO 04 - Vedlejší polní ce...'!F35</f>
        <v>0</v>
      </c>
      <c r="BC56" s="132">
        <f>'SO 04 - Vedlejší polní ce...'!F36</f>
        <v>0</v>
      </c>
      <c r="BD56" s="134">
        <f>'SO 04 - Vedlejší polní ce...'!F37</f>
        <v>0</v>
      </c>
      <c r="BE56" s="4"/>
      <c r="BT56" s="135" t="s">
        <v>81</v>
      </c>
      <c r="BU56" s="135" t="s">
        <v>84</v>
      </c>
      <c r="BV56" s="135" t="s">
        <v>74</v>
      </c>
      <c r="BW56" s="135" t="s">
        <v>80</v>
      </c>
      <c r="BX56" s="135" t="s">
        <v>5</v>
      </c>
      <c r="CL56" s="135" t="s">
        <v>19</v>
      </c>
      <c r="CM56" s="135" t="s">
        <v>81</v>
      </c>
    </row>
    <row r="57" s="4" customFormat="1" ht="16.5" customHeight="1">
      <c r="A57" s="126" t="s">
        <v>82</v>
      </c>
      <c r="B57" s="65"/>
      <c r="C57" s="127"/>
      <c r="D57" s="127"/>
      <c r="E57" s="128" t="s">
        <v>85</v>
      </c>
      <c r="F57" s="128"/>
      <c r="G57" s="128"/>
      <c r="H57" s="128"/>
      <c r="I57" s="128"/>
      <c r="J57" s="127"/>
      <c r="K57" s="128" t="s">
        <v>86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'SO 04.3 - Cestní příkop'!J32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83</v>
      </c>
      <c r="AR57" s="67"/>
      <c r="AS57" s="131">
        <v>0</v>
      </c>
      <c r="AT57" s="132">
        <f>ROUND(SUM(AV57:AW57),2)</f>
        <v>0</v>
      </c>
      <c r="AU57" s="133">
        <f>'SO 04.3 - Cestní příkop'!P89</f>
        <v>0</v>
      </c>
      <c r="AV57" s="132">
        <f>'SO 04.3 - Cestní příkop'!J35</f>
        <v>0</v>
      </c>
      <c r="AW57" s="132">
        <f>'SO 04.3 - Cestní příkop'!J36</f>
        <v>0</v>
      </c>
      <c r="AX57" s="132">
        <f>'SO 04.3 - Cestní příkop'!J37</f>
        <v>0</v>
      </c>
      <c r="AY57" s="132">
        <f>'SO 04.3 - Cestní příkop'!J38</f>
        <v>0</v>
      </c>
      <c r="AZ57" s="132">
        <f>'SO 04.3 - Cestní příkop'!F35</f>
        <v>0</v>
      </c>
      <c r="BA57" s="132">
        <f>'SO 04.3 - Cestní příkop'!F36</f>
        <v>0</v>
      </c>
      <c r="BB57" s="132">
        <f>'SO 04.3 - Cestní příkop'!F37</f>
        <v>0</v>
      </c>
      <c r="BC57" s="132">
        <f>'SO 04.3 - Cestní příkop'!F38</f>
        <v>0</v>
      </c>
      <c r="BD57" s="134">
        <f>'SO 04.3 - Cestní příkop'!F39</f>
        <v>0</v>
      </c>
      <c r="BE57" s="4"/>
      <c r="BT57" s="135" t="s">
        <v>81</v>
      </c>
      <c r="BV57" s="135" t="s">
        <v>74</v>
      </c>
      <c r="BW57" s="135" t="s">
        <v>87</v>
      </c>
      <c r="BX57" s="135" t="s">
        <v>80</v>
      </c>
      <c r="CL57" s="135" t="s">
        <v>19</v>
      </c>
    </row>
    <row r="58" s="4" customFormat="1" ht="16.5" customHeight="1">
      <c r="A58" s="126" t="s">
        <v>82</v>
      </c>
      <c r="B58" s="65"/>
      <c r="C58" s="127"/>
      <c r="D58" s="127"/>
      <c r="E58" s="128" t="s">
        <v>88</v>
      </c>
      <c r="F58" s="128"/>
      <c r="G58" s="128"/>
      <c r="H58" s="128"/>
      <c r="I58" s="128"/>
      <c r="J58" s="127"/>
      <c r="K58" s="128" t="s">
        <v>89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'SO 04.2 - Propustek P6'!J32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83</v>
      </c>
      <c r="AR58" s="67"/>
      <c r="AS58" s="131">
        <v>0</v>
      </c>
      <c r="AT58" s="132">
        <f>ROUND(SUM(AV58:AW58),2)</f>
        <v>0</v>
      </c>
      <c r="AU58" s="133">
        <f>'SO 04.2 - Propustek P6'!P96</f>
        <v>0</v>
      </c>
      <c r="AV58" s="132">
        <f>'SO 04.2 - Propustek P6'!J35</f>
        <v>0</v>
      </c>
      <c r="AW58" s="132">
        <f>'SO 04.2 - Propustek P6'!J36</f>
        <v>0</v>
      </c>
      <c r="AX58" s="132">
        <f>'SO 04.2 - Propustek P6'!J37</f>
        <v>0</v>
      </c>
      <c r="AY58" s="132">
        <f>'SO 04.2 - Propustek P6'!J38</f>
        <v>0</v>
      </c>
      <c r="AZ58" s="132">
        <f>'SO 04.2 - Propustek P6'!F35</f>
        <v>0</v>
      </c>
      <c r="BA58" s="132">
        <f>'SO 04.2 - Propustek P6'!F36</f>
        <v>0</v>
      </c>
      <c r="BB58" s="132">
        <f>'SO 04.2 - Propustek P6'!F37</f>
        <v>0</v>
      </c>
      <c r="BC58" s="132">
        <f>'SO 04.2 - Propustek P6'!F38</f>
        <v>0</v>
      </c>
      <c r="BD58" s="134">
        <f>'SO 04.2 - Propustek P6'!F39</f>
        <v>0</v>
      </c>
      <c r="BE58" s="4"/>
      <c r="BT58" s="135" t="s">
        <v>81</v>
      </c>
      <c r="BV58" s="135" t="s">
        <v>74</v>
      </c>
      <c r="BW58" s="135" t="s">
        <v>90</v>
      </c>
      <c r="BX58" s="135" t="s">
        <v>80</v>
      </c>
      <c r="CL58" s="135" t="s">
        <v>19</v>
      </c>
    </row>
    <row r="59" s="7" customFormat="1" ht="16.5" customHeight="1">
      <c r="A59" s="126" t="s">
        <v>82</v>
      </c>
      <c r="B59" s="113"/>
      <c r="C59" s="114"/>
      <c r="D59" s="115" t="s">
        <v>91</v>
      </c>
      <c r="E59" s="115"/>
      <c r="F59" s="115"/>
      <c r="G59" s="115"/>
      <c r="H59" s="115"/>
      <c r="I59" s="116"/>
      <c r="J59" s="115" t="s">
        <v>92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8">
        <f>'VRN 04 - Vedlejší rozpočt...'!J30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78</v>
      </c>
      <c r="AR59" s="120"/>
      <c r="AS59" s="136">
        <v>0</v>
      </c>
      <c r="AT59" s="137">
        <f>ROUND(SUM(AV59:AW59),2)</f>
        <v>0</v>
      </c>
      <c r="AU59" s="138">
        <f>'VRN 04 - Vedlejší rozpočt...'!P84</f>
        <v>0</v>
      </c>
      <c r="AV59" s="137">
        <f>'VRN 04 - Vedlejší rozpočt...'!J33</f>
        <v>0</v>
      </c>
      <c r="AW59" s="137">
        <f>'VRN 04 - Vedlejší rozpočt...'!J34</f>
        <v>0</v>
      </c>
      <c r="AX59" s="137">
        <f>'VRN 04 - Vedlejší rozpočt...'!J35</f>
        <v>0</v>
      </c>
      <c r="AY59" s="137">
        <f>'VRN 04 - Vedlejší rozpočt...'!J36</f>
        <v>0</v>
      </c>
      <c r="AZ59" s="137">
        <f>'VRN 04 - Vedlejší rozpočt...'!F33</f>
        <v>0</v>
      </c>
      <c r="BA59" s="137">
        <f>'VRN 04 - Vedlejší rozpočt...'!F34</f>
        <v>0</v>
      </c>
      <c r="BB59" s="137">
        <f>'VRN 04 - Vedlejší rozpočt...'!F35</f>
        <v>0</v>
      </c>
      <c r="BC59" s="137">
        <f>'VRN 04 - Vedlejší rozpočt...'!F36</f>
        <v>0</v>
      </c>
      <c r="BD59" s="139">
        <f>'VRN 04 - Vedlejší rozpočt...'!F37</f>
        <v>0</v>
      </c>
      <c r="BE59" s="7"/>
      <c r="BT59" s="125" t="s">
        <v>79</v>
      </c>
      <c r="BV59" s="125" t="s">
        <v>74</v>
      </c>
      <c r="BW59" s="125" t="s">
        <v>93</v>
      </c>
      <c r="BX59" s="125" t="s">
        <v>5</v>
      </c>
      <c r="CL59" s="125" t="s">
        <v>19</v>
      </c>
      <c r="CM59" s="125" t="s">
        <v>81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BpQhnEp/QrK/y0vfTuq+nSdl+BKqqtA9BzKRyqzKInIVoDv38h+lHE7MSBqjCDT1eTwqA7fOcrW6zhtkQC4BFw==" hashValue="QXoTUCvRxb2u/n2VswUoRpemgAvEi5CKlw0JH2SNE55hQhTw1klfgCC1OVWU3ggM/vXJgIzXyKcBnNWBkDwhbg==" algorithmName="SHA-512" password="CC35"/>
  <mergeCells count="58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 04 - Vedlejší polní ce...'!C2" display="/"/>
    <hyperlink ref="A57" location="'SO 04.3 - Cestní příkop'!C2" display="/"/>
    <hyperlink ref="A58" location="'SO 04.2 - Propustek P6'!C2" display="/"/>
    <hyperlink ref="A59" location="'VRN 04 - Vedlejší rozpoč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Realizace souboru staveb společných zařízení v k. ú. Vetřkovice u Vítkova II.etapa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95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96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20. 3. 2025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tr">
        <f>IF('Rekapitulace stavby'!AN10="","",'Rekapitulace stavby'!AN10)</f>
        <v/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tr">
        <f>IF('Rekapitulace stavby'!E11="","",'Rekapitulace stavby'!E11)</f>
        <v xml:space="preserve"> </v>
      </c>
      <c r="F15" s="40"/>
      <c r="G15" s="40"/>
      <c r="H15" s="40"/>
      <c r="I15" s="144" t="s">
        <v>28</v>
      </c>
      <c r="J15" s="135" t="str">
        <f>IF('Rekapitulace stavby'!AN11="","",'Rekapitulace stavby'!AN11)</f>
        <v/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32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35</v>
      </c>
      <c r="E23" s="40"/>
      <c r="F23" s="40"/>
      <c r="G23" s="40"/>
      <c r="H23" s="40"/>
      <c r="I23" s="144" t="s">
        <v>26</v>
      </c>
      <c r="J23" s="135" t="s">
        <v>32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33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ROUND((SUM(BE86:BE394)),  2)</f>
        <v>0</v>
      </c>
      <c r="G33" s="40"/>
      <c r="H33" s="40"/>
      <c r="I33" s="159">
        <v>0.20999999999999999</v>
      </c>
      <c r="J33" s="158">
        <f>ROUND(((SUM(BE86:BE394))*I33),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ROUND((SUM(BF86:BF394)),  2)</f>
        <v>0</v>
      </c>
      <c r="G34" s="40"/>
      <c r="H34" s="40"/>
      <c r="I34" s="159">
        <v>0.14999999999999999</v>
      </c>
      <c r="J34" s="158">
        <f>ROUND(((SUM(BF86:BF394))*I34),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ROUND((SUM(BG86:BG394)),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ROUND((SUM(BH86:BH394)),  2)</f>
        <v>0</v>
      </c>
      <c r="G36" s="40"/>
      <c r="H36" s="40"/>
      <c r="I36" s="159">
        <v>0.14999999999999999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ROUND((SUM(BI86:BI394)),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97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Realizace souboru staveb společných zařízení v k. ú. Vetřkovice u Vítkova II.etapa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04 - Vedlejší polní cesty VPC33 a VPC34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Vetřkovice u Vítkova</v>
      </c>
      <c r="G52" s="42"/>
      <c r="H52" s="42"/>
      <c r="I52" s="34" t="s">
        <v>23</v>
      </c>
      <c r="J52" s="74" t="str">
        <f>IF(J12="","",J12)</f>
        <v>20. 3. 2025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AGPOL s.r.o., Jungmannova 153/12, 77900 Olomouc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40.0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>AGPOL s.r.o., Jungmannova 153/12, 77900 Olomouc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98</v>
      </c>
      <c r="D57" s="173"/>
      <c r="E57" s="173"/>
      <c r="F57" s="173"/>
      <c r="G57" s="173"/>
      <c r="H57" s="173"/>
      <c r="I57" s="173"/>
      <c r="J57" s="174" t="s">
        <v>99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100</v>
      </c>
    </row>
    <row r="60" s="9" customFormat="1" ht="24.96" customHeight="1">
      <c r="A60" s="9"/>
      <c r="B60" s="176"/>
      <c r="C60" s="177"/>
      <c r="D60" s="178" t="s">
        <v>101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102</v>
      </c>
      <c r="E61" s="184"/>
      <c r="F61" s="184"/>
      <c r="G61" s="184"/>
      <c r="H61" s="184"/>
      <c r="I61" s="184"/>
      <c r="J61" s="185">
        <f>J88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103</v>
      </c>
      <c r="E62" s="184"/>
      <c r="F62" s="184"/>
      <c r="G62" s="184"/>
      <c r="H62" s="184"/>
      <c r="I62" s="184"/>
      <c r="J62" s="185">
        <f>J237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104</v>
      </c>
      <c r="E63" s="184"/>
      <c r="F63" s="184"/>
      <c r="G63" s="184"/>
      <c r="H63" s="184"/>
      <c r="I63" s="184"/>
      <c r="J63" s="185">
        <f>J245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105</v>
      </c>
      <c r="E64" s="184"/>
      <c r="F64" s="184"/>
      <c r="G64" s="184"/>
      <c r="H64" s="184"/>
      <c r="I64" s="184"/>
      <c r="J64" s="185">
        <f>J328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106</v>
      </c>
      <c r="E65" s="184"/>
      <c r="F65" s="184"/>
      <c r="G65" s="184"/>
      <c r="H65" s="184"/>
      <c r="I65" s="184"/>
      <c r="J65" s="185">
        <f>J370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107</v>
      </c>
      <c r="E66" s="184"/>
      <c r="F66" s="184"/>
      <c r="G66" s="184"/>
      <c r="H66" s="184"/>
      <c r="I66" s="184"/>
      <c r="J66" s="185">
        <f>J391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108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71" t="str">
        <f>E7</f>
        <v>Realizace souboru staveb společných zařízení v k. ú. Vetřkovice u Vítkova II.etapa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04 - Vedlejší polní cesty VPC33 a VPC34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k.ú. Vetřkovice u Vítkova</v>
      </c>
      <c r="G80" s="42"/>
      <c r="H80" s="42"/>
      <c r="I80" s="34" t="s">
        <v>23</v>
      </c>
      <c r="J80" s="74" t="str">
        <f>IF(J12="","",J12)</f>
        <v>20. 3. 2025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40.05" customHeight="1">
      <c r="A82" s="40"/>
      <c r="B82" s="41"/>
      <c r="C82" s="34" t="s">
        <v>25</v>
      </c>
      <c r="D82" s="42"/>
      <c r="E82" s="42"/>
      <c r="F82" s="29" t="str">
        <f>E15</f>
        <v xml:space="preserve"> </v>
      </c>
      <c r="G82" s="42"/>
      <c r="H82" s="42"/>
      <c r="I82" s="34" t="s">
        <v>31</v>
      </c>
      <c r="J82" s="38" t="str">
        <f>E21</f>
        <v>AGPOL s.r.o., Jungmannova 153/12, 77900 Olomouc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40.0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35</v>
      </c>
      <c r="J83" s="38" t="str">
        <f>E24</f>
        <v>AGPOL s.r.o., Jungmannova 153/12, 77900 Olomouc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109</v>
      </c>
      <c r="D85" s="190" t="s">
        <v>57</v>
      </c>
      <c r="E85" s="190" t="s">
        <v>53</v>
      </c>
      <c r="F85" s="190" t="s">
        <v>54</v>
      </c>
      <c r="G85" s="190" t="s">
        <v>110</v>
      </c>
      <c r="H85" s="190" t="s">
        <v>111</v>
      </c>
      <c r="I85" s="190" t="s">
        <v>112</v>
      </c>
      <c r="J85" s="190" t="s">
        <v>99</v>
      </c>
      <c r="K85" s="191" t="s">
        <v>113</v>
      </c>
      <c r="L85" s="192"/>
      <c r="M85" s="94" t="s">
        <v>19</v>
      </c>
      <c r="N85" s="95" t="s">
        <v>42</v>
      </c>
      <c r="O85" s="95" t="s">
        <v>114</v>
      </c>
      <c r="P85" s="95" t="s">
        <v>115</v>
      </c>
      <c r="Q85" s="95" t="s">
        <v>116</v>
      </c>
      <c r="R85" s="95" t="s">
        <v>117</v>
      </c>
      <c r="S85" s="95" t="s">
        <v>118</v>
      </c>
      <c r="T85" s="96" t="s">
        <v>119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120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283.54537600000003</v>
      </c>
      <c r="S86" s="98"/>
      <c r="T86" s="196">
        <f>T87</f>
        <v>168.46399999999997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100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71</v>
      </c>
      <c r="E87" s="201" t="s">
        <v>121</v>
      </c>
      <c r="F87" s="201" t="s">
        <v>122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P88+P237+P245+P328+P370+P391</f>
        <v>0</v>
      </c>
      <c r="Q87" s="206"/>
      <c r="R87" s="207">
        <f>R88+R237+R245+R328+R370+R391</f>
        <v>283.54537600000003</v>
      </c>
      <c r="S87" s="206"/>
      <c r="T87" s="208">
        <f>T88+T237+T245+T328+T370+T391</f>
        <v>168.46399999999997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79</v>
      </c>
      <c r="AT87" s="210" t="s">
        <v>71</v>
      </c>
      <c r="AU87" s="210" t="s">
        <v>72</v>
      </c>
      <c r="AY87" s="209" t="s">
        <v>123</v>
      </c>
      <c r="BK87" s="211">
        <f>BK88+BK237+BK245+BK328+BK370+BK391</f>
        <v>0</v>
      </c>
    </row>
    <row r="88" s="12" customFormat="1" ht="22.8" customHeight="1">
      <c r="A88" s="12"/>
      <c r="B88" s="198"/>
      <c r="C88" s="199"/>
      <c r="D88" s="200" t="s">
        <v>71</v>
      </c>
      <c r="E88" s="212" t="s">
        <v>79</v>
      </c>
      <c r="F88" s="212" t="s">
        <v>124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SUM(P89:P236)</f>
        <v>0</v>
      </c>
      <c r="Q88" s="206"/>
      <c r="R88" s="207">
        <f>SUM(R89:R236)</f>
        <v>0.02299</v>
      </c>
      <c r="S88" s="206"/>
      <c r="T88" s="208">
        <f>SUM(T89:T236)</f>
        <v>168.29999999999998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79</v>
      </c>
      <c r="AT88" s="210" t="s">
        <v>71</v>
      </c>
      <c r="AU88" s="210" t="s">
        <v>79</v>
      </c>
      <c r="AY88" s="209" t="s">
        <v>123</v>
      </c>
      <c r="BK88" s="211">
        <f>SUM(BK89:BK236)</f>
        <v>0</v>
      </c>
    </row>
    <row r="89" s="2" customFormat="1" ht="33" customHeight="1">
      <c r="A89" s="40"/>
      <c r="B89" s="41"/>
      <c r="C89" s="214" t="s">
        <v>79</v>
      </c>
      <c r="D89" s="214" t="s">
        <v>125</v>
      </c>
      <c r="E89" s="215" t="s">
        <v>126</v>
      </c>
      <c r="F89" s="216" t="s">
        <v>127</v>
      </c>
      <c r="G89" s="217" t="s">
        <v>128</v>
      </c>
      <c r="H89" s="218">
        <v>396</v>
      </c>
      <c r="I89" s="219"/>
      <c r="J89" s="220">
        <f>ROUND(I89*H89,2)</f>
        <v>0</v>
      </c>
      <c r="K89" s="216" t="s">
        <v>129</v>
      </c>
      <c r="L89" s="46"/>
      <c r="M89" s="221" t="s">
        <v>19</v>
      </c>
      <c r="N89" s="222" t="s">
        <v>43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0.42499999999999999</v>
      </c>
      <c r="T89" s="224">
        <f>S89*H89</f>
        <v>168.29999999999998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130</v>
      </c>
      <c r="AT89" s="225" t="s">
        <v>125</v>
      </c>
      <c r="AU89" s="225" t="s">
        <v>81</v>
      </c>
      <c r="AY89" s="19" t="s">
        <v>123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79</v>
      </c>
      <c r="BK89" s="226">
        <f>ROUND(I89*H89,2)</f>
        <v>0</v>
      </c>
      <c r="BL89" s="19" t="s">
        <v>130</v>
      </c>
      <c r="BM89" s="225" t="s">
        <v>131</v>
      </c>
    </row>
    <row r="90" s="2" customFormat="1">
      <c r="A90" s="40"/>
      <c r="B90" s="41"/>
      <c r="C90" s="42"/>
      <c r="D90" s="227" t="s">
        <v>132</v>
      </c>
      <c r="E90" s="42"/>
      <c r="F90" s="228" t="s">
        <v>133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132</v>
      </c>
      <c r="AU90" s="19" t="s">
        <v>81</v>
      </c>
    </row>
    <row r="91" s="2" customFormat="1">
      <c r="A91" s="40"/>
      <c r="B91" s="41"/>
      <c r="C91" s="42"/>
      <c r="D91" s="232" t="s">
        <v>134</v>
      </c>
      <c r="E91" s="42"/>
      <c r="F91" s="233" t="s">
        <v>135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134</v>
      </c>
      <c r="AU91" s="19" t="s">
        <v>81</v>
      </c>
    </row>
    <row r="92" s="13" customFormat="1">
      <c r="A92" s="13"/>
      <c r="B92" s="234"/>
      <c r="C92" s="235"/>
      <c r="D92" s="227" t="s">
        <v>136</v>
      </c>
      <c r="E92" s="236" t="s">
        <v>19</v>
      </c>
      <c r="F92" s="237" t="s">
        <v>137</v>
      </c>
      <c r="G92" s="235"/>
      <c r="H92" s="236" t="s">
        <v>19</v>
      </c>
      <c r="I92" s="238"/>
      <c r="J92" s="235"/>
      <c r="K92" s="235"/>
      <c r="L92" s="239"/>
      <c r="M92" s="240"/>
      <c r="N92" s="241"/>
      <c r="O92" s="241"/>
      <c r="P92" s="241"/>
      <c r="Q92" s="241"/>
      <c r="R92" s="241"/>
      <c r="S92" s="241"/>
      <c r="T92" s="242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3" t="s">
        <v>136</v>
      </c>
      <c r="AU92" s="243" t="s">
        <v>81</v>
      </c>
      <c r="AV92" s="13" t="s">
        <v>79</v>
      </c>
      <c r="AW92" s="13" t="s">
        <v>34</v>
      </c>
      <c r="AX92" s="13" t="s">
        <v>72</v>
      </c>
      <c r="AY92" s="243" t="s">
        <v>123</v>
      </c>
    </row>
    <row r="93" s="14" customFormat="1">
      <c r="A93" s="14"/>
      <c r="B93" s="244"/>
      <c r="C93" s="245"/>
      <c r="D93" s="227" t="s">
        <v>136</v>
      </c>
      <c r="E93" s="246" t="s">
        <v>19</v>
      </c>
      <c r="F93" s="247" t="s">
        <v>138</v>
      </c>
      <c r="G93" s="245"/>
      <c r="H93" s="248">
        <v>396</v>
      </c>
      <c r="I93" s="249"/>
      <c r="J93" s="245"/>
      <c r="K93" s="245"/>
      <c r="L93" s="250"/>
      <c r="M93" s="251"/>
      <c r="N93" s="252"/>
      <c r="O93" s="252"/>
      <c r="P93" s="252"/>
      <c r="Q93" s="252"/>
      <c r="R93" s="252"/>
      <c r="S93" s="252"/>
      <c r="T93" s="25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4" t="s">
        <v>136</v>
      </c>
      <c r="AU93" s="254" t="s">
        <v>81</v>
      </c>
      <c r="AV93" s="14" t="s">
        <v>81</v>
      </c>
      <c r="AW93" s="14" t="s">
        <v>34</v>
      </c>
      <c r="AX93" s="14" t="s">
        <v>72</v>
      </c>
      <c r="AY93" s="254" t="s">
        <v>123</v>
      </c>
    </row>
    <row r="94" s="15" customFormat="1">
      <c r="A94" s="15"/>
      <c r="B94" s="255"/>
      <c r="C94" s="256"/>
      <c r="D94" s="227" t="s">
        <v>136</v>
      </c>
      <c r="E94" s="257" t="s">
        <v>19</v>
      </c>
      <c r="F94" s="258" t="s">
        <v>139</v>
      </c>
      <c r="G94" s="256"/>
      <c r="H94" s="259">
        <v>396</v>
      </c>
      <c r="I94" s="260"/>
      <c r="J94" s="256"/>
      <c r="K94" s="256"/>
      <c r="L94" s="261"/>
      <c r="M94" s="262"/>
      <c r="N94" s="263"/>
      <c r="O94" s="263"/>
      <c r="P94" s="263"/>
      <c r="Q94" s="263"/>
      <c r="R94" s="263"/>
      <c r="S94" s="263"/>
      <c r="T94" s="264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65" t="s">
        <v>136</v>
      </c>
      <c r="AU94" s="265" t="s">
        <v>81</v>
      </c>
      <c r="AV94" s="15" t="s">
        <v>130</v>
      </c>
      <c r="AW94" s="15" t="s">
        <v>34</v>
      </c>
      <c r="AX94" s="15" t="s">
        <v>79</v>
      </c>
      <c r="AY94" s="265" t="s">
        <v>123</v>
      </c>
    </row>
    <row r="95" s="2" customFormat="1" ht="24.15" customHeight="1">
      <c r="A95" s="40"/>
      <c r="B95" s="41"/>
      <c r="C95" s="214" t="s">
        <v>81</v>
      </c>
      <c r="D95" s="214" t="s">
        <v>125</v>
      </c>
      <c r="E95" s="215" t="s">
        <v>140</v>
      </c>
      <c r="F95" s="216" t="s">
        <v>141</v>
      </c>
      <c r="G95" s="217" t="s">
        <v>128</v>
      </c>
      <c r="H95" s="218">
        <v>2081</v>
      </c>
      <c r="I95" s="219"/>
      <c r="J95" s="220">
        <f>ROUND(I95*H95,2)</f>
        <v>0</v>
      </c>
      <c r="K95" s="216" t="s">
        <v>129</v>
      </c>
      <c r="L95" s="46"/>
      <c r="M95" s="221" t="s">
        <v>19</v>
      </c>
      <c r="N95" s="222" t="s">
        <v>43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130</v>
      </c>
      <c r="AT95" s="225" t="s">
        <v>125</v>
      </c>
      <c r="AU95" s="225" t="s">
        <v>81</v>
      </c>
      <c r="AY95" s="19" t="s">
        <v>123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130</v>
      </c>
      <c r="BM95" s="225" t="s">
        <v>142</v>
      </c>
    </row>
    <row r="96" s="2" customFormat="1">
      <c r="A96" s="40"/>
      <c r="B96" s="41"/>
      <c r="C96" s="42"/>
      <c r="D96" s="227" t="s">
        <v>132</v>
      </c>
      <c r="E96" s="42"/>
      <c r="F96" s="228" t="s">
        <v>143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132</v>
      </c>
      <c r="AU96" s="19" t="s">
        <v>81</v>
      </c>
    </row>
    <row r="97" s="2" customFormat="1">
      <c r="A97" s="40"/>
      <c r="B97" s="41"/>
      <c r="C97" s="42"/>
      <c r="D97" s="232" t="s">
        <v>134</v>
      </c>
      <c r="E97" s="42"/>
      <c r="F97" s="233" t="s">
        <v>144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134</v>
      </c>
      <c r="AU97" s="19" t="s">
        <v>81</v>
      </c>
    </row>
    <row r="98" s="13" customFormat="1">
      <c r="A98" s="13"/>
      <c r="B98" s="234"/>
      <c r="C98" s="235"/>
      <c r="D98" s="227" t="s">
        <v>136</v>
      </c>
      <c r="E98" s="236" t="s">
        <v>19</v>
      </c>
      <c r="F98" s="237" t="s">
        <v>145</v>
      </c>
      <c r="G98" s="235"/>
      <c r="H98" s="236" t="s">
        <v>19</v>
      </c>
      <c r="I98" s="238"/>
      <c r="J98" s="235"/>
      <c r="K98" s="235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136</v>
      </c>
      <c r="AU98" s="243" t="s">
        <v>81</v>
      </c>
      <c r="AV98" s="13" t="s">
        <v>79</v>
      </c>
      <c r="AW98" s="13" t="s">
        <v>34</v>
      </c>
      <c r="AX98" s="13" t="s">
        <v>72</v>
      </c>
      <c r="AY98" s="243" t="s">
        <v>123</v>
      </c>
    </row>
    <row r="99" s="14" customFormat="1">
      <c r="A99" s="14"/>
      <c r="B99" s="244"/>
      <c r="C99" s="245"/>
      <c r="D99" s="227" t="s">
        <v>136</v>
      </c>
      <c r="E99" s="246" t="s">
        <v>19</v>
      </c>
      <c r="F99" s="247" t="s">
        <v>146</v>
      </c>
      <c r="G99" s="245"/>
      <c r="H99" s="248">
        <v>2081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136</v>
      </c>
      <c r="AU99" s="254" t="s">
        <v>81</v>
      </c>
      <c r="AV99" s="14" t="s">
        <v>81</v>
      </c>
      <c r="AW99" s="14" t="s">
        <v>34</v>
      </c>
      <c r="AX99" s="14" t="s">
        <v>72</v>
      </c>
      <c r="AY99" s="254" t="s">
        <v>123</v>
      </c>
    </row>
    <row r="100" s="15" customFormat="1">
      <c r="A100" s="15"/>
      <c r="B100" s="255"/>
      <c r="C100" s="256"/>
      <c r="D100" s="227" t="s">
        <v>136</v>
      </c>
      <c r="E100" s="257" t="s">
        <v>19</v>
      </c>
      <c r="F100" s="258" t="s">
        <v>139</v>
      </c>
      <c r="G100" s="256"/>
      <c r="H100" s="259">
        <v>2081</v>
      </c>
      <c r="I100" s="260"/>
      <c r="J100" s="256"/>
      <c r="K100" s="256"/>
      <c r="L100" s="261"/>
      <c r="M100" s="262"/>
      <c r="N100" s="263"/>
      <c r="O100" s="263"/>
      <c r="P100" s="263"/>
      <c r="Q100" s="263"/>
      <c r="R100" s="263"/>
      <c r="S100" s="263"/>
      <c r="T100" s="26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5" t="s">
        <v>136</v>
      </c>
      <c r="AU100" s="265" t="s">
        <v>81</v>
      </c>
      <c r="AV100" s="15" t="s">
        <v>130</v>
      </c>
      <c r="AW100" s="15" t="s">
        <v>34</v>
      </c>
      <c r="AX100" s="15" t="s">
        <v>79</v>
      </c>
      <c r="AY100" s="265" t="s">
        <v>123</v>
      </c>
    </row>
    <row r="101" s="2" customFormat="1" ht="33" customHeight="1">
      <c r="A101" s="40"/>
      <c r="B101" s="41"/>
      <c r="C101" s="214" t="s">
        <v>147</v>
      </c>
      <c r="D101" s="214" t="s">
        <v>125</v>
      </c>
      <c r="E101" s="215" t="s">
        <v>148</v>
      </c>
      <c r="F101" s="216" t="s">
        <v>149</v>
      </c>
      <c r="G101" s="217" t="s">
        <v>150</v>
      </c>
      <c r="H101" s="218">
        <v>74.400000000000006</v>
      </c>
      <c r="I101" s="219"/>
      <c r="J101" s="220">
        <f>ROUND(I101*H101,2)</f>
        <v>0</v>
      </c>
      <c r="K101" s="216" t="s">
        <v>129</v>
      </c>
      <c r="L101" s="46"/>
      <c r="M101" s="221" t="s">
        <v>19</v>
      </c>
      <c r="N101" s="222" t="s">
        <v>43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130</v>
      </c>
      <c r="AT101" s="225" t="s">
        <v>125</v>
      </c>
      <c r="AU101" s="225" t="s">
        <v>81</v>
      </c>
      <c r="AY101" s="19" t="s">
        <v>123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79</v>
      </c>
      <c r="BK101" s="226">
        <f>ROUND(I101*H101,2)</f>
        <v>0</v>
      </c>
      <c r="BL101" s="19" t="s">
        <v>130</v>
      </c>
      <c r="BM101" s="225" t="s">
        <v>151</v>
      </c>
    </row>
    <row r="102" s="2" customFormat="1">
      <c r="A102" s="40"/>
      <c r="B102" s="41"/>
      <c r="C102" s="42"/>
      <c r="D102" s="227" t="s">
        <v>132</v>
      </c>
      <c r="E102" s="42"/>
      <c r="F102" s="228" t="s">
        <v>152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132</v>
      </c>
      <c r="AU102" s="19" t="s">
        <v>81</v>
      </c>
    </row>
    <row r="103" s="2" customFormat="1">
      <c r="A103" s="40"/>
      <c r="B103" s="41"/>
      <c r="C103" s="42"/>
      <c r="D103" s="232" t="s">
        <v>134</v>
      </c>
      <c r="E103" s="42"/>
      <c r="F103" s="233" t="s">
        <v>153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134</v>
      </c>
      <c r="AU103" s="19" t="s">
        <v>81</v>
      </c>
    </row>
    <row r="104" s="13" customFormat="1">
      <c r="A104" s="13"/>
      <c r="B104" s="234"/>
      <c r="C104" s="235"/>
      <c r="D104" s="227" t="s">
        <v>136</v>
      </c>
      <c r="E104" s="236" t="s">
        <v>19</v>
      </c>
      <c r="F104" s="237" t="s">
        <v>145</v>
      </c>
      <c r="G104" s="235"/>
      <c r="H104" s="236" t="s">
        <v>19</v>
      </c>
      <c r="I104" s="238"/>
      <c r="J104" s="235"/>
      <c r="K104" s="235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136</v>
      </c>
      <c r="AU104" s="243" t="s">
        <v>81</v>
      </c>
      <c r="AV104" s="13" t="s">
        <v>79</v>
      </c>
      <c r="AW104" s="13" t="s">
        <v>34</v>
      </c>
      <c r="AX104" s="13" t="s">
        <v>72</v>
      </c>
      <c r="AY104" s="243" t="s">
        <v>123</v>
      </c>
    </row>
    <row r="105" s="13" customFormat="1">
      <c r="A105" s="13"/>
      <c r="B105" s="234"/>
      <c r="C105" s="235"/>
      <c r="D105" s="227" t="s">
        <v>136</v>
      </c>
      <c r="E105" s="236" t="s">
        <v>19</v>
      </c>
      <c r="F105" s="237" t="s">
        <v>154</v>
      </c>
      <c r="G105" s="235"/>
      <c r="H105" s="236" t="s">
        <v>19</v>
      </c>
      <c r="I105" s="238"/>
      <c r="J105" s="235"/>
      <c r="K105" s="235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136</v>
      </c>
      <c r="AU105" s="243" t="s">
        <v>81</v>
      </c>
      <c r="AV105" s="13" t="s">
        <v>79</v>
      </c>
      <c r="AW105" s="13" t="s">
        <v>34</v>
      </c>
      <c r="AX105" s="13" t="s">
        <v>72</v>
      </c>
      <c r="AY105" s="243" t="s">
        <v>123</v>
      </c>
    </row>
    <row r="106" s="14" customFormat="1">
      <c r="A106" s="14"/>
      <c r="B106" s="244"/>
      <c r="C106" s="245"/>
      <c r="D106" s="227" t="s">
        <v>136</v>
      </c>
      <c r="E106" s="246" t="s">
        <v>19</v>
      </c>
      <c r="F106" s="247" t="s">
        <v>155</v>
      </c>
      <c r="G106" s="245"/>
      <c r="H106" s="248">
        <v>60.700000000000003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136</v>
      </c>
      <c r="AU106" s="254" t="s">
        <v>81</v>
      </c>
      <c r="AV106" s="14" t="s">
        <v>81</v>
      </c>
      <c r="AW106" s="14" t="s">
        <v>34</v>
      </c>
      <c r="AX106" s="14" t="s">
        <v>72</v>
      </c>
      <c r="AY106" s="254" t="s">
        <v>123</v>
      </c>
    </row>
    <row r="107" s="14" customFormat="1">
      <c r="A107" s="14"/>
      <c r="B107" s="244"/>
      <c r="C107" s="245"/>
      <c r="D107" s="227" t="s">
        <v>136</v>
      </c>
      <c r="E107" s="246" t="s">
        <v>19</v>
      </c>
      <c r="F107" s="247" t="s">
        <v>156</v>
      </c>
      <c r="G107" s="245"/>
      <c r="H107" s="248">
        <v>13.699999999999999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136</v>
      </c>
      <c r="AU107" s="254" t="s">
        <v>81</v>
      </c>
      <c r="AV107" s="14" t="s">
        <v>81</v>
      </c>
      <c r="AW107" s="14" t="s">
        <v>34</v>
      </c>
      <c r="AX107" s="14" t="s">
        <v>72</v>
      </c>
      <c r="AY107" s="254" t="s">
        <v>123</v>
      </c>
    </row>
    <row r="108" s="15" customFormat="1">
      <c r="A108" s="15"/>
      <c r="B108" s="255"/>
      <c r="C108" s="256"/>
      <c r="D108" s="227" t="s">
        <v>136</v>
      </c>
      <c r="E108" s="257" t="s">
        <v>19</v>
      </c>
      <c r="F108" s="258" t="s">
        <v>139</v>
      </c>
      <c r="G108" s="256"/>
      <c r="H108" s="259">
        <v>74.400000000000006</v>
      </c>
      <c r="I108" s="260"/>
      <c r="J108" s="256"/>
      <c r="K108" s="256"/>
      <c r="L108" s="261"/>
      <c r="M108" s="262"/>
      <c r="N108" s="263"/>
      <c r="O108" s="263"/>
      <c r="P108" s="263"/>
      <c r="Q108" s="263"/>
      <c r="R108" s="263"/>
      <c r="S108" s="263"/>
      <c r="T108" s="264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5" t="s">
        <v>136</v>
      </c>
      <c r="AU108" s="265" t="s">
        <v>81</v>
      </c>
      <c r="AV108" s="15" t="s">
        <v>130</v>
      </c>
      <c r="AW108" s="15" t="s">
        <v>34</v>
      </c>
      <c r="AX108" s="15" t="s">
        <v>79</v>
      </c>
      <c r="AY108" s="265" t="s">
        <v>123</v>
      </c>
    </row>
    <row r="109" s="2" customFormat="1" ht="37.8" customHeight="1">
      <c r="A109" s="40"/>
      <c r="B109" s="41"/>
      <c r="C109" s="214" t="s">
        <v>130</v>
      </c>
      <c r="D109" s="214" t="s">
        <v>125</v>
      </c>
      <c r="E109" s="215" t="s">
        <v>157</v>
      </c>
      <c r="F109" s="216" t="s">
        <v>158</v>
      </c>
      <c r="G109" s="217" t="s">
        <v>150</v>
      </c>
      <c r="H109" s="218">
        <v>1377.4500000000001</v>
      </c>
      <c r="I109" s="219"/>
      <c r="J109" s="220">
        <f>ROUND(I109*H109,2)</f>
        <v>0</v>
      </c>
      <c r="K109" s="216" t="s">
        <v>129</v>
      </c>
      <c r="L109" s="46"/>
      <c r="M109" s="221" t="s">
        <v>19</v>
      </c>
      <c r="N109" s="222" t="s">
        <v>43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130</v>
      </c>
      <c r="AT109" s="225" t="s">
        <v>125</v>
      </c>
      <c r="AU109" s="225" t="s">
        <v>81</v>
      </c>
      <c r="AY109" s="19" t="s">
        <v>123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79</v>
      </c>
      <c r="BK109" s="226">
        <f>ROUND(I109*H109,2)</f>
        <v>0</v>
      </c>
      <c r="BL109" s="19" t="s">
        <v>130</v>
      </c>
      <c r="BM109" s="225" t="s">
        <v>159</v>
      </c>
    </row>
    <row r="110" s="2" customFormat="1">
      <c r="A110" s="40"/>
      <c r="B110" s="41"/>
      <c r="C110" s="42"/>
      <c r="D110" s="227" t="s">
        <v>132</v>
      </c>
      <c r="E110" s="42"/>
      <c r="F110" s="228" t="s">
        <v>160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132</v>
      </c>
      <c r="AU110" s="19" t="s">
        <v>81</v>
      </c>
    </row>
    <row r="111" s="2" customFormat="1">
      <c r="A111" s="40"/>
      <c r="B111" s="41"/>
      <c r="C111" s="42"/>
      <c r="D111" s="232" t="s">
        <v>134</v>
      </c>
      <c r="E111" s="42"/>
      <c r="F111" s="233" t="s">
        <v>161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134</v>
      </c>
      <c r="AU111" s="19" t="s">
        <v>81</v>
      </c>
    </row>
    <row r="112" s="13" customFormat="1">
      <c r="A112" s="13"/>
      <c r="B112" s="234"/>
      <c r="C112" s="235"/>
      <c r="D112" s="227" t="s">
        <v>136</v>
      </c>
      <c r="E112" s="236" t="s">
        <v>19</v>
      </c>
      <c r="F112" s="237" t="s">
        <v>145</v>
      </c>
      <c r="G112" s="235"/>
      <c r="H112" s="236" t="s">
        <v>19</v>
      </c>
      <c r="I112" s="238"/>
      <c r="J112" s="235"/>
      <c r="K112" s="235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136</v>
      </c>
      <c r="AU112" s="243" t="s">
        <v>81</v>
      </c>
      <c r="AV112" s="13" t="s">
        <v>79</v>
      </c>
      <c r="AW112" s="13" t="s">
        <v>34</v>
      </c>
      <c r="AX112" s="13" t="s">
        <v>72</v>
      </c>
      <c r="AY112" s="243" t="s">
        <v>123</v>
      </c>
    </row>
    <row r="113" s="13" customFormat="1">
      <c r="A113" s="13"/>
      <c r="B113" s="234"/>
      <c r="C113" s="235"/>
      <c r="D113" s="227" t="s">
        <v>136</v>
      </c>
      <c r="E113" s="236" t="s">
        <v>19</v>
      </c>
      <c r="F113" s="237" t="s">
        <v>162</v>
      </c>
      <c r="G113" s="235"/>
      <c r="H113" s="236" t="s">
        <v>19</v>
      </c>
      <c r="I113" s="238"/>
      <c r="J113" s="235"/>
      <c r="K113" s="235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136</v>
      </c>
      <c r="AU113" s="243" t="s">
        <v>81</v>
      </c>
      <c r="AV113" s="13" t="s">
        <v>79</v>
      </c>
      <c r="AW113" s="13" t="s">
        <v>34</v>
      </c>
      <c r="AX113" s="13" t="s">
        <v>72</v>
      </c>
      <c r="AY113" s="243" t="s">
        <v>123</v>
      </c>
    </row>
    <row r="114" s="14" customFormat="1">
      <c r="A114" s="14"/>
      <c r="B114" s="244"/>
      <c r="C114" s="245"/>
      <c r="D114" s="227" t="s">
        <v>136</v>
      </c>
      <c r="E114" s="246" t="s">
        <v>19</v>
      </c>
      <c r="F114" s="247" t="s">
        <v>163</v>
      </c>
      <c r="G114" s="245"/>
      <c r="H114" s="248">
        <v>502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136</v>
      </c>
      <c r="AU114" s="254" t="s">
        <v>81</v>
      </c>
      <c r="AV114" s="14" t="s">
        <v>81</v>
      </c>
      <c r="AW114" s="14" t="s">
        <v>34</v>
      </c>
      <c r="AX114" s="14" t="s">
        <v>72</v>
      </c>
      <c r="AY114" s="254" t="s">
        <v>123</v>
      </c>
    </row>
    <row r="115" s="14" customFormat="1">
      <c r="A115" s="14"/>
      <c r="B115" s="244"/>
      <c r="C115" s="245"/>
      <c r="D115" s="227" t="s">
        <v>136</v>
      </c>
      <c r="E115" s="246" t="s">
        <v>19</v>
      </c>
      <c r="F115" s="247" t="s">
        <v>164</v>
      </c>
      <c r="G115" s="245"/>
      <c r="H115" s="248">
        <v>413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136</v>
      </c>
      <c r="AU115" s="254" t="s">
        <v>81</v>
      </c>
      <c r="AV115" s="14" t="s">
        <v>81</v>
      </c>
      <c r="AW115" s="14" t="s">
        <v>34</v>
      </c>
      <c r="AX115" s="14" t="s">
        <v>72</v>
      </c>
      <c r="AY115" s="254" t="s">
        <v>123</v>
      </c>
    </row>
    <row r="116" s="13" customFormat="1">
      <c r="A116" s="13"/>
      <c r="B116" s="234"/>
      <c r="C116" s="235"/>
      <c r="D116" s="227" t="s">
        <v>136</v>
      </c>
      <c r="E116" s="236" t="s">
        <v>19</v>
      </c>
      <c r="F116" s="237" t="s">
        <v>165</v>
      </c>
      <c r="G116" s="235"/>
      <c r="H116" s="236" t="s">
        <v>19</v>
      </c>
      <c r="I116" s="238"/>
      <c r="J116" s="235"/>
      <c r="K116" s="235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136</v>
      </c>
      <c r="AU116" s="243" t="s">
        <v>81</v>
      </c>
      <c r="AV116" s="13" t="s">
        <v>79</v>
      </c>
      <c r="AW116" s="13" t="s">
        <v>34</v>
      </c>
      <c r="AX116" s="13" t="s">
        <v>72</v>
      </c>
      <c r="AY116" s="243" t="s">
        <v>123</v>
      </c>
    </row>
    <row r="117" s="14" customFormat="1">
      <c r="A117" s="14"/>
      <c r="B117" s="244"/>
      <c r="C117" s="245"/>
      <c r="D117" s="227" t="s">
        <v>136</v>
      </c>
      <c r="E117" s="246" t="s">
        <v>19</v>
      </c>
      <c r="F117" s="247" t="s">
        <v>166</v>
      </c>
      <c r="G117" s="245"/>
      <c r="H117" s="248">
        <v>234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136</v>
      </c>
      <c r="AU117" s="254" t="s">
        <v>81</v>
      </c>
      <c r="AV117" s="14" t="s">
        <v>81</v>
      </c>
      <c r="AW117" s="14" t="s">
        <v>34</v>
      </c>
      <c r="AX117" s="14" t="s">
        <v>72</v>
      </c>
      <c r="AY117" s="254" t="s">
        <v>123</v>
      </c>
    </row>
    <row r="118" s="14" customFormat="1">
      <c r="A118" s="14"/>
      <c r="B118" s="244"/>
      <c r="C118" s="245"/>
      <c r="D118" s="227" t="s">
        <v>136</v>
      </c>
      <c r="E118" s="246" t="s">
        <v>19</v>
      </c>
      <c r="F118" s="247" t="s">
        <v>167</v>
      </c>
      <c r="G118" s="245"/>
      <c r="H118" s="248">
        <v>339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136</v>
      </c>
      <c r="AU118" s="254" t="s">
        <v>81</v>
      </c>
      <c r="AV118" s="14" t="s">
        <v>81</v>
      </c>
      <c r="AW118" s="14" t="s">
        <v>34</v>
      </c>
      <c r="AX118" s="14" t="s">
        <v>72</v>
      </c>
      <c r="AY118" s="254" t="s">
        <v>123</v>
      </c>
    </row>
    <row r="119" s="13" customFormat="1">
      <c r="A119" s="13"/>
      <c r="B119" s="234"/>
      <c r="C119" s="235"/>
      <c r="D119" s="227" t="s">
        <v>136</v>
      </c>
      <c r="E119" s="236" t="s">
        <v>19</v>
      </c>
      <c r="F119" s="237" t="s">
        <v>168</v>
      </c>
      <c r="G119" s="235"/>
      <c r="H119" s="236" t="s">
        <v>19</v>
      </c>
      <c r="I119" s="238"/>
      <c r="J119" s="235"/>
      <c r="K119" s="235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136</v>
      </c>
      <c r="AU119" s="243" t="s">
        <v>81</v>
      </c>
      <c r="AV119" s="13" t="s">
        <v>79</v>
      </c>
      <c r="AW119" s="13" t="s">
        <v>34</v>
      </c>
      <c r="AX119" s="13" t="s">
        <v>72</v>
      </c>
      <c r="AY119" s="243" t="s">
        <v>123</v>
      </c>
    </row>
    <row r="120" s="14" customFormat="1">
      <c r="A120" s="14"/>
      <c r="B120" s="244"/>
      <c r="C120" s="245"/>
      <c r="D120" s="227" t="s">
        <v>136</v>
      </c>
      <c r="E120" s="246" t="s">
        <v>19</v>
      </c>
      <c r="F120" s="247" t="s">
        <v>169</v>
      </c>
      <c r="G120" s="245"/>
      <c r="H120" s="248">
        <v>42.5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136</v>
      </c>
      <c r="AU120" s="254" t="s">
        <v>81</v>
      </c>
      <c r="AV120" s="14" t="s">
        <v>81</v>
      </c>
      <c r="AW120" s="14" t="s">
        <v>34</v>
      </c>
      <c r="AX120" s="14" t="s">
        <v>72</v>
      </c>
      <c r="AY120" s="254" t="s">
        <v>123</v>
      </c>
    </row>
    <row r="121" s="13" customFormat="1">
      <c r="A121" s="13"/>
      <c r="B121" s="234"/>
      <c r="C121" s="235"/>
      <c r="D121" s="227" t="s">
        <v>136</v>
      </c>
      <c r="E121" s="236" t="s">
        <v>19</v>
      </c>
      <c r="F121" s="237" t="s">
        <v>170</v>
      </c>
      <c r="G121" s="235"/>
      <c r="H121" s="236" t="s">
        <v>19</v>
      </c>
      <c r="I121" s="238"/>
      <c r="J121" s="235"/>
      <c r="K121" s="235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136</v>
      </c>
      <c r="AU121" s="243" t="s">
        <v>81</v>
      </c>
      <c r="AV121" s="13" t="s">
        <v>79</v>
      </c>
      <c r="AW121" s="13" t="s">
        <v>34</v>
      </c>
      <c r="AX121" s="13" t="s">
        <v>72</v>
      </c>
      <c r="AY121" s="243" t="s">
        <v>123</v>
      </c>
    </row>
    <row r="122" s="14" customFormat="1">
      <c r="A122" s="14"/>
      <c r="B122" s="244"/>
      <c r="C122" s="245"/>
      <c r="D122" s="227" t="s">
        <v>136</v>
      </c>
      <c r="E122" s="246" t="s">
        <v>19</v>
      </c>
      <c r="F122" s="247" t="s">
        <v>171</v>
      </c>
      <c r="G122" s="245"/>
      <c r="H122" s="248">
        <v>-153.05000000000001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136</v>
      </c>
      <c r="AU122" s="254" t="s">
        <v>81</v>
      </c>
      <c r="AV122" s="14" t="s">
        <v>81</v>
      </c>
      <c r="AW122" s="14" t="s">
        <v>34</v>
      </c>
      <c r="AX122" s="14" t="s">
        <v>72</v>
      </c>
      <c r="AY122" s="254" t="s">
        <v>123</v>
      </c>
    </row>
    <row r="123" s="15" customFormat="1">
      <c r="A123" s="15"/>
      <c r="B123" s="255"/>
      <c r="C123" s="256"/>
      <c r="D123" s="227" t="s">
        <v>136</v>
      </c>
      <c r="E123" s="257" t="s">
        <v>19</v>
      </c>
      <c r="F123" s="258" t="s">
        <v>139</v>
      </c>
      <c r="G123" s="256"/>
      <c r="H123" s="259">
        <v>1377.4500000000001</v>
      </c>
      <c r="I123" s="260"/>
      <c r="J123" s="256"/>
      <c r="K123" s="256"/>
      <c r="L123" s="261"/>
      <c r="M123" s="262"/>
      <c r="N123" s="263"/>
      <c r="O123" s="263"/>
      <c r="P123" s="263"/>
      <c r="Q123" s="263"/>
      <c r="R123" s="263"/>
      <c r="S123" s="263"/>
      <c r="T123" s="264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5" t="s">
        <v>136</v>
      </c>
      <c r="AU123" s="265" t="s">
        <v>81</v>
      </c>
      <c r="AV123" s="15" t="s">
        <v>130</v>
      </c>
      <c r="AW123" s="15" t="s">
        <v>34</v>
      </c>
      <c r="AX123" s="15" t="s">
        <v>79</v>
      </c>
      <c r="AY123" s="265" t="s">
        <v>123</v>
      </c>
    </row>
    <row r="124" s="2" customFormat="1" ht="37.8" customHeight="1">
      <c r="A124" s="40"/>
      <c r="B124" s="41"/>
      <c r="C124" s="214" t="s">
        <v>172</v>
      </c>
      <c r="D124" s="214" t="s">
        <v>125</v>
      </c>
      <c r="E124" s="215" t="s">
        <v>173</v>
      </c>
      <c r="F124" s="216" t="s">
        <v>174</v>
      </c>
      <c r="G124" s="217" t="s">
        <v>150</v>
      </c>
      <c r="H124" s="218">
        <v>153.05000000000001</v>
      </c>
      <c r="I124" s="219"/>
      <c r="J124" s="220">
        <f>ROUND(I124*H124,2)</f>
        <v>0</v>
      </c>
      <c r="K124" s="216" t="s">
        <v>129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130</v>
      </c>
      <c r="AT124" s="225" t="s">
        <v>125</v>
      </c>
      <c r="AU124" s="225" t="s">
        <v>81</v>
      </c>
      <c r="AY124" s="19" t="s">
        <v>123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130</v>
      </c>
      <c r="BM124" s="225" t="s">
        <v>175</v>
      </c>
    </row>
    <row r="125" s="2" customFormat="1">
      <c r="A125" s="40"/>
      <c r="B125" s="41"/>
      <c r="C125" s="42"/>
      <c r="D125" s="227" t="s">
        <v>132</v>
      </c>
      <c r="E125" s="42"/>
      <c r="F125" s="228" t="s">
        <v>176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81</v>
      </c>
    </row>
    <row r="126" s="2" customFormat="1">
      <c r="A126" s="40"/>
      <c r="B126" s="41"/>
      <c r="C126" s="42"/>
      <c r="D126" s="232" t="s">
        <v>134</v>
      </c>
      <c r="E126" s="42"/>
      <c r="F126" s="233" t="s">
        <v>177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134</v>
      </c>
      <c r="AU126" s="19" t="s">
        <v>81</v>
      </c>
    </row>
    <row r="127" s="13" customFormat="1">
      <c r="A127" s="13"/>
      <c r="B127" s="234"/>
      <c r="C127" s="235"/>
      <c r="D127" s="227" t="s">
        <v>136</v>
      </c>
      <c r="E127" s="236" t="s">
        <v>19</v>
      </c>
      <c r="F127" s="237" t="s">
        <v>145</v>
      </c>
      <c r="G127" s="235"/>
      <c r="H127" s="236" t="s">
        <v>19</v>
      </c>
      <c r="I127" s="238"/>
      <c r="J127" s="235"/>
      <c r="K127" s="235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136</v>
      </c>
      <c r="AU127" s="243" t="s">
        <v>81</v>
      </c>
      <c r="AV127" s="13" t="s">
        <v>79</v>
      </c>
      <c r="AW127" s="13" t="s">
        <v>34</v>
      </c>
      <c r="AX127" s="13" t="s">
        <v>72</v>
      </c>
      <c r="AY127" s="243" t="s">
        <v>123</v>
      </c>
    </row>
    <row r="128" s="13" customFormat="1">
      <c r="A128" s="13"/>
      <c r="B128" s="234"/>
      <c r="C128" s="235"/>
      <c r="D128" s="227" t="s">
        <v>136</v>
      </c>
      <c r="E128" s="236" t="s">
        <v>19</v>
      </c>
      <c r="F128" s="237" t="s">
        <v>178</v>
      </c>
      <c r="G128" s="235"/>
      <c r="H128" s="236" t="s">
        <v>19</v>
      </c>
      <c r="I128" s="238"/>
      <c r="J128" s="235"/>
      <c r="K128" s="235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136</v>
      </c>
      <c r="AU128" s="243" t="s">
        <v>81</v>
      </c>
      <c r="AV128" s="13" t="s">
        <v>79</v>
      </c>
      <c r="AW128" s="13" t="s">
        <v>34</v>
      </c>
      <c r="AX128" s="13" t="s">
        <v>72</v>
      </c>
      <c r="AY128" s="243" t="s">
        <v>123</v>
      </c>
    </row>
    <row r="129" s="14" customFormat="1">
      <c r="A129" s="14"/>
      <c r="B129" s="244"/>
      <c r="C129" s="245"/>
      <c r="D129" s="227" t="s">
        <v>136</v>
      </c>
      <c r="E129" s="246" t="s">
        <v>19</v>
      </c>
      <c r="F129" s="247" t="s">
        <v>179</v>
      </c>
      <c r="G129" s="245"/>
      <c r="H129" s="248">
        <v>153.05000000000001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136</v>
      </c>
      <c r="AU129" s="254" t="s">
        <v>81</v>
      </c>
      <c r="AV129" s="14" t="s">
        <v>81</v>
      </c>
      <c r="AW129" s="14" t="s">
        <v>34</v>
      </c>
      <c r="AX129" s="14" t="s">
        <v>72</v>
      </c>
      <c r="AY129" s="254" t="s">
        <v>123</v>
      </c>
    </row>
    <row r="130" s="15" customFormat="1">
      <c r="A130" s="15"/>
      <c r="B130" s="255"/>
      <c r="C130" s="256"/>
      <c r="D130" s="227" t="s">
        <v>136</v>
      </c>
      <c r="E130" s="257" t="s">
        <v>19</v>
      </c>
      <c r="F130" s="258" t="s">
        <v>139</v>
      </c>
      <c r="G130" s="256"/>
      <c r="H130" s="259">
        <v>153.05000000000001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5" t="s">
        <v>136</v>
      </c>
      <c r="AU130" s="265" t="s">
        <v>81</v>
      </c>
      <c r="AV130" s="15" t="s">
        <v>130</v>
      </c>
      <c r="AW130" s="15" t="s">
        <v>34</v>
      </c>
      <c r="AX130" s="15" t="s">
        <v>79</v>
      </c>
      <c r="AY130" s="265" t="s">
        <v>123</v>
      </c>
    </row>
    <row r="131" s="2" customFormat="1" ht="24.15" customHeight="1">
      <c r="A131" s="40"/>
      <c r="B131" s="41"/>
      <c r="C131" s="214" t="s">
        <v>180</v>
      </c>
      <c r="D131" s="214" t="s">
        <v>125</v>
      </c>
      <c r="E131" s="215" t="s">
        <v>181</v>
      </c>
      <c r="F131" s="216" t="s">
        <v>182</v>
      </c>
      <c r="G131" s="217" t="s">
        <v>150</v>
      </c>
      <c r="H131" s="218">
        <v>4.5</v>
      </c>
      <c r="I131" s="219"/>
      <c r="J131" s="220">
        <f>ROUND(I131*H131,2)</f>
        <v>0</v>
      </c>
      <c r="K131" s="216" t="s">
        <v>129</v>
      </c>
      <c r="L131" s="46"/>
      <c r="M131" s="221" t="s">
        <v>19</v>
      </c>
      <c r="N131" s="222" t="s">
        <v>43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130</v>
      </c>
      <c r="AT131" s="225" t="s">
        <v>125</v>
      </c>
      <c r="AU131" s="225" t="s">
        <v>81</v>
      </c>
      <c r="AY131" s="19" t="s">
        <v>123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79</v>
      </c>
      <c r="BK131" s="226">
        <f>ROUND(I131*H131,2)</f>
        <v>0</v>
      </c>
      <c r="BL131" s="19" t="s">
        <v>130</v>
      </c>
      <c r="BM131" s="225" t="s">
        <v>183</v>
      </c>
    </row>
    <row r="132" s="2" customFormat="1">
      <c r="A132" s="40"/>
      <c r="B132" s="41"/>
      <c r="C132" s="42"/>
      <c r="D132" s="227" t="s">
        <v>132</v>
      </c>
      <c r="E132" s="42"/>
      <c r="F132" s="228" t="s">
        <v>184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132</v>
      </c>
      <c r="AU132" s="19" t="s">
        <v>81</v>
      </c>
    </row>
    <row r="133" s="2" customFormat="1">
      <c r="A133" s="40"/>
      <c r="B133" s="41"/>
      <c r="C133" s="42"/>
      <c r="D133" s="232" t="s">
        <v>134</v>
      </c>
      <c r="E133" s="42"/>
      <c r="F133" s="233" t="s">
        <v>185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134</v>
      </c>
      <c r="AU133" s="19" t="s">
        <v>81</v>
      </c>
    </row>
    <row r="134" s="13" customFormat="1">
      <c r="A134" s="13"/>
      <c r="B134" s="234"/>
      <c r="C134" s="235"/>
      <c r="D134" s="227" t="s">
        <v>136</v>
      </c>
      <c r="E134" s="236" t="s">
        <v>19</v>
      </c>
      <c r="F134" s="237" t="s">
        <v>186</v>
      </c>
      <c r="G134" s="235"/>
      <c r="H134" s="236" t="s">
        <v>19</v>
      </c>
      <c r="I134" s="238"/>
      <c r="J134" s="235"/>
      <c r="K134" s="235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136</v>
      </c>
      <c r="AU134" s="243" t="s">
        <v>81</v>
      </c>
      <c r="AV134" s="13" t="s">
        <v>79</v>
      </c>
      <c r="AW134" s="13" t="s">
        <v>34</v>
      </c>
      <c r="AX134" s="13" t="s">
        <v>72</v>
      </c>
      <c r="AY134" s="243" t="s">
        <v>123</v>
      </c>
    </row>
    <row r="135" s="13" customFormat="1">
      <c r="A135" s="13"/>
      <c r="B135" s="234"/>
      <c r="C135" s="235"/>
      <c r="D135" s="227" t="s">
        <v>136</v>
      </c>
      <c r="E135" s="236" t="s">
        <v>19</v>
      </c>
      <c r="F135" s="237" t="s">
        <v>187</v>
      </c>
      <c r="G135" s="235"/>
      <c r="H135" s="236" t="s">
        <v>19</v>
      </c>
      <c r="I135" s="238"/>
      <c r="J135" s="235"/>
      <c r="K135" s="235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136</v>
      </c>
      <c r="AU135" s="243" t="s">
        <v>81</v>
      </c>
      <c r="AV135" s="13" t="s">
        <v>79</v>
      </c>
      <c r="AW135" s="13" t="s">
        <v>34</v>
      </c>
      <c r="AX135" s="13" t="s">
        <v>72</v>
      </c>
      <c r="AY135" s="243" t="s">
        <v>123</v>
      </c>
    </row>
    <row r="136" s="14" customFormat="1">
      <c r="A136" s="14"/>
      <c r="B136" s="244"/>
      <c r="C136" s="245"/>
      <c r="D136" s="227" t="s">
        <v>136</v>
      </c>
      <c r="E136" s="246" t="s">
        <v>19</v>
      </c>
      <c r="F136" s="247" t="s">
        <v>188</v>
      </c>
      <c r="G136" s="245"/>
      <c r="H136" s="248">
        <v>4.5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136</v>
      </c>
      <c r="AU136" s="254" t="s">
        <v>81</v>
      </c>
      <c r="AV136" s="14" t="s">
        <v>81</v>
      </c>
      <c r="AW136" s="14" t="s">
        <v>34</v>
      </c>
      <c r="AX136" s="14" t="s">
        <v>72</v>
      </c>
      <c r="AY136" s="254" t="s">
        <v>123</v>
      </c>
    </row>
    <row r="137" s="15" customFormat="1">
      <c r="A137" s="15"/>
      <c r="B137" s="255"/>
      <c r="C137" s="256"/>
      <c r="D137" s="227" t="s">
        <v>136</v>
      </c>
      <c r="E137" s="257" t="s">
        <v>19</v>
      </c>
      <c r="F137" s="258" t="s">
        <v>139</v>
      </c>
      <c r="G137" s="256"/>
      <c r="H137" s="259">
        <v>4.5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5" t="s">
        <v>136</v>
      </c>
      <c r="AU137" s="265" t="s">
        <v>81</v>
      </c>
      <c r="AV137" s="15" t="s">
        <v>130</v>
      </c>
      <c r="AW137" s="15" t="s">
        <v>34</v>
      </c>
      <c r="AX137" s="15" t="s">
        <v>79</v>
      </c>
      <c r="AY137" s="265" t="s">
        <v>123</v>
      </c>
    </row>
    <row r="138" s="2" customFormat="1" ht="33" customHeight="1">
      <c r="A138" s="40"/>
      <c r="B138" s="41"/>
      <c r="C138" s="214" t="s">
        <v>189</v>
      </c>
      <c r="D138" s="214" t="s">
        <v>125</v>
      </c>
      <c r="E138" s="215" t="s">
        <v>190</v>
      </c>
      <c r="F138" s="216" t="s">
        <v>191</v>
      </c>
      <c r="G138" s="217" t="s">
        <v>150</v>
      </c>
      <c r="H138" s="218">
        <v>115.2</v>
      </c>
      <c r="I138" s="219"/>
      <c r="J138" s="220">
        <f>ROUND(I138*H138,2)</f>
        <v>0</v>
      </c>
      <c r="K138" s="216" t="s">
        <v>129</v>
      </c>
      <c r="L138" s="46"/>
      <c r="M138" s="221" t="s">
        <v>19</v>
      </c>
      <c r="N138" s="222" t="s">
        <v>43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130</v>
      </c>
      <c r="AT138" s="225" t="s">
        <v>125</v>
      </c>
      <c r="AU138" s="225" t="s">
        <v>81</v>
      </c>
      <c r="AY138" s="19" t="s">
        <v>123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79</v>
      </c>
      <c r="BK138" s="226">
        <f>ROUND(I138*H138,2)</f>
        <v>0</v>
      </c>
      <c r="BL138" s="19" t="s">
        <v>130</v>
      </c>
      <c r="BM138" s="225" t="s">
        <v>192</v>
      </c>
    </row>
    <row r="139" s="2" customFormat="1">
      <c r="A139" s="40"/>
      <c r="B139" s="41"/>
      <c r="C139" s="42"/>
      <c r="D139" s="227" t="s">
        <v>132</v>
      </c>
      <c r="E139" s="42"/>
      <c r="F139" s="228" t="s">
        <v>193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132</v>
      </c>
      <c r="AU139" s="19" t="s">
        <v>81</v>
      </c>
    </row>
    <row r="140" s="2" customFormat="1">
      <c r="A140" s="40"/>
      <c r="B140" s="41"/>
      <c r="C140" s="42"/>
      <c r="D140" s="232" t="s">
        <v>134</v>
      </c>
      <c r="E140" s="42"/>
      <c r="F140" s="233" t="s">
        <v>194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134</v>
      </c>
      <c r="AU140" s="19" t="s">
        <v>81</v>
      </c>
    </row>
    <row r="141" s="13" customFormat="1">
      <c r="A141" s="13"/>
      <c r="B141" s="234"/>
      <c r="C141" s="235"/>
      <c r="D141" s="227" t="s">
        <v>136</v>
      </c>
      <c r="E141" s="236" t="s">
        <v>19</v>
      </c>
      <c r="F141" s="237" t="s">
        <v>145</v>
      </c>
      <c r="G141" s="235"/>
      <c r="H141" s="236" t="s">
        <v>19</v>
      </c>
      <c r="I141" s="238"/>
      <c r="J141" s="235"/>
      <c r="K141" s="235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136</v>
      </c>
      <c r="AU141" s="243" t="s">
        <v>81</v>
      </c>
      <c r="AV141" s="13" t="s">
        <v>79</v>
      </c>
      <c r="AW141" s="13" t="s">
        <v>34</v>
      </c>
      <c r="AX141" s="13" t="s">
        <v>72</v>
      </c>
      <c r="AY141" s="243" t="s">
        <v>123</v>
      </c>
    </row>
    <row r="142" s="13" customFormat="1">
      <c r="A142" s="13"/>
      <c r="B142" s="234"/>
      <c r="C142" s="235"/>
      <c r="D142" s="227" t="s">
        <v>136</v>
      </c>
      <c r="E142" s="236" t="s">
        <v>19</v>
      </c>
      <c r="F142" s="237" t="s">
        <v>195</v>
      </c>
      <c r="G142" s="235"/>
      <c r="H142" s="236" t="s">
        <v>19</v>
      </c>
      <c r="I142" s="238"/>
      <c r="J142" s="235"/>
      <c r="K142" s="235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136</v>
      </c>
      <c r="AU142" s="243" t="s">
        <v>81</v>
      </c>
      <c r="AV142" s="13" t="s">
        <v>79</v>
      </c>
      <c r="AW142" s="13" t="s">
        <v>34</v>
      </c>
      <c r="AX142" s="13" t="s">
        <v>72</v>
      </c>
      <c r="AY142" s="243" t="s">
        <v>123</v>
      </c>
    </row>
    <row r="143" s="14" customFormat="1">
      <c r="A143" s="14"/>
      <c r="B143" s="244"/>
      <c r="C143" s="245"/>
      <c r="D143" s="227" t="s">
        <v>136</v>
      </c>
      <c r="E143" s="246" t="s">
        <v>19</v>
      </c>
      <c r="F143" s="247" t="s">
        <v>196</v>
      </c>
      <c r="G143" s="245"/>
      <c r="H143" s="248">
        <v>128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136</v>
      </c>
      <c r="AU143" s="254" t="s">
        <v>81</v>
      </c>
      <c r="AV143" s="14" t="s">
        <v>81</v>
      </c>
      <c r="AW143" s="14" t="s">
        <v>34</v>
      </c>
      <c r="AX143" s="14" t="s">
        <v>72</v>
      </c>
      <c r="AY143" s="254" t="s">
        <v>123</v>
      </c>
    </row>
    <row r="144" s="13" customFormat="1">
      <c r="A144" s="13"/>
      <c r="B144" s="234"/>
      <c r="C144" s="235"/>
      <c r="D144" s="227" t="s">
        <v>136</v>
      </c>
      <c r="E144" s="236" t="s">
        <v>19</v>
      </c>
      <c r="F144" s="237" t="s">
        <v>170</v>
      </c>
      <c r="G144" s="235"/>
      <c r="H144" s="236" t="s">
        <v>19</v>
      </c>
      <c r="I144" s="238"/>
      <c r="J144" s="235"/>
      <c r="K144" s="235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136</v>
      </c>
      <c r="AU144" s="243" t="s">
        <v>81</v>
      </c>
      <c r="AV144" s="13" t="s">
        <v>79</v>
      </c>
      <c r="AW144" s="13" t="s">
        <v>34</v>
      </c>
      <c r="AX144" s="13" t="s">
        <v>72</v>
      </c>
      <c r="AY144" s="243" t="s">
        <v>123</v>
      </c>
    </row>
    <row r="145" s="14" customFormat="1">
      <c r="A145" s="14"/>
      <c r="B145" s="244"/>
      <c r="C145" s="245"/>
      <c r="D145" s="227" t="s">
        <v>136</v>
      </c>
      <c r="E145" s="246" t="s">
        <v>19</v>
      </c>
      <c r="F145" s="247" t="s">
        <v>197</v>
      </c>
      <c r="G145" s="245"/>
      <c r="H145" s="248">
        <v>-12.800000000000001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136</v>
      </c>
      <c r="AU145" s="254" t="s">
        <v>81</v>
      </c>
      <c r="AV145" s="14" t="s">
        <v>81</v>
      </c>
      <c r="AW145" s="14" t="s">
        <v>34</v>
      </c>
      <c r="AX145" s="14" t="s">
        <v>72</v>
      </c>
      <c r="AY145" s="254" t="s">
        <v>123</v>
      </c>
    </row>
    <row r="146" s="15" customFormat="1">
      <c r="A146" s="15"/>
      <c r="B146" s="255"/>
      <c r="C146" s="256"/>
      <c r="D146" s="227" t="s">
        <v>136</v>
      </c>
      <c r="E146" s="257" t="s">
        <v>19</v>
      </c>
      <c r="F146" s="258" t="s">
        <v>139</v>
      </c>
      <c r="G146" s="256"/>
      <c r="H146" s="259">
        <v>115.2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136</v>
      </c>
      <c r="AU146" s="265" t="s">
        <v>81</v>
      </c>
      <c r="AV146" s="15" t="s">
        <v>130</v>
      </c>
      <c r="AW146" s="15" t="s">
        <v>34</v>
      </c>
      <c r="AX146" s="15" t="s">
        <v>79</v>
      </c>
      <c r="AY146" s="265" t="s">
        <v>123</v>
      </c>
    </row>
    <row r="147" s="2" customFormat="1" ht="33" customHeight="1">
      <c r="A147" s="40"/>
      <c r="B147" s="41"/>
      <c r="C147" s="214" t="s">
        <v>198</v>
      </c>
      <c r="D147" s="214" t="s">
        <v>125</v>
      </c>
      <c r="E147" s="215" t="s">
        <v>199</v>
      </c>
      <c r="F147" s="216" t="s">
        <v>200</v>
      </c>
      <c r="G147" s="217" t="s">
        <v>150</v>
      </c>
      <c r="H147" s="218">
        <v>12.800000000000001</v>
      </c>
      <c r="I147" s="219"/>
      <c r="J147" s="220">
        <f>ROUND(I147*H147,2)</f>
        <v>0</v>
      </c>
      <c r="K147" s="216" t="s">
        <v>129</v>
      </c>
      <c r="L147" s="46"/>
      <c r="M147" s="221" t="s">
        <v>19</v>
      </c>
      <c r="N147" s="222" t="s">
        <v>43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130</v>
      </c>
      <c r="AT147" s="225" t="s">
        <v>125</v>
      </c>
      <c r="AU147" s="225" t="s">
        <v>81</v>
      </c>
      <c r="AY147" s="19" t="s">
        <v>123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130</v>
      </c>
      <c r="BM147" s="225" t="s">
        <v>201</v>
      </c>
    </row>
    <row r="148" s="2" customFormat="1">
      <c r="A148" s="40"/>
      <c r="B148" s="41"/>
      <c r="C148" s="42"/>
      <c r="D148" s="227" t="s">
        <v>132</v>
      </c>
      <c r="E148" s="42"/>
      <c r="F148" s="228" t="s">
        <v>202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132</v>
      </c>
      <c r="AU148" s="19" t="s">
        <v>81</v>
      </c>
    </row>
    <row r="149" s="2" customFormat="1">
      <c r="A149" s="40"/>
      <c r="B149" s="41"/>
      <c r="C149" s="42"/>
      <c r="D149" s="232" t="s">
        <v>134</v>
      </c>
      <c r="E149" s="42"/>
      <c r="F149" s="233" t="s">
        <v>203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134</v>
      </c>
      <c r="AU149" s="19" t="s">
        <v>81</v>
      </c>
    </row>
    <row r="150" s="13" customFormat="1">
      <c r="A150" s="13"/>
      <c r="B150" s="234"/>
      <c r="C150" s="235"/>
      <c r="D150" s="227" t="s">
        <v>136</v>
      </c>
      <c r="E150" s="236" t="s">
        <v>19</v>
      </c>
      <c r="F150" s="237" t="s">
        <v>145</v>
      </c>
      <c r="G150" s="235"/>
      <c r="H150" s="236" t="s">
        <v>19</v>
      </c>
      <c r="I150" s="238"/>
      <c r="J150" s="235"/>
      <c r="K150" s="235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136</v>
      </c>
      <c r="AU150" s="243" t="s">
        <v>81</v>
      </c>
      <c r="AV150" s="13" t="s">
        <v>79</v>
      </c>
      <c r="AW150" s="13" t="s">
        <v>34</v>
      </c>
      <c r="AX150" s="13" t="s">
        <v>72</v>
      </c>
      <c r="AY150" s="243" t="s">
        <v>123</v>
      </c>
    </row>
    <row r="151" s="13" customFormat="1">
      <c r="A151" s="13"/>
      <c r="B151" s="234"/>
      <c r="C151" s="235"/>
      <c r="D151" s="227" t="s">
        <v>136</v>
      </c>
      <c r="E151" s="236" t="s">
        <v>19</v>
      </c>
      <c r="F151" s="237" t="s">
        <v>204</v>
      </c>
      <c r="G151" s="235"/>
      <c r="H151" s="236" t="s">
        <v>19</v>
      </c>
      <c r="I151" s="238"/>
      <c r="J151" s="235"/>
      <c r="K151" s="235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136</v>
      </c>
      <c r="AU151" s="243" t="s">
        <v>81</v>
      </c>
      <c r="AV151" s="13" t="s">
        <v>79</v>
      </c>
      <c r="AW151" s="13" t="s">
        <v>34</v>
      </c>
      <c r="AX151" s="13" t="s">
        <v>72</v>
      </c>
      <c r="AY151" s="243" t="s">
        <v>123</v>
      </c>
    </row>
    <row r="152" s="13" customFormat="1">
      <c r="A152" s="13"/>
      <c r="B152" s="234"/>
      <c r="C152" s="235"/>
      <c r="D152" s="227" t="s">
        <v>136</v>
      </c>
      <c r="E152" s="236" t="s">
        <v>19</v>
      </c>
      <c r="F152" s="237" t="s">
        <v>178</v>
      </c>
      <c r="G152" s="235"/>
      <c r="H152" s="236" t="s">
        <v>19</v>
      </c>
      <c r="I152" s="238"/>
      <c r="J152" s="235"/>
      <c r="K152" s="235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136</v>
      </c>
      <c r="AU152" s="243" t="s">
        <v>81</v>
      </c>
      <c r="AV152" s="13" t="s">
        <v>79</v>
      </c>
      <c r="AW152" s="13" t="s">
        <v>34</v>
      </c>
      <c r="AX152" s="13" t="s">
        <v>72</v>
      </c>
      <c r="AY152" s="243" t="s">
        <v>123</v>
      </c>
    </row>
    <row r="153" s="14" customFormat="1">
      <c r="A153" s="14"/>
      <c r="B153" s="244"/>
      <c r="C153" s="245"/>
      <c r="D153" s="227" t="s">
        <v>136</v>
      </c>
      <c r="E153" s="246" t="s">
        <v>19</v>
      </c>
      <c r="F153" s="247" t="s">
        <v>205</v>
      </c>
      <c r="G153" s="245"/>
      <c r="H153" s="248">
        <v>12.800000000000001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136</v>
      </c>
      <c r="AU153" s="254" t="s">
        <v>81</v>
      </c>
      <c r="AV153" s="14" t="s">
        <v>81</v>
      </c>
      <c r="AW153" s="14" t="s">
        <v>34</v>
      </c>
      <c r="AX153" s="14" t="s">
        <v>72</v>
      </c>
      <c r="AY153" s="254" t="s">
        <v>123</v>
      </c>
    </row>
    <row r="154" s="15" customFormat="1">
      <c r="A154" s="15"/>
      <c r="B154" s="255"/>
      <c r="C154" s="256"/>
      <c r="D154" s="227" t="s">
        <v>136</v>
      </c>
      <c r="E154" s="257" t="s">
        <v>19</v>
      </c>
      <c r="F154" s="258" t="s">
        <v>139</v>
      </c>
      <c r="G154" s="256"/>
      <c r="H154" s="259">
        <v>12.800000000000001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136</v>
      </c>
      <c r="AU154" s="265" t="s">
        <v>81</v>
      </c>
      <c r="AV154" s="15" t="s">
        <v>130</v>
      </c>
      <c r="AW154" s="15" t="s">
        <v>34</v>
      </c>
      <c r="AX154" s="15" t="s">
        <v>79</v>
      </c>
      <c r="AY154" s="265" t="s">
        <v>123</v>
      </c>
    </row>
    <row r="155" s="2" customFormat="1" ht="37.8" customHeight="1">
      <c r="A155" s="40"/>
      <c r="B155" s="41"/>
      <c r="C155" s="214" t="s">
        <v>206</v>
      </c>
      <c r="D155" s="214" t="s">
        <v>125</v>
      </c>
      <c r="E155" s="215" t="s">
        <v>207</v>
      </c>
      <c r="F155" s="216" t="s">
        <v>208</v>
      </c>
      <c r="G155" s="217" t="s">
        <v>150</v>
      </c>
      <c r="H155" s="218">
        <v>2243.0999999999999</v>
      </c>
      <c r="I155" s="219"/>
      <c r="J155" s="220">
        <f>ROUND(I155*H155,2)</f>
        <v>0</v>
      </c>
      <c r="K155" s="216" t="s">
        <v>129</v>
      </c>
      <c r="L155" s="46"/>
      <c r="M155" s="221" t="s">
        <v>19</v>
      </c>
      <c r="N155" s="222" t="s">
        <v>43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130</v>
      </c>
      <c r="AT155" s="225" t="s">
        <v>125</v>
      </c>
      <c r="AU155" s="225" t="s">
        <v>81</v>
      </c>
      <c r="AY155" s="19" t="s">
        <v>123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79</v>
      </c>
      <c r="BK155" s="226">
        <f>ROUND(I155*H155,2)</f>
        <v>0</v>
      </c>
      <c r="BL155" s="19" t="s">
        <v>130</v>
      </c>
      <c r="BM155" s="225" t="s">
        <v>209</v>
      </c>
    </row>
    <row r="156" s="2" customFormat="1">
      <c r="A156" s="40"/>
      <c r="B156" s="41"/>
      <c r="C156" s="42"/>
      <c r="D156" s="227" t="s">
        <v>132</v>
      </c>
      <c r="E156" s="42"/>
      <c r="F156" s="228" t="s">
        <v>210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132</v>
      </c>
      <c r="AU156" s="19" t="s">
        <v>81</v>
      </c>
    </row>
    <row r="157" s="2" customFormat="1">
      <c r="A157" s="40"/>
      <c r="B157" s="41"/>
      <c r="C157" s="42"/>
      <c r="D157" s="232" t="s">
        <v>134</v>
      </c>
      <c r="E157" s="42"/>
      <c r="F157" s="233" t="s">
        <v>211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134</v>
      </c>
      <c r="AU157" s="19" t="s">
        <v>81</v>
      </c>
    </row>
    <row r="158" s="13" customFormat="1">
      <c r="A158" s="13"/>
      <c r="B158" s="234"/>
      <c r="C158" s="235"/>
      <c r="D158" s="227" t="s">
        <v>136</v>
      </c>
      <c r="E158" s="236" t="s">
        <v>19</v>
      </c>
      <c r="F158" s="237" t="s">
        <v>212</v>
      </c>
      <c r="G158" s="235"/>
      <c r="H158" s="236" t="s">
        <v>19</v>
      </c>
      <c r="I158" s="238"/>
      <c r="J158" s="235"/>
      <c r="K158" s="235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136</v>
      </c>
      <c r="AU158" s="243" t="s">
        <v>81</v>
      </c>
      <c r="AV158" s="13" t="s">
        <v>79</v>
      </c>
      <c r="AW158" s="13" t="s">
        <v>34</v>
      </c>
      <c r="AX158" s="13" t="s">
        <v>72</v>
      </c>
      <c r="AY158" s="243" t="s">
        <v>123</v>
      </c>
    </row>
    <row r="159" s="13" customFormat="1">
      <c r="A159" s="13"/>
      <c r="B159" s="234"/>
      <c r="C159" s="235"/>
      <c r="D159" s="227" t="s">
        <v>136</v>
      </c>
      <c r="E159" s="236" t="s">
        <v>19</v>
      </c>
      <c r="F159" s="237" t="s">
        <v>213</v>
      </c>
      <c r="G159" s="235"/>
      <c r="H159" s="236" t="s">
        <v>19</v>
      </c>
      <c r="I159" s="238"/>
      <c r="J159" s="235"/>
      <c r="K159" s="235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136</v>
      </c>
      <c r="AU159" s="243" t="s">
        <v>81</v>
      </c>
      <c r="AV159" s="13" t="s">
        <v>79</v>
      </c>
      <c r="AW159" s="13" t="s">
        <v>34</v>
      </c>
      <c r="AX159" s="13" t="s">
        <v>72</v>
      </c>
      <c r="AY159" s="243" t="s">
        <v>123</v>
      </c>
    </row>
    <row r="160" s="14" customFormat="1">
      <c r="A160" s="14"/>
      <c r="B160" s="244"/>
      <c r="C160" s="245"/>
      <c r="D160" s="227" t="s">
        <v>136</v>
      </c>
      <c r="E160" s="246" t="s">
        <v>19</v>
      </c>
      <c r="F160" s="247" t="s">
        <v>214</v>
      </c>
      <c r="G160" s="245"/>
      <c r="H160" s="248">
        <v>1658.5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136</v>
      </c>
      <c r="AU160" s="254" t="s">
        <v>81</v>
      </c>
      <c r="AV160" s="14" t="s">
        <v>81</v>
      </c>
      <c r="AW160" s="14" t="s">
        <v>34</v>
      </c>
      <c r="AX160" s="14" t="s">
        <v>72</v>
      </c>
      <c r="AY160" s="254" t="s">
        <v>123</v>
      </c>
    </row>
    <row r="161" s="13" customFormat="1">
      <c r="A161" s="13"/>
      <c r="B161" s="234"/>
      <c r="C161" s="235"/>
      <c r="D161" s="227" t="s">
        <v>136</v>
      </c>
      <c r="E161" s="236" t="s">
        <v>19</v>
      </c>
      <c r="F161" s="237" t="s">
        <v>215</v>
      </c>
      <c r="G161" s="235"/>
      <c r="H161" s="236" t="s">
        <v>19</v>
      </c>
      <c r="I161" s="238"/>
      <c r="J161" s="235"/>
      <c r="K161" s="235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136</v>
      </c>
      <c r="AU161" s="243" t="s">
        <v>81</v>
      </c>
      <c r="AV161" s="13" t="s">
        <v>79</v>
      </c>
      <c r="AW161" s="13" t="s">
        <v>34</v>
      </c>
      <c r="AX161" s="13" t="s">
        <v>72</v>
      </c>
      <c r="AY161" s="243" t="s">
        <v>123</v>
      </c>
    </row>
    <row r="162" s="14" customFormat="1">
      <c r="A162" s="14"/>
      <c r="B162" s="244"/>
      <c r="C162" s="245"/>
      <c r="D162" s="227" t="s">
        <v>136</v>
      </c>
      <c r="E162" s="246" t="s">
        <v>19</v>
      </c>
      <c r="F162" s="247" t="s">
        <v>216</v>
      </c>
      <c r="G162" s="245"/>
      <c r="H162" s="248">
        <v>416.19999999999999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136</v>
      </c>
      <c r="AU162" s="254" t="s">
        <v>81</v>
      </c>
      <c r="AV162" s="14" t="s">
        <v>81</v>
      </c>
      <c r="AW162" s="14" t="s">
        <v>34</v>
      </c>
      <c r="AX162" s="14" t="s">
        <v>72</v>
      </c>
      <c r="AY162" s="254" t="s">
        <v>123</v>
      </c>
    </row>
    <row r="163" s="13" customFormat="1">
      <c r="A163" s="13"/>
      <c r="B163" s="234"/>
      <c r="C163" s="235"/>
      <c r="D163" s="227" t="s">
        <v>136</v>
      </c>
      <c r="E163" s="236" t="s">
        <v>19</v>
      </c>
      <c r="F163" s="237" t="s">
        <v>217</v>
      </c>
      <c r="G163" s="235"/>
      <c r="H163" s="236" t="s">
        <v>19</v>
      </c>
      <c r="I163" s="238"/>
      <c r="J163" s="235"/>
      <c r="K163" s="235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136</v>
      </c>
      <c r="AU163" s="243" t="s">
        <v>81</v>
      </c>
      <c r="AV163" s="13" t="s">
        <v>79</v>
      </c>
      <c r="AW163" s="13" t="s">
        <v>34</v>
      </c>
      <c r="AX163" s="13" t="s">
        <v>72</v>
      </c>
      <c r="AY163" s="243" t="s">
        <v>123</v>
      </c>
    </row>
    <row r="164" s="14" customFormat="1">
      <c r="A164" s="14"/>
      <c r="B164" s="244"/>
      <c r="C164" s="245"/>
      <c r="D164" s="227" t="s">
        <v>136</v>
      </c>
      <c r="E164" s="246" t="s">
        <v>19</v>
      </c>
      <c r="F164" s="247" t="s">
        <v>218</v>
      </c>
      <c r="G164" s="245"/>
      <c r="H164" s="248">
        <v>94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136</v>
      </c>
      <c r="AU164" s="254" t="s">
        <v>81</v>
      </c>
      <c r="AV164" s="14" t="s">
        <v>81</v>
      </c>
      <c r="AW164" s="14" t="s">
        <v>34</v>
      </c>
      <c r="AX164" s="14" t="s">
        <v>72</v>
      </c>
      <c r="AY164" s="254" t="s">
        <v>123</v>
      </c>
    </row>
    <row r="165" s="13" customFormat="1">
      <c r="A165" s="13"/>
      <c r="B165" s="234"/>
      <c r="C165" s="235"/>
      <c r="D165" s="227" t="s">
        <v>136</v>
      </c>
      <c r="E165" s="236" t="s">
        <v>19</v>
      </c>
      <c r="F165" s="237" t="s">
        <v>154</v>
      </c>
      <c r="G165" s="235"/>
      <c r="H165" s="236" t="s">
        <v>19</v>
      </c>
      <c r="I165" s="238"/>
      <c r="J165" s="235"/>
      <c r="K165" s="235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136</v>
      </c>
      <c r="AU165" s="243" t="s">
        <v>81</v>
      </c>
      <c r="AV165" s="13" t="s">
        <v>79</v>
      </c>
      <c r="AW165" s="13" t="s">
        <v>34</v>
      </c>
      <c r="AX165" s="13" t="s">
        <v>72</v>
      </c>
      <c r="AY165" s="243" t="s">
        <v>123</v>
      </c>
    </row>
    <row r="166" s="14" customFormat="1">
      <c r="A166" s="14"/>
      <c r="B166" s="244"/>
      <c r="C166" s="245"/>
      <c r="D166" s="227" t="s">
        <v>136</v>
      </c>
      <c r="E166" s="246" t="s">
        <v>19</v>
      </c>
      <c r="F166" s="247" t="s">
        <v>219</v>
      </c>
      <c r="G166" s="245"/>
      <c r="H166" s="248">
        <v>74.400000000000006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136</v>
      </c>
      <c r="AU166" s="254" t="s">
        <v>81</v>
      </c>
      <c r="AV166" s="14" t="s">
        <v>81</v>
      </c>
      <c r="AW166" s="14" t="s">
        <v>34</v>
      </c>
      <c r="AX166" s="14" t="s">
        <v>72</v>
      </c>
      <c r="AY166" s="254" t="s">
        <v>123</v>
      </c>
    </row>
    <row r="167" s="15" customFormat="1">
      <c r="A167" s="15"/>
      <c r="B167" s="255"/>
      <c r="C167" s="256"/>
      <c r="D167" s="227" t="s">
        <v>136</v>
      </c>
      <c r="E167" s="257" t="s">
        <v>19</v>
      </c>
      <c r="F167" s="258" t="s">
        <v>139</v>
      </c>
      <c r="G167" s="256"/>
      <c r="H167" s="259">
        <v>2243.0999999999999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5" t="s">
        <v>136</v>
      </c>
      <c r="AU167" s="265" t="s">
        <v>81</v>
      </c>
      <c r="AV167" s="15" t="s">
        <v>130</v>
      </c>
      <c r="AW167" s="15" t="s">
        <v>34</v>
      </c>
      <c r="AX167" s="15" t="s">
        <v>79</v>
      </c>
      <c r="AY167" s="265" t="s">
        <v>123</v>
      </c>
    </row>
    <row r="168" s="2" customFormat="1" ht="37.8" customHeight="1">
      <c r="A168" s="40"/>
      <c r="B168" s="41"/>
      <c r="C168" s="214" t="s">
        <v>220</v>
      </c>
      <c r="D168" s="214" t="s">
        <v>125</v>
      </c>
      <c r="E168" s="215" t="s">
        <v>221</v>
      </c>
      <c r="F168" s="216" t="s">
        <v>222</v>
      </c>
      <c r="G168" s="217" t="s">
        <v>150</v>
      </c>
      <c r="H168" s="218">
        <v>1564.5</v>
      </c>
      <c r="I168" s="219"/>
      <c r="J168" s="220">
        <f>ROUND(I168*H168,2)</f>
        <v>0</v>
      </c>
      <c r="K168" s="216" t="s">
        <v>129</v>
      </c>
      <c r="L168" s="46"/>
      <c r="M168" s="221" t="s">
        <v>19</v>
      </c>
      <c r="N168" s="222" t="s">
        <v>43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130</v>
      </c>
      <c r="AT168" s="225" t="s">
        <v>125</v>
      </c>
      <c r="AU168" s="225" t="s">
        <v>81</v>
      </c>
      <c r="AY168" s="19" t="s">
        <v>123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130</v>
      </c>
      <c r="BM168" s="225" t="s">
        <v>223</v>
      </c>
    </row>
    <row r="169" s="2" customFormat="1">
      <c r="A169" s="40"/>
      <c r="B169" s="41"/>
      <c r="C169" s="42"/>
      <c r="D169" s="227" t="s">
        <v>132</v>
      </c>
      <c r="E169" s="42"/>
      <c r="F169" s="228" t="s">
        <v>224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132</v>
      </c>
      <c r="AU169" s="19" t="s">
        <v>81</v>
      </c>
    </row>
    <row r="170" s="2" customFormat="1">
      <c r="A170" s="40"/>
      <c r="B170" s="41"/>
      <c r="C170" s="42"/>
      <c r="D170" s="232" t="s">
        <v>134</v>
      </c>
      <c r="E170" s="42"/>
      <c r="F170" s="233" t="s">
        <v>225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134</v>
      </c>
      <c r="AU170" s="19" t="s">
        <v>81</v>
      </c>
    </row>
    <row r="171" s="13" customFormat="1">
      <c r="A171" s="13"/>
      <c r="B171" s="234"/>
      <c r="C171" s="235"/>
      <c r="D171" s="227" t="s">
        <v>136</v>
      </c>
      <c r="E171" s="236" t="s">
        <v>19</v>
      </c>
      <c r="F171" s="237" t="s">
        <v>145</v>
      </c>
      <c r="G171" s="235"/>
      <c r="H171" s="236" t="s">
        <v>19</v>
      </c>
      <c r="I171" s="238"/>
      <c r="J171" s="235"/>
      <c r="K171" s="235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136</v>
      </c>
      <c r="AU171" s="243" t="s">
        <v>81</v>
      </c>
      <c r="AV171" s="13" t="s">
        <v>79</v>
      </c>
      <c r="AW171" s="13" t="s">
        <v>34</v>
      </c>
      <c r="AX171" s="13" t="s">
        <v>72</v>
      </c>
      <c r="AY171" s="243" t="s">
        <v>123</v>
      </c>
    </row>
    <row r="172" s="13" customFormat="1">
      <c r="A172" s="13"/>
      <c r="B172" s="234"/>
      <c r="C172" s="235"/>
      <c r="D172" s="227" t="s">
        <v>136</v>
      </c>
      <c r="E172" s="236" t="s">
        <v>19</v>
      </c>
      <c r="F172" s="237" t="s">
        <v>226</v>
      </c>
      <c r="G172" s="235"/>
      <c r="H172" s="236" t="s">
        <v>19</v>
      </c>
      <c r="I172" s="238"/>
      <c r="J172" s="235"/>
      <c r="K172" s="235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136</v>
      </c>
      <c r="AU172" s="243" t="s">
        <v>81</v>
      </c>
      <c r="AV172" s="13" t="s">
        <v>79</v>
      </c>
      <c r="AW172" s="13" t="s">
        <v>34</v>
      </c>
      <c r="AX172" s="13" t="s">
        <v>72</v>
      </c>
      <c r="AY172" s="243" t="s">
        <v>123</v>
      </c>
    </row>
    <row r="173" s="13" customFormat="1">
      <c r="A173" s="13"/>
      <c r="B173" s="234"/>
      <c r="C173" s="235"/>
      <c r="D173" s="227" t="s">
        <v>136</v>
      </c>
      <c r="E173" s="236" t="s">
        <v>19</v>
      </c>
      <c r="F173" s="237" t="s">
        <v>227</v>
      </c>
      <c r="G173" s="235"/>
      <c r="H173" s="236" t="s">
        <v>19</v>
      </c>
      <c r="I173" s="238"/>
      <c r="J173" s="235"/>
      <c r="K173" s="235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136</v>
      </c>
      <c r="AU173" s="243" t="s">
        <v>81</v>
      </c>
      <c r="AV173" s="13" t="s">
        <v>79</v>
      </c>
      <c r="AW173" s="13" t="s">
        <v>34</v>
      </c>
      <c r="AX173" s="13" t="s">
        <v>72</v>
      </c>
      <c r="AY173" s="243" t="s">
        <v>123</v>
      </c>
    </row>
    <row r="174" s="14" customFormat="1">
      <c r="A174" s="14"/>
      <c r="B174" s="244"/>
      <c r="C174" s="245"/>
      <c r="D174" s="227" t="s">
        <v>136</v>
      </c>
      <c r="E174" s="246" t="s">
        <v>19</v>
      </c>
      <c r="F174" s="247" t="s">
        <v>228</v>
      </c>
      <c r="G174" s="245"/>
      <c r="H174" s="248">
        <v>1564.5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136</v>
      </c>
      <c r="AU174" s="254" t="s">
        <v>81</v>
      </c>
      <c r="AV174" s="14" t="s">
        <v>81</v>
      </c>
      <c r="AW174" s="14" t="s">
        <v>34</v>
      </c>
      <c r="AX174" s="14" t="s">
        <v>72</v>
      </c>
      <c r="AY174" s="254" t="s">
        <v>123</v>
      </c>
    </row>
    <row r="175" s="15" customFormat="1">
      <c r="A175" s="15"/>
      <c r="B175" s="255"/>
      <c r="C175" s="256"/>
      <c r="D175" s="227" t="s">
        <v>136</v>
      </c>
      <c r="E175" s="257" t="s">
        <v>19</v>
      </c>
      <c r="F175" s="258" t="s">
        <v>139</v>
      </c>
      <c r="G175" s="256"/>
      <c r="H175" s="259">
        <v>1564.5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136</v>
      </c>
      <c r="AU175" s="265" t="s">
        <v>81</v>
      </c>
      <c r="AV175" s="15" t="s">
        <v>130</v>
      </c>
      <c r="AW175" s="15" t="s">
        <v>34</v>
      </c>
      <c r="AX175" s="15" t="s">
        <v>79</v>
      </c>
      <c r="AY175" s="265" t="s">
        <v>123</v>
      </c>
    </row>
    <row r="176" s="2" customFormat="1" ht="24.15" customHeight="1">
      <c r="A176" s="40"/>
      <c r="B176" s="41"/>
      <c r="C176" s="214" t="s">
        <v>229</v>
      </c>
      <c r="D176" s="214" t="s">
        <v>125</v>
      </c>
      <c r="E176" s="215" t="s">
        <v>230</v>
      </c>
      <c r="F176" s="216" t="s">
        <v>231</v>
      </c>
      <c r="G176" s="217" t="s">
        <v>150</v>
      </c>
      <c r="H176" s="218">
        <v>2074.6999999999998</v>
      </c>
      <c r="I176" s="219"/>
      <c r="J176" s="220">
        <f>ROUND(I176*H176,2)</f>
        <v>0</v>
      </c>
      <c r="K176" s="216" t="s">
        <v>129</v>
      </c>
      <c r="L176" s="46"/>
      <c r="M176" s="221" t="s">
        <v>19</v>
      </c>
      <c r="N176" s="222" t="s">
        <v>43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130</v>
      </c>
      <c r="AT176" s="225" t="s">
        <v>125</v>
      </c>
      <c r="AU176" s="225" t="s">
        <v>81</v>
      </c>
      <c r="AY176" s="19" t="s">
        <v>123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130</v>
      </c>
      <c r="BM176" s="225" t="s">
        <v>232</v>
      </c>
    </row>
    <row r="177" s="2" customFormat="1">
      <c r="A177" s="40"/>
      <c r="B177" s="41"/>
      <c r="C177" s="42"/>
      <c r="D177" s="227" t="s">
        <v>132</v>
      </c>
      <c r="E177" s="42"/>
      <c r="F177" s="228" t="s">
        <v>233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132</v>
      </c>
      <c r="AU177" s="19" t="s">
        <v>81</v>
      </c>
    </row>
    <row r="178" s="2" customFormat="1">
      <c r="A178" s="40"/>
      <c r="B178" s="41"/>
      <c r="C178" s="42"/>
      <c r="D178" s="232" t="s">
        <v>134</v>
      </c>
      <c r="E178" s="42"/>
      <c r="F178" s="233" t="s">
        <v>234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134</v>
      </c>
      <c r="AU178" s="19" t="s">
        <v>81</v>
      </c>
    </row>
    <row r="179" s="13" customFormat="1">
      <c r="A179" s="13"/>
      <c r="B179" s="234"/>
      <c r="C179" s="235"/>
      <c r="D179" s="227" t="s">
        <v>136</v>
      </c>
      <c r="E179" s="236" t="s">
        <v>19</v>
      </c>
      <c r="F179" s="237" t="s">
        <v>145</v>
      </c>
      <c r="G179" s="235"/>
      <c r="H179" s="236" t="s">
        <v>19</v>
      </c>
      <c r="I179" s="238"/>
      <c r="J179" s="235"/>
      <c r="K179" s="235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136</v>
      </c>
      <c r="AU179" s="243" t="s">
        <v>81</v>
      </c>
      <c r="AV179" s="13" t="s">
        <v>79</v>
      </c>
      <c r="AW179" s="13" t="s">
        <v>34</v>
      </c>
      <c r="AX179" s="13" t="s">
        <v>72</v>
      </c>
      <c r="AY179" s="243" t="s">
        <v>123</v>
      </c>
    </row>
    <row r="180" s="13" customFormat="1">
      <c r="A180" s="13"/>
      <c r="B180" s="234"/>
      <c r="C180" s="235"/>
      <c r="D180" s="227" t="s">
        <v>136</v>
      </c>
      <c r="E180" s="236" t="s">
        <v>19</v>
      </c>
      <c r="F180" s="237" t="s">
        <v>235</v>
      </c>
      <c r="G180" s="235"/>
      <c r="H180" s="236" t="s">
        <v>19</v>
      </c>
      <c r="I180" s="238"/>
      <c r="J180" s="235"/>
      <c r="K180" s="235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136</v>
      </c>
      <c r="AU180" s="243" t="s">
        <v>81</v>
      </c>
      <c r="AV180" s="13" t="s">
        <v>79</v>
      </c>
      <c r="AW180" s="13" t="s">
        <v>34</v>
      </c>
      <c r="AX180" s="13" t="s">
        <v>72</v>
      </c>
      <c r="AY180" s="243" t="s">
        <v>123</v>
      </c>
    </row>
    <row r="181" s="14" customFormat="1">
      <c r="A181" s="14"/>
      <c r="B181" s="244"/>
      <c r="C181" s="245"/>
      <c r="D181" s="227" t="s">
        <v>136</v>
      </c>
      <c r="E181" s="246" t="s">
        <v>19</v>
      </c>
      <c r="F181" s="247" t="s">
        <v>216</v>
      </c>
      <c r="G181" s="245"/>
      <c r="H181" s="248">
        <v>416.19999999999999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136</v>
      </c>
      <c r="AU181" s="254" t="s">
        <v>81</v>
      </c>
      <c r="AV181" s="14" t="s">
        <v>81</v>
      </c>
      <c r="AW181" s="14" t="s">
        <v>34</v>
      </c>
      <c r="AX181" s="14" t="s">
        <v>72</v>
      </c>
      <c r="AY181" s="254" t="s">
        <v>123</v>
      </c>
    </row>
    <row r="182" s="13" customFormat="1">
      <c r="A182" s="13"/>
      <c r="B182" s="234"/>
      <c r="C182" s="235"/>
      <c r="D182" s="227" t="s">
        <v>136</v>
      </c>
      <c r="E182" s="236" t="s">
        <v>19</v>
      </c>
      <c r="F182" s="237" t="s">
        <v>236</v>
      </c>
      <c r="G182" s="235"/>
      <c r="H182" s="236" t="s">
        <v>19</v>
      </c>
      <c r="I182" s="238"/>
      <c r="J182" s="235"/>
      <c r="K182" s="235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136</v>
      </c>
      <c r="AU182" s="243" t="s">
        <v>81</v>
      </c>
      <c r="AV182" s="13" t="s">
        <v>79</v>
      </c>
      <c r="AW182" s="13" t="s">
        <v>34</v>
      </c>
      <c r="AX182" s="13" t="s">
        <v>72</v>
      </c>
      <c r="AY182" s="243" t="s">
        <v>123</v>
      </c>
    </row>
    <row r="183" s="14" customFormat="1">
      <c r="A183" s="14"/>
      <c r="B183" s="244"/>
      <c r="C183" s="245"/>
      <c r="D183" s="227" t="s">
        <v>136</v>
      </c>
      <c r="E183" s="246" t="s">
        <v>19</v>
      </c>
      <c r="F183" s="247" t="s">
        <v>218</v>
      </c>
      <c r="G183" s="245"/>
      <c r="H183" s="248">
        <v>94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136</v>
      </c>
      <c r="AU183" s="254" t="s">
        <v>81</v>
      </c>
      <c r="AV183" s="14" t="s">
        <v>81</v>
      </c>
      <c r="AW183" s="14" t="s">
        <v>34</v>
      </c>
      <c r="AX183" s="14" t="s">
        <v>72</v>
      </c>
      <c r="AY183" s="254" t="s">
        <v>123</v>
      </c>
    </row>
    <row r="184" s="13" customFormat="1">
      <c r="A184" s="13"/>
      <c r="B184" s="234"/>
      <c r="C184" s="235"/>
      <c r="D184" s="227" t="s">
        <v>136</v>
      </c>
      <c r="E184" s="236" t="s">
        <v>19</v>
      </c>
      <c r="F184" s="237" t="s">
        <v>237</v>
      </c>
      <c r="G184" s="235"/>
      <c r="H184" s="236" t="s">
        <v>19</v>
      </c>
      <c r="I184" s="238"/>
      <c r="J184" s="235"/>
      <c r="K184" s="235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136</v>
      </c>
      <c r="AU184" s="243" t="s">
        <v>81</v>
      </c>
      <c r="AV184" s="13" t="s">
        <v>79</v>
      </c>
      <c r="AW184" s="13" t="s">
        <v>34</v>
      </c>
      <c r="AX184" s="13" t="s">
        <v>72</v>
      </c>
      <c r="AY184" s="243" t="s">
        <v>123</v>
      </c>
    </row>
    <row r="185" s="14" customFormat="1">
      <c r="A185" s="14"/>
      <c r="B185" s="244"/>
      <c r="C185" s="245"/>
      <c r="D185" s="227" t="s">
        <v>136</v>
      </c>
      <c r="E185" s="246" t="s">
        <v>19</v>
      </c>
      <c r="F185" s="247" t="s">
        <v>228</v>
      </c>
      <c r="G185" s="245"/>
      <c r="H185" s="248">
        <v>1564.5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136</v>
      </c>
      <c r="AU185" s="254" t="s">
        <v>81</v>
      </c>
      <c r="AV185" s="14" t="s">
        <v>81</v>
      </c>
      <c r="AW185" s="14" t="s">
        <v>34</v>
      </c>
      <c r="AX185" s="14" t="s">
        <v>72</v>
      </c>
      <c r="AY185" s="254" t="s">
        <v>123</v>
      </c>
    </row>
    <row r="186" s="15" customFormat="1">
      <c r="A186" s="15"/>
      <c r="B186" s="255"/>
      <c r="C186" s="256"/>
      <c r="D186" s="227" t="s">
        <v>136</v>
      </c>
      <c r="E186" s="257" t="s">
        <v>19</v>
      </c>
      <c r="F186" s="258" t="s">
        <v>139</v>
      </c>
      <c r="G186" s="256"/>
      <c r="H186" s="259">
        <v>2074.6999999999998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136</v>
      </c>
      <c r="AU186" s="265" t="s">
        <v>81</v>
      </c>
      <c r="AV186" s="15" t="s">
        <v>130</v>
      </c>
      <c r="AW186" s="15" t="s">
        <v>34</v>
      </c>
      <c r="AX186" s="15" t="s">
        <v>79</v>
      </c>
      <c r="AY186" s="265" t="s">
        <v>123</v>
      </c>
    </row>
    <row r="187" s="2" customFormat="1" ht="33" customHeight="1">
      <c r="A187" s="40"/>
      <c r="B187" s="41"/>
      <c r="C187" s="214" t="s">
        <v>238</v>
      </c>
      <c r="D187" s="214" t="s">
        <v>125</v>
      </c>
      <c r="E187" s="215" t="s">
        <v>239</v>
      </c>
      <c r="F187" s="216" t="s">
        <v>240</v>
      </c>
      <c r="G187" s="217" t="s">
        <v>241</v>
      </c>
      <c r="H187" s="218">
        <v>2816.0999999999999</v>
      </c>
      <c r="I187" s="219"/>
      <c r="J187" s="220">
        <f>ROUND(I187*H187,2)</f>
        <v>0</v>
      </c>
      <c r="K187" s="216" t="s">
        <v>129</v>
      </c>
      <c r="L187" s="46"/>
      <c r="M187" s="221" t="s">
        <v>19</v>
      </c>
      <c r="N187" s="222" t="s">
        <v>43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130</v>
      </c>
      <c r="AT187" s="225" t="s">
        <v>125</v>
      </c>
      <c r="AU187" s="225" t="s">
        <v>81</v>
      </c>
      <c r="AY187" s="19" t="s">
        <v>123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130</v>
      </c>
      <c r="BM187" s="225" t="s">
        <v>242</v>
      </c>
    </row>
    <row r="188" s="2" customFormat="1">
      <c r="A188" s="40"/>
      <c r="B188" s="41"/>
      <c r="C188" s="42"/>
      <c r="D188" s="227" t="s">
        <v>132</v>
      </c>
      <c r="E188" s="42"/>
      <c r="F188" s="228" t="s">
        <v>243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132</v>
      </c>
      <c r="AU188" s="19" t="s">
        <v>81</v>
      </c>
    </row>
    <row r="189" s="2" customFormat="1">
      <c r="A189" s="40"/>
      <c r="B189" s="41"/>
      <c r="C189" s="42"/>
      <c r="D189" s="232" t="s">
        <v>134</v>
      </c>
      <c r="E189" s="42"/>
      <c r="F189" s="233" t="s">
        <v>244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134</v>
      </c>
      <c r="AU189" s="19" t="s">
        <v>81</v>
      </c>
    </row>
    <row r="190" s="13" customFormat="1">
      <c r="A190" s="13"/>
      <c r="B190" s="234"/>
      <c r="C190" s="235"/>
      <c r="D190" s="227" t="s">
        <v>136</v>
      </c>
      <c r="E190" s="236" t="s">
        <v>19</v>
      </c>
      <c r="F190" s="237" t="s">
        <v>145</v>
      </c>
      <c r="G190" s="235"/>
      <c r="H190" s="236" t="s">
        <v>19</v>
      </c>
      <c r="I190" s="238"/>
      <c r="J190" s="235"/>
      <c r="K190" s="235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136</v>
      </c>
      <c r="AU190" s="243" t="s">
        <v>81</v>
      </c>
      <c r="AV190" s="13" t="s">
        <v>79</v>
      </c>
      <c r="AW190" s="13" t="s">
        <v>34</v>
      </c>
      <c r="AX190" s="13" t="s">
        <v>72</v>
      </c>
      <c r="AY190" s="243" t="s">
        <v>123</v>
      </c>
    </row>
    <row r="191" s="13" customFormat="1">
      <c r="A191" s="13"/>
      <c r="B191" s="234"/>
      <c r="C191" s="235"/>
      <c r="D191" s="227" t="s">
        <v>136</v>
      </c>
      <c r="E191" s="236" t="s">
        <v>19</v>
      </c>
      <c r="F191" s="237" t="s">
        <v>245</v>
      </c>
      <c r="G191" s="235"/>
      <c r="H191" s="236" t="s">
        <v>19</v>
      </c>
      <c r="I191" s="238"/>
      <c r="J191" s="235"/>
      <c r="K191" s="235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136</v>
      </c>
      <c r="AU191" s="243" t="s">
        <v>81</v>
      </c>
      <c r="AV191" s="13" t="s">
        <v>79</v>
      </c>
      <c r="AW191" s="13" t="s">
        <v>34</v>
      </c>
      <c r="AX191" s="13" t="s">
        <v>72</v>
      </c>
      <c r="AY191" s="243" t="s">
        <v>123</v>
      </c>
    </row>
    <row r="192" s="14" customFormat="1">
      <c r="A192" s="14"/>
      <c r="B192" s="244"/>
      <c r="C192" s="245"/>
      <c r="D192" s="227" t="s">
        <v>136</v>
      </c>
      <c r="E192" s="246" t="s">
        <v>19</v>
      </c>
      <c r="F192" s="247" t="s">
        <v>246</v>
      </c>
      <c r="G192" s="245"/>
      <c r="H192" s="248">
        <v>2816.0999999999999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136</v>
      </c>
      <c r="AU192" s="254" t="s">
        <v>81</v>
      </c>
      <c r="AV192" s="14" t="s">
        <v>81</v>
      </c>
      <c r="AW192" s="14" t="s">
        <v>34</v>
      </c>
      <c r="AX192" s="14" t="s">
        <v>72</v>
      </c>
      <c r="AY192" s="254" t="s">
        <v>123</v>
      </c>
    </row>
    <row r="193" s="15" customFormat="1">
      <c r="A193" s="15"/>
      <c r="B193" s="255"/>
      <c r="C193" s="256"/>
      <c r="D193" s="227" t="s">
        <v>136</v>
      </c>
      <c r="E193" s="257" t="s">
        <v>19</v>
      </c>
      <c r="F193" s="258" t="s">
        <v>139</v>
      </c>
      <c r="G193" s="256"/>
      <c r="H193" s="259">
        <v>2816.0999999999999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5" t="s">
        <v>136</v>
      </c>
      <c r="AU193" s="265" t="s">
        <v>81</v>
      </c>
      <c r="AV193" s="15" t="s">
        <v>130</v>
      </c>
      <c r="AW193" s="15" t="s">
        <v>34</v>
      </c>
      <c r="AX193" s="15" t="s">
        <v>79</v>
      </c>
      <c r="AY193" s="265" t="s">
        <v>123</v>
      </c>
    </row>
    <row r="194" s="2" customFormat="1" ht="16.5" customHeight="1">
      <c r="A194" s="40"/>
      <c r="B194" s="41"/>
      <c r="C194" s="214" t="s">
        <v>247</v>
      </c>
      <c r="D194" s="214" t="s">
        <v>125</v>
      </c>
      <c r="E194" s="215" t="s">
        <v>248</v>
      </c>
      <c r="F194" s="216" t="s">
        <v>249</v>
      </c>
      <c r="G194" s="217" t="s">
        <v>150</v>
      </c>
      <c r="H194" s="218">
        <v>2074.6999999999998</v>
      </c>
      <c r="I194" s="219"/>
      <c r="J194" s="220">
        <f>ROUND(I194*H194,2)</f>
        <v>0</v>
      </c>
      <c r="K194" s="216" t="s">
        <v>129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130</v>
      </c>
      <c r="AT194" s="225" t="s">
        <v>125</v>
      </c>
      <c r="AU194" s="225" t="s">
        <v>81</v>
      </c>
      <c r="AY194" s="19" t="s">
        <v>123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130</v>
      </c>
      <c r="BM194" s="225" t="s">
        <v>250</v>
      </c>
    </row>
    <row r="195" s="2" customFormat="1">
      <c r="A195" s="40"/>
      <c r="B195" s="41"/>
      <c r="C195" s="42"/>
      <c r="D195" s="227" t="s">
        <v>132</v>
      </c>
      <c r="E195" s="42"/>
      <c r="F195" s="228" t="s">
        <v>251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132</v>
      </c>
      <c r="AU195" s="19" t="s">
        <v>81</v>
      </c>
    </row>
    <row r="196" s="2" customFormat="1">
      <c r="A196" s="40"/>
      <c r="B196" s="41"/>
      <c r="C196" s="42"/>
      <c r="D196" s="232" t="s">
        <v>134</v>
      </c>
      <c r="E196" s="42"/>
      <c r="F196" s="233" t="s">
        <v>252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134</v>
      </c>
      <c r="AU196" s="19" t="s">
        <v>81</v>
      </c>
    </row>
    <row r="197" s="13" customFormat="1">
      <c r="A197" s="13"/>
      <c r="B197" s="234"/>
      <c r="C197" s="235"/>
      <c r="D197" s="227" t="s">
        <v>136</v>
      </c>
      <c r="E197" s="236" t="s">
        <v>19</v>
      </c>
      <c r="F197" s="237" t="s">
        <v>212</v>
      </c>
      <c r="G197" s="235"/>
      <c r="H197" s="236" t="s">
        <v>19</v>
      </c>
      <c r="I197" s="238"/>
      <c r="J197" s="235"/>
      <c r="K197" s="235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136</v>
      </c>
      <c r="AU197" s="243" t="s">
        <v>81</v>
      </c>
      <c r="AV197" s="13" t="s">
        <v>79</v>
      </c>
      <c r="AW197" s="13" t="s">
        <v>34</v>
      </c>
      <c r="AX197" s="13" t="s">
        <v>72</v>
      </c>
      <c r="AY197" s="243" t="s">
        <v>123</v>
      </c>
    </row>
    <row r="198" s="13" customFormat="1">
      <c r="A198" s="13"/>
      <c r="B198" s="234"/>
      <c r="C198" s="235"/>
      <c r="D198" s="227" t="s">
        <v>136</v>
      </c>
      <c r="E198" s="236" t="s">
        <v>19</v>
      </c>
      <c r="F198" s="237" t="s">
        <v>253</v>
      </c>
      <c r="G198" s="235"/>
      <c r="H198" s="236" t="s">
        <v>19</v>
      </c>
      <c r="I198" s="238"/>
      <c r="J198" s="235"/>
      <c r="K198" s="235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136</v>
      </c>
      <c r="AU198" s="243" t="s">
        <v>81</v>
      </c>
      <c r="AV198" s="13" t="s">
        <v>79</v>
      </c>
      <c r="AW198" s="13" t="s">
        <v>34</v>
      </c>
      <c r="AX198" s="13" t="s">
        <v>72</v>
      </c>
      <c r="AY198" s="243" t="s">
        <v>123</v>
      </c>
    </row>
    <row r="199" s="14" customFormat="1">
      <c r="A199" s="14"/>
      <c r="B199" s="244"/>
      <c r="C199" s="245"/>
      <c r="D199" s="227" t="s">
        <v>136</v>
      </c>
      <c r="E199" s="246" t="s">
        <v>19</v>
      </c>
      <c r="F199" s="247" t="s">
        <v>254</v>
      </c>
      <c r="G199" s="245"/>
      <c r="H199" s="248">
        <v>1658.5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136</v>
      </c>
      <c r="AU199" s="254" t="s">
        <v>81</v>
      </c>
      <c r="AV199" s="14" t="s">
        <v>81</v>
      </c>
      <c r="AW199" s="14" t="s">
        <v>34</v>
      </c>
      <c r="AX199" s="14" t="s">
        <v>72</v>
      </c>
      <c r="AY199" s="254" t="s">
        <v>123</v>
      </c>
    </row>
    <row r="200" s="13" customFormat="1">
      <c r="A200" s="13"/>
      <c r="B200" s="234"/>
      <c r="C200" s="235"/>
      <c r="D200" s="227" t="s">
        <v>136</v>
      </c>
      <c r="E200" s="236" t="s">
        <v>19</v>
      </c>
      <c r="F200" s="237" t="s">
        <v>255</v>
      </c>
      <c r="G200" s="235"/>
      <c r="H200" s="236" t="s">
        <v>19</v>
      </c>
      <c r="I200" s="238"/>
      <c r="J200" s="235"/>
      <c r="K200" s="235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136</v>
      </c>
      <c r="AU200" s="243" t="s">
        <v>81</v>
      </c>
      <c r="AV200" s="13" t="s">
        <v>79</v>
      </c>
      <c r="AW200" s="13" t="s">
        <v>34</v>
      </c>
      <c r="AX200" s="13" t="s">
        <v>72</v>
      </c>
      <c r="AY200" s="243" t="s">
        <v>123</v>
      </c>
    </row>
    <row r="201" s="14" customFormat="1">
      <c r="A201" s="14"/>
      <c r="B201" s="244"/>
      <c r="C201" s="245"/>
      <c r="D201" s="227" t="s">
        <v>136</v>
      </c>
      <c r="E201" s="246" t="s">
        <v>19</v>
      </c>
      <c r="F201" s="247" t="s">
        <v>216</v>
      </c>
      <c r="G201" s="245"/>
      <c r="H201" s="248">
        <v>416.19999999999999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136</v>
      </c>
      <c r="AU201" s="254" t="s">
        <v>81</v>
      </c>
      <c r="AV201" s="14" t="s">
        <v>81</v>
      </c>
      <c r="AW201" s="14" t="s">
        <v>34</v>
      </c>
      <c r="AX201" s="14" t="s">
        <v>72</v>
      </c>
      <c r="AY201" s="254" t="s">
        <v>123</v>
      </c>
    </row>
    <row r="202" s="15" customFormat="1">
      <c r="A202" s="15"/>
      <c r="B202" s="255"/>
      <c r="C202" s="256"/>
      <c r="D202" s="227" t="s">
        <v>136</v>
      </c>
      <c r="E202" s="257" t="s">
        <v>19</v>
      </c>
      <c r="F202" s="258" t="s">
        <v>139</v>
      </c>
      <c r="G202" s="256"/>
      <c r="H202" s="259">
        <v>2074.6999999999998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136</v>
      </c>
      <c r="AU202" s="265" t="s">
        <v>81</v>
      </c>
      <c r="AV202" s="15" t="s">
        <v>130</v>
      </c>
      <c r="AW202" s="15" t="s">
        <v>34</v>
      </c>
      <c r="AX202" s="15" t="s">
        <v>79</v>
      </c>
      <c r="AY202" s="265" t="s">
        <v>123</v>
      </c>
    </row>
    <row r="203" s="2" customFormat="1" ht="24.15" customHeight="1">
      <c r="A203" s="40"/>
      <c r="B203" s="41"/>
      <c r="C203" s="214" t="s">
        <v>256</v>
      </c>
      <c r="D203" s="214" t="s">
        <v>125</v>
      </c>
      <c r="E203" s="215" t="s">
        <v>257</v>
      </c>
      <c r="F203" s="216" t="s">
        <v>258</v>
      </c>
      <c r="G203" s="217" t="s">
        <v>150</v>
      </c>
      <c r="H203" s="218">
        <v>94</v>
      </c>
      <c r="I203" s="219"/>
      <c r="J203" s="220">
        <f>ROUND(I203*H203,2)</f>
        <v>0</v>
      </c>
      <c r="K203" s="216" t="s">
        <v>129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130</v>
      </c>
      <c r="AT203" s="225" t="s">
        <v>125</v>
      </c>
      <c r="AU203" s="225" t="s">
        <v>81</v>
      </c>
      <c r="AY203" s="19" t="s">
        <v>123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130</v>
      </c>
      <c r="BM203" s="225" t="s">
        <v>259</v>
      </c>
    </row>
    <row r="204" s="2" customFormat="1">
      <c r="A204" s="40"/>
      <c r="B204" s="41"/>
      <c r="C204" s="42"/>
      <c r="D204" s="227" t="s">
        <v>132</v>
      </c>
      <c r="E204" s="42"/>
      <c r="F204" s="228" t="s">
        <v>260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132</v>
      </c>
      <c r="AU204" s="19" t="s">
        <v>81</v>
      </c>
    </row>
    <row r="205" s="2" customFormat="1">
      <c r="A205" s="40"/>
      <c r="B205" s="41"/>
      <c r="C205" s="42"/>
      <c r="D205" s="232" t="s">
        <v>134</v>
      </c>
      <c r="E205" s="42"/>
      <c r="F205" s="233" t="s">
        <v>261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134</v>
      </c>
      <c r="AU205" s="19" t="s">
        <v>81</v>
      </c>
    </row>
    <row r="206" s="13" customFormat="1">
      <c r="A206" s="13"/>
      <c r="B206" s="234"/>
      <c r="C206" s="235"/>
      <c r="D206" s="227" t="s">
        <v>136</v>
      </c>
      <c r="E206" s="236" t="s">
        <v>19</v>
      </c>
      <c r="F206" s="237" t="s">
        <v>145</v>
      </c>
      <c r="G206" s="235"/>
      <c r="H206" s="236" t="s">
        <v>19</v>
      </c>
      <c r="I206" s="238"/>
      <c r="J206" s="235"/>
      <c r="K206" s="235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136</v>
      </c>
      <c r="AU206" s="243" t="s">
        <v>81</v>
      </c>
      <c r="AV206" s="13" t="s">
        <v>79</v>
      </c>
      <c r="AW206" s="13" t="s">
        <v>34</v>
      </c>
      <c r="AX206" s="13" t="s">
        <v>72</v>
      </c>
      <c r="AY206" s="243" t="s">
        <v>123</v>
      </c>
    </row>
    <row r="207" s="13" customFormat="1">
      <c r="A207" s="13"/>
      <c r="B207" s="234"/>
      <c r="C207" s="235"/>
      <c r="D207" s="227" t="s">
        <v>136</v>
      </c>
      <c r="E207" s="236" t="s">
        <v>19</v>
      </c>
      <c r="F207" s="237" t="s">
        <v>262</v>
      </c>
      <c r="G207" s="235"/>
      <c r="H207" s="236" t="s">
        <v>19</v>
      </c>
      <c r="I207" s="238"/>
      <c r="J207" s="235"/>
      <c r="K207" s="235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136</v>
      </c>
      <c r="AU207" s="243" t="s">
        <v>81</v>
      </c>
      <c r="AV207" s="13" t="s">
        <v>79</v>
      </c>
      <c r="AW207" s="13" t="s">
        <v>34</v>
      </c>
      <c r="AX207" s="13" t="s">
        <v>72</v>
      </c>
      <c r="AY207" s="243" t="s">
        <v>123</v>
      </c>
    </row>
    <row r="208" s="14" customFormat="1">
      <c r="A208" s="14"/>
      <c r="B208" s="244"/>
      <c r="C208" s="245"/>
      <c r="D208" s="227" t="s">
        <v>136</v>
      </c>
      <c r="E208" s="246" t="s">
        <v>19</v>
      </c>
      <c r="F208" s="247" t="s">
        <v>218</v>
      </c>
      <c r="G208" s="245"/>
      <c r="H208" s="248">
        <v>94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136</v>
      </c>
      <c r="AU208" s="254" t="s">
        <v>81</v>
      </c>
      <c r="AV208" s="14" t="s">
        <v>81</v>
      </c>
      <c r="AW208" s="14" t="s">
        <v>34</v>
      </c>
      <c r="AX208" s="14" t="s">
        <v>72</v>
      </c>
      <c r="AY208" s="254" t="s">
        <v>123</v>
      </c>
    </row>
    <row r="209" s="15" customFormat="1">
      <c r="A209" s="15"/>
      <c r="B209" s="255"/>
      <c r="C209" s="256"/>
      <c r="D209" s="227" t="s">
        <v>136</v>
      </c>
      <c r="E209" s="257" t="s">
        <v>19</v>
      </c>
      <c r="F209" s="258" t="s">
        <v>139</v>
      </c>
      <c r="G209" s="256"/>
      <c r="H209" s="259">
        <v>94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136</v>
      </c>
      <c r="AU209" s="265" t="s">
        <v>81</v>
      </c>
      <c r="AV209" s="15" t="s">
        <v>130</v>
      </c>
      <c r="AW209" s="15" t="s">
        <v>34</v>
      </c>
      <c r="AX209" s="15" t="s">
        <v>79</v>
      </c>
      <c r="AY209" s="265" t="s">
        <v>123</v>
      </c>
    </row>
    <row r="210" s="2" customFormat="1" ht="24.15" customHeight="1">
      <c r="A210" s="40"/>
      <c r="B210" s="41"/>
      <c r="C210" s="214" t="s">
        <v>8</v>
      </c>
      <c r="D210" s="214" t="s">
        <v>125</v>
      </c>
      <c r="E210" s="215" t="s">
        <v>263</v>
      </c>
      <c r="F210" s="216" t="s">
        <v>264</v>
      </c>
      <c r="G210" s="217" t="s">
        <v>128</v>
      </c>
      <c r="H210" s="218">
        <v>744</v>
      </c>
      <c r="I210" s="219"/>
      <c r="J210" s="220">
        <f>ROUND(I210*H210,2)</f>
        <v>0</v>
      </c>
      <c r="K210" s="216" t="s">
        <v>129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130</v>
      </c>
      <c r="AT210" s="225" t="s">
        <v>125</v>
      </c>
      <c r="AU210" s="225" t="s">
        <v>81</v>
      </c>
      <c r="AY210" s="19" t="s">
        <v>123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130</v>
      </c>
      <c r="BM210" s="225" t="s">
        <v>265</v>
      </c>
    </row>
    <row r="211" s="2" customFormat="1">
      <c r="A211" s="40"/>
      <c r="B211" s="41"/>
      <c r="C211" s="42"/>
      <c r="D211" s="227" t="s">
        <v>132</v>
      </c>
      <c r="E211" s="42"/>
      <c r="F211" s="228" t="s">
        <v>266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132</v>
      </c>
      <c r="AU211" s="19" t="s">
        <v>81</v>
      </c>
    </row>
    <row r="212" s="2" customFormat="1">
      <c r="A212" s="40"/>
      <c r="B212" s="41"/>
      <c r="C212" s="42"/>
      <c r="D212" s="232" t="s">
        <v>134</v>
      </c>
      <c r="E212" s="42"/>
      <c r="F212" s="233" t="s">
        <v>267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134</v>
      </c>
      <c r="AU212" s="19" t="s">
        <v>81</v>
      </c>
    </row>
    <row r="213" s="13" customFormat="1">
      <c r="A213" s="13"/>
      <c r="B213" s="234"/>
      <c r="C213" s="235"/>
      <c r="D213" s="227" t="s">
        <v>136</v>
      </c>
      <c r="E213" s="236" t="s">
        <v>19</v>
      </c>
      <c r="F213" s="237" t="s">
        <v>145</v>
      </c>
      <c r="G213" s="235"/>
      <c r="H213" s="236" t="s">
        <v>19</v>
      </c>
      <c r="I213" s="238"/>
      <c r="J213" s="235"/>
      <c r="K213" s="235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136</v>
      </c>
      <c r="AU213" s="243" t="s">
        <v>81</v>
      </c>
      <c r="AV213" s="13" t="s">
        <v>79</v>
      </c>
      <c r="AW213" s="13" t="s">
        <v>34</v>
      </c>
      <c r="AX213" s="13" t="s">
        <v>72</v>
      </c>
      <c r="AY213" s="243" t="s">
        <v>123</v>
      </c>
    </row>
    <row r="214" s="14" customFormat="1">
      <c r="A214" s="14"/>
      <c r="B214" s="244"/>
      <c r="C214" s="245"/>
      <c r="D214" s="227" t="s">
        <v>136</v>
      </c>
      <c r="E214" s="246" t="s">
        <v>19</v>
      </c>
      <c r="F214" s="247" t="s">
        <v>268</v>
      </c>
      <c r="G214" s="245"/>
      <c r="H214" s="248">
        <v>744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136</v>
      </c>
      <c r="AU214" s="254" t="s">
        <v>81</v>
      </c>
      <c r="AV214" s="14" t="s">
        <v>81</v>
      </c>
      <c r="AW214" s="14" t="s">
        <v>34</v>
      </c>
      <c r="AX214" s="14" t="s">
        <v>72</v>
      </c>
      <c r="AY214" s="254" t="s">
        <v>123</v>
      </c>
    </row>
    <row r="215" s="15" customFormat="1">
      <c r="A215" s="15"/>
      <c r="B215" s="255"/>
      <c r="C215" s="256"/>
      <c r="D215" s="227" t="s">
        <v>136</v>
      </c>
      <c r="E215" s="257" t="s">
        <v>19</v>
      </c>
      <c r="F215" s="258" t="s">
        <v>139</v>
      </c>
      <c r="G215" s="256"/>
      <c r="H215" s="259">
        <v>744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5" t="s">
        <v>136</v>
      </c>
      <c r="AU215" s="265" t="s">
        <v>81</v>
      </c>
      <c r="AV215" s="15" t="s">
        <v>130</v>
      </c>
      <c r="AW215" s="15" t="s">
        <v>34</v>
      </c>
      <c r="AX215" s="15" t="s">
        <v>79</v>
      </c>
      <c r="AY215" s="265" t="s">
        <v>123</v>
      </c>
    </row>
    <row r="216" s="2" customFormat="1" ht="16.5" customHeight="1">
      <c r="A216" s="40"/>
      <c r="B216" s="41"/>
      <c r="C216" s="266" t="s">
        <v>269</v>
      </c>
      <c r="D216" s="266" t="s">
        <v>270</v>
      </c>
      <c r="E216" s="267" t="s">
        <v>271</v>
      </c>
      <c r="F216" s="268" t="s">
        <v>272</v>
      </c>
      <c r="G216" s="269" t="s">
        <v>273</v>
      </c>
      <c r="H216" s="270">
        <v>22.989999999999998</v>
      </c>
      <c r="I216" s="271"/>
      <c r="J216" s="272">
        <f>ROUND(I216*H216,2)</f>
        <v>0</v>
      </c>
      <c r="K216" s="268" t="s">
        <v>129</v>
      </c>
      <c r="L216" s="273"/>
      <c r="M216" s="274" t="s">
        <v>19</v>
      </c>
      <c r="N216" s="275" t="s">
        <v>43</v>
      </c>
      <c r="O216" s="86"/>
      <c r="P216" s="223">
        <f>O216*H216</f>
        <v>0</v>
      </c>
      <c r="Q216" s="223">
        <v>0.001</v>
      </c>
      <c r="R216" s="223">
        <f>Q216*H216</f>
        <v>0.02299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198</v>
      </c>
      <c r="AT216" s="225" t="s">
        <v>270</v>
      </c>
      <c r="AU216" s="225" t="s">
        <v>81</v>
      </c>
      <c r="AY216" s="19" t="s">
        <v>123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130</v>
      </c>
      <c r="BM216" s="225" t="s">
        <v>274</v>
      </c>
    </row>
    <row r="217" s="2" customFormat="1">
      <c r="A217" s="40"/>
      <c r="B217" s="41"/>
      <c r="C217" s="42"/>
      <c r="D217" s="227" t="s">
        <v>132</v>
      </c>
      <c r="E217" s="42"/>
      <c r="F217" s="228" t="s">
        <v>272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132</v>
      </c>
      <c r="AU217" s="19" t="s">
        <v>81</v>
      </c>
    </row>
    <row r="218" s="13" customFormat="1">
      <c r="A218" s="13"/>
      <c r="B218" s="234"/>
      <c r="C218" s="235"/>
      <c r="D218" s="227" t="s">
        <v>136</v>
      </c>
      <c r="E218" s="236" t="s">
        <v>19</v>
      </c>
      <c r="F218" s="237" t="s">
        <v>275</v>
      </c>
      <c r="G218" s="235"/>
      <c r="H218" s="236" t="s">
        <v>19</v>
      </c>
      <c r="I218" s="238"/>
      <c r="J218" s="235"/>
      <c r="K218" s="235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136</v>
      </c>
      <c r="AU218" s="243" t="s">
        <v>81</v>
      </c>
      <c r="AV218" s="13" t="s">
        <v>79</v>
      </c>
      <c r="AW218" s="13" t="s">
        <v>34</v>
      </c>
      <c r="AX218" s="13" t="s">
        <v>72</v>
      </c>
      <c r="AY218" s="243" t="s">
        <v>123</v>
      </c>
    </row>
    <row r="219" s="14" customFormat="1">
      <c r="A219" s="14"/>
      <c r="B219" s="244"/>
      <c r="C219" s="245"/>
      <c r="D219" s="227" t="s">
        <v>136</v>
      </c>
      <c r="E219" s="246" t="s">
        <v>19</v>
      </c>
      <c r="F219" s="247" t="s">
        <v>276</v>
      </c>
      <c r="G219" s="245"/>
      <c r="H219" s="248">
        <v>22.989999999999998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136</v>
      </c>
      <c r="AU219" s="254" t="s">
        <v>81</v>
      </c>
      <c r="AV219" s="14" t="s">
        <v>81</v>
      </c>
      <c r="AW219" s="14" t="s">
        <v>34</v>
      </c>
      <c r="AX219" s="14" t="s">
        <v>72</v>
      </c>
      <c r="AY219" s="254" t="s">
        <v>123</v>
      </c>
    </row>
    <row r="220" s="15" customFormat="1">
      <c r="A220" s="15"/>
      <c r="B220" s="255"/>
      <c r="C220" s="256"/>
      <c r="D220" s="227" t="s">
        <v>136</v>
      </c>
      <c r="E220" s="257" t="s">
        <v>19</v>
      </c>
      <c r="F220" s="258" t="s">
        <v>139</v>
      </c>
      <c r="G220" s="256"/>
      <c r="H220" s="259">
        <v>22.989999999999998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5" t="s">
        <v>136</v>
      </c>
      <c r="AU220" s="265" t="s">
        <v>81</v>
      </c>
      <c r="AV220" s="15" t="s">
        <v>130</v>
      </c>
      <c r="AW220" s="15" t="s">
        <v>34</v>
      </c>
      <c r="AX220" s="15" t="s">
        <v>79</v>
      </c>
      <c r="AY220" s="265" t="s">
        <v>123</v>
      </c>
    </row>
    <row r="221" s="2" customFormat="1" ht="24.15" customHeight="1">
      <c r="A221" s="40"/>
      <c r="B221" s="41"/>
      <c r="C221" s="214" t="s">
        <v>277</v>
      </c>
      <c r="D221" s="214" t="s">
        <v>125</v>
      </c>
      <c r="E221" s="215" t="s">
        <v>278</v>
      </c>
      <c r="F221" s="216" t="s">
        <v>279</v>
      </c>
      <c r="G221" s="217" t="s">
        <v>128</v>
      </c>
      <c r="H221" s="218">
        <v>3715</v>
      </c>
      <c r="I221" s="219"/>
      <c r="J221" s="220">
        <f>ROUND(I221*H221,2)</f>
        <v>0</v>
      </c>
      <c r="K221" s="216" t="s">
        <v>129</v>
      </c>
      <c r="L221" s="46"/>
      <c r="M221" s="221" t="s">
        <v>19</v>
      </c>
      <c r="N221" s="222" t="s">
        <v>43</v>
      </c>
      <c r="O221" s="86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130</v>
      </c>
      <c r="AT221" s="225" t="s">
        <v>125</v>
      </c>
      <c r="AU221" s="225" t="s">
        <v>81</v>
      </c>
      <c r="AY221" s="19" t="s">
        <v>123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130</v>
      </c>
      <c r="BM221" s="225" t="s">
        <v>280</v>
      </c>
    </row>
    <row r="222" s="2" customFormat="1">
      <c r="A222" s="40"/>
      <c r="B222" s="41"/>
      <c r="C222" s="42"/>
      <c r="D222" s="227" t="s">
        <v>132</v>
      </c>
      <c r="E222" s="42"/>
      <c r="F222" s="228" t="s">
        <v>281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132</v>
      </c>
      <c r="AU222" s="19" t="s">
        <v>81</v>
      </c>
    </row>
    <row r="223" s="2" customFormat="1">
      <c r="A223" s="40"/>
      <c r="B223" s="41"/>
      <c r="C223" s="42"/>
      <c r="D223" s="232" t="s">
        <v>134</v>
      </c>
      <c r="E223" s="42"/>
      <c r="F223" s="233" t="s">
        <v>282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134</v>
      </c>
      <c r="AU223" s="19" t="s">
        <v>81</v>
      </c>
    </row>
    <row r="224" s="13" customFormat="1">
      <c r="A224" s="13"/>
      <c r="B224" s="234"/>
      <c r="C224" s="235"/>
      <c r="D224" s="227" t="s">
        <v>136</v>
      </c>
      <c r="E224" s="236" t="s">
        <v>19</v>
      </c>
      <c r="F224" s="237" t="s">
        <v>145</v>
      </c>
      <c r="G224" s="235"/>
      <c r="H224" s="236" t="s">
        <v>19</v>
      </c>
      <c r="I224" s="238"/>
      <c r="J224" s="235"/>
      <c r="K224" s="235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136</v>
      </c>
      <c r="AU224" s="243" t="s">
        <v>81</v>
      </c>
      <c r="AV224" s="13" t="s">
        <v>79</v>
      </c>
      <c r="AW224" s="13" t="s">
        <v>34</v>
      </c>
      <c r="AX224" s="13" t="s">
        <v>72</v>
      </c>
      <c r="AY224" s="243" t="s">
        <v>123</v>
      </c>
    </row>
    <row r="225" s="13" customFormat="1">
      <c r="A225" s="13"/>
      <c r="B225" s="234"/>
      <c r="C225" s="235"/>
      <c r="D225" s="227" t="s">
        <v>136</v>
      </c>
      <c r="E225" s="236" t="s">
        <v>19</v>
      </c>
      <c r="F225" s="237" t="s">
        <v>283</v>
      </c>
      <c r="G225" s="235"/>
      <c r="H225" s="236" t="s">
        <v>19</v>
      </c>
      <c r="I225" s="238"/>
      <c r="J225" s="235"/>
      <c r="K225" s="235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136</v>
      </c>
      <c r="AU225" s="243" t="s">
        <v>81</v>
      </c>
      <c r="AV225" s="13" t="s">
        <v>79</v>
      </c>
      <c r="AW225" s="13" t="s">
        <v>34</v>
      </c>
      <c r="AX225" s="13" t="s">
        <v>72</v>
      </c>
      <c r="AY225" s="243" t="s">
        <v>123</v>
      </c>
    </row>
    <row r="226" s="14" customFormat="1">
      <c r="A226" s="14"/>
      <c r="B226" s="244"/>
      <c r="C226" s="245"/>
      <c r="D226" s="227" t="s">
        <v>136</v>
      </c>
      <c r="E226" s="246" t="s">
        <v>19</v>
      </c>
      <c r="F226" s="247" t="s">
        <v>284</v>
      </c>
      <c r="G226" s="245"/>
      <c r="H226" s="248">
        <v>3421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136</v>
      </c>
      <c r="AU226" s="254" t="s">
        <v>81</v>
      </c>
      <c r="AV226" s="14" t="s">
        <v>81</v>
      </c>
      <c r="AW226" s="14" t="s">
        <v>34</v>
      </c>
      <c r="AX226" s="14" t="s">
        <v>72</v>
      </c>
      <c r="AY226" s="254" t="s">
        <v>123</v>
      </c>
    </row>
    <row r="227" s="14" customFormat="1">
      <c r="A227" s="14"/>
      <c r="B227" s="244"/>
      <c r="C227" s="245"/>
      <c r="D227" s="227" t="s">
        <v>136</v>
      </c>
      <c r="E227" s="246" t="s">
        <v>19</v>
      </c>
      <c r="F227" s="247" t="s">
        <v>285</v>
      </c>
      <c r="G227" s="245"/>
      <c r="H227" s="248">
        <v>294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136</v>
      </c>
      <c r="AU227" s="254" t="s">
        <v>81</v>
      </c>
      <c r="AV227" s="14" t="s">
        <v>81</v>
      </c>
      <c r="AW227" s="14" t="s">
        <v>34</v>
      </c>
      <c r="AX227" s="14" t="s">
        <v>72</v>
      </c>
      <c r="AY227" s="254" t="s">
        <v>123</v>
      </c>
    </row>
    <row r="228" s="15" customFormat="1">
      <c r="A228" s="15"/>
      <c r="B228" s="255"/>
      <c r="C228" s="256"/>
      <c r="D228" s="227" t="s">
        <v>136</v>
      </c>
      <c r="E228" s="257" t="s">
        <v>19</v>
      </c>
      <c r="F228" s="258" t="s">
        <v>139</v>
      </c>
      <c r="G228" s="256"/>
      <c r="H228" s="259">
        <v>3715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136</v>
      </c>
      <c r="AU228" s="265" t="s">
        <v>81</v>
      </c>
      <c r="AV228" s="15" t="s">
        <v>130</v>
      </c>
      <c r="AW228" s="15" t="s">
        <v>34</v>
      </c>
      <c r="AX228" s="15" t="s">
        <v>79</v>
      </c>
      <c r="AY228" s="265" t="s">
        <v>123</v>
      </c>
    </row>
    <row r="229" s="2" customFormat="1" ht="24.15" customHeight="1">
      <c r="A229" s="40"/>
      <c r="B229" s="41"/>
      <c r="C229" s="214" t="s">
        <v>286</v>
      </c>
      <c r="D229" s="214" t="s">
        <v>125</v>
      </c>
      <c r="E229" s="215" t="s">
        <v>287</v>
      </c>
      <c r="F229" s="216" t="s">
        <v>288</v>
      </c>
      <c r="G229" s="217" t="s">
        <v>128</v>
      </c>
      <c r="H229" s="218">
        <v>744</v>
      </c>
      <c r="I229" s="219"/>
      <c r="J229" s="220">
        <f>ROUND(I229*H229,2)</f>
        <v>0</v>
      </c>
      <c r="K229" s="216" t="s">
        <v>129</v>
      </c>
      <c r="L229" s="46"/>
      <c r="M229" s="221" t="s">
        <v>19</v>
      </c>
      <c r="N229" s="222" t="s">
        <v>43</v>
      </c>
      <c r="O229" s="86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130</v>
      </c>
      <c r="AT229" s="225" t="s">
        <v>125</v>
      </c>
      <c r="AU229" s="225" t="s">
        <v>81</v>
      </c>
      <c r="AY229" s="19" t="s">
        <v>123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130</v>
      </c>
      <c r="BM229" s="225" t="s">
        <v>289</v>
      </c>
    </row>
    <row r="230" s="2" customFormat="1">
      <c r="A230" s="40"/>
      <c r="B230" s="41"/>
      <c r="C230" s="42"/>
      <c r="D230" s="227" t="s">
        <v>132</v>
      </c>
      <c r="E230" s="42"/>
      <c r="F230" s="228" t="s">
        <v>290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132</v>
      </c>
      <c r="AU230" s="19" t="s">
        <v>81</v>
      </c>
    </row>
    <row r="231" s="2" customFormat="1">
      <c r="A231" s="40"/>
      <c r="B231" s="41"/>
      <c r="C231" s="42"/>
      <c r="D231" s="232" t="s">
        <v>134</v>
      </c>
      <c r="E231" s="42"/>
      <c r="F231" s="233" t="s">
        <v>291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134</v>
      </c>
      <c r="AU231" s="19" t="s">
        <v>81</v>
      </c>
    </row>
    <row r="232" s="13" customFormat="1">
      <c r="A232" s="13"/>
      <c r="B232" s="234"/>
      <c r="C232" s="235"/>
      <c r="D232" s="227" t="s">
        <v>136</v>
      </c>
      <c r="E232" s="236" t="s">
        <v>19</v>
      </c>
      <c r="F232" s="237" t="s">
        <v>145</v>
      </c>
      <c r="G232" s="235"/>
      <c r="H232" s="236" t="s">
        <v>19</v>
      </c>
      <c r="I232" s="238"/>
      <c r="J232" s="235"/>
      <c r="K232" s="235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136</v>
      </c>
      <c r="AU232" s="243" t="s">
        <v>81</v>
      </c>
      <c r="AV232" s="13" t="s">
        <v>79</v>
      </c>
      <c r="AW232" s="13" t="s">
        <v>34</v>
      </c>
      <c r="AX232" s="13" t="s">
        <v>72</v>
      </c>
      <c r="AY232" s="243" t="s">
        <v>123</v>
      </c>
    </row>
    <row r="233" s="13" customFormat="1">
      <c r="A233" s="13"/>
      <c r="B233" s="234"/>
      <c r="C233" s="235"/>
      <c r="D233" s="227" t="s">
        <v>136</v>
      </c>
      <c r="E233" s="236" t="s">
        <v>19</v>
      </c>
      <c r="F233" s="237" t="s">
        <v>292</v>
      </c>
      <c r="G233" s="235"/>
      <c r="H233" s="236" t="s">
        <v>19</v>
      </c>
      <c r="I233" s="238"/>
      <c r="J233" s="235"/>
      <c r="K233" s="235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136</v>
      </c>
      <c r="AU233" s="243" t="s">
        <v>81</v>
      </c>
      <c r="AV233" s="13" t="s">
        <v>79</v>
      </c>
      <c r="AW233" s="13" t="s">
        <v>34</v>
      </c>
      <c r="AX233" s="13" t="s">
        <v>72</v>
      </c>
      <c r="AY233" s="243" t="s">
        <v>123</v>
      </c>
    </row>
    <row r="234" s="14" customFormat="1">
      <c r="A234" s="14"/>
      <c r="B234" s="244"/>
      <c r="C234" s="245"/>
      <c r="D234" s="227" t="s">
        <v>136</v>
      </c>
      <c r="E234" s="246" t="s">
        <v>19</v>
      </c>
      <c r="F234" s="247" t="s">
        <v>293</v>
      </c>
      <c r="G234" s="245"/>
      <c r="H234" s="248">
        <v>607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136</v>
      </c>
      <c r="AU234" s="254" t="s">
        <v>81</v>
      </c>
      <c r="AV234" s="14" t="s">
        <v>81</v>
      </c>
      <c r="AW234" s="14" t="s">
        <v>34</v>
      </c>
      <c r="AX234" s="14" t="s">
        <v>72</v>
      </c>
      <c r="AY234" s="254" t="s">
        <v>123</v>
      </c>
    </row>
    <row r="235" s="14" customFormat="1">
      <c r="A235" s="14"/>
      <c r="B235" s="244"/>
      <c r="C235" s="245"/>
      <c r="D235" s="227" t="s">
        <v>136</v>
      </c>
      <c r="E235" s="246" t="s">
        <v>19</v>
      </c>
      <c r="F235" s="247" t="s">
        <v>294</v>
      </c>
      <c r="G235" s="245"/>
      <c r="H235" s="248">
        <v>137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136</v>
      </c>
      <c r="AU235" s="254" t="s">
        <v>81</v>
      </c>
      <c r="AV235" s="14" t="s">
        <v>81</v>
      </c>
      <c r="AW235" s="14" t="s">
        <v>34</v>
      </c>
      <c r="AX235" s="14" t="s">
        <v>72</v>
      </c>
      <c r="AY235" s="254" t="s">
        <v>123</v>
      </c>
    </row>
    <row r="236" s="15" customFormat="1">
      <c r="A236" s="15"/>
      <c r="B236" s="255"/>
      <c r="C236" s="256"/>
      <c r="D236" s="227" t="s">
        <v>136</v>
      </c>
      <c r="E236" s="257" t="s">
        <v>19</v>
      </c>
      <c r="F236" s="258" t="s">
        <v>139</v>
      </c>
      <c r="G236" s="256"/>
      <c r="H236" s="259">
        <v>744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5" t="s">
        <v>136</v>
      </c>
      <c r="AU236" s="265" t="s">
        <v>81</v>
      </c>
      <c r="AV236" s="15" t="s">
        <v>130</v>
      </c>
      <c r="AW236" s="15" t="s">
        <v>34</v>
      </c>
      <c r="AX236" s="15" t="s">
        <v>79</v>
      </c>
      <c r="AY236" s="265" t="s">
        <v>123</v>
      </c>
    </row>
    <row r="237" s="12" customFormat="1" ht="22.8" customHeight="1">
      <c r="A237" s="12"/>
      <c r="B237" s="198"/>
      <c r="C237" s="199"/>
      <c r="D237" s="200" t="s">
        <v>71</v>
      </c>
      <c r="E237" s="212" t="s">
        <v>81</v>
      </c>
      <c r="F237" s="212" t="s">
        <v>295</v>
      </c>
      <c r="G237" s="199"/>
      <c r="H237" s="199"/>
      <c r="I237" s="202"/>
      <c r="J237" s="213">
        <f>BK237</f>
        <v>0</v>
      </c>
      <c r="K237" s="199"/>
      <c r="L237" s="204"/>
      <c r="M237" s="205"/>
      <c r="N237" s="206"/>
      <c r="O237" s="206"/>
      <c r="P237" s="207">
        <f>SUM(P238:P244)</f>
        <v>0</v>
      </c>
      <c r="Q237" s="206"/>
      <c r="R237" s="207">
        <f>SUM(R238:R244)</f>
        <v>173.76816600000004</v>
      </c>
      <c r="S237" s="206"/>
      <c r="T237" s="208">
        <f>SUM(T238:T244)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9" t="s">
        <v>79</v>
      </c>
      <c r="AT237" s="210" t="s">
        <v>71</v>
      </c>
      <c r="AU237" s="210" t="s">
        <v>79</v>
      </c>
      <c r="AY237" s="209" t="s">
        <v>123</v>
      </c>
      <c r="BK237" s="211">
        <f>SUM(BK238:BK244)</f>
        <v>0</v>
      </c>
    </row>
    <row r="238" s="2" customFormat="1" ht="37.8" customHeight="1">
      <c r="A238" s="40"/>
      <c r="B238" s="41"/>
      <c r="C238" s="214" t="s">
        <v>296</v>
      </c>
      <c r="D238" s="214" t="s">
        <v>125</v>
      </c>
      <c r="E238" s="215" t="s">
        <v>297</v>
      </c>
      <c r="F238" s="216" t="s">
        <v>298</v>
      </c>
      <c r="G238" s="217" t="s">
        <v>299</v>
      </c>
      <c r="H238" s="218">
        <v>634.70000000000005</v>
      </c>
      <c r="I238" s="219"/>
      <c r="J238" s="220">
        <f>ROUND(I238*H238,2)</f>
        <v>0</v>
      </c>
      <c r="K238" s="216" t="s">
        <v>129</v>
      </c>
      <c r="L238" s="46"/>
      <c r="M238" s="221" t="s">
        <v>19</v>
      </c>
      <c r="N238" s="222" t="s">
        <v>43</v>
      </c>
      <c r="O238" s="86"/>
      <c r="P238" s="223">
        <f>O238*H238</f>
        <v>0</v>
      </c>
      <c r="Q238" s="223">
        <v>0.27378000000000002</v>
      </c>
      <c r="R238" s="223">
        <f>Q238*H238</f>
        <v>173.76816600000004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130</v>
      </c>
      <c r="AT238" s="225" t="s">
        <v>125</v>
      </c>
      <c r="AU238" s="225" t="s">
        <v>81</v>
      </c>
      <c r="AY238" s="19" t="s">
        <v>123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79</v>
      </c>
      <c r="BK238" s="226">
        <f>ROUND(I238*H238,2)</f>
        <v>0</v>
      </c>
      <c r="BL238" s="19" t="s">
        <v>130</v>
      </c>
      <c r="BM238" s="225" t="s">
        <v>300</v>
      </c>
    </row>
    <row r="239" s="2" customFormat="1">
      <c r="A239" s="40"/>
      <c r="B239" s="41"/>
      <c r="C239" s="42"/>
      <c r="D239" s="227" t="s">
        <v>132</v>
      </c>
      <c r="E239" s="42"/>
      <c r="F239" s="228" t="s">
        <v>301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132</v>
      </c>
      <c r="AU239" s="19" t="s">
        <v>81</v>
      </c>
    </row>
    <row r="240" s="2" customFormat="1">
      <c r="A240" s="40"/>
      <c r="B240" s="41"/>
      <c r="C240" s="42"/>
      <c r="D240" s="232" t="s">
        <v>134</v>
      </c>
      <c r="E240" s="42"/>
      <c r="F240" s="233" t="s">
        <v>302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134</v>
      </c>
      <c r="AU240" s="19" t="s">
        <v>81</v>
      </c>
    </row>
    <row r="241" s="13" customFormat="1">
      <c r="A241" s="13"/>
      <c r="B241" s="234"/>
      <c r="C241" s="235"/>
      <c r="D241" s="227" t="s">
        <v>136</v>
      </c>
      <c r="E241" s="236" t="s">
        <v>19</v>
      </c>
      <c r="F241" s="237" t="s">
        <v>303</v>
      </c>
      <c r="G241" s="235"/>
      <c r="H241" s="236" t="s">
        <v>19</v>
      </c>
      <c r="I241" s="238"/>
      <c r="J241" s="235"/>
      <c r="K241" s="235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136</v>
      </c>
      <c r="AU241" s="243" t="s">
        <v>81</v>
      </c>
      <c r="AV241" s="13" t="s">
        <v>79</v>
      </c>
      <c r="AW241" s="13" t="s">
        <v>34</v>
      </c>
      <c r="AX241" s="13" t="s">
        <v>72</v>
      </c>
      <c r="AY241" s="243" t="s">
        <v>123</v>
      </c>
    </row>
    <row r="242" s="14" customFormat="1">
      <c r="A242" s="14"/>
      <c r="B242" s="244"/>
      <c r="C242" s="245"/>
      <c r="D242" s="227" t="s">
        <v>136</v>
      </c>
      <c r="E242" s="246" t="s">
        <v>19</v>
      </c>
      <c r="F242" s="247" t="s">
        <v>304</v>
      </c>
      <c r="G242" s="245"/>
      <c r="H242" s="248">
        <v>592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136</v>
      </c>
      <c r="AU242" s="254" t="s">
        <v>81</v>
      </c>
      <c r="AV242" s="14" t="s">
        <v>81</v>
      </c>
      <c r="AW242" s="14" t="s">
        <v>34</v>
      </c>
      <c r="AX242" s="14" t="s">
        <v>72</v>
      </c>
      <c r="AY242" s="254" t="s">
        <v>123</v>
      </c>
    </row>
    <row r="243" s="14" customFormat="1">
      <c r="A243" s="14"/>
      <c r="B243" s="244"/>
      <c r="C243" s="245"/>
      <c r="D243" s="227" t="s">
        <v>136</v>
      </c>
      <c r="E243" s="246" t="s">
        <v>19</v>
      </c>
      <c r="F243" s="247" t="s">
        <v>305</v>
      </c>
      <c r="G243" s="245"/>
      <c r="H243" s="248">
        <v>42.700000000000003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136</v>
      </c>
      <c r="AU243" s="254" t="s">
        <v>81</v>
      </c>
      <c r="AV243" s="14" t="s">
        <v>81</v>
      </c>
      <c r="AW243" s="14" t="s">
        <v>34</v>
      </c>
      <c r="AX243" s="14" t="s">
        <v>72</v>
      </c>
      <c r="AY243" s="254" t="s">
        <v>123</v>
      </c>
    </row>
    <row r="244" s="15" customFormat="1">
      <c r="A244" s="15"/>
      <c r="B244" s="255"/>
      <c r="C244" s="256"/>
      <c r="D244" s="227" t="s">
        <v>136</v>
      </c>
      <c r="E244" s="257" t="s">
        <v>19</v>
      </c>
      <c r="F244" s="258" t="s">
        <v>139</v>
      </c>
      <c r="G244" s="256"/>
      <c r="H244" s="259">
        <v>634.70000000000005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5" t="s">
        <v>136</v>
      </c>
      <c r="AU244" s="265" t="s">
        <v>81</v>
      </c>
      <c r="AV244" s="15" t="s">
        <v>130</v>
      </c>
      <c r="AW244" s="15" t="s">
        <v>34</v>
      </c>
      <c r="AX244" s="15" t="s">
        <v>79</v>
      </c>
      <c r="AY244" s="265" t="s">
        <v>123</v>
      </c>
    </row>
    <row r="245" s="12" customFormat="1" ht="22.8" customHeight="1">
      <c r="A245" s="12"/>
      <c r="B245" s="198"/>
      <c r="C245" s="199"/>
      <c r="D245" s="200" t="s">
        <v>71</v>
      </c>
      <c r="E245" s="212" t="s">
        <v>172</v>
      </c>
      <c r="F245" s="212" t="s">
        <v>306</v>
      </c>
      <c r="G245" s="199"/>
      <c r="H245" s="199"/>
      <c r="I245" s="202"/>
      <c r="J245" s="213">
        <f>BK245</f>
        <v>0</v>
      </c>
      <c r="K245" s="199"/>
      <c r="L245" s="204"/>
      <c r="M245" s="205"/>
      <c r="N245" s="206"/>
      <c r="O245" s="206"/>
      <c r="P245" s="207">
        <f>SUM(P246:P327)</f>
        <v>0</v>
      </c>
      <c r="Q245" s="206"/>
      <c r="R245" s="207">
        <f>SUM(R246:R327)</f>
        <v>109.39456</v>
      </c>
      <c r="S245" s="206"/>
      <c r="T245" s="208">
        <f>SUM(T246:T327)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9" t="s">
        <v>79</v>
      </c>
      <c r="AT245" s="210" t="s">
        <v>71</v>
      </c>
      <c r="AU245" s="210" t="s">
        <v>79</v>
      </c>
      <c r="AY245" s="209" t="s">
        <v>123</v>
      </c>
      <c r="BK245" s="211">
        <f>SUM(BK246:BK327)</f>
        <v>0</v>
      </c>
    </row>
    <row r="246" s="2" customFormat="1" ht="37.8" customHeight="1">
      <c r="A246" s="40"/>
      <c r="B246" s="41"/>
      <c r="C246" s="214" t="s">
        <v>307</v>
      </c>
      <c r="D246" s="214" t="s">
        <v>125</v>
      </c>
      <c r="E246" s="215" t="s">
        <v>308</v>
      </c>
      <c r="F246" s="216" t="s">
        <v>309</v>
      </c>
      <c r="G246" s="217" t="s">
        <v>128</v>
      </c>
      <c r="H246" s="218">
        <v>2450</v>
      </c>
      <c r="I246" s="219"/>
      <c r="J246" s="220">
        <f>ROUND(I246*H246,2)</f>
        <v>0</v>
      </c>
      <c r="K246" s="216" t="s">
        <v>129</v>
      </c>
      <c r="L246" s="46"/>
      <c r="M246" s="221" t="s">
        <v>19</v>
      </c>
      <c r="N246" s="222" t="s">
        <v>43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130</v>
      </c>
      <c r="AT246" s="225" t="s">
        <v>125</v>
      </c>
      <c r="AU246" s="225" t="s">
        <v>81</v>
      </c>
      <c r="AY246" s="19" t="s">
        <v>123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79</v>
      </c>
      <c r="BK246" s="226">
        <f>ROUND(I246*H246,2)</f>
        <v>0</v>
      </c>
      <c r="BL246" s="19" t="s">
        <v>130</v>
      </c>
      <c r="BM246" s="225" t="s">
        <v>310</v>
      </c>
    </row>
    <row r="247" s="2" customFormat="1">
      <c r="A247" s="40"/>
      <c r="B247" s="41"/>
      <c r="C247" s="42"/>
      <c r="D247" s="227" t="s">
        <v>132</v>
      </c>
      <c r="E247" s="42"/>
      <c r="F247" s="228" t="s">
        <v>311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132</v>
      </c>
      <c r="AU247" s="19" t="s">
        <v>81</v>
      </c>
    </row>
    <row r="248" s="2" customFormat="1">
      <c r="A248" s="40"/>
      <c r="B248" s="41"/>
      <c r="C248" s="42"/>
      <c r="D248" s="232" t="s">
        <v>134</v>
      </c>
      <c r="E248" s="42"/>
      <c r="F248" s="233" t="s">
        <v>312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134</v>
      </c>
      <c r="AU248" s="19" t="s">
        <v>81</v>
      </c>
    </row>
    <row r="249" s="13" customFormat="1">
      <c r="A249" s="13"/>
      <c r="B249" s="234"/>
      <c r="C249" s="235"/>
      <c r="D249" s="227" t="s">
        <v>136</v>
      </c>
      <c r="E249" s="236" t="s">
        <v>19</v>
      </c>
      <c r="F249" s="237" t="s">
        <v>145</v>
      </c>
      <c r="G249" s="235"/>
      <c r="H249" s="236" t="s">
        <v>19</v>
      </c>
      <c r="I249" s="238"/>
      <c r="J249" s="235"/>
      <c r="K249" s="235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136</v>
      </c>
      <c r="AU249" s="243" t="s">
        <v>81</v>
      </c>
      <c r="AV249" s="13" t="s">
        <v>79</v>
      </c>
      <c r="AW249" s="13" t="s">
        <v>34</v>
      </c>
      <c r="AX249" s="13" t="s">
        <v>72</v>
      </c>
      <c r="AY249" s="243" t="s">
        <v>123</v>
      </c>
    </row>
    <row r="250" s="13" customFormat="1">
      <c r="A250" s="13"/>
      <c r="B250" s="234"/>
      <c r="C250" s="235"/>
      <c r="D250" s="227" t="s">
        <v>136</v>
      </c>
      <c r="E250" s="236" t="s">
        <v>19</v>
      </c>
      <c r="F250" s="237" t="s">
        <v>313</v>
      </c>
      <c r="G250" s="235"/>
      <c r="H250" s="236" t="s">
        <v>19</v>
      </c>
      <c r="I250" s="238"/>
      <c r="J250" s="235"/>
      <c r="K250" s="235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136</v>
      </c>
      <c r="AU250" s="243" t="s">
        <v>81</v>
      </c>
      <c r="AV250" s="13" t="s">
        <v>79</v>
      </c>
      <c r="AW250" s="13" t="s">
        <v>34</v>
      </c>
      <c r="AX250" s="13" t="s">
        <v>72</v>
      </c>
      <c r="AY250" s="243" t="s">
        <v>123</v>
      </c>
    </row>
    <row r="251" s="14" customFormat="1">
      <c r="A251" s="14"/>
      <c r="B251" s="244"/>
      <c r="C251" s="245"/>
      <c r="D251" s="227" t="s">
        <v>136</v>
      </c>
      <c r="E251" s="246" t="s">
        <v>19</v>
      </c>
      <c r="F251" s="247" t="s">
        <v>314</v>
      </c>
      <c r="G251" s="245"/>
      <c r="H251" s="248">
        <v>2450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136</v>
      </c>
      <c r="AU251" s="254" t="s">
        <v>81</v>
      </c>
      <c r="AV251" s="14" t="s">
        <v>81</v>
      </c>
      <c r="AW251" s="14" t="s">
        <v>34</v>
      </c>
      <c r="AX251" s="14" t="s">
        <v>72</v>
      </c>
      <c r="AY251" s="254" t="s">
        <v>123</v>
      </c>
    </row>
    <row r="252" s="15" customFormat="1">
      <c r="A252" s="15"/>
      <c r="B252" s="255"/>
      <c r="C252" s="256"/>
      <c r="D252" s="227" t="s">
        <v>136</v>
      </c>
      <c r="E252" s="257" t="s">
        <v>19</v>
      </c>
      <c r="F252" s="258" t="s">
        <v>139</v>
      </c>
      <c r="G252" s="256"/>
      <c r="H252" s="259">
        <v>2450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5" t="s">
        <v>136</v>
      </c>
      <c r="AU252" s="265" t="s">
        <v>81</v>
      </c>
      <c r="AV252" s="15" t="s">
        <v>130</v>
      </c>
      <c r="AW252" s="15" t="s">
        <v>34</v>
      </c>
      <c r="AX252" s="15" t="s">
        <v>79</v>
      </c>
      <c r="AY252" s="265" t="s">
        <v>123</v>
      </c>
    </row>
    <row r="253" s="2" customFormat="1" ht="21.75" customHeight="1">
      <c r="A253" s="40"/>
      <c r="B253" s="41"/>
      <c r="C253" s="266" t="s">
        <v>7</v>
      </c>
      <c r="D253" s="266" t="s">
        <v>270</v>
      </c>
      <c r="E253" s="267" t="s">
        <v>315</v>
      </c>
      <c r="F253" s="268" t="s">
        <v>316</v>
      </c>
      <c r="G253" s="269" t="s">
        <v>241</v>
      </c>
      <c r="H253" s="270">
        <v>51.939999999999998</v>
      </c>
      <c r="I253" s="271"/>
      <c r="J253" s="272">
        <f>ROUND(I253*H253,2)</f>
        <v>0</v>
      </c>
      <c r="K253" s="268" t="s">
        <v>129</v>
      </c>
      <c r="L253" s="273"/>
      <c r="M253" s="274" t="s">
        <v>19</v>
      </c>
      <c r="N253" s="275" t="s">
        <v>43</v>
      </c>
      <c r="O253" s="86"/>
      <c r="P253" s="223">
        <f>O253*H253</f>
        <v>0</v>
      </c>
      <c r="Q253" s="223">
        <v>1</v>
      </c>
      <c r="R253" s="223">
        <f>Q253*H253</f>
        <v>51.939999999999998</v>
      </c>
      <c r="S253" s="223">
        <v>0</v>
      </c>
      <c r="T253" s="224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5" t="s">
        <v>198</v>
      </c>
      <c r="AT253" s="225" t="s">
        <v>270</v>
      </c>
      <c r="AU253" s="225" t="s">
        <v>81</v>
      </c>
      <c r="AY253" s="19" t="s">
        <v>123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9" t="s">
        <v>79</v>
      </c>
      <c r="BK253" s="226">
        <f>ROUND(I253*H253,2)</f>
        <v>0</v>
      </c>
      <c r="BL253" s="19" t="s">
        <v>130</v>
      </c>
      <c r="BM253" s="225" t="s">
        <v>317</v>
      </c>
    </row>
    <row r="254" s="2" customFormat="1">
      <c r="A254" s="40"/>
      <c r="B254" s="41"/>
      <c r="C254" s="42"/>
      <c r="D254" s="227" t="s">
        <v>132</v>
      </c>
      <c r="E254" s="42"/>
      <c r="F254" s="228" t="s">
        <v>316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132</v>
      </c>
      <c r="AU254" s="19" t="s">
        <v>81</v>
      </c>
    </row>
    <row r="255" s="2" customFormat="1">
      <c r="A255" s="40"/>
      <c r="B255" s="41"/>
      <c r="C255" s="42"/>
      <c r="D255" s="227" t="s">
        <v>318</v>
      </c>
      <c r="E255" s="42"/>
      <c r="F255" s="276" t="s">
        <v>319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318</v>
      </c>
      <c r="AU255" s="19" t="s">
        <v>81</v>
      </c>
    </row>
    <row r="256" s="13" customFormat="1">
      <c r="A256" s="13"/>
      <c r="B256" s="234"/>
      <c r="C256" s="235"/>
      <c r="D256" s="227" t="s">
        <v>136</v>
      </c>
      <c r="E256" s="236" t="s">
        <v>19</v>
      </c>
      <c r="F256" s="237" t="s">
        <v>320</v>
      </c>
      <c r="G256" s="235"/>
      <c r="H256" s="236" t="s">
        <v>19</v>
      </c>
      <c r="I256" s="238"/>
      <c r="J256" s="235"/>
      <c r="K256" s="235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136</v>
      </c>
      <c r="AU256" s="243" t="s">
        <v>81</v>
      </c>
      <c r="AV256" s="13" t="s">
        <v>79</v>
      </c>
      <c r="AW256" s="13" t="s">
        <v>34</v>
      </c>
      <c r="AX256" s="13" t="s">
        <v>72</v>
      </c>
      <c r="AY256" s="243" t="s">
        <v>123</v>
      </c>
    </row>
    <row r="257" s="13" customFormat="1">
      <c r="A257" s="13"/>
      <c r="B257" s="234"/>
      <c r="C257" s="235"/>
      <c r="D257" s="227" t="s">
        <v>136</v>
      </c>
      <c r="E257" s="236" t="s">
        <v>19</v>
      </c>
      <c r="F257" s="237" t="s">
        <v>321</v>
      </c>
      <c r="G257" s="235"/>
      <c r="H257" s="236" t="s">
        <v>19</v>
      </c>
      <c r="I257" s="238"/>
      <c r="J257" s="235"/>
      <c r="K257" s="235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136</v>
      </c>
      <c r="AU257" s="243" t="s">
        <v>81</v>
      </c>
      <c r="AV257" s="13" t="s">
        <v>79</v>
      </c>
      <c r="AW257" s="13" t="s">
        <v>34</v>
      </c>
      <c r="AX257" s="13" t="s">
        <v>72</v>
      </c>
      <c r="AY257" s="243" t="s">
        <v>123</v>
      </c>
    </row>
    <row r="258" s="13" customFormat="1">
      <c r="A258" s="13"/>
      <c r="B258" s="234"/>
      <c r="C258" s="235"/>
      <c r="D258" s="227" t="s">
        <v>136</v>
      </c>
      <c r="E258" s="236" t="s">
        <v>19</v>
      </c>
      <c r="F258" s="237" t="s">
        <v>322</v>
      </c>
      <c r="G258" s="235"/>
      <c r="H258" s="236" t="s">
        <v>19</v>
      </c>
      <c r="I258" s="238"/>
      <c r="J258" s="235"/>
      <c r="K258" s="235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136</v>
      </c>
      <c r="AU258" s="243" t="s">
        <v>81</v>
      </c>
      <c r="AV258" s="13" t="s">
        <v>79</v>
      </c>
      <c r="AW258" s="13" t="s">
        <v>34</v>
      </c>
      <c r="AX258" s="13" t="s">
        <v>72</v>
      </c>
      <c r="AY258" s="243" t="s">
        <v>123</v>
      </c>
    </row>
    <row r="259" s="14" customFormat="1">
      <c r="A259" s="14"/>
      <c r="B259" s="244"/>
      <c r="C259" s="245"/>
      <c r="D259" s="227" t="s">
        <v>136</v>
      </c>
      <c r="E259" s="246" t="s">
        <v>19</v>
      </c>
      <c r="F259" s="247" t="s">
        <v>323</v>
      </c>
      <c r="G259" s="245"/>
      <c r="H259" s="248">
        <v>51.939999999999998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136</v>
      </c>
      <c r="AU259" s="254" t="s">
        <v>81</v>
      </c>
      <c r="AV259" s="14" t="s">
        <v>81</v>
      </c>
      <c r="AW259" s="14" t="s">
        <v>34</v>
      </c>
      <c r="AX259" s="14" t="s">
        <v>72</v>
      </c>
      <c r="AY259" s="254" t="s">
        <v>123</v>
      </c>
    </row>
    <row r="260" s="15" customFormat="1">
      <c r="A260" s="15"/>
      <c r="B260" s="255"/>
      <c r="C260" s="256"/>
      <c r="D260" s="227" t="s">
        <v>136</v>
      </c>
      <c r="E260" s="257" t="s">
        <v>19</v>
      </c>
      <c r="F260" s="258" t="s">
        <v>139</v>
      </c>
      <c r="G260" s="256"/>
      <c r="H260" s="259">
        <v>51.939999999999998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5" t="s">
        <v>136</v>
      </c>
      <c r="AU260" s="265" t="s">
        <v>81</v>
      </c>
      <c r="AV260" s="15" t="s">
        <v>130</v>
      </c>
      <c r="AW260" s="15" t="s">
        <v>34</v>
      </c>
      <c r="AX260" s="15" t="s">
        <v>79</v>
      </c>
      <c r="AY260" s="265" t="s">
        <v>123</v>
      </c>
    </row>
    <row r="261" s="2" customFormat="1" ht="24.15" customHeight="1">
      <c r="A261" s="40"/>
      <c r="B261" s="41"/>
      <c r="C261" s="214" t="s">
        <v>324</v>
      </c>
      <c r="D261" s="214" t="s">
        <v>125</v>
      </c>
      <c r="E261" s="215" t="s">
        <v>325</v>
      </c>
      <c r="F261" s="216" t="s">
        <v>326</v>
      </c>
      <c r="G261" s="217" t="s">
        <v>128</v>
      </c>
      <c r="H261" s="218">
        <v>3056.0999999999999</v>
      </c>
      <c r="I261" s="219"/>
      <c r="J261" s="220">
        <f>ROUND(I261*H261,2)</f>
        <v>0</v>
      </c>
      <c r="K261" s="216" t="s">
        <v>129</v>
      </c>
      <c r="L261" s="46"/>
      <c r="M261" s="221" t="s">
        <v>19</v>
      </c>
      <c r="N261" s="222" t="s">
        <v>43</v>
      </c>
      <c r="O261" s="86"/>
      <c r="P261" s="223">
        <f>O261*H261</f>
        <v>0</v>
      </c>
      <c r="Q261" s="223">
        <v>0</v>
      </c>
      <c r="R261" s="223">
        <f>Q261*H261</f>
        <v>0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130</v>
      </c>
      <c r="AT261" s="225" t="s">
        <v>125</v>
      </c>
      <c r="AU261" s="225" t="s">
        <v>81</v>
      </c>
      <c r="AY261" s="19" t="s">
        <v>123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79</v>
      </c>
      <c r="BK261" s="226">
        <f>ROUND(I261*H261,2)</f>
        <v>0</v>
      </c>
      <c r="BL261" s="19" t="s">
        <v>130</v>
      </c>
      <c r="BM261" s="225" t="s">
        <v>327</v>
      </c>
    </row>
    <row r="262" s="2" customFormat="1">
      <c r="A262" s="40"/>
      <c r="B262" s="41"/>
      <c r="C262" s="42"/>
      <c r="D262" s="227" t="s">
        <v>132</v>
      </c>
      <c r="E262" s="42"/>
      <c r="F262" s="228" t="s">
        <v>328</v>
      </c>
      <c r="G262" s="42"/>
      <c r="H262" s="42"/>
      <c r="I262" s="229"/>
      <c r="J262" s="42"/>
      <c r="K262" s="42"/>
      <c r="L262" s="46"/>
      <c r="M262" s="230"/>
      <c r="N262" s="231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132</v>
      </c>
      <c r="AU262" s="19" t="s">
        <v>81</v>
      </c>
    </row>
    <row r="263" s="2" customFormat="1">
      <c r="A263" s="40"/>
      <c r="B263" s="41"/>
      <c r="C263" s="42"/>
      <c r="D263" s="232" t="s">
        <v>134</v>
      </c>
      <c r="E263" s="42"/>
      <c r="F263" s="233" t="s">
        <v>329</v>
      </c>
      <c r="G263" s="42"/>
      <c r="H263" s="42"/>
      <c r="I263" s="229"/>
      <c r="J263" s="42"/>
      <c r="K263" s="42"/>
      <c r="L263" s="46"/>
      <c r="M263" s="230"/>
      <c r="N263" s="231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134</v>
      </c>
      <c r="AU263" s="19" t="s">
        <v>81</v>
      </c>
    </row>
    <row r="264" s="13" customFormat="1">
      <c r="A264" s="13"/>
      <c r="B264" s="234"/>
      <c r="C264" s="235"/>
      <c r="D264" s="227" t="s">
        <v>136</v>
      </c>
      <c r="E264" s="236" t="s">
        <v>19</v>
      </c>
      <c r="F264" s="237" t="s">
        <v>330</v>
      </c>
      <c r="G264" s="235"/>
      <c r="H264" s="236" t="s">
        <v>19</v>
      </c>
      <c r="I264" s="238"/>
      <c r="J264" s="235"/>
      <c r="K264" s="235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136</v>
      </c>
      <c r="AU264" s="243" t="s">
        <v>81</v>
      </c>
      <c r="AV264" s="13" t="s">
        <v>79</v>
      </c>
      <c r="AW264" s="13" t="s">
        <v>34</v>
      </c>
      <c r="AX264" s="13" t="s">
        <v>72</v>
      </c>
      <c r="AY264" s="243" t="s">
        <v>123</v>
      </c>
    </row>
    <row r="265" s="13" customFormat="1">
      <c r="A265" s="13"/>
      <c r="B265" s="234"/>
      <c r="C265" s="235"/>
      <c r="D265" s="227" t="s">
        <v>136</v>
      </c>
      <c r="E265" s="236" t="s">
        <v>19</v>
      </c>
      <c r="F265" s="237" t="s">
        <v>331</v>
      </c>
      <c r="G265" s="235"/>
      <c r="H265" s="236" t="s">
        <v>19</v>
      </c>
      <c r="I265" s="238"/>
      <c r="J265" s="235"/>
      <c r="K265" s="235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136</v>
      </c>
      <c r="AU265" s="243" t="s">
        <v>81</v>
      </c>
      <c r="AV265" s="13" t="s">
        <v>79</v>
      </c>
      <c r="AW265" s="13" t="s">
        <v>34</v>
      </c>
      <c r="AX265" s="13" t="s">
        <v>72</v>
      </c>
      <c r="AY265" s="243" t="s">
        <v>123</v>
      </c>
    </row>
    <row r="266" s="13" customFormat="1">
      <c r="A266" s="13"/>
      <c r="B266" s="234"/>
      <c r="C266" s="235"/>
      <c r="D266" s="227" t="s">
        <v>136</v>
      </c>
      <c r="E266" s="236" t="s">
        <v>19</v>
      </c>
      <c r="F266" s="237" t="s">
        <v>332</v>
      </c>
      <c r="G266" s="235"/>
      <c r="H266" s="236" t="s">
        <v>19</v>
      </c>
      <c r="I266" s="238"/>
      <c r="J266" s="235"/>
      <c r="K266" s="235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136</v>
      </c>
      <c r="AU266" s="243" t="s">
        <v>81</v>
      </c>
      <c r="AV266" s="13" t="s">
        <v>79</v>
      </c>
      <c r="AW266" s="13" t="s">
        <v>34</v>
      </c>
      <c r="AX266" s="13" t="s">
        <v>72</v>
      </c>
      <c r="AY266" s="243" t="s">
        <v>123</v>
      </c>
    </row>
    <row r="267" s="14" customFormat="1">
      <c r="A267" s="14"/>
      <c r="B267" s="244"/>
      <c r="C267" s="245"/>
      <c r="D267" s="227" t="s">
        <v>136</v>
      </c>
      <c r="E267" s="246" t="s">
        <v>19</v>
      </c>
      <c r="F267" s="247" t="s">
        <v>333</v>
      </c>
      <c r="G267" s="245"/>
      <c r="H267" s="248">
        <v>1872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136</v>
      </c>
      <c r="AU267" s="254" t="s">
        <v>81</v>
      </c>
      <c r="AV267" s="14" t="s">
        <v>81</v>
      </c>
      <c r="AW267" s="14" t="s">
        <v>34</v>
      </c>
      <c r="AX267" s="14" t="s">
        <v>72</v>
      </c>
      <c r="AY267" s="254" t="s">
        <v>123</v>
      </c>
    </row>
    <row r="268" s="14" customFormat="1">
      <c r="A268" s="14"/>
      <c r="B268" s="244"/>
      <c r="C268" s="245"/>
      <c r="D268" s="227" t="s">
        <v>136</v>
      </c>
      <c r="E268" s="246" t="s">
        <v>19</v>
      </c>
      <c r="F268" s="247" t="s">
        <v>334</v>
      </c>
      <c r="G268" s="245"/>
      <c r="H268" s="248">
        <v>381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136</v>
      </c>
      <c r="AU268" s="254" t="s">
        <v>81</v>
      </c>
      <c r="AV268" s="14" t="s">
        <v>81</v>
      </c>
      <c r="AW268" s="14" t="s">
        <v>34</v>
      </c>
      <c r="AX268" s="14" t="s">
        <v>72</v>
      </c>
      <c r="AY268" s="254" t="s">
        <v>123</v>
      </c>
    </row>
    <row r="269" s="13" customFormat="1">
      <c r="A269" s="13"/>
      <c r="B269" s="234"/>
      <c r="C269" s="235"/>
      <c r="D269" s="227" t="s">
        <v>136</v>
      </c>
      <c r="E269" s="236" t="s">
        <v>19</v>
      </c>
      <c r="F269" s="237" t="s">
        <v>335</v>
      </c>
      <c r="G269" s="235"/>
      <c r="H269" s="236" t="s">
        <v>19</v>
      </c>
      <c r="I269" s="238"/>
      <c r="J269" s="235"/>
      <c r="K269" s="235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136</v>
      </c>
      <c r="AU269" s="243" t="s">
        <v>81</v>
      </c>
      <c r="AV269" s="13" t="s">
        <v>79</v>
      </c>
      <c r="AW269" s="13" t="s">
        <v>34</v>
      </c>
      <c r="AX269" s="13" t="s">
        <v>72</v>
      </c>
      <c r="AY269" s="243" t="s">
        <v>123</v>
      </c>
    </row>
    <row r="270" s="14" customFormat="1">
      <c r="A270" s="14"/>
      <c r="B270" s="244"/>
      <c r="C270" s="245"/>
      <c r="D270" s="227" t="s">
        <v>136</v>
      </c>
      <c r="E270" s="246" t="s">
        <v>19</v>
      </c>
      <c r="F270" s="247" t="s">
        <v>336</v>
      </c>
      <c r="G270" s="245"/>
      <c r="H270" s="248">
        <v>503.10000000000002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136</v>
      </c>
      <c r="AU270" s="254" t="s">
        <v>81</v>
      </c>
      <c r="AV270" s="14" t="s">
        <v>81</v>
      </c>
      <c r="AW270" s="14" t="s">
        <v>34</v>
      </c>
      <c r="AX270" s="14" t="s">
        <v>72</v>
      </c>
      <c r="AY270" s="254" t="s">
        <v>123</v>
      </c>
    </row>
    <row r="271" s="14" customFormat="1">
      <c r="A271" s="14"/>
      <c r="B271" s="244"/>
      <c r="C271" s="245"/>
      <c r="D271" s="227" t="s">
        <v>136</v>
      </c>
      <c r="E271" s="246" t="s">
        <v>19</v>
      </c>
      <c r="F271" s="247" t="s">
        <v>337</v>
      </c>
      <c r="G271" s="245"/>
      <c r="H271" s="248">
        <v>300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136</v>
      </c>
      <c r="AU271" s="254" t="s">
        <v>81</v>
      </c>
      <c r="AV271" s="14" t="s">
        <v>81</v>
      </c>
      <c r="AW271" s="14" t="s">
        <v>34</v>
      </c>
      <c r="AX271" s="14" t="s">
        <v>72</v>
      </c>
      <c r="AY271" s="254" t="s">
        <v>123</v>
      </c>
    </row>
    <row r="272" s="15" customFormat="1">
      <c r="A272" s="15"/>
      <c r="B272" s="255"/>
      <c r="C272" s="256"/>
      <c r="D272" s="227" t="s">
        <v>136</v>
      </c>
      <c r="E272" s="257" t="s">
        <v>19</v>
      </c>
      <c r="F272" s="258" t="s">
        <v>139</v>
      </c>
      <c r="G272" s="256"/>
      <c r="H272" s="259">
        <v>3056.0999999999999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5" t="s">
        <v>136</v>
      </c>
      <c r="AU272" s="265" t="s">
        <v>81</v>
      </c>
      <c r="AV272" s="15" t="s">
        <v>130</v>
      </c>
      <c r="AW272" s="15" t="s">
        <v>34</v>
      </c>
      <c r="AX272" s="15" t="s">
        <v>79</v>
      </c>
      <c r="AY272" s="265" t="s">
        <v>123</v>
      </c>
    </row>
    <row r="273" s="2" customFormat="1" ht="24.15" customHeight="1">
      <c r="A273" s="40"/>
      <c r="B273" s="41"/>
      <c r="C273" s="214" t="s">
        <v>338</v>
      </c>
      <c r="D273" s="214" t="s">
        <v>125</v>
      </c>
      <c r="E273" s="215" t="s">
        <v>339</v>
      </c>
      <c r="F273" s="216" t="s">
        <v>340</v>
      </c>
      <c r="G273" s="217" t="s">
        <v>128</v>
      </c>
      <c r="H273" s="218">
        <v>8031</v>
      </c>
      <c r="I273" s="219"/>
      <c r="J273" s="220">
        <f>ROUND(I273*H273,2)</f>
        <v>0</v>
      </c>
      <c r="K273" s="216" t="s">
        <v>129</v>
      </c>
      <c r="L273" s="46"/>
      <c r="M273" s="221" t="s">
        <v>19</v>
      </c>
      <c r="N273" s="222" t="s">
        <v>43</v>
      </c>
      <c r="O273" s="86"/>
      <c r="P273" s="223">
        <f>O273*H273</f>
        <v>0</v>
      </c>
      <c r="Q273" s="223">
        <v>0</v>
      </c>
      <c r="R273" s="223">
        <f>Q273*H273</f>
        <v>0</v>
      </c>
      <c r="S273" s="223">
        <v>0</v>
      </c>
      <c r="T273" s="224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5" t="s">
        <v>130</v>
      </c>
      <c r="AT273" s="225" t="s">
        <v>125</v>
      </c>
      <c r="AU273" s="225" t="s">
        <v>81</v>
      </c>
      <c r="AY273" s="19" t="s">
        <v>123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9" t="s">
        <v>79</v>
      </c>
      <c r="BK273" s="226">
        <f>ROUND(I273*H273,2)</f>
        <v>0</v>
      </c>
      <c r="BL273" s="19" t="s">
        <v>130</v>
      </c>
      <c r="BM273" s="225" t="s">
        <v>341</v>
      </c>
    </row>
    <row r="274" s="2" customFormat="1">
      <c r="A274" s="40"/>
      <c r="B274" s="41"/>
      <c r="C274" s="42"/>
      <c r="D274" s="227" t="s">
        <v>132</v>
      </c>
      <c r="E274" s="42"/>
      <c r="F274" s="228" t="s">
        <v>342</v>
      </c>
      <c r="G274" s="42"/>
      <c r="H274" s="42"/>
      <c r="I274" s="229"/>
      <c r="J274" s="42"/>
      <c r="K274" s="42"/>
      <c r="L274" s="46"/>
      <c r="M274" s="230"/>
      <c r="N274" s="231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132</v>
      </c>
      <c r="AU274" s="19" t="s">
        <v>81</v>
      </c>
    </row>
    <row r="275" s="2" customFormat="1">
      <c r="A275" s="40"/>
      <c r="B275" s="41"/>
      <c r="C275" s="42"/>
      <c r="D275" s="232" t="s">
        <v>134</v>
      </c>
      <c r="E275" s="42"/>
      <c r="F275" s="233" t="s">
        <v>343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134</v>
      </c>
      <c r="AU275" s="19" t="s">
        <v>81</v>
      </c>
    </row>
    <row r="276" s="13" customFormat="1">
      <c r="A276" s="13"/>
      <c r="B276" s="234"/>
      <c r="C276" s="235"/>
      <c r="D276" s="227" t="s">
        <v>136</v>
      </c>
      <c r="E276" s="236" t="s">
        <v>19</v>
      </c>
      <c r="F276" s="237" t="s">
        <v>344</v>
      </c>
      <c r="G276" s="235"/>
      <c r="H276" s="236" t="s">
        <v>19</v>
      </c>
      <c r="I276" s="238"/>
      <c r="J276" s="235"/>
      <c r="K276" s="235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136</v>
      </c>
      <c r="AU276" s="243" t="s">
        <v>81</v>
      </c>
      <c r="AV276" s="13" t="s">
        <v>79</v>
      </c>
      <c r="AW276" s="13" t="s">
        <v>34</v>
      </c>
      <c r="AX276" s="13" t="s">
        <v>72</v>
      </c>
      <c r="AY276" s="243" t="s">
        <v>123</v>
      </c>
    </row>
    <row r="277" s="13" customFormat="1">
      <c r="A277" s="13"/>
      <c r="B277" s="234"/>
      <c r="C277" s="235"/>
      <c r="D277" s="227" t="s">
        <v>136</v>
      </c>
      <c r="E277" s="236" t="s">
        <v>19</v>
      </c>
      <c r="F277" s="237" t="s">
        <v>345</v>
      </c>
      <c r="G277" s="235"/>
      <c r="H277" s="236" t="s">
        <v>19</v>
      </c>
      <c r="I277" s="238"/>
      <c r="J277" s="235"/>
      <c r="K277" s="235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136</v>
      </c>
      <c r="AU277" s="243" t="s">
        <v>81</v>
      </c>
      <c r="AV277" s="13" t="s">
        <v>79</v>
      </c>
      <c r="AW277" s="13" t="s">
        <v>34</v>
      </c>
      <c r="AX277" s="13" t="s">
        <v>72</v>
      </c>
      <c r="AY277" s="243" t="s">
        <v>123</v>
      </c>
    </row>
    <row r="278" s="13" customFormat="1">
      <c r="A278" s="13"/>
      <c r="B278" s="234"/>
      <c r="C278" s="235"/>
      <c r="D278" s="227" t="s">
        <v>136</v>
      </c>
      <c r="E278" s="236" t="s">
        <v>19</v>
      </c>
      <c r="F278" s="237" t="s">
        <v>346</v>
      </c>
      <c r="G278" s="235"/>
      <c r="H278" s="236" t="s">
        <v>19</v>
      </c>
      <c r="I278" s="238"/>
      <c r="J278" s="235"/>
      <c r="K278" s="235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136</v>
      </c>
      <c r="AU278" s="243" t="s">
        <v>81</v>
      </c>
      <c r="AV278" s="13" t="s">
        <v>79</v>
      </c>
      <c r="AW278" s="13" t="s">
        <v>34</v>
      </c>
      <c r="AX278" s="13" t="s">
        <v>72</v>
      </c>
      <c r="AY278" s="243" t="s">
        <v>123</v>
      </c>
    </row>
    <row r="279" s="14" customFormat="1">
      <c r="A279" s="14"/>
      <c r="B279" s="244"/>
      <c r="C279" s="245"/>
      <c r="D279" s="227" t="s">
        <v>136</v>
      </c>
      <c r="E279" s="246" t="s">
        <v>19</v>
      </c>
      <c r="F279" s="247" t="s">
        <v>347</v>
      </c>
      <c r="G279" s="245"/>
      <c r="H279" s="248">
        <v>3777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136</v>
      </c>
      <c r="AU279" s="254" t="s">
        <v>81</v>
      </c>
      <c r="AV279" s="14" t="s">
        <v>81</v>
      </c>
      <c r="AW279" s="14" t="s">
        <v>34</v>
      </c>
      <c r="AX279" s="14" t="s">
        <v>72</v>
      </c>
      <c r="AY279" s="254" t="s">
        <v>123</v>
      </c>
    </row>
    <row r="280" s="14" customFormat="1">
      <c r="A280" s="14"/>
      <c r="B280" s="244"/>
      <c r="C280" s="245"/>
      <c r="D280" s="227" t="s">
        <v>136</v>
      </c>
      <c r="E280" s="246" t="s">
        <v>19</v>
      </c>
      <c r="F280" s="247" t="s">
        <v>348</v>
      </c>
      <c r="G280" s="245"/>
      <c r="H280" s="248">
        <v>312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136</v>
      </c>
      <c r="AU280" s="254" t="s">
        <v>81</v>
      </c>
      <c r="AV280" s="14" t="s">
        <v>81</v>
      </c>
      <c r="AW280" s="14" t="s">
        <v>34</v>
      </c>
      <c r="AX280" s="14" t="s">
        <v>72</v>
      </c>
      <c r="AY280" s="254" t="s">
        <v>123</v>
      </c>
    </row>
    <row r="281" s="13" customFormat="1">
      <c r="A281" s="13"/>
      <c r="B281" s="234"/>
      <c r="C281" s="235"/>
      <c r="D281" s="227" t="s">
        <v>136</v>
      </c>
      <c r="E281" s="236" t="s">
        <v>19</v>
      </c>
      <c r="F281" s="237" t="s">
        <v>349</v>
      </c>
      <c r="G281" s="235"/>
      <c r="H281" s="236" t="s">
        <v>19</v>
      </c>
      <c r="I281" s="238"/>
      <c r="J281" s="235"/>
      <c r="K281" s="235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136</v>
      </c>
      <c r="AU281" s="243" t="s">
        <v>81</v>
      </c>
      <c r="AV281" s="13" t="s">
        <v>79</v>
      </c>
      <c r="AW281" s="13" t="s">
        <v>34</v>
      </c>
      <c r="AX281" s="13" t="s">
        <v>72</v>
      </c>
      <c r="AY281" s="243" t="s">
        <v>123</v>
      </c>
    </row>
    <row r="282" s="14" customFormat="1">
      <c r="A282" s="14"/>
      <c r="B282" s="244"/>
      <c r="C282" s="245"/>
      <c r="D282" s="227" t="s">
        <v>136</v>
      </c>
      <c r="E282" s="246" t="s">
        <v>19</v>
      </c>
      <c r="F282" s="247" t="s">
        <v>350</v>
      </c>
      <c r="G282" s="245"/>
      <c r="H282" s="248">
        <v>3642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136</v>
      </c>
      <c r="AU282" s="254" t="s">
        <v>81</v>
      </c>
      <c r="AV282" s="14" t="s">
        <v>81</v>
      </c>
      <c r="AW282" s="14" t="s">
        <v>34</v>
      </c>
      <c r="AX282" s="14" t="s">
        <v>72</v>
      </c>
      <c r="AY282" s="254" t="s">
        <v>123</v>
      </c>
    </row>
    <row r="283" s="14" customFormat="1">
      <c r="A283" s="14"/>
      <c r="B283" s="244"/>
      <c r="C283" s="245"/>
      <c r="D283" s="227" t="s">
        <v>136</v>
      </c>
      <c r="E283" s="246" t="s">
        <v>19</v>
      </c>
      <c r="F283" s="247" t="s">
        <v>351</v>
      </c>
      <c r="G283" s="245"/>
      <c r="H283" s="248">
        <v>300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136</v>
      </c>
      <c r="AU283" s="254" t="s">
        <v>81</v>
      </c>
      <c r="AV283" s="14" t="s">
        <v>81</v>
      </c>
      <c r="AW283" s="14" t="s">
        <v>34</v>
      </c>
      <c r="AX283" s="14" t="s">
        <v>72</v>
      </c>
      <c r="AY283" s="254" t="s">
        <v>123</v>
      </c>
    </row>
    <row r="284" s="15" customFormat="1">
      <c r="A284" s="15"/>
      <c r="B284" s="255"/>
      <c r="C284" s="256"/>
      <c r="D284" s="227" t="s">
        <v>136</v>
      </c>
      <c r="E284" s="257" t="s">
        <v>19</v>
      </c>
      <c r="F284" s="258" t="s">
        <v>139</v>
      </c>
      <c r="G284" s="256"/>
      <c r="H284" s="259">
        <v>8031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5" t="s">
        <v>136</v>
      </c>
      <c r="AU284" s="265" t="s">
        <v>81</v>
      </c>
      <c r="AV284" s="15" t="s">
        <v>130</v>
      </c>
      <c r="AW284" s="15" t="s">
        <v>34</v>
      </c>
      <c r="AX284" s="15" t="s">
        <v>79</v>
      </c>
      <c r="AY284" s="265" t="s">
        <v>123</v>
      </c>
    </row>
    <row r="285" s="2" customFormat="1" ht="16.5" customHeight="1">
      <c r="A285" s="40"/>
      <c r="B285" s="41"/>
      <c r="C285" s="214" t="s">
        <v>352</v>
      </c>
      <c r="D285" s="214" t="s">
        <v>125</v>
      </c>
      <c r="E285" s="215" t="s">
        <v>353</v>
      </c>
      <c r="F285" s="216" t="s">
        <v>354</v>
      </c>
      <c r="G285" s="217" t="s">
        <v>150</v>
      </c>
      <c r="H285" s="218">
        <v>68</v>
      </c>
      <c r="I285" s="219"/>
      <c r="J285" s="220">
        <f>ROUND(I285*H285,2)</f>
        <v>0</v>
      </c>
      <c r="K285" s="216" t="s">
        <v>19</v>
      </c>
      <c r="L285" s="46"/>
      <c r="M285" s="221" t="s">
        <v>19</v>
      </c>
      <c r="N285" s="222" t="s">
        <v>43</v>
      </c>
      <c r="O285" s="86"/>
      <c r="P285" s="223">
        <f>O285*H285</f>
        <v>0</v>
      </c>
      <c r="Q285" s="223">
        <v>0.18776000000000001</v>
      </c>
      <c r="R285" s="223">
        <f>Q285*H285</f>
        <v>12.76768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130</v>
      </c>
      <c r="AT285" s="225" t="s">
        <v>125</v>
      </c>
      <c r="AU285" s="225" t="s">
        <v>81</v>
      </c>
      <c r="AY285" s="19" t="s">
        <v>123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79</v>
      </c>
      <c r="BK285" s="226">
        <f>ROUND(I285*H285,2)</f>
        <v>0</v>
      </c>
      <c r="BL285" s="19" t="s">
        <v>130</v>
      </c>
      <c r="BM285" s="225" t="s">
        <v>355</v>
      </c>
    </row>
    <row r="286" s="2" customFormat="1">
      <c r="A286" s="40"/>
      <c r="B286" s="41"/>
      <c r="C286" s="42"/>
      <c r="D286" s="227" t="s">
        <v>132</v>
      </c>
      <c r="E286" s="42"/>
      <c r="F286" s="228" t="s">
        <v>356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132</v>
      </c>
      <c r="AU286" s="19" t="s">
        <v>81</v>
      </c>
    </row>
    <row r="287" s="13" customFormat="1">
      <c r="A287" s="13"/>
      <c r="B287" s="234"/>
      <c r="C287" s="235"/>
      <c r="D287" s="227" t="s">
        <v>136</v>
      </c>
      <c r="E287" s="236" t="s">
        <v>19</v>
      </c>
      <c r="F287" s="237" t="s">
        <v>145</v>
      </c>
      <c r="G287" s="235"/>
      <c r="H287" s="236" t="s">
        <v>19</v>
      </c>
      <c r="I287" s="238"/>
      <c r="J287" s="235"/>
      <c r="K287" s="235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136</v>
      </c>
      <c r="AU287" s="243" t="s">
        <v>81</v>
      </c>
      <c r="AV287" s="13" t="s">
        <v>79</v>
      </c>
      <c r="AW287" s="13" t="s">
        <v>34</v>
      </c>
      <c r="AX287" s="13" t="s">
        <v>72</v>
      </c>
      <c r="AY287" s="243" t="s">
        <v>123</v>
      </c>
    </row>
    <row r="288" s="13" customFormat="1">
      <c r="A288" s="13"/>
      <c r="B288" s="234"/>
      <c r="C288" s="235"/>
      <c r="D288" s="227" t="s">
        <v>136</v>
      </c>
      <c r="E288" s="236" t="s">
        <v>19</v>
      </c>
      <c r="F288" s="237" t="s">
        <v>357</v>
      </c>
      <c r="G288" s="235"/>
      <c r="H288" s="236" t="s">
        <v>19</v>
      </c>
      <c r="I288" s="238"/>
      <c r="J288" s="235"/>
      <c r="K288" s="235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136</v>
      </c>
      <c r="AU288" s="243" t="s">
        <v>81</v>
      </c>
      <c r="AV288" s="13" t="s">
        <v>79</v>
      </c>
      <c r="AW288" s="13" t="s">
        <v>34</v>
      </c>
      <c r="AX288" s="13" t="s">
        <v>72</v>
      </c>
      <c r="AY288" s="243" t="s">
        <v>123</v>
      </c>
    </row>
    <row r="289" s="14" customFormat="1">
      <c r="A289" s="14"/>
      <c r="B289" s="244"/>
      <c r="C289" s="245"/>
      <c r="D289" s="227" t="s">
        <v>136</v>
      </c>
      <c r="E289" s="246" t="s">
        <v>19</v>
      </c>
      <c r="F289" s="247" t="s">
        <v>358</v>
      </c>
      <c r="G289" s="245"/>
      <c r="H289" s="248">
        <v>63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136</v>
      </c>
      <c r="AU289" s="254" t="s">
        <v>81</v>
      </c>
      <c r="AV289" s="14" t="s">
        <v>81</v>
      </c>
      <c r="AW289" s="14" t="s">
        <v>34</v>
      </c>
      <c r="AX289" s="14" t="s">
        <v>72</v>
      </c>
      <c r="AY289" s="254" t="s">
        <v>123</v>
      </c>
    </row>
    <row r="290" s="14" customFormat="1">
      <c r="A290" s="14"/>
      <c r="B290" s="244"/>
      <c r="C290" s="245"/>
      <c r="D290" s="227" t="s">
        <v>136</v>
      </c>
      <c r="E290" s="246" t="s">
        <v>19</v>
      </c>
      <c r="F290" s="247" t="s">
        <v>359</v>
      </c>
      <c r="G290" s="245"/>
      <c r="H290" s="248">
        <v>5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136</v>
      </c>
      <c r="AU290" s="254" t="s">
        <v>81</v>
      </c>
      <c r="AV290" s="14" t="s">
        <v>81</v>
      </c>
      <c r="AW290" s="14" t="s">
        <v>34</v>
      </c>
      <c r="AX290" s="14" t="s">
        <v>72</v>
      </c>
      <c r="AY290" s="254" t="s">
        <v>123</v>
      </c>
    </row>
    <row r="291" s="15" customFormat="1">
      <c r="A291" s="15"/>
      <c r="B291" s="255"/>
      <c r="C291" s="256"/>
      <c r="D291" s="227" t="s">
        <v>136</v>
      </c>
      <c r="E291" s="257" t="s">
        <v>19</v>
      </c>
      <c r="F291" s="258" t="s">
        <v>139</v>
      </c>
      <c r="G291" s="256"/>
      <c r="H291" s="259">
        <v>68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5" t="s">
        <v>136</v>
      </c>
      <c r="AU291" s="265" t="s">
        <v>81</v>
      </c>
      <c r="AV291" s="15" t="s">
        <v>130</v>
      </c>
      <c r="AW291" s="15" t="s">
        <v>34</v>
      </c>
      <c r="AX291" s="15" t="s">
        <v>79</v>
      </c>
      <c r="AY291" s="265" t="s">
        <v>123</v>
      </c>
    </row>
    <row r="292" s="2" customFormat="1" ht="16.5" customHeight="1">
      <c r="A292" s="40"/>
      <c r="B292" s="41"/>
      <c r="C292" s="214" t="s">
        <v>360</v>
      </c>
      <c r="D292" s="214" t="s">
        <v>125</v>
      </c>
      <c r="E292" s="215" t="s">
        <v>361</v>
      </c>
      <c r="F292" s="216" t="s">
        <v>362</v>
      </c>
      <c r="G292" s="217" t="s">
        <v>150</v>
      </c>
      <c r="H292" s="218">
        <v>238</v>
      </c>
      <c r="I292" s="219"/>
      <c r="J292" s="220">
        <f>ROUND(I292*H292,2)</f>
        <v>0</v>
      </c>
      <c r="K292" s="216" t="s">
        <v>19</v>
      </c>
      <c r="L292" s="46"/>
      <c r="M292" s="221" t="s">
        <v>19</v>
      </c>
      <c r="N292" s="222" t="s">
        <v>43</v>
      </c>
      <c r="O292" s="86"/>
      <c r="P292" s="223">
        <f>O292*H292</f>
        <v>0</v>
      </c>
      <c r="Q292" s="223">
        <v>0.18776000000000001</v>
      </c>
      <c r="R292" s="223">
        <f>Q292*H292</f>
        <v>44.686880000000002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130</v>
      </c>
      <c r="AT292" s="225" t="s">
        <v>125</v>
      </c>
      <c r="AU292" s="225" t="s">
        <v>81</v>
      </c>
      <c r="AY292" s="19" t="s">
        <v>123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79</v>
      </c>
      <c r="BK292" s="226">
        <f>ROUND(I292*H292,2)</f>
        <v>0</v>
      </c>
      <c r="BL292" s="19" t="s">
        <v>130</v>
      </c>
      <c r="BM292" s="225" t="s">
        <v>363</v>
      </c>
    </row>
    <row r="293" s="2" customFormat="1">
      <c r="A293" s="40"/>
      <c r="B293" s="41"/>
      <c r="C293" s="42"/>
      <c r="D293" s="227" t="s">
        <v>132</v>
      </c>
      <c r="E293" s="42"/>
      <c r="F293" s="228" t="s">
        <v>364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132</v>
      </c>
      <c r="AU293" s="19" t="s">
        <v>81</v>
      </c>
    </row>
    <row r="294" s="13" customFormat="1">
      <c r="A294" s="13"/>
      <c r="B294" s="234"/>
      <c r="C294" s="235"/>
      <c r="D294" s="227" t="s">
        <v>136</v>
      </c>
      <c r="E294" s="236" t="s">
        <v>19</v>
      </c>
      <c r="F294" s="237" t="s">
        <v>145</v>
      </c>
      <c r="G294" s="235"/>
      <c r="H294" s="236" t="s">
        <v>19</v>
      </c>
      <c r="I294" s="238"/>
      <c r="J294" s="235"/>
      <c r="K294" s="235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136</v>
      </c>
      <c r="AU294" s="243" t="s">
        <v>81</v>
      </c>
      <c r="AV294" s="13" t="s">
        <v>79</v>
      </c>
      <c r="AW294" s="13" t="s">
        <v>34</v>
      </c>
      <c r="AX294" s="13" t="s">
        <v>72</v>
      </c>
      <c r="AY294" s="243" t="s">
        <v>123</v>
      </c>
    </row>
    <row r="295" s="13" customFormat="1">
      <c r="A295" s="13"/>
      <c r="B295" s="234"/>
      <c r="C295" s="235"/>
      <c r="D295" s="227" t="s">
        <v>136</v>
      </c>
      <c r="E295" s="236" t="s">
        <v>19</v>
      </c>
      <c r="F295" s="237" t="s">
        <v>365</v>
      </c>
      <c r="G295" s="235"/>
      <c r="H295" s="236" t="s">
        <v>19</v>
      </c>
      <c r="I295" s="238"/>
      <c r="J295" s="235"/>
      <c r="K295" s="235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136</v>
      </c>
      <c r="AU295" s="243" t="s">
        <v>81</v>
      </c>
      <c r="AV295" s="13" t="s">
        <v>79</v>
      </c>
      <c r="AW295" s="13" t="s">
        <v>34</v>
      </c>
      <c r="AX295" s="13" t="s">
        <v>72</v>
      </c>
      <c r="AY295" s="243" t="s">
        <v>123</v>
      </c>
    </row>
    <row r="296" s="14" customFormat="1">
      <c r="A296" s="14"/>
      <c r="B296" s="244"/>
      <c r="C296" s="245"/>
      <c r="D296" s="227" t="s">
        <v>136</v>
      </c>
      <c r="E296" s="246" t="s">
        <v>19</v>
      </c>
      <c r="F296" s="247" t="s">
        <v>366</v>
      </c>
      <c r="G296" s="245"/>
      <c r="H296" s="248">
        <v>238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136</v>
      </c>
      <c r="AU296" s="254" t="s">
        <v>81</v>
      </c>
      <c r="AV296" s="14" t="s">
        <v>81</v>
      </c>
      <c r="AW296" s="14" t="s">
        <v>34</v>
      </c>
      <c r="AX296" s="14" t="s">
        <v>72</v>
      </c>
      <c r="AY296" s="254" t="s">
        <v>123</v>
      </c>
    </row>
    <row r="297" s="15" customFormat="1">
      <c r="A297" s="15"/>
      <c r="B297" s="255"/>
      <c r="C297" s="256"/>
      <c r="D297" s="227" t="s">
        <v>136</v>
      </c>
      <c r="E297" s="257" t="s">
        <v>19</v>
      </c>
      <c r="F297" s="258" t="s">
        <v>139</v>
      </c>
      <c r="G297" s="256"/>
      <c r="H297" s="259">
        <v>238</v>
      </c>
      <c r="I297" s="260"/>
      <c r="J297" s="256"/>
      <c r="K297" s="256"/>
      <c r="L297" s="261"/>
      <c r="M297" s="262"/>
      <c r="N297" s="263"/>
      <c r="O297" s="263"/>
      <c r="P297" s="263"/>
      <c r="Q297" s="263"/>
      <c r="R297" s="263"/>
      <c r="S297" s="263"/>
      <c r="T297" s="264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5" t="s">
        <v>136</v>
      </c>
      <c r="AU297" s="265" t="s">
        <v>81</v>
      </c>
      <c r="AV297" s="15" t="s">
        <v>130</v>
      </c>
      <c r="AW297" s="15" t="s">
        <v>34</v>
      </c>
      <c r="AX297" s="15" t="s">
        <v>79</v>
      </c>
      <c r="AY297" s="265" t="s">
        <v>123</v>
      </c>
    </row>
    <row r="298" s="2" customFormat="1" ht="24.15" customHeight="1">
      <c r="A298" s="40"/>
      <c r="B298" s="41"/>
      <c r="C298" s="214" t="s">
        <v>367</v>
      </c>
      <c r="D298" s="214" t="s">
        <v>125</v>
      </c>
      <c r="E298" s="215" t="s">
        <v>368</v>
      </c>
      <c r="F298" s="216" t="s">
        <v>369</v>
      </c>
      <c r="G298" s="217" t="s">
        <v>128</v>
      </c>
      <c r="H298" s="218">
        <v>2487</v>
      </c>
      <c r="I298" s="219"/>
      <c r="J298" s="220">
        <f>ROUND(I298*H298,2)</f>
        <v>0</v>
      </c>
      <c r="K298" s="216" t="s">
        <v>129</v>
      </c>
      <c r="L298" s="46"/>
      <c r="M298" s="221" t="s">
        <v>19</v>
      </c>
      <c r="N298" s="222" t="s">
        <v>43</v>
      </c>
      <c r="O298" s="86"/>
      <c r="P298" s="223">
        <f>O298*H298</f>
        <v>0</v>
      </c>
      <c r="Q298" s="223">
        <v>0</v>
      </c>
      <c r="R298" s="223">
        <f>Q298*H298</f>
        <v>0</v>
      </c>
      <c r="S298" s="223">
        <v>0</v>
      </c>
      <c r="T298" s="22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5" t="s">
        <v>130</v>
      </c>
      <c r="AT298" s="225" t="s">
        <v>125</v>
      </c>
      <c r="AU298" s="225" t="s">
        <v>81</v>
      </c>
      <c r="AY298" s="19" t="s">
        <v>123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9" t="s">
        <v>79</v>
      </c>
      <c r="BK298" s="226">
        <f>ROUND(I298*H298,2)</f>
        <v>0</v>
      </c>
      <c r="BL298" s="19" t="s">
        <v>130</v>
      </c>
      <c r="BM298" s="225" t="s">
        <v>370</v>
      </c>
    </row>
    <row r="299" s="2" customFormat="1">
      <c r="A299" s="40"/>
      <c r="B299" s="41"/>
      <c r="C299" s="42"/>
      <c r="D299" s="227" t="s">
        <v>132</v>
      </c>
      <c r="E299" s="42"/>
      <c r="F299" s="228" t="s">
        <v>371</v>
      </c>
      <c r="G299" s="42"/>
      <c r="H299" s="42"/>
      <c r="I299" s="229"/>
      <c r="J299" s="42"/>
      <c r="K299" s="42"/>
      <c r="L299" s="46"/>
      <c r="M299" s="230"/>
      <c r="N299" s="231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132</v>
      </c>
      <c r="AU299" s="19" t="s">
        <v>81</v>
      </c>
    </row>
    <row r="300" s="2" customFormat="1">
      <c r="A300" s="40"/>
      <c r="B300" s="41"/>
      <c r="C300" s="42"/>
      <c r="D300" s="232" t="s">
        <v>134</v>
      </c>
      <c r="E300" s="42"/>
      <c r="F300" s="233" t="s">
        <v>372</v>
      </c>
      <c r="G300" s="42"/>
      <c r="H300" s="42"/>
      <c r="I300" s="229"/>
      <c r="J300" s="42"/>
      <c r="K300" s="42"/>
      <c r="L300" s="46"/>
      <c r="M300" s="230"/>
      <c r="N300" s="231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134</v>
      </c>
      <c r="AU300" s="19" t="s">
        <v>81</v>
      </c>
    </row>
    <row r="301" s="13" customFormat="1">
      <c r="A301" s="13"/>
      <c r="B301" s="234"/>
      <c r="C301" s="235"/>
      <c r="D301" s="227" t="s">
        <v>136</v>
      </c>
      <c r="E301" s="236" t="s">
        <v>19</v>
      </c>
      <c r="F301" s="237" t="s">
        <v>373</v>
      </c>
      <c r="G301" s="235"/>
      <c r="H301" s="236" t="s">
        <v>19</v>
      </c>
      <c r="I301" s="238"/>
      <c r="J301" s="235"/>
      <c r="K301" s="235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136</v>
      </c>
      <c r="AU301" s="243" t="s">
        <v>81</v>
      </c>
      <c r="AV301" s="13" t="s">
        <v>79</v>
      </c>
      <c r="AW301" s="13" t="s">
        <v>34</v>
      </c>
      <c r="AX301" s="13" t="s">
        <v>72</v>
      </c>
      <c r="AY301" s="243" t="s">
        <v>123</v>
      </c>
    </row>
    <row r="302" s="13" customFormat="1">
      <c r="A302" s="13"/>
      <c r="B302" s="234"/>
      <c r="C302" s="235"/>
      <c r="D302" s="227" t="s">
        <v>136</v>
      </c>
      <c r="E302" s="236" t="s">
        <v>19</v>
      </c>
      <c r="F302" s="237" t="s">
        <v>332</v>
      </c>
      <c r="G302" s="235"/>
      <c r="H302" s="236" t="s">
        <v>19</v>
      </c>
      <c r="I302" s="238"/>
      <c r="J302" s="235"/>
      <c r="K302" s="235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136</v>
      </c>
      <c r="AU302" s="243" t="s">
        <v>81</v>
      </c>
      <c r="AV302" s="13" t="s">
        <v>79</v>
      </c>
      <c r="AW302" s="13" t="s">
        <v>34</v>
      </c>
      <c r="AX302" s="13" t="s">
        <v>72</v>
      </c>
      <c r="AY302" s="243" t="s">
        <v>123</v>
      </c>
    </row>
    <row r="303" s="14" customFormat="1">
      <c r="A303" s="14"/>
      <c r="B303" s="244"/>
      <c r="C303" s="245"/>
      <c r="D303" s="227" t="s">
        <v>136</v>
      </c>
      <c r="E303" s="246" t="s">
        <v>19</v>
      </c>
      <c r="F303" s="247" t="s">
        <v>374</v>
      </c>
      <c r="G303" s="245"/>
      <c r="H303" s="248">
        <v>1929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136</v>
      </c>
      <c r="AU303" s="254" t="s">
        <v>81</v>
      </c>
      <c r="AV303" s="14" t="s">
        <v>81</v>
      </c>
      <c r="AW303" s="14" t="s">
        <v>34</v>
      </c>
      <c r="AX303" s="14" t="s">
        <v>72</v>
      </c>
      <c r="AY303" s="254" t="s">
        <v>123</v>
      </c>
    </row>
    <row r="304" s="14" customFormat="1">
      <c r="A304" s="14"/>
      <c r="B304" s="244"/>
      <c r="C304" s="245"/>
      <c r="D304" s="227" t="s">
        <v>136</v>
      </c>
      <c r="E304" s="246" t="s">
        <v>19</v>
      </c>
      <c r="F304" s="247" t="s">
        <v>375</v>
      </c>
      <c r="G304" s="245"/>
      <c r="H304" s="248">
        <v>429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136</v>
      </c>
      <c r="AU304" s="254" t="s">
        <v>81</v>
      </c>
      <c r="AV304" s="14" t="s">
        <v>81</v>
      </c>
      <c r="AW304" s="14" t="s">
        <v>34</v>
      </c>
      <c r="AX304" s="14" t="s">
        <v>72</v>
      </c>
      <c r="AY304" s="254" t="s">
        <v>123</v>
      </c>
    </row>
    <row r="305" s="13" customFormat="1">
      <c r="A305" s="13"/>
      <c r="B305" s="234"/>
      <c r="C305" s="235"/>
      <c r="D305" s="227" t="s">
        <v>136</v>
      </c>
      <c r="E305" s="236" t="s">
        <v>19</v>
      </c>
      <c r="F305" s="237" t="s">
        <v>335</v>
      </c>
      <c r="G305" s="235"/>
      <c r="H305" s="236" t="s">
        <v>19</v>
      </c>
      <c r="I305" s="238"/>
      <c r="J305" s="235"/>
      <c r="K305" s="235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136</v>
      </c>
      <c r="AU305" s="243" t="s">
        <v>81</v>
      </c>
      <c r="AV305" s="13" t="s">
        <v>79</v>
      </c>
      <c r="AW305" s="13" t="s">
        <v>34</v>
      </c>
      <c r="AX305" s="13" t="s">
        <v>72</v>
      </c>
      <c r="AY305" s="243" t="s">
        <v>123</v>
      </c>
    </row>
    <row r="306" s="14" customFormat="1">
      <c r="A306" s="14"/>
      <c r="B306" s="244"/>
      <c r="C306" s="245"/>
      <c r="D306" s="227" t="s">
        <v>136</v>
      </c>
      <c r="E306" s="246" t="s">
        <v>19</v>
      </c>
      <c r="F306" s="247" t="s">
        <v>376</v>
      </c>
      <c r="G306" s="245"/>
      <c r="H306" s="248">
        <v>129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136</v>
      </c>
      <c r="AU306" s="254" t="s">
        <v>81</v>
      </c>
      <c r="AV306" s="14" t="s">
        <v>81</v>
      </c>
      <c r="AW306" s="14" t="s">
        <v>34</v>
      </c>
      <c r="AX306" s="14" t="s">
        <v>72</v>
      </c>
      <c r="AY306" s="254" t="s">
        <v>123</v>
      </c>
    </row>
    <row r="307" s="15" customFormat="1">
      <c r="A307" s="15"/>
      <c r="B307" s="255"/>
      <c r="C307" s="256"/>
      <c r="D307" s="227" t="s">
        <v>136</v>
      </c>
      <c r="E307" s="257" t="s">
        <v>19</v>
      </c>
      <c r="F307" s="258" t="s">
        <v>139</v>
      </c>
      <c r="G307" s="256"/>
      <c r="H307" s="259">
        <v>2487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5" t="s">
        <v>136</v>
      </c>
      <c r="AU307" s="265" t="s">
        <v>81</v>
      </c>
      <c r="AV307" s="15" t="s">
        <v>130</v>
      </c>
      <c r="AW307" s="15" t="s">
        <v>34</v>
      </c>
      <c r="AX307" s="15" t="s">
        <v>79</v>
      </c>
      <c r="AY307" s="265" t="s">
        <v>123</v>
      </c>
    </row>
    <row r="308" s="2" customFormat="1" ht="21.75" customHeight="1">
      <c r="A308" s="40"/>
      <c r="B308" s="41"/>
      <c r="C308" s="214" t="s">
        <v>377</v>
      </c>
      <c r="D308" s="214" t="s">
        <v>125</v>
      </c>
      <c r="E308" s="215" t="s">
        <v>378</v>
      </c>
      <c r="F308" s="216" t="s">
        <v>379</v>
      </c>
      <c r="G308" s="217" t="s">
        <v>128</v>
      </c>
      <c r="H308" s="218">
        <v>2487</v>
      </c>
      <c r="I308" s="219"/>
      <c r="J308" s="220">
        <f>ROUND(I308*H308,2)</f>
        <v>0</v>
      </c>
      <c r="K308" s="216" t="s">
        <v>129</v>
      </c>
      <c r="L308" s="46"/>
      <c r="M308" s="221" t="s">
        <v>19</v>
      </c>
      <c r="N308" s="222" t="s">
        <v>43</v>
      </c>
      <c r="O308" s="86"/>
      <c r="P308" s="223">
        <f>O308*H308</f>
        <v>0</v>
      </c>
      <c r="Q308" s="223">
        <v>0</v>
      </c>
      <c r="R308" s="223">
        <f>Q308*H308</f>
        <v>0</v>
      </c>
      <c r="S308" s="223">
        <v>0</v>
      </c>
      <c r="T308" s="22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5" t="s">
        <v>130</v>
      </c>
      <c r="AT308" s="225" t="s">
        <v>125</v>
      </c>
      <c r="AU308" s="225" t="s">
        <v>81</v>
      </c>
      <c r="AY308" s="19" t="s">
        <v>123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9" t="s">
        <v>79</v>
      </c>
      <c r="BK308" s="226">
        <f>ROUND(I308*H308,2)</f>
        <v>0</v>
      </c>
      <c r="BL308" s="19" t="s">
        <v>130</v>
      </c>
      <c r="BM308" s="225" t="s">
        <v>380</v>
      </c>
    </row>
    <row r="309" s="2" customFormat="1">
      <c r="A309" s="40"/>
      <c r="B309" s="41"/>
      <c r="C309" s="42"/>
      <c r="D309" s="227" t="s">
        <v>132</v>
      </c>
      <c r="E309" s="42"/>
      <c r="F309" s="228" t="s">
        <v>381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132</v>
      </c>
      <c r="AU309" s="19" t="s">
        <v>81</v>
      </c>
    </row>
    <row r="310" s="2" customFormat="1">
      <c r="A310" s="40"/>
      <c r="B310" s="41"/>
      <c r="C310" s="42"/>
      <c r="D310" s="232" t="s">
        <v>134</v>
      </c>
      <c r="E310" s="42"/>
      <c r="F310" s="233" t="s">
        <v>382</v>
      </c>
      <c r="G310" s="42"/>
      <c r="H310" s="42"/>
      <c r="I310" s="229"/>
      <c r="J310" s="42"/>
      <c r="K310" s="42"/>
      <c r="L310" s="46"/>
      <c r="M310" s="230"/>
      <c r="N310" s="231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134</v>
      </c>
      <c r="AU310" s="19" t="s">
        <v>81</v>
      </c>
    </row>
    <row r="311" s="13" customFormat="1">
      <c r="A311" s="13"/>
      <c r="B311" s="234"/>
      <c r="C311" s="235"/>
      <c r="D311" s="227" t="s">
        <v>136</v>
      </c>
      <c r="E311" s="236" t="s">
        <v>19</v>
      </c>
      <c r="F311" s="237" t="s">
        <v>373</v>
      </c>
      <c r="G311" s="235"/>
      <c r="H311" s="236" t="s">
        <v>19</v>
      </c>
      <c r="I311" s="238"/>
      <c r="J311" s="235"/>
      <c r="K311" s="235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136</v>
      </c>
      <c r="AU311" s="243" t="s">
        <v>81</v>
      </c>
      <c r="AV311" s="13" t="s">
        <v>79</v>
      </c>
      <c r="AW311" s="13" t="s">
        <v>34</v>
      </c>
      <c r="AX311" s="13" t="s">
        <v>72</v>
      </c>
      <c r="AY311" s="243" t="s">
        <v>123</v>
      </c>
    </row>
    <row r="312" s="13" customFormat="1">
      <c r="A312" s="13"/>
      <c r="B312" s="234"/>
      <c r="C312" s="235"/>
      <c r="D312" s="227" t="s">
        <v>136</v>
      </c>
      <c r="E312" s="236" t="s">
        <v>19</v>
      </c>
      <c r="F312" s="237" t="s">
        <v>332</v>
      </c>
      <c r="G312" s="235"/>
      <c r="H312" s="236" t="s">
        <v>19</v>
      </c>
      <c r="I312" s="238"/>
      <c r="J312" s="235"/>
      <c r="K312" s="235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136</v>
      </c>
      <c r="AU312" s="243" t="s">
        <v>81</v>
      </c>
      <c r="AV312" s="13" t="s">
        <v>79</v>
      </c>
      <c r="AW312" s="13" t="s">
        <v>34</v>
      </c>
      <c r="AX312" s="13" t="s">
        <v>72</v>
      </c>
      <c r="AY312" s="243" t="s">
        <v>123</v>
      </c>
    </row>
    <row r="313" s="14" customFormat="1">
      <c r="A313" s="14"/>
      <c r="B313" s="244"/>
      <c r="C313" s="245"/>
      <c r="D313" s="227" t="s">
        <v>136</v>
      </c>
      <c r="E313" s="246" t="s">
        <v>19</v>
      </c>
      <c r="F313" s="247" t="s">
        <v>374</v>
      </c>
      <c r="G313" s="245"/>
      <c r="H313" s="248">
        <v>1929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136</v>
      </c>
      <c r="AU313" s="254" t="s">
        <v>81</v>
      </c>
      <c r="AV313" s="14" t="s">
        <v>81</v>
      </c>
      <c r="AW313" s="14" t="s">
        <v>34</v>
      </c>
      <c r="AX313" s="14" t="s">
        <v>72</v>
      </c>
      <c r="AY313" s="254" t="s">
        <v>123</v>
      </c>
    </row>
    <row r="314" s="14" customFormat="1">
      <c r="A314" s="14"/>
      <c r="B314" s="244"/>
      <c r="C314" s="245"/>
      <c r="D314" s="227" t="s">
        <v>136</v>
      </c>
      <c r="E314" s="246" t="s">
        <v>19</v>
      </c>
      <c r="F314" s="247" t="s">
        <v>375</v>
      </c>
      <c r="G314" s="245"/>
      <c r="H314" s="248">
        <v>429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4" t="s">
        <v>136</v>
      </c>
      <c r="AU314" s="254" t="s">
        <v>81</v>
      </c>
      <c r="AV314" s="14" t="s">
        <v>81</v>
      </c>
      <c r="AW314" s="14" t="s">
        <v>34</v>
      </c>
      <c r="AX314" s="14" t="s">
        <v>72</v>
      </c>
      <c r="AY314" s="254" t="s">
        <v>123</v>
      </c>
    </row>
    <row r="315" s="13" customFormat="1">
      <c r="A315" s="13"/>
      <c r="B315" s="234"/>
      <c r="C315" s="235"/>
      <c r="D315" s="227" t="s">
        <v>136</v>
      </c>
      <c r="E315" s="236" t="s">
        <v>19</v>
      </c>
      <c r="F315" s="237" t="s">
        <v>335</v>
      </c>
      <c r="G315" s="235"/>
      <c r="H315" s="236" t="s">
        <v>19</v>
      </c>
      <c r="I315" s="238"/>
      <c r="J315" s="235"/>
      <c r="K315" s="235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136</v>
      </c>
      <c r="AU315" s="243" t="s">
        <v>81</v>
      </c>
      <c r="AV315" s="13" t="s">
        <v>79</v>
      </c>
      <c r="AW315" s="13" t="s">
        <v>34</v>
      </c>
      <c r="AX315" s="13" t="s">
        <v>72</v>
      </c>
      <c r="AY315" s="243" t="s">
        <v>123</v>
      </c>
    </row>
    <row r="316" s="14" customFormat="1">
      <c r="A316" s="14"/>
      <c r="B316" s="244"/>
      <c r="C316" s="245"/>
      <c r="D316" s="227" t="s">
        <v>136</v>
      </c>
      <c r="E316" s="246" t="s">
        <v>19</v>
      </c>
      <c r="F316" s="247" t="s">
        <v>376</v>
      </c>
      <c r="G316" s="245"/>
      <c r="H316" s="248">
        <v>129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136</v>
      </c>
      <c r="AU316" s="254" t="s">
        <v>81</v>
      </c>
      <c r="AV316" s="14" t="s">
        <v>81</v>
      </c>
      <c r="AW316" s="14" t="s">
        <v>34</v>
      </c>
      <c r="AX316" s="14" t="s">
        <v>72</v>
      </c>
      <c r="AY316" s="254" t="s">
        <v>123</v>
      </c>
    </row>
    <row r="317" s="15" customFormat="1">
      <c r="A317" s="15"/>
      <c r="B317" s="255"/>
      <c r="C317" s="256"/>
      <c r="D317" s="227" t="s">
        <v>136</v>
      </c>
      <c r="E317" s="257" t="s">
        <v>19</v>
      </c>
      <c r="F317" s="258" t="s">
        <v>139</v>
      </c>
      <c r="G317" s="256"/>
      <c r="H317" s="259">
        <v>2487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5" t="s">
        <v>136</v>
      </c>
      <c r="AU317" s="265" t="s">
        <v>81</v>
      </c>
      <c r="AV317" s="15" t="s">
        <v>130</v>
      </c>
      <c r="AW317" s="15" t="s">
        <v>34</v>
      </c>
      <c r="AX317" s="15" t="s">
        <v>79</v>
      </c>
      <c r="AY317" s="265" t="s">
        <v>123</v>
      </c>
    </row>
    <row r="318" s="2" customFormat="1" ht="16.5" customHeight="1">
      <c r="A318" s="40"/>
      <c r="B318" s="41"/>
      <c r="C318" s="214" t="s">
        <v>383</v>
      </c>
      <c r="D318" s="214" t="s">
        <v>125</v>
      </c>
      <c r="E318" s="215" t="s">
        <v>384</v>
      </c>
      <c r="F318" s="216" t="s">
        <v>385</v>
      </c>
      <c r="G318" s="217" t="s">
        <v>128</v>
      </c>
      <c r="H318" s="218">
        <v>2487</v>
      </c>
      <c r="I318" s="219"/>
      <c r="J318" s="220">
        <f>ROUND(I318*H318,2)</f>
        <v>0</v>
      </c>
      <c r="K318" s="216" t="s">
        <v>129</v>
      </c>
      <c r="L318" s="46"/>
      <c r="M318" s="221" t="s">
        <v>19</v>
      </c>
      <c r="N318" s="222" t="s">
        <v>43</v>
      </c>
      <c r="O318" s="86"/>
      <c r="P318" s="223">
        <f>O318*H318</f>
        <v>0</v>
      </c>
      <c r="Q318" s="223">
        <v>0</v>
      </c>
      <c r="R318" s="223">
        <f>Q318*H318</f>
        <v>0</v>
      </c>
      <c r="S318" s="223">
        <v>0</v>
      </c>
      <c r="T318" s="224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5" t="s">
        <v>130</v>
      </c>
      <c r="AT318" s="225" t="s">
        <v>125</v>
      </c>
      <c r="AU318" s="225" t="s">
        <v>81</v>
      </c>
      <c r="AY318" s="19" t="s">
        <v>123</v>
      </c>
      <c r="BE318" s="226">
        <f>IF(N318="základní",J318,0)</f>
        <v>0</v>
      </c>
      <c r="BF318" s="226">
        <f>IF(N318="snížená",J318,0)</f>
        <v>0</v>
      </c>
      <c r="BG318" s="226">
        <f>IF(N318="zákl. přenesená",J318,0)</f>
        <v>0</v>
      </c>
      <c r="BH318" s="226">
        <f>IF(N318="sníž. přenesená",J318,0)</f>
        <v>0</v>
      </c>
      <c r="BI318" s="226">
        <f>IF(N318="nulová",J318,0)</f>
        <v>0</v>
      </c>
      <c r="BJ318" s="19" t="s">
        <v>79</v>
      </c>
      <c r="BK318" s="226">
        <f>ROUND(I318*H318,2)</f>
        <v>0</v>
      </c>
      <c r="BL318" s="19" t="s">
        <v>130</v>
      </c>
      <c r="BM318" s="225" t="s">
        <v>386</v>
      </c>
    </row>
    <row r="319" s="2" customFormat="1">
      <c r="A319" s="40"/>
      <c r="B319" s="41"/>
      <c r="C319" s="42"/>
      <c r="D319" s="227" t="s">
        <v>132</v>
      </c>
      <c r="E319" s="42"/>
      <c r="F319" s="228" t="s">
        <v>387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132</v>
      </c>
      <c r="AU319" s="19" t="s">
        <v>81</v>
      </c>
    </row>
    <row r="320" s="2" customFormat="1">
      <c r="A320" s="40"/>
      <c r="B320" s="41"/>
      <c r="C320" s="42"/>
      <c r="D320" s="232" t="s">
        <v>134</v>
      </c>
      <c r="E320" s="42"/>
      <c r="F320" s="233" t="s">
        <v>388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134</v>
      </c>
      <c r="AU320" s="19" t="s">
        <v>81</v>
      </c>
    </row>
    <row r="321" s="13" customFormat="1">
      <c r="A321" s="13"/>
      <c r="B321" s="234"/>
      <c r="C321" s="235"/>
      <c r="D321" s="227" t="s">
        <v>136</v>
      </c>
      <c r="E321" s="236" t="s">
        <v>19</v>
      </c>
      <c r="F321" s="237" t="s">
        <v>373</v>
      </c>
      <c r="G321" s="235"/>
      <c r="H321" s="236" t="s">
        <v>19</v>
      </c>
      <c r="I321" s="238"/>
      <c r="J321" s="235"/>
      <c r="K321" s="235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136</v>
      </c>
      <c r="AU321" s="243" t="s">
        <v>81</v>
      </c>
      <c r="AV321" s="13" t="s">
        <v>79</v>
      </c>
      <c r="AW321" s="13" t="s">
        <v>34</v>
      </c>
      <c r="AX321" s="13" t="s">
        <v>72</v>
      </c>
      <c r="AY321" s="243" t="s">
        <v>123</v>
      </c>
    </row>
    <row r="322" s="13" customFormat="1">
      <c r="A322" s="13"/>
      <c r="B322" s="234"/>
      <c r="C322" s="235"/>
      <c r="D322" s="227" t="s">
        <v>136</v>
      </c>
      <c r="E322" s="236" t="s">
        <v>19</v>
      </c>
      <c r="F322" s="237" t="s">
        <v>332</v>
      </c>
      <c r="G322" s="235"/>
      <c r="H322" s="236" t="s">
        <v>19</v>
      </c>
      <c r="I322" s="238"/>
      <c r="J322" s="235"/>
      <c r="K322" s="235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136</v>
      </c>
      <c r="AU322" s="243" t="s">
        <v>81</v>
      </c>
      <c r="AV322" s="13" t="s">
        <v>79</v>
      </c>
      <c r="AW322" s="13" t="s">
        <v>34</v>
      </c>
      <c r="AX322" s="13" t="s">
        <v>72</v>
      </c>
      <c r="AY322" s="243" t="s">
        <v>123</v>
      </c>
    </row>
    <row r="323" s="14" customFormat="1">
      <c r="A323" s="14"/>
      <c r="B323" s="244"/>
      <c r="C323" s="245"/>
      <c r="D323" s="227" t="s">
        <v>136</v>
      </c>
      <c r="E323" s="246" t="s">
        <v>19</v>
      </c>
      <c r="F323" s="247" t="s">
        <v>374</v>
      </c>
      <c r="G323" s="245"/>
      <c r="H323" s="248">
        <v>1929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136</v>
      </c>
      <c r="AU323" s="254" t="s">
        <v>81</v>
      </c>
      <c r="AV323" s="14" t="s">
        <v>81</v>
      </c>
      <c r="AW323" s="14" t="s">
        <v>34</v>
      </c>
      <c r="AX323" s="14" t="s">
        <v>72</v>
      </c>
      <c r="AY323" s="254" t="s">
        <v>123</v>
      </c>
    </row>
    <row r="324" s="14" customFormat="1">
      <c r="A324" s="14"/>
      <c r="B324" s="244"/>
      <c r="C324" s="245"/>
      <c r="D324" s="227" t="s">
        <v>136</v>
      </c>
      <c r="E324" s="246" t="s">
        <v>19</v>
      </c>
      <c r="F324" s="247" t="s">
        <v>375</v>
      </c>
      <c r="G324" s="245"/>
      <c r="H324" s="248">
        <v>429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136</v>
      </c>
      <c r="AU324" s="254" t="s">
        <v>81</v>
      </c>
      <c r="AV324" s="14" t="s">
        <v>81</v>
      </c>
      <c r="AW324" s="14" t="s">
        <v>34</v>
      </c>
      <c r="AX324" s="14" t="s">
        <v>72</v>
      </c>
      <c r="AY324" s="254" t="s">
        <v>123</v>
      </c>
    </row>
    <row r="325" s="13" customFormat="1">
      <c r="A325" s="13"/>
      <c r="B325" s="234"/>
      <c r="C325" s="235"/>
      <c r="D325" s="227" t="s">
        <v>136</v>
      </c>
      <c r="E325" s="236" t="s">
        <v>19</v>
      </c>
      <c r="F325" s="237" t="s">
        <v>335</v>
      </c>
      <c r="G325" s="235"/>
      <c r="H325" s="236" t="s">
        <v>19</v>
      </c>
      <c r="I325" s="238"/>
      <c r="J325" s="235"/>
      <c r="K325" s="235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136</v>
      </c>
      <c r="AU325" s="243" t="s">
        <v>81</v>
      </c>
      <c r="AV325" s="13" t="s">
        <v>79</v>
      </c>
      <c r="AW325" s="13" t="s">
        <v>34</v>
      </c>
      <c r="AX325" s="13" t="s">
        <v>72</v>
      </c>
      <c r="AY325" s="243" t="s">
        <v>123</v>
      </c>
    </row>
    <row r="326" s="14" customFormat="1">
      <c r="A326" s="14"/>
      <c r="B326" s="244"/>
      <c r="C326" s="245"/>
      <c r="D326" s="227" t="s">
        <v>136</v>
      </c>
      <c r="E326" s="246" t="s">
        <v>19</v>
      </c>
      <c r="F326" s="247" t="s">
        <v>376</v>
      </c>
      <c r="G326" s="245"/>
      <c r="H326" s="248">
        <v>129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136</v>
      </c>
      <c r="AU326" s="254" t="s">
        <v>81</v>
      </c>
      <c r="AV326" s="14" t="s">
        <v>81</v>
      </c>
      <c r="AW326" s="14" t="s">
        <v>34</v>
      </c>
      <c r="AX326" s="14" t="s">
        <v>72</v>
      </c>
      <c r="AY326" s="254" t="s">
        <v>123</v>
      </c>
    </row>
    <row r="327" s="15" customFormat="1">
      <c r="A327" s="15"/>
      <c r="B327" s="255"/>
      <c r="C327" s="256"/>
      <c r="D327" s="227" t="s">
        <v>136</v>
      </c>
      <c r="E327" s="257" t="s">
        <v>19</v>
      </c>
      <c r="F327" s="258" t="s">
        <v>139</v>
      </c>
      <c r="G327" s="256"/>
      <c r="H327" s="259">
        <v>2487</v>
      </c>
      <c r="I327" s="260"/>
      <c r="J327" s="256"/>
      <c r="K327" s="256"/>
      <c r="L327" s="261"/>
      <c r="M327" s="262"/>
      <c r="N327" s="263"/>
      <c r="O327" s="263"/>
      <c r="P327" s="263"/>
      <c r="Q327" s="263"/>
      <c r="R327" s="263"/>
      <c r="S327" s="263"/>
      <c r="T327" s="26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5" t="s">
        <v>136</v>
      </c>
      <c r="AU327" s="265" t="s">
        <v>81</v>
      </c>
      <c r="AV327" s="15" t="s">
        <v>130</v>
      </c>
      <c r="AW327" s="15" t="s">
        <v>34</v>
      </c>
      <c r="AX327" s="15" t="s">
        <v>79</v>
      </c>
      <c r="AY327" s="265" t="s">
        <v>123</v>
      </c>
    </row>
    <row r="328" s="12" customFormat="1" ht="22.8" customHeight="1">
      <c r="A328" s="12"/>
      <c r="B328" s="198"/>
      <c r="C328" s="199"/>
      <c r="D328" s="200" t="s">
        <v>71</v>
      </c>
      <c r="E328" s="212" t="s">
        <v>206</v>
      </c>
      <c r="F328" s="212" t="s">
        <v>389</v>
      </c>
      <c r="G328" s="199"/>
      <c r="H328" s="199"/>
      <c r="I328" s="202"/>
      <c r="J328" s="213">
        <f>BK328</f>
        <v>0</v>
      </c>
      <c r="K328" s="199"/>
      <c r="L328" s="204"/>
      <c r="M328" s="205"/>
      <c r="N328" s="206"/>
      <c r="O328" s="206"/>
      <c r="P328" s="207">
        <f>SUM(P329:P369)</f>
        <v>0</v>
      </c>
      <c r="Q328" s="206"/>
      <c r="R328" s="207">
        <f>SUM(R329:R369)</f>
        <v>0.35965999999999998</v>
      </c>
      <c r="S328" s="206"/>
      <c r="T328" s="208">
        <f>SUM(T329:T369)</f>
        <v>0.16400000000000001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9" t="s">
        <v>79</v>
      </c>
      <c r="AT328" s="210" t="s">
        <v>71</v>
      </c>
      <c r="AU328" s="210" t="s">
        <v>79</v>
      </c>
      <c r="AY328" s="209" t="s">
        <v>123</v>
      </c>
      <c r="BK328" s="211">
        <f>SUM(BK329:BK369)</f>
        <v>0</v>
      </c>
    </row>
    <row r="329" s="2" customFormat="1" ht="24.15" customHeight="1">
      <c r="A329" s="40"/>
      <c r="B329" s="41"/>
      <c r="C329" s="214" t="s">
        <v>390</v>
      </c>
      <c r="D329" s="214" t="s">
        <v>125</v>
      </c>
      <c r="E329" s="215" t="s">
        <v>391</v>
      </c>
      <c r="F329" s="216" t="s">
        <v>392</v>
      </c>
      <c r="G329" s="217" t="s">
        <v>393</v>
      </c>
      <c r="H329" s="218">
        <v>4</v>
      </c>
      <c r="I329" s="219"/>
      <c r="J329" s="220">
        <f>ROUND(I329*H329,2)</f>
        <v>0</v>
      </c>
      <c r="K329" s="216" t="s">
        <v>129</v>
      </c>
      <c r="L329" s="46"/>
      <c r="M329" s="221" t="s">
        <v>19</v>
      </c>
      <c r="N329" s="222" t="s">
        <v>43</v>
      </c>
      <c r="O329" s="86"/>
      <c r="P329" s="223">
        <f>O329*H329</f>
        <v>0</v>
      </c>
      <c r="Q329" s="223">
        <v>0</v>
      </c>
      <c r="R329" s="223">
        <f>Q329*H329</f>
        <v>0</v>
      </c>
      <c r="S329" s="223">
        <v>0</v>
      </c>
      <c r="T329" s="224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25" t="s">
        <v>130</v>
      </c>
      <c r="AT329" s="225" t="s">
        <v>125</v>
      </c>
      <c r="AU329" s="225" t="s">
        <v>81</v>
      </c>
      <c r="AY329" s="19" t="s">
        <v>123</v>
      </c>
      <c r="BE329" s="226">
        <f>IF(N329="základní",J329,0)</f>
        <v>0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9" t="s">
        <v>79</v>
      </c>
      <c r="BK329" s="226">
        <f>ROUND(I329*H329,2)</f>
        <v>0</v>
      </c>
      <c r="BL329" s="19" t="s">
        <v>130</v>
      </c>
      <c r="BM329" s="225" t="s">
        <v>394</v>
      </c>
    </row>
    <row r="330" s="2" customFormat="1">
      <c r="A330" s="40"/>
      <c r="B330" s="41"/>
      <c r="C330" s="42"/>
      <c r="D330" s="227" t="s">
        <v>132</v>
      </c>
      <c r="E330" s="42"/>
      <c r="F330" s="228" t="s">
        <v>395</v>
      </c>
      <c r="G330" s="42"/>
      <c r="H330" s="42"/>
      <c r="I330" s="229"/>
      <c r="J330" s="42"/>
      <c r="K330" s="42"/>
      <c r="L330" s="46"/>
      <c r="M330" s="230"/>
      <c r="N330" s="231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132</v>
      </c>
      <c r="AU330" s="19" t="s">
        <v>81</v>
      </c>
    </row>
    <row r="331" s="2" customFormat="1">
      <c r="A331" s="40"/>
      <c r="B331" s="41"/>
      <c r="C331" s="42"/>
      <c r="D331" s="232" t="s">
        <v>134</v>
      </c>
      <c r="E331" s="42"/>
      <c r="F331" s="233" t="s">
        <v>396</v>
      </c>
      <c r="G331" s="42"/>
      <c r="H331" s="42"/>
      <c r="I331" s="229"/>
      <c r="J331" s="42"/>
      <c r="K331" s="42"/>
      <c r="L331" s="46"/>
      <c r="M331" s="230"/>
      <c r="N331" s="231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134</v>
      </c>
      <c r="AU331" s="19" t="s">
        <v>81</v>
      </c>
    </row>
    <row r="332" s="13" customFormat="1">
      <c r="A332" s="13"/>
      <c r="B332" s="234"/>
      <c r="C332" s="235"/>
      <c r="D332" s="227" t="s">
        <v>136</v>
      </c>
      <c r="E332" s="236" t="s">
        <v>19</v>
      </c>
      <c r="F332" s="237" t="s">
        <v>397</v>
      </c>
      <c r="G332" s="235"/>
      <c r="H332" s="236" t="s">
        <v>19</v>
      </c>
      <c r="I332" s="238"/>
      <c r="J332" s="235"/>
      <c r="K332" s="235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136</v>
      </c>
      <c r="AU332" s="243" t="s">
        <v>81</v>
      </c>
      <c r="AV332" s="13" t="s">
        <v>79</v>
      </c>
      <c r="AW332" s="13" t="s">
        <v>34</v>
      </c>
      <c r="AX332" s="13" t="s">
        <v>72</v>
      </c>
      <c r="AY332" s="243" t="s">
        <v>123</v>
      </c>
    </row>
    <row r="333" s="13" customFormat="1">
      <c r="A333" s="13"/>
      <c r="B333" s="234"/>
      <c r="C333" s="235"/>
      <c r="D333" s="227" t="s">
        <v>136</v>
      </c>
      <c r="E333" s="236" t="s">
        <v>19</v>
      </c>
      <c r="F333" s="237" t="s">
        <v>398</v>
      </c>
      <c r="G333" s="235"/>
      <c r="H333" s="236" t="s">
        <v>19</v>
      </c>
      <c r="I333" s="238"/>
      <c r="J333" s="235"/>
      <c r="K333" s="235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136</v>
      </c>
      <c r="AU333" s="243" t="s">
        <v>81</v>
      </c>
      <c r="AV333" s="13" t="s">
        <v>79</v>
      </c>
      <c r="AW333" s="13" t="s">
        <v>34</v>
      </c>
      <c r="AX333" s="13" t="s">
        <v>72</v>
      </c>
      <c r="AY333" s="243" t="s">
        <v>123</v>
      </c>
    </row>
    <row r="334" s="14" customFormat="1">
      <c r="A334" s="14"/>
      <c r="B334" s="244"/>
      <c r="C334" s="245"/>
      <c r="D334" s="227" t="s">
        <v>136</v>
      </c>
      <c r="E334" s="246" t="s">
        <v>19</v>
      </c>
      <c r="F334" s="247" t="s">
        <v>130</v>
      </c>
      <c r="G334" s="245"/>
      <c r="H334" s="248">
        <v>4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136</v>
      </c>
      <c r="AU334" s="254" t="s">
        <v>81</v>
      </c>
      <c r="AV334" s="14" t="s">
        <v>81</v>
      </c>
      <c r="AW334" s="14" t="s">
        <v>34</v>
      </c>
      <c r="AX334" s="14" t="s">
        <v>72</v>
      </c>
      <c r="AY334" s="254" t="s">
        <v>123</v>
      </c>
    </row>
    <row r="335" s="15" customFormat="1">
      <c r="A335" s="15"/>
      <c r="B335" s="255"/>
      <c r="C335" s="256"/>
      <c r="D335" s="227" t="s">
        <v>136</v>
      </c>
      <c r="E335" s="257" t="s">
        <v>19</v>
      </c>
      <c r="F335" s="258" t="s">
        <v>139</v>
      </c>
      <c r="G335" s="256"/>
      <c r="H335" s="259">
        <v>4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5" t="s">
        <v>136</v>
      </c>
      <c r="AU335" s="265" t="s">
        <v>81</v>
      </c>
      <c r="AV335" s="15" t="s">
        <v>130</v>
      </c>
      <c r="AW335" s="15" t="s">
        <v>34</v>
      </c>
      <c r="AX335" s="15" t="s">
        <v>79</v>
      </c>
      <c r="AY335" s="265" t="s">
        <v>123</v>
      </c>
    </row>
    <row r="336" s="2" customFormat="1" ht="16.5" customHeight="1">
      <c r="A336" s="40"/>
      <c r="B336" s="41"/>
      <c r="C336" s="266" t="s">
        <v>399</v>
      </c>
      <c r="D336" s="266" t="s">
        <v>270</v>
      </c>
      <c r="E336" s="267" t="s">
        <v>400</v>
      </c>
      <c r="F336" s="268" t="s">
        <v>401</v>
      </c>
      <c r="G336" s="269" t="s">
        <v>393</v>
      </c>
      <c r="H336" s="270">
        <v>4</v>
      </c>
      <c r="I336" s="271"/>
      <c r="J336" s="272">
        <f>ROUND(I336*H336,2)</f>
        <v>0</v>
      </c>
      <c r="K336" s="268" t="s">
        <v>129</v>
      </c>
      <c r="L336" s="273"/>
      <c r="M336" s="274" t="s">
        <v>19</v>
      </c>
      <c r="N336" s="275" t="s">
        <v>43</v>
      </c>
      <c r="O336" s="86"/>
      <c r="P336" s="223">
        <f>O336*H336</f>
        <v>0</v>
      </c>
      <c r="Q336" s="223">
        <v>0.0020999999999999999</v>
      </c>
      <c r="R336" s="223">
        <f>Q336*H336</f>
        <v>0.0083999999999999995</v>
      </c>
      <c r="S336" s="223">
        <v>0</v>
      </c>
      <c r="T336" s="224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5" t="s">
        <v>198</v>
      </c>
      <c r="AT336" s="225" t="s">
        <v>270</v>
      </c>
      <c r="AU336" s="225" t="s">
        <v>81</v>
      </c>
      <c r="AY336" s="19" t="s">
        <v>123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9" t="s">
        <v>79</v>
      </c>
      <c r="BK336" s="226">
        <f>ROUND(I336*H336,2)</f>
        <v>0</v>
      </c>
      <c r="BL336" s="19" t="s">
        <v>130</v>
      </c>
      <c r="BM336" s="225" t="s">
        <v>402</v>
      </c>
    </row>
    <row r="337" s="2" customFormat="1">
      <c r="A337" s="40"/>
      <c r="B337" s="41"/>
      <c r="C337" s="42"/>
      <c r="D337" s="227" t="s">
        <v>132</v>
      </c>
      <c r="E337" s="42"/>
      <c r="F337" s="228" t="s">
        <v>401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132</v>
      </c>
      <c r="AU337" s="19" t="s">
        <v>81</v>
      </c>
    </row>
    <row r="338" s="13" customFormat="1">
      <c r="A338" s="13"/>
      <c r="B338" s="234"/>
      <c r="C338" s="235"/>
      <c r="D338" s="227" t="s">
        <v>136</v>
      </c>
      <c r="E338" s="236" t="s">
        <v>19</v>
      </c>
      <c r="F338" s="237" t="s">
        <v>403</v>
      </c>
      <c r="G338" s="235"/>
      <c r="H338" s="236" t="s">
        <v>19</v>
      </c>
      <c r="I338" s="238"/>
      <c r="J338" s="235"/>
      <c r="K338" s="235"/>
      <c r="L338" s="239"/>
      <c r="M338" s="240"/>
      <c r="N338" s="241"/>
      <c r="O338" s="241"/>
      <c r="P338" s="241"/>
      <c r="Q338" s="241"/>
      <c r="R338" s="241"/>
      <c r="S338" s="241"/>
      <c r="T338" s="24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136</v>
      </c>
      <c r="AU338" s="243" t="s">
        <v>81</v>
      </c>
      <c r="AV338" s="13" t="s">
        <v>79</v>
      </c>
      <c r="AW338" s="13" t="s">
        <v>34</v>
      </c>
      <c r="AX338" s="13" t="s">
        <v>72</v>
      </c>
      <c r="AY338" s="243" t="s">
        <v>123</v>
      </c>
    </row>
    <row r="339" s="13" customFormat="1">
      <c r="A339" s="13"/>
      <c r="B339" s="234"/>
      <c r="C339" s="235"/>
      <c r="D339" s="227" t="s">
        <v>136</v>
      </c>
      <c r="E339" s="236" t="s">
        <v>19</v>
      </c>
      <c r="F339" s="237" t="s">
        <v>404</v>
      </c>
      <c r="G339" s="235"/>
      <c r="H339" s="236" t="s">
        <v>19</v>
      </c>
      <c r="I339" s="238"/>
      <c r="J339" s="235"/>
      <c r="K339" s="235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136</v>
      </c>
      <c r="AU339" s="243" t="s">
        <v>81</v>
      </c>
      <c r="AV339" s="13" t="s">
        <v>79</v>
      </c>
      <c r="AW339" s="13" t="s">
        <v>34</v>
      </c>
      <c r="AX339" s="13" t="s">
        <v>72</v>
      </c>
      <c r="AY339" s="243" t="s">
        <v>123</v>
      </c>
    </row>
    <row r="340" s="14" customFormat="1">
      <c r="A340" s="14"/>
      <c r="B340" s="244"/>
      <c r="C340" s="245"/>
      <c r="D340" s="227" t="s">
        <v>136</v>
      </c>
      <c r="E340" s="246" t="s">
        <v>19</v>
      </c>
      <c r="F340" s="247" t="s">
        <v>130</v>
      </c>
      <c r="G340" s="245"/>
      <c r="H340" s="248">
        <v>4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136</v>
      </c>
      <c r="AU340" s="254" t="s">
        <v>81</v>
      </c>
      <c r="AV340" s="14" t="s">
        <v>81</v>
      </c>
      <c r="AW340" s="14" t="s">
        <v>34</v>
      </c>
      <c r="AX340" s="14" t="s">
        <v>72</v>
      </c>
      <c r="AY340" s="254" t="s">
        <v>123</v>
      </c>
    </row>
    <row r="341" s="15" customFormat="1">
      <c r="A341" s="15"/>
      <c r="B341" s="255"/>
      <c r="C341" s="256"/>
      <c r="D341" s="227" t="s">
        <v>136</v>
      </c>
      <c r="E341" s="257" t="s">
        <v>19</v>
      </c>
      <c r="F341" s="258" t="s">
        <v>139</v>
      </c>
      <c r="G341" s="256"/>
      <c r="H341" s="259">
        <v>4</v>
      </c>
      <c r="I341" s="260"/>
      <c r="J341" s="256"/>
      <c r="K341" s="256"/>
      <c r="L341" s="261"/>
      <c r="M341" s="262"/>
      <c r="N341" s="263"/>
      <c r="O341" s="263"/>
      <c r="P341" s="263"/>
      <c r="Q341" s="263"/>
      <c r="R341" s="263"/>
      <c r="S341" s="263"/>
      <c r="T341" s="26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5" t="s">
        <v>136</v>
      </c>
      <c r="AU341" s="265" t="s">
        <v>81</v>
      </c>
      <c r="AV341" s="15" t="s">
        <v>130</v>
      </c>
      <c r="AW341" s="15" t="s">
        <v>34</v>
      </c>
      <c r="AX341" s="15" t="s">
        <v>79</v>
      </c>
      <c r="AY341" s="265" t="s">
        <v>123</v>
      </c>
    </row>
    <row r="342" s="2" customFormat="1" ht="24.15" customHeight="1">
      <c r="A342" s="40"/>
      <c r="B342" s="41"/>
      <c r="C342" s="214" t="s">
        <v>405</v>
      </c>
      <c r="D342" s="214" t="s">
        <v>125</v>
      </c>
      <c r="E342" s="215" t="s">
        <v>406</v>
      </c>
      <c r="F342" s="216" t="s">
        <v>407</v>
      </c>
      <c r="G342" s="217" t="s">
        <v>393</v>
      </c>
      <c r="H342" s="218">
        <v>2</v>
      </c>
      <c r="I342" s="219"/>
      <c r="J342" s="220">
        <f>ROUND(I342*H342,2)</f>
        <v>0</v>
      </c>
      <c r="K342" s="216" t="s">
        <v>129</v>
      </c>
      <c r="L342" s="46"/>
      <c r="M342" s="221" t="s">
        <v>19</v>
      </c>
      <c r="N342" s="222" t="s">
        <v>43</v>
      </c>
      <c r="O342" s="86"/>
      <c r="P342" s="223">
        <f>O342*H342</f>
        <v>0</v>
      </c>
      <c r="Q342" s="223">
        <v>0.10940999999999999</v>
      </c>
      <c r="R342" s="223">
        <f>Q342*H342</f>
        <v>0.21881999999999999</v>
      </c>
      <c r="S342" s="223">
        <v>0</v>
      </c>
      <c r="T342" s="224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25" t="s">
        <v>130</v>
      </c>
      <c r="AT342" s="225" t="s">
        <v>125</v>
      </c>
      <c r="AU342" s="225" t="s">
        <v>81</v>
      </c>
      <c r="AY342" s="19" t="s">
        <v>123</v>
      </c>
      <c r="BE342" s="226">
        <f>IF(N342="základní",J342,0)</f>
        <v>0</v>
      </c>
      <c r="BF342" s="226">
        <f>IF(N342="snížená",J342,0)</f>
        <v>0</v>
      </c>
      <c r="BG342" s="226">
        <f>IF(N342="zákl. přenesená",J342,0)</f>
        <v>0</v>
      </c>
      <c r="BH342" s="226">
        <f>IF(N342="sníž. přenesená",J342,0)</f>
        <v>0</v>
      </c>
      <c r="BI342" s="226">
        <f>IF(N342="nulová",J342,0)</f>
        <v>0</v>
      </c>
      <c r="BJ342" s="19" t="s">
        <v>79</v>
      </c>
      <c r="BK342" s="226">
        <f>ROUND(I342*H342,2)</f>
        <v>0</v>
      </c>
      <c r="BL342" s="19" t="s">
        <v>130</v>
      </c>
      <c r="BM342" s="225" t="s">
        <v>408</v>
      </c>
    </row>
    <row r="343" s="2" customFormat="1">
      <c r="A343" s="40"/>
      <c r="B343" s="41"/>
      <c r="C343" s="42"/>
      <c r="D343" s="227" t="s">
        <v>132</v>
      </c>
      <c r="E343" s="42"/>
      <c r="F343" s="228" t="s">
        <v>409</v>
      </c>
      <c r="G343" s="42"/>
      <c r="H343" s="42"/>
      <c r="I343" s="229"/>
      <c r="J343" s="42"/>
      <c r="K343" s="42"/>
      <c r="L343" s="46"/>
      <c r="M343" s="230"/>
      <c r="N343" s="231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132</v>
      </c>
      <c r="AU343" s="19" t="s">
        <v>81</v>
      </c>
    </row>
    <row r="344" s="2" customFormat="1">
      <c r="A344" s="40"/>
      <c r="B344" s="41"/>
      <c r="C344" s="42"/>
      <c r="D344" s="232" t="s">
        <v>134</v>
      </c>
      <c r="E344" s="42"/>
      <c r="F344" s="233" t="s">
        <v>410</v>
      </c>
      <c r="G344" s="42"/>
      <c r="H344" s="42"/>
      <c r="I344" s="229"/>
      <c r="J344" s="42"/>
      <c r="K344" s="42"/>
      <c r="L344" s="46"/>
      <c r="M344" s="230"/>
      <c r="N344" s="231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134</v>
      </c>
      <c r="AU344" s="19" t="s">
        <v>81</v>
      </c>
    </row>
    <row r="345" s="13" customFormat="1">
      <c r="A345" s="13"/>
      <c r="B345" s="234"/>
      <c r="C345" s="235"/>
      <c r="D345" s="227" t="s">
        <v>136</v>
      </c>
      <c r="E345" s="236" t="s">
        <v>19</v>
      </c>
      <c r="F345" s="237" t="s">
        <v>411</v>
      </c>
      <c r="G345" s="235"/>
      <c r="H345" s="236" t="s">
        <v>19</v>
      </c>
      <c r="I345" s="238"/>
      <c r="J345" s="235"/>
      <c r="K345" s="235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136</v>
      </c>
      <c r="AU345" s="243" t="s">
        <v>81</v>
      </c>
      <c r="AV345" s="13" t="s">
        <v>79</v>
      </c>
      <c r="AW345" s="13" t="s">
        <v>34</v>
      </c>
      <c r="AX345" s="13" t="s">
        <v>72</v>
      </c>
      <c r="AY345" s="243" t="s">
        <v>123</v>
      </c>
    </row>
    <row r="346" s="13" customFormat="1">
      <c r="A346" s="13"/>
      <c r="B346" s="234"/>
      <c r="C346" s="235"/>
      <c r="D346" s="227" t="s">
        <v>136</v>
      </c>
      <c r="E346" s="236" t="s">
        <v>19</v>
      </c>
      <c r="F346" s="237" t="s">
        <v>412</v>
      </c>
      <c r="G346" s="235"/>
      <c r="H346" s="236" t="s">
        <v>19</v>
      </c>
      <c r="I346" s="238"/>
      <c r="J346" s="235"/>
      <c r="K346" s="235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136</v>
      </c>
      <c r="AU346" s="243" t="s">
        <v>81</v>
      </c>
      <c r="AV346" s="13" t="s">
        <v>79</v>
      </c>
      <c r="AW346" s="13" t="s">
        <v>34</v>
      </c>
      <c r="AX346" s="13" t="s">
        <v>72</v>
      </c>
      <c r="AY346" s="243" t="s">
        <v>123</v>
      </c>
    </row>
    <row r="347" s="14" customFormat="1">
      <c r="A347" s="14"/>
      <c r="B347" s="244"/>
      <c r="C347" s="245"/>
      <c r="D347" s="227" t="s">
        <v>136</v>
      </c>
      <c r="E347" s="246" t="s">
        <v>19</v>
      </c>
      <c r="F347" s="247" t="s">
        <v>81</v>
      </c>
      <c r="G347" s="245"/>
      <c r="H347" s="248">
        <v>2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136</v>
      </c>
      <c r="AU347" s="254" t="s">
        <v>81</v>
      </c>
      <c r="AV347" s="14" t="s">
        <v>81</v>
      </c>
      <c r="AW347" s="14" t="s">
        <v>34</v>
      </c>
      <c r="AX347" s="14" t="s">
        <v>72</v>
      </c>
      <c r="AY347" s="254" t="s">
        <v>123</v>
      </c>
    </row>
    <row r="348" s="15" customFormat="1">
      <c r="A348" s="15"/>
      <c r="B348" s="255"/>
      <c r="C348" s="256"/>
      <c r="D348" s="227" t="s">
        <v>136</v>
      </c>
      <c r="E348" s="257" t="s">
        <v>19</v>
      </c>
      <c r="F348" s="258" t="s">
        <v>139</v>
      </c>
      <c r="G348" s="256"/>
      <c r="H348" s="259">
        <v>2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5" t="s">
        <v>136</v>
      </c>
      <c r="AU348" s="265" t="s">
        <v>81</v>
      </c>
      <c r="AV348" s="15" t="s">
        <v>130</v>
      </c>
      <c r="AW348" s="15" t="s">
        <v>34</v>
      </c>
      <c r="AX348" s="15" t="s">
        <v>79</v>
      </c>
      <c r="AY348" s="265" t="s">
        <v>123</v>
      </c>
    </row>
    <row r="349" s="2" customFormat="1" ht="24.15" customHeight="1">
      <c r="A349" s="40"/>
      <c r="B349" s="41"/>
      <c r="C349" s="214" t="s">
        <v>413</v>
      </c>
      <c r="D349" s="214" t="s">
        <v>125</v>
      </c>
      <c r="E349" s="215" t="s">
        <v>414</v>
      </c>
      <c r="F349" s="216" t="s">
        <v>415</v>
      </c>
      <c r="G349" s="217" t="s">
        <v>128</v>
      </c>
      <c r="H349" s="218">
        <v>334</v>
      </c>
      <c r="I349" s="219"/>
      <c r="J349" s="220">
        <f>ROUND(I349*H349,2)</f>
        <v>0</v>
      </c>
      <c r="K349" s="216" t="s">
        <v>129</v>
      </c>
      <c r="L349" s="46"/>
      <c r="M349" s="221" t="s">
        <v>19</v>
      </c>
      <c r="N349" s="222" t="s">
        <v>43</v>
      </c>
      <c r="O349" s="86"/>
      <c r="P349" s="223">
        <f>O349*H349</f>
        <v>0</v>
      </c>
      <c r="Q349" s="223">
        <v>0.00036000000000000002</v>
      </c>
      <c r="R349" s="223">
        <f>Q349*H349</f>
        <v>0.12024000000000001</v>
      </c>
      <c r="S349" s="223">
        <v>0</v>
      </c>
      <c r="T349" s="224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25" t="s">
        <v>130</v>
      </c>
      <c r="AT349" s="225" t="s">
        <v>125</v>
      </c>
      <c r="AU349" s="225" t="s">
        <v>81</v>
      </c>
      <c r="AY349" s="19" t="s">
        <v>123</v>
      </c>
      <c r="BE349" s="226">
        <f>IF(N349="základní",J349,0)</f>
        <v>0</v>
      </c>
      <c r="BF349" s="226">
        <f>IF(N349="snížená",J349,0)</f>
        <v>0</v>
      </c>
      <c r="BG349" s="226">
        <f>IF(N349="zákl. přenesená",J349,0)</f>
        <v>0</v>
      </c>
      <c r="BH349" s="226">
        <f>IF(N349="sníž. přenesená",J349,0)</f>
        <v>0</v>
      </c>
      <c r="BI349" s="226">
        <f>IF(N349="nulová",J349,0)</f>
        <v>0</v>
      </c>
      <c r="BJ349" s="19" t="s">
        <v>79</v>
      </c>
      <c r="BK349" s="226">
        <f>ROUND(I349*H349,2)</f>
        <v>0</v>
      </c>
      <c r="BL349" s="19" t="s">
        <v>130</v>
      </c>
      <c r="BM349" s="225" t="s">
        <v>416</v>
      </c>
    </row>
    <row r="350" s="2" customFormat="1">
      <c r="A350" s="40"/>
      <c r="B350" s="41"/>
      <c r="C350" s="42"/>
      <c r="D350" s="227" t="s">
        <v>132</v>
      </c>
      <c r="E350" s="42"/>
      <c r="F350" s="228" t="s">
        <v>417</v>
      </c>
      <c r="G350" s="42"/>
      <c r="H350" s="42"/>
      <c r="I350" s="229"/>
      <c r="J350" s="42"/>
      <c r="K350" s="42"/>
      <c r="L350" s="46"/>
      <c r="M350" s="230"/>
      <c r="N350" s="231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132</v>
      </c>
      <c r="AU350" s="19" t="s">
        <v>81</v>
      </c>
    </row>
    <row r="351" s="2" customFormat="1">
      <c r="A351" s="40"/>
      <c r="B351" s="41"/>
      <c r="C351" s="42"/>
      <c r="D351" s="232" t="s">
        <v>134</v>
      </c>
      <c r="E351" s="42"/>
      <c r="F351" s="233" t="s">
        <v>418</v>
      </c>
      <c r="G351" s="42"/>
      <c r="H351" s="42"/>
      <c r="I351" s="229"/>
      <c r="J351" s="42"/>
      <c r="K351" s="42"/>
      <c r="L351" s="46"/>
      <c r="M351" s="230"/>
      <c r="N351" s="231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134</v>
      </c>
      <c r="AU351" s="19" t="s">
        <v>81</v>
      </c>
    </row>
    <row r="352" s="13" customFormat="1">
      <c r="A352" s="13"/>
      <c r="B352" s="234"/>
      <c r="C352" s="235"/>
      <c r="D352" s="227" t="s">
        <v>136</v>
      </c>
      <c r="E352" s="236" t="s">
        <v>19</v>
      </c>
      <c r="F352" s="237" t="s">
        <v>145</v>
      </c>
      <c r="G352" s="235"/>
      <c r="H352" s="236" t="s">
        <v>19</v>
      </c>
      <c r="I352" s="238"/>
      <c r="J352" s="235"/>
      <c r="K352" s="235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136</v>
      </c>
      <c r="AU352" s="243" t="s">
        <v>81</v>
      </c>
      <c r="AV352" s="13" t="s">
        <v>79</v>
      </c>
      <c r="AW352" s="13" t="s">
        <v>34</v>
      </c>
      <c r="AX352" s="13" t="s">
        <v>72</v>
      </c>
      <c r="AY352" s="243" t="s">
        <v>123</v>
      </c>
    </row>
    <row r="353" s="13" customFormat="1">
      <c r="A353" s="13"/>
      <c r="B353" s="234"/>
      <c r="C353" s="235"/>
      <c r="D353" s="227" t="s">
        <v>136</v>
      </c>
      <c r="E353" s="236" t="s">
        <v>19</v>
      </c>
      <c r="F353" s="237" t="s">
        <v>419</v>
      </c>
      <c r="G353" s="235"/>
      <c r="H353" s="236" t="s">
        <v>19</v>
      </c>
      <c r="I353" s="238"/>
      <c r="J353" s="235"/>
      <c r="K353" s="235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136</v>
      </c>
      <c r="AU353" s="243" t="s">
        <v>81</v>
      </c>
      <c r="AV353" s="13" t="s">
        <v>79</v>
      </c>
      <c r="AW353" s="13" t="s">
        <v>34</v>
      </c>
      <c r="AX353" s="13" t="s">
        <v>72</v>
      </c>
      <c r="AY353" s="243" t="s">
        <v>123</v>
      </c>
    </row>
    <row r="354" s="14" customFormat="1">
      <c r="A354" s="14"/>
      <c r="B354" s="244"/>
      <c r="C354" s="245"/>
      <c r="D354" s="227" t="s">
        <v>136</v>
      </c>
      <c r="E354" s="246" t="s">
        <v>19</v>
      </c>
      <c r="F354" s="247" t="s">
        <v>420</v>
      </c>
      <c r="G354" s="245"/>
      <c r="H354" s="248">
        <v>311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136</v>
      </c>
      <c r="AU354" s="254" t="s">
        <v>81</v>
      </c>
      <c r="AV354" s="14" t="s">
        <v>81</v>
      </c>
      <c r="AW354" s="14" t="s">
        <v>34</v>
      </c>
      <c r="AX354" s="14" t="s">
        <v>72</v>
      </c>
      <c r="AY354" s="254" t="s">
        <v>123</v>
      </c>
    </row>
    <row r="355" s="14" customFormat="1">
      <c r="A355" s="14"/>
      <c r="B355" s="244"/>
      <c r="C355" s="245"/>
      <c r="D355" s="227" t="s">
        <v>136</v>
      </c>
      <c r="E355" s="246" t="s">
        <v>19</v>
      </c>
      <c r="F355" s="247" t="s">
        <v>421</v>
      </c>
      <c r="G355" s="245"/>
      <c r="H355" s="248">
        <v>23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4" t="s">
        <v>136</v>
      </c>
      <c r="AU355" s="254" t="s">
        <v>81</v>
      </c>
      <c r="AV355" s="14" t="s">
        <v>81</v>
      </c>
      <c r="AW355" s="14" t="s">
        <v>34</v>
      </c>
      <c r="AX355" s="14" t="s">
        <v>72</v>
      </c>
      <c r="AY355" s="254" t="s">
        <v>123</v>
      </c>
    </row>
    <row r="356" s="15" customFormat="1">
      <c r="A356" s="15"/>
      <c r="B356" s="255"/>
      <c r="C356" s="256"/>
      <c r="D356" s="227" t="s">
        <v>136</v>
      </c>
      <c r="E356" s="257" t="s">
        <v>19</v>
      </c>
      <c r="F356" s="258" t="s">
        <v>139</v>
      </c>
      <c r="G356" s="256"/>
      <c r="H356" s="259">
        <v>334</v>
      </c>
      <c r="I356" s="260"/>
      <c r="J356" s="256"/>
      <c r="K356" s="256"/>
      <c r="L356" s="261"/>
      <c r="M356" s="262"/>
      <c r="N356" s="263"/>
      <c r="O356" s="263"/>
      <c r="P356" s="263"/>
      <c r="Q356" s="263"/>
      <c r="R356" s="263"/>
      <c r="S356" s="263"/>
      <c r="T356" s="264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65" t="s">
        <v>136</v>
      </c>
      <c r="AU356" s="265" t="s">
        <v>81</v>
      </c>
      <c r="AV356" s="15" t="s">
        <v>130</v>
      </c>
      <c r="AW356" s="15" t="s">
        <v>34</v>
      </c>
      <c r="AX356" s="15" t="s">
        <v>79</v>
      </c>
      <c r="AY356" s="265" t="s">
        <v>123</v>
      </c>
    </row>
    <row r="357" s="2" customFormat="1" ht="33" customHeight="1">
      <c r="A357" s="40"/>
      <c r="B357" s="41"/>
      <c r="C357" s="214" t="s">
        <v>422</v>
      </c>
      <c r="D357" s="214" t="s">
        <v>125</v>
      </c>
      <c r="E357" s="215" t="s">
        <v>423</v>
      </c>
      <c r="F357" s="216" t="s">
        <v>424</v>
      </c>
      <c r="G357" s="217" t="s">
        <v>299</v>
      </c>
      <c r="H357" s="218">
        <v>20</v>
      </c>
      <c r="I357" s="219"/>
      <c r="J357" s="220">
        <f>ROUND(I357*H357,2)</f>
        <v>0</v>
      </c>
      <c r="K357" s="216" t="s">
        <v>129</v>
      </c>
      <c r="L357" s="46"/>
      <c r="M357" s="221" t="s">
        <v>19</v>
      </c>
      <c r="N357" s="222" t="s">
        <v>43</v>
      </c>
      <c r="O357" s="86"/>
      <c r="P357" s="223">
        <f>O357*H357</f>
        <v>0</v>
      </c>
      <c r="Q357" s="223">
        <v>0.00060999999999999997</v>
      </c>
      <c r="R357" s="223">
        <f>Q357*H357</f>
        <v>0.012199999999999999</v>
      </c>
      <c r="S357" s="223">
        <v>0</v>
      </c>
      <c r="T357" s="224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25" t="s">
        <v>130</v>
      </c>
      <c r="AT357" s="225" t="s">
        <v>125</v>
      </c>
      <c r="AU357" s="225" t="s">
        <v>81</v>
      </c>
      <c r="AY357" s="19" t="s">
        <v>123</v>
      </c>
      <c r="BE357" s="226">
        <f>IF(N357="základní",J357,0)</f>
        <v>0</v>
      </c>
      <c r="BF357" s="226">
        <f>IF(N357="snížená",J357,0)</f>
        <v>0</v>
      </c>
      <c r="BG357" s="226">
        <f>IF(N357="zákl. přenesená",J357,0)</f>
        <v>0</v>
      </c>
      <c r="BH357" s="226">
        <f>IF(N357="sníž. přenesená",J357,0)</f>
        <v>0</v>
      </c>
      <c r="BI357" s="226">
        <f>IF(N357="nulová",J357,0)</f>
        <v>0</v>
      </c>
      <c r="BJ357" s="19" t="s">
        <v>79</v>
      </c>
      <c r="BK357" s="226">
        <f>ROUND(I357*H357,2)</f>
        <v>0</v>
      </c>
      <c r="BL357" s="19" t="s">
        <v>130</v>
      </c>
      <c r="BM357" s="225" t="s">
        <v>425</v>
      </c>
    </row>
    <row r="358" s="2" customFormat="1">
      <c r="A358" s="40"/>
      <c r="B358" s="41"/>
      <c r="C358" s="42"/>
      <c r="D358" s="227" t="s">
        <v>132</v>
      </c>
      <c r="E358" s="42"/>
      <c r="F358" s="228" t="s">
        <v>426</v>
      </c>
      <c r="G358" s="42"/>
      <c r="H358" s="42"/>
      <c r="I358" s="229"/>
      <c r="J358" s="42"/>
      <c r="K358" s="42"/>
      <c r="L358" s="46"/>
      <c r="M358" s="230"/>
      <c r="N358" s="231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132</v>
      </c>
      <c r="AU358" s="19" t="s">
        <v>81</v>
      </c>
    </row>
    <row r="359" s="2" customFormat="1">
      <c r="A359" s="40"/>
      <c r="B359" s="41"/>
      <c r="C359" s="42"/>
      <c r="D359" s="232" t="s">
        <v>134</v>
      </c>
      <c r="E359" s="42"/>
      <c r="F359" s="233" t="s">
        <v>427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134</v>
      </c>
      <c r="AU359" s="19" t="s">
        <v>81</v>
      </c>
    </row>
    <row r="360" s="13" customFormat="1">
      <c r="A360" s="13"/>
      <c r="B360" s="234"/>
      <c r="C360" s="235"/>
      <c r="D360" s="227" t="s">
        <v>136</v>
      </c>
      <c r="E360" s="236" t="s">
        <v>19</v>
      </c>
      <c r="F360" s="237" t="s">
        <v>397</v>
      </c>
      <c r="G360" s="235"/>
      <c r="H360" s="236" t="s">
        <v>19</v>
      </c>
      <c r="I360" s="238"/>
      <c r="J360" s="235"/>
      <c r="K360" s="235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136</v>
      </c>
      <c r="AU360" s="243" t="s">
        <v>81</v>
      </c>
      <c r="AV360" s="13" t="s">
        <v>79</v>
      </c>
      <c r="AW360" s="13" t="s">
        <v>34</v>
      </c>
      <c r="AX360" s="13" t="s">
        <v>72</v>
      </c>
      <c r="AY360" s="243" t="s">
        <v>123</v>
      </c>
    </row>
    <row r="361" s="14" customFormat="1">
      <c r="A361" s="14"/>
      <c r="B361" s="244"/>
      <c r="C361" s="245"/>
      <c r="D361" s="227" t="s">
        <v>136</v>
      </c>
      <c r="E361" s="246" t="s">
        <v>19</v>
      </c>
      <c r="F361" s="247" t="s">
        <v>307</v>
      </c>
      <c r="G361" s="245"/>
      <c r="H361" s="248">
        <v>20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136</v>
      </c>
      <c r="AU361" s="254" t="s">
        <v>81</v>
      </c>
      <c r="AV361" s="14" t="s">
        <v>81</v>
      </c>
      <c r="AW361" s="14" t="s">
        <v>34</v>
      </c>
      <c r="AX361" s="14" t="s">
        <v>72</v>
      </c>
      <c r="AY361" s="254" t="s">
        <v>123</v>
      </c>
    </row>
    <row r="362" s="15" customFormat="1">
      <c r="A362" s="15"/>
      <c r="B362" s="255"/>
      <c r="C362" s="256"/>
      <c r="D362" s="227" t="s">
        <v>136</v>
      </c>
      <c r="E362" s="257" t="s">
        <v>19</v>
      </c>
      <c r="F362" s="258" t="s">
        <v>139</v>
      </c>
      <c r="G362" s="256"/>
      <c r="H362" s="259">
        <v>20</v>
      </c>
      <c r="I362" s="260"/>
      <c r="J362" s="256"/>
      <c r="K362" s="256"/>
      <c r="L362" s="261"/>
      <c r="M362" s="262"/>
      <c r="N362" s="263"/>
      <c r="O362" s="263"/>
      <c r="P362" s="263"/>
      <c r="Q362" s="263"/>
      <c r="R362" s="263"/>
      <c r="S362" s="263"/>
      <c r="T362" s="264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5" t="s">
        <v>136</v>
      </c>
      <c r="AU362" s="265" t="s">
        <v>81</v>
      </c>
      <c r="AV362" s="15" t="s">
        <v>130</v>
      </c>
      <c r="AW362" s="15" t="s">
        <v>34</v>
      </c>
      <c r="AX362" s="15" t="s">
        <v>79</v>
      </c>
      <c r="AY362" s="265" t="s">
        <v>123</v>
      </c>
    </row>
    <row r="363" s="2" customFormat="1" ht="24.15" customHeight="1">
      <c r="A363" s="40"/>
      <c r="B363" s="41"/>
      <c r="C363" s="214" t="s">
        <v>428</v>
      </c>
      <c r="D363" s="214" t="s">
        <v>125</v>
      </c>
      <c r="E363" s="215" t="s">
        <v>429</v>
      </c>
      <c r="F363" s="216" t="s">
        <v>430</v>
      </c>
      <c r="G363" s="217" t="s">
        <v>393</v>
      </c>
      <c r="H363" s="218">
        <v>2</v>
      </c>
      <c r="I363" s="219"/>
      <c r="J363" s="220">
        <f>ROUND(I363*H363,2)</f>
        <v>0</v>
      </c>
      <c r="K363" s="216" t="s">
        <v>129</v>
      </c>
      <c r="L363" s="46"/>
      <c r="M363" s="221" t="s">
        <v>19</v>
      </c>
      <c r="N363" s="222" t="s">
        <v>43</v>
      </c>
      <c r="O363" s="86"/>
      <c r="P363" s="223">
        <f>O363*H363</f>
        <v>0</v>
      </c>
      <c r="Q363" s="223">
        <v>0</v>
      </c>
      <c r="R363" s="223">
        <f>Q363*H363</f>
        <v>0</v>
      </c>
      <c r="S363" s="223">
        <v>0.082000000000000003</v>
      </c>
      <c r="T363" s="224">
        <f>S363*H363</f>
        <v>0.16400000000000001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25" t="s">
        <v>130</v>
      </c>
      <c r="AT363" s="225" t="s">
        <v>125</v>
      </c>
      <c r="AU363" s="225" t="s">
        <v>81</v>
      </c>
      <c r="AY363" s="19" t="s">
        <v>123</v>
      </c>
      <c r="BE363" s="226">
        <f>IF(N363="základní",J363,0)</f>
        <v>0</v>
      </c>
      <c r="BF363" s="226">
        <f>IF(N363="snížená",J363,0)</f>
        <v>0</v>
      </c>
      <c r="BG363" s="226">
        <f>IF(N363="zákl. přenesená",J363,0)</f>
        <v>0</v>
      </c>
      <c r="BH363" s="226">
        <f>IF(N363="sníž. přenesená",J363,0)</f>
        <v>0</v>
      </c>
      <c r="BI363" s="226">
        <f>IF(N363="nulová",J363,0)</f>
        <v>0</v>
      </c>
      <c r="BJ363" s="19" t="s">
        <v>79</v>
      </c>
      <c r="BK363" s="226">
        <f>ROUND(I363*H363,2)</f>
        <v>0</v>
      </c>
      <c r="BL363" s="19" t="s">
        <v>130</v>
      </c>
      <c r="BM363" s="225" t="s">
        <v>431</v>
      </c>
    </row>
    <row r="364" s="2" customFormat="1">
      <c r="A364" s="40"/>
      <c r="B364" s="41"/>
      <c r="C364" s="42"/>
      <c r="D364" s="227" t="s">
        <v>132</v>
      </c>
      <c r="E364" s="42"/>
      <c r="F364" s="228" t="s">
        <v>432</v>
      </c>
      <c r="G364" s="42"/>
      <c r="H364" s="42"/>
      <c r="I364" s="229"/>
      <c r="J364" s="42"/>
      <c r="K364" s="42"/>
      <c r="L364" s="46"/>
      <c r="M364" s="230"/>
      <c r="N364" s="231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132</v>
      </c>
      <c r="AU364" s="19" t="s">
        <v>81</v>
      </c>
    </row>
    <row r="365" s="2" customFormat="1">
      <c r="A365" s="40"/>
      <c r="B365" s="41"/>
      <c r="C365" s="42"/>
      <c r="D365" s="232" t="s">
        <v>134</v>
      </c>
      <c r="E365" s="42"/>
      <c r="F365" s="233" t="s">
        <v>433</v>
      </c>
      <c r="G365" s="42"/>
      <c r="H365" s="42"/>
      <c r="I365" s="229"/>
      <c r="J365" s="42"/>
      <c r="K365" s="42"/>
      <c r="L365" s="46"/>
      <c r="M365" s="230"/>
      <c r="N365" s="231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134</v>
      </c>
      <c r="AU365" s="19" t="s">
        <v>81</v>
      </c>
    </row>
    <row r="366" s="13" customFormat="1">
      <c r="A366" s="13"/>
      <c r="B366" s="234"/>
      <c r="C366" s="235"/>
      <c r="D366" s="227" t="s">
        <v>136</v>
      </c>
      <c r="E366" s="236" t="s">
        <v>19</v>
      </c>
      <c r="F366" s="237" t="s">
        <v>411</v>
      </c>
      <c r="G366" s="235"/>
      <c r="H366" s="236" t="s">
        <v>19</v>
      </c>
      <c r="I366" s="238"/>
      <c r="J366" s="235"/>
      <c r="K366" s="235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136</v>
      </c>
      <c r="AU366" s="243" t="s">
        <v>81</v>
      </c>
      <c r="AV366" s="13" t="s">
        <v>79</v>
      </c>
      <c r="AW366" s="13" t="s">
        <v>34</v>
      </c>
      <c r="AX366" s="13" t="s">
        <v>72</v>
      </c>
      <c r="AY366" s="243" t="s">
        <v>123</v>
      </c>
    </row>
    <row r="367" s="13" customFormat="1">
      <c r="A367" s="13"/>
      <c r="B367" s="234"/>
      <c r="C367" s="235"/>
      <c r="D367" s="227" t="s">
        <v>136</v>
      </c>
      <c r="E367" s="236" t="s">
        <v>19</v>
      </c>
      <c r="F367" s="237" t="s">
        <v>412</v>
      </c>
      <c r="G367" s="235"/>
      <c r="H367" s="236" t="s">
        <v>19</v>
      </c>
      <c r="I367" s="238"/>
      <c r="J367" s="235"/>
      <c r="K367" s="235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136</v>
      </c>
      <c r="AU367" s="243" t="s">
        <v>81</v>
      </c>
      <c r="AV367" s="13" t="s">
        <v>79</v>
      </c>
      <c r="AW367" s="13" t="s">
        <v>34</v>
      </c>
      <c r="AX367" s="13" t="s">
        <v>72</v>
      </c>
      <c r="AY367" s="243" t="s">
        <v>123</v>
      </c>
    </row>
    <row r="368" s="14" customFormat="1">
      <c r="A368" s="14"/>
      <c r="B368" s="244"/>
      <c r="C368" s="245"/>
      <c r="D368" s="227" t="s">
        <v>136</v>
      </c>
      <c r="E368" s="246" t="s">
        <v>19</v>
      </c>
      <c r="F368" s="247" t="s">
        <v>81</v>
      </c>
      <c r="G368" s="245"/>
      <c r="H368" s="248">
        <v>2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136</v>
      </c>
      <c r="AU368" s="254" t="s">
        <v>81</v>
      </c>
      <c r="AV368" s="14" t="s">
        <v>81</v>
      </c>
      <c r="AW368" s="14" t="s">
        <v>34</v>
      </c>
      <c r="AX368" s="14" t="s">
        <v>72</v>
      </c>
      <c r="AY368" s="254" t="s">
        <v>123</v>
      </c>
    </row>
    <row r="369" s="15" customFormat="1">
      <c r="A369" s="15"/>
      <c r="B369" s="255"/>
      <c r="C369" s="256"/>
      <c r="D369" s="227" t="s">
        <v>136</v>
      </c>
      <c r="E369" s="257" t="s">
        <v>19</v>
      </c>
      <c r="F369" s="258" t="s">
        <v>139</v>
      </c>
      <c r="G369" s="256"/>
      <c r="H369" s="259">
        <v>2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136</v>
      </c>
      <c r="AU369" s="265" t="s">
        <v>81</v>
      </c>
      <c r="AV369" s="15" t="s">
        <v>130</v>
      </c>
      <c r="AW369" s="15" t="s">
        <v>34</v>
      </c>
      <c r="AX369" s="15" t="s">
        <v>79</v>
      </c>
      <c r="AY369" s="265" t="s">
        <v>123</v>
      </c>
    </row>
    <row r="370" s="12" customFormat="1" ht="22.8" customHeight="1">
      <c r="A370" s="12"/>
      <c r="B370" s="198"/>
      <c r="C370" s="199"/>
      <c r="D370" s="200" t="s">
        <v>71</v>
      </c>
      <c r="E370" s="212" t="s">
        <v>434</v>
      </c>
      <c r="F370" s="212" t="s">
        <v>435</v>
      </c>
      <c r="G370" s="199"/>
      <c r="H370" s="199"/>
      <c r="I370" s="202"/>
      <c r="J370" s="213">
        <f>BK370</f>
        <v>0</v>
      </c>
      <c r="K370" s="199"/>
      <c r="L370" s="204"/>
      <c r="M370" s="205"/>
      <c r="N370" s="206"/>
      <c r="O370" s="206"/>
      <c r="P370" s="207">
        <f>SUM(P371:P390)</f>
        <v>0</v>
      </c>
      <c r="Q370" s="206"/>
      <c r="R370" s="207">
        <f>SUM(R371:R390)</f>
        <v>0</v>
      </c>
      <c r="S370" s="206"/>
      <c r="T370" s="208">
        <f>SUM(T371:T390)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09" t="s">
        <v>79</v>
      </c>
      <c r="AT370" s="210" t="s">
        <v>71</v>
      </c>
      <c r="AU370" s="210" t="s">
        <v>79</v>
      </c>
      <c r="AY370" s="209" t="s">
        <v>123</v>
      </c>
      <c r="BK370" s="211">
        <f>SUM(BK371:BK390)</f>
        <v>0</v>
      </c>
    </row>
    <row r="371" s="2" customFormat="1" ht="16.5" customHeight="1">
      <c r="A371" s="40"/>
      <c r="B371" s="41"/>
      <c r="C371" s="214" t="s">
        <v>436</v>
      </c>
      <c r="D371" s="214" t="s">
        <v>125</v>
      </c>
      <c r="E371" s="215" t="s">
        <v>437</v>
      </c>
      <c r="F371" s="216" t="s">
        <v>438</v>
      </c>
      <c r="G371" s="217" t="s">
        <v>241</v>
      </c>
      <c r="H371" s="218">
        <v>168.30000000000001</v>
      </c>
      <c r="I371" s="219"/>
      <c r="J371" s="220">
        <f>ROUND(I371*H371,2)</f>
        <v>0</v>
      </c>
      <c r="K371" s="216" t="s">
        <v>129</v>
      </c>
      <c r="L371" s="46"/>
      <c r="M371" s="221" t="s">
        <v>19</v>
      </c>
      <c r="N371" s="222" t="s">
        <v>43</v>
      </c>
      <c r="O371" s="86"/>
      <c r="P371" s="223">
        <f>O371*H371</f>
        <v>0</v>
      </c>
      <c r="Q371" s="223">
        <v>0</v>
      </c>
      <c r="R371" s="223">
        <f>Q371*H371</f>
        <v>0</v>
      </c>
      <c r="S371" s="223">
        <v>0</v>
      </c>
      <c r="T371" s="224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25" t="s">
        <v>130</v>
      </c>
      <c r="AT371" s="225" t="s">
        <v>125</v>
      </c>
      <c r="AU371" s="225" t="s">
        <v>81</v>
      </c>
      <c r="AY371" s="19" t="s">
        <v>123</v>
      </c>
      <c r="BE371" s="226">
        <f>IF(N371="základní",J371,0)</f>
        <v>0</v>
      </c>
      <c r="BF371" s="226">
        <f>IF(N371="snížená",J371,0)</f>
        <v>0</v>
      </c>
      <c r="BG371" s="226">
        <f>IF(N371="zákl. přenesená",J371,0)</f>
        <v>0</v>
      </c>
      <c r="BH371" s="226">
        <f>IF(N371="sníž. přenesená",J371,0)</f>
        <v>0</v>
      </c>
      <c r="BI371" s="226">
        <f>IF(N371="nulová",J371,0)</f>
        <v>0</v>
      </c>
      <c r="BJ371" s="19" t="s">
        <v>79</v>
      </c>
      <c r="BK371" s="226">
        <f>ROUND(I371*H371,2)</f>
        <v>0</v>
      </c>
      <c r="BL371" s="19" t="s">
        <v>130</v>
      </c>
      <c r="BM371" s="225" t="s">
        <v>439</v>
      </c>
    </row>
    <row r="372" s="2" customFormat="1">
      <c r="A372" s="40"/>
      <c r="B372" s="41"/>
      <c r="C372" s="42"/>
      <c r="D372" s="227" t="s">
        <v>132</v>
      </c>
      <c r="E372" s="42"/>
      <c r="F372" s="228" t="s">
        <v>440</v>
      </c>
      <c r="G372" s="42"/>
      <c r="H372" s="42"/>
      <c r="I372" s="229"/>
      <c r="J372" s="42"/>
      <c r="K372" s="42"/>
      <c r="L372" s="46"/>
      <c r="M372" s="230"/>
      <c r="N372" s="231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132</v>
      </c>
      <c r="AU372" s="19" t="s">
        <v>81</v>
      </c>
    </row>
    <row r="373" s="2" customFormat="1">
      <c r="A373" s="40"/>
      <c r="B373" s="41"/>
      <c r="C373" s="42"/>
      <c r="D373" s="232" t="s">
        <v>134</v>
      </c>
      <c r="E373" s="42"/>
      <c r="F373" s="233" t="s">
        <v>441</v>
      </c>
      <c r="G373" s="42"/>
      <c r="H373" s="42"/>
      <c r="I373" s="229"/>
      <c r="J373" s="42"/>
      <c r="K373" s="42"/>
      <c r="L373" s="46"/>
      <c r="M373" s="230"/>
      <c r="N373" s="231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134</v>
      </c>
      <c r="AU373" s="19" t="s">
        <v>81</v>
      </c>
    </row>
    <row r="374" s="13" customFormat="1">
      <c r="A374" s="13"/>
      <c r="B374" s="234"/>
      <c r="C374" s="235"/>
      <c r="D374" s="227" t="s">
        <v>136</v>
      </c>
      <c r="E374" s="236" t="s">
        <v>19</v>
      </c>
      <c r="F374" s="237" t="s">
        <v>137</v>
      </c>
      <c r="G374" s="235"/>
      <c r="H374" s="236" t="s">
        <v>19</v>
      </c>
      <c r="I374" s="238"/>
      <c r="J374" s="235"/>
      <c r="K374" s="235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136</v>
      </c>
      <c r="AU374" s="243" t="s">
        <v>81</v>
      </c>
      <c r="AV374" s="13" t="s">
        <v>79</v>
      </c>
      <c r="AW374" s="13" t="s">
        <v>34</v>
      </c>
      <c r="AX374" s="13" t="s">
        <v>72</v>
      </c>
      <c r="AY374" s="243" t="s">
        <v>123</v>
      </c>
    </row>
    <row r="375" s="13" customFormat="1">
      <c r="A375" s="13"/>
      <c r="B375" s="234"/>
      <c r="C375" s="235"/>
      <c r="D375" s="227" t="s">
        <v>136</v>
      </c>
      <c r="E375" s="236" t="s">
        <v>19</v>
      </c>
      <c r="F375" s="237" t="s">
        <v>442</v>
      </c>
      <c r="G375" s="235"/>
      <c r="H375" s="236" t="s">
        <v>19</v>
      </c>
      <c r="I375" s="238"/>
      <c r="J375" s="235"/>
      <c r="K375" s="235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136</v>
      </c>
      <c r="AU375" s="243" t="s">
        <v>81</v>
      </c>
      <c r="AV375" s="13" t="s">
        <v>79</v>
      </c>
      <c r="AW375" s="13" t="s">
        <v>34</v>
      </c>
      <c r="AX375" s="13" t="s">
        <v>72</v>
      </c>
      <c r="AY375" s="243" t="s">
        <v>123</v>
      </c>
    </row>
    <row r="376" s="14" customFormat="1">
      <c r="A376" s="14"/>
      <c r="B376" s="244"/>
      <c r="C376" s="245"/>
      <c r="D376" s="227" t="s">
        <v>136</v>
      </c>
      <c r="E376" s="246" t="s">
        <v>19</v>
      </c>
      <c r="F376" s="247" t="s">
        <v>443</v>
      </c>
      <c r="G376" s="245"/>
      <c r="H376" s="248">
        <v>168.30000000000001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136</v>
      </c>
      <c r="AU376" s="254" t="s">
        <v>81</v>
      </c>
      <c r="AV376" s="14" t="s">
        <v>81</v>
      </c>
      <c r="AW376" s="14" t="s">
        <v>34</v>
      </c>
      <c r="AX376" s="14" t="s">
        <v>72</v>
      </c>
      <c r="AY376" s="254" t="s">
        <v>123</v>
      </c>
    </row>
    <row r="377" s="15" customFormat="1">
      <c r="A377" s="15"/>
      <c r="B377" s="255"/>
      <c r="C377" s="256"/>
      <c r="D377" s="227" t="s">
        <v>136</v>
      </c>
      <c r="E377" s="257" t="s">
        <v>19</v>
      </c>
      <c r="F377" s="258" t="s">
        <v>139</v>
      </c>
      <c r="G377" s="256"/>
      <c r="H377" s="259">
        <v>168.30000000000001</v>
      </c>
      <c r="I377" s="260"/>
      <c r="J377" s="256"/>
      <c r="K377" s="256"/>
      <c r="L377" s="261"/>
      <c r="M377" s="262"/>
      <c r="N377" s="263"/>
      <c r="O377" s="263"/>
      <c r="P377" s="263"/>
      <c r="Q377" s="263"/>
      <c r="R377" s="263"/>
      <c r="S377" s="263"/>
      <c r="T377" s="26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5" t="s">
        <v>136</v>
      </c>
      <c r="AU377" s="265" t="s">
        <v>81</v>
      </c>
      <c r="AV377" s="15" t="s">
        <v>130</v>
      </c>
      <c r="AW377" s="15" t="s">
        <v>34</v>
      </c>
      <c r="AX377" s="15" t="s">
        <v>79</v>
      </c>
      <c r="AY377" s="265" t="s">
        <v>123</v>
      </c>
    </row>
    <row r="378" s="2" customFormat="1" ht="24.15" customHeight="1">
      <c r="A378" s="40"/>
      <c r="B378" s="41"/>
      <c r="C378" s="214" t="s">
        <v>444</v>
      </c>
      <c r="D378" s="214" t="s">
        <v>125</v>
      </c>
      <c r="E378" s="215" t="s">
        <v>445</v>
      </c>
      <c r="F378" s="216" t="s">
        <v>446</v>
      </c>
      <c r="G378" s="217" t="s">
        <v>241</v>
      </c>
      <c r="H378" s="218">
        <v>1514.7000000000001</v>
      </c>
      <c r="I378" s="219"/>
      <c r="J378" s="220">
        <f>ROUND(I378*H378,2)</f>
        <v>0</v>
      </c>
      <c r="K378" s="216" t="s">
        <v>129</v>
      </c>
      <c r="L378" s="46"/>
      <c r="M378" s="221" t="s">
        <v>19</v>
      </c>
      <c r="N378" s="222" t="s">
        <v>43</v>
      </c>
      <c r="O378" s="86"/>
      <c r="P378" s="223">
        <f>O378*H378</f>
        <v>0</v>
      </c>
      <c r="Q378" s="223">
        <v>0</v>
      </c>
      <c r="R378" s="223">
        <f>Q378*H378</f>
        <v>0</v>
      </c>
      <c r="S378" s="223">
        <v>0</v>
      </c>
      <c r="T378" s="224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25" t="s">
        <v>130</v>
      </c>
      <c r="AT378" s="225" t="s">
        <v>125</v>
      </c>
      <c r="AU378" s="225" t="s">
        <v>81</v>
      </c>
      <c r="AY378" s="19" t="s">
        <v>123</v>
      </c>
      <c r="BE378" s="226">
        <f>IF(N378="základní",J378,0)</f>
        <v>0</v>
      </c>
      <c r="BF378" s="226">
        <f>IF(N378="snížená",J378,0)</f>
        <v>0</v>
      </c>
      <c r="BG378" s="226">
        <f>IF(N378="zákl. přenesená",J378,0)</f>
        <v>0</v>
      </c>
      <c r="BH378" s="226">
        <f>IF(N378="sníž. přenesená",J378,0)</f>
        <v>0</v>
      </c>
      <c r="BI378" s="226">
        <f>IF(N378="nulová",J378,0)</f>
        <v>0</v>
      </c>
      <c r="BJ378" s="19" t="s">
        <v>79</v>
      </c>
      <c r="BK378" s="226">
        <f>ROUND(I378*H378,2)</f>
        <v>0</v>
      </c>
      <c r="BL378" s="19" t="s">
        <v>130</v>
      </c>
      <c r="BM378" s="225" t="s">
        <v>447</v>
      </c>
    </row>
    <row r="379" s="2" customFormat="1">
      <c r="A379" s="40"/>
      <c r="B379" s="41"/>
      <c r="C379" s="42"/>
      <c r="D379" s="227" t="s">
        <v>132</v>
      </c>
      <c r="E379" s="42"/>
      <c r="F379" s="228" t="s">
        <v>448</v>
      </c>
      <c r="G379" s="42"/>
      <c r="H379" s="42"/>
      <c r="I379" s="229"/>
      <c r="J379" s="42"/>
      <c r="K379" s="42"/>
      <c r="L379" s="46"/>
      <c r="M379" s="230"/>
      <c r="N379" s="231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132</v>
      </c>
      <c r="AU379" s="19" t="s">
        <v>81</v>
      </c>
    </row>
    <row r="380" s="2" customFormat="1">
      <c r="A380" s="40"/>
      <c r="B380" s="41"/>
      <c r="C380" s="42"/>
      <c r="D380" s="232" t="s">
        <v>134</v>
      </c>
      <c r="E380" s="42"/>
      <c r="F380" s="233" t="s">
        <v>449</v>
      </c>
      <c r="G380" s="42"/>
      <c r="H380" s="42"/>
      <c r="I380" s="229"/>
      <c r="J380" s="42"/>
      <c r="K380" s="42"/>
      <c r="L380" s="46"/>
      <c r="M380" s="230"/>
      <c r="N380" s="231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134</v>
      </c>
      <c r="AU380" s="19" t="s">
        <v>81</v>
      </c>
    </row>
    <row r="381" s="13" customFormat="1">
      <c r="A381" s="13"/>
      <c r="B381" s="234"/>
      <c r="C381" s="235"/>
      <c r="D381" s="227" t="s">
        <v>136</v>
      </c>
      <c r="E381" s="236" t="s">
        <v>19</v>
      </c>
      <c r="F381" s="237" t="s">
        <v>137</v>
      </c>
      <c r="G381" s="235"/>
      <c r="H381" s="236" t="s">
        <v>19</v>
      </c>
      <c r="I381" s="238"/>
      <c r="J381" s="235"/>
      <c r="K381" s="235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136</v>
      </c>
      <c r="AU381" s="243" t="s">
        <v>81</v>
      </c>
      <c r="AV381" s="13" t="s">
        <v>79</v>
      </c>
      <c r="AW381" s="13" t="s">
        <v>34</v>
      </c>
      <c r="AX381" s="13" t="s">
        <v>72</v>
      </c>
      <c r="AY381" s="243" t="s">
        <v>123</v>
      </c>
    </row>
    <row r="382" s="13" customFormat="1">
      <c r="A382" s="13"/>
      <c r="B382" s="234"/>
      <c r="C382" s="235"/>
      <c r="D382" s="227" t="s">
        <v>136</v>
      </c>
      <c r="E382" s="236" t="s">
        <v>19</v>
      </c>
      <c r="F382" s="237" t="s">
        <v>450</v>
      </c>
      <c r="G382" s="235"/>
      <c r="H382" s="236" t="s">
        <v>19</v>
      </c>
      <c r="I382" s="238"/>
      <c r="J382" s="235"/>
      <c r="K382" s="235"/>
      <c r="L382" s="239"/>
      <c r="M382" s="240"/>
      <c r="N382" s="241"/>
      <c r="O382" s="241"/>
      <c r="P382" s="241"/>
      <c r="Q382" s="241"/>
      <c r="R382" s="241"/>
      <c r="S382" s="241"/>
      <c r="T382" s="24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3" t="s">
        <v>136</v>
      </c>
      <c r="AU382" s="243" t="s">
        <v>81</v>
      </c>
      <c r="AV382" s="13" t="s">
        <v>79</v>
      </c>
      <c r="AW382" s="13" t="s">
        <v>34</v>
      </c>
      <c r="AX382" s="13" t="s">
        <v>72</v>
      </c>
      <c r="AY382" s="243" t="s">
        <v>123</v>
      </c>
    </row>
    <row r="383" s="14" customFormat="1">
      <c r="A383" s="14"/>
      <c r="B383" s="244"/>
      <c r="C383" s="245"/>
      <c r="D383" s="227" t="s">
        <v>136</v>
      </c>
      <c r="E383" s="246" t="s">
        <v>19</v>
      </c>
      <c r="F383" s="247" t="s">
        <v>451</v>
      </c>
      <c r="G383" s="245"/>
      <c r="H383" s="248">
        <v>1514.7000000000001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136</v>
      </c>
      <c r="AU383" s="254" t="s">
        <v>81</v>
      </c>
      <c r="AV383" s="14" t="s">
        <v>81</v>
      </c>
      <c r="AW383" s="14" t="s">
        <v>34</v>
      </c>
      <c r="AX383" s="14" t="s">
        <v>72</v>
      </c>
      <c r="AY383" s="254" t="s">
        <v>123</v>
      </c>
    </row>
    <row r="384" s="15" customFormat="1">
      <c r="A384" s="15"/>
      <c r="B384" s="255"/>
      <c r="C384" s="256"/>
      <c r="D384" s="227" t="s">
        <v>136</v>
      </c>
      <c r="E384" s="257" t="s">
        <v>19</v>
      </c>
      <c r="F384" s="258" t="s">
        <v>139</v>
      </c>
      <c r="G384" s="256"/>
      <c r="H384" s="259">
        <v>1514.7000000000001</v>
      </c>
      <c r="I384" s="260"/>
      <c r="J384" s="256"/>
      <c r="K384" s="256"/>
      <c r="L384" s="261"/>
      <c r="M384" s="262"/>
      <c r="N384" s="263"/>
      <c r="O384" s="263"/>
      <c r="P384" s="263"/>
      <c r="Q384" s="263"/>
      <c r="R384" s="263"/>
      <c r="S384" s="263"/>
      <c r="T384" s="26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5" t="s">
        <v>136</v>
      </c>
      <c r="AU384" s="265" t="s">
        <v>81</v>
      </c>
      <c r="AV384" s="15" t="s">
        <v>130</v>
      </c>
      <c r="AW384" s="15" t="s">
        <v>34</v>
      </c>
      <c r="AX384" s="15" t="s">
        <v>79</v>
      </c>
      <c r="AY384" s="265" t="s">
        <v>123</v>
      </c>
    </row>
    <row r="385" s="2" customFormat="1" ht="37.8" customHeight="1">
      <c r="A385" s="40"/>
      <c r="B385" s="41"/>
      <c r="C385" s="214" t="s">
        <v>452</v>
      </c>
      <c r="D385" s="214" t="s">
        <v>125</v>
      </c>
      <c r="E385" s="215" t="s">
        <v>453</v>
      </c>
      <c r="F385" s="216" t="s">
        <v>454</v>
      </c>
      <c r="G385" s="217" t="s">
        <v>241</v>
      </c>
      <c r="H385" s="218">
        <v>168.30000000000001</v>
      </c>
      <c r="I385" s="219"/>
      <c r="J385" s="220">
        <f>ROUND(I385*H385,2)</f>
        <v>0</v>
      </c>
      <c r="K385" s="216" t="s">
        <v>129</v>
      </c>
      <c r="L385" s="46"/>
      <c r="M385" s="221" t="s">
        <v>19</v>
      </c>
      <c r="N385" s="222" t="s">
        <v>43</v>
      </c>
      <c r="O385" s="86"/>
      <c r="P385" s="223">
        <f>O385*H385</f>
        <v>0</v>
      </c>
      <c r="Q385" s="223">
        <v>0</v>
      </c>
      <c r="R385" s="223">
        <f>Q385*H385</f>
        <v>0</v>
      </c>
      <c r="S385" s="223">
        <v>0</v>
      </c>
      <c r="T385" s="224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25" t="s">
        <v>130</v>
      </c>
      <c r="AT385" s="225" t="s">
        <v>125</v>
      </c>
      <c r="AU385" s="225" t="s">
        <v>81</v>
      </c>
      <c r="AY385" s="19" t="s">
        <v>123</v>
      </c>
      <c r="BE385" s="226">
        <f>IF(N385="základní",J385,0)</f>
        <v>0</v>
      </c>
      <c r="BF385" s="226">
        <f>IF(N385="snížená",J385,0)</f>
        <v>0</v>
      </c>
      <c r="BG385" s="226">
        <f>IF(N385="zákl. přenesená",J385,0)</f>
        <v>0</v>
      </c>
      <c r="BH385" s="226">
        <f>IF(N385="sníž. přenesená",J385,0)</f>
        <v>0</v>
      </c>
      <c r="BI385" s="226">
        <f>IF(N385="nulová",J385,0)</f>
        <v>0</v>
      </c>
      <c r="BJ385" s="19" t="s">
        <v>79</v>
      </c>
      <c r="BK385" s="226">
        <f>ROUND(I385*H385,2)</f>
        <v>0</v>
      </c>
      <c r="BL385" s="19" t="s">
        <v>130</v>
      </c>
      <c r="BM385" s="225" t="s">
        <v>455</v>
      </c>
    </row>
    <row r="386" s="2" customFormat="1">
      <c r="A386" s="40"/>
      <c r="B386" s="41"/>
      <c r="C386" s="42"/>
      <c r="D386" s="227" t="s">
        <v>132</v>
      </c>
      <c r="E386" s="42"/>
      <c r="F386" s="228" t="s">
        <v>456</v>
      </c>
      <c r="G386" s="42"/>
      <c r="H386" s="42"/>
      <c r="I386" s="229"/>
      <c r="J386" s="42"/>
      <c r="K386" s="42"/>
      <c r="L386" s="46"/>
      <c r="M386" s="230"/>
      <c r="N386" s="231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132</v>
      </c>
      <c r="AU386" s="19" t="s">
        <v>81</v>
      </c>
    </row>
    <row r="387" s="2" customFormat="1">
      <c r="A387" s="40"/>
      <c r="B387" s="41"/>
      <c r="C387" s="42"/>
      <c r="D387" s="232" t="s">
        <v>134</v>
      </c>
      <c r="E387" s="42"/>
      <c r="F387" s="233" t="s">
        <v>457</v>
      </c>
      <c r="G387" s="42"/>
      <c r="H387" s="42"/>
      <c r="I387" s="229"/>
      <c r="J387" s="42"/>
      <c r="K387" s="42"/>
      <c r="L387" s="46"/>
      <c r="M387" s="230"/>
      <c r="N387" s="231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134</v>
      </c>
      <c r="AU387" s="19" t="s">
        <v>81</v>
      </c>
    </row>
    <row r="388" s="13" customFormat="1">
      <c r="A388" s="13"/>
      <c r="B388" s="234"/>
      <c r="C388" s="235"/>
      <c r="D388" s="227" t="s">
        <v>136</v>
      </c>
      <c r="E388" s="236" t="s">
        <v>19</v>
      </c>
      <c r="F388" s="237" t="s">
        <v>137</v>
      </c>
      <c r="G388" s="235"/>
      <c r="H388" s="236" t="s">
        <v>19</v>
      </c>
      <c r="I388" s="238"/>
      <c r="J388" s="235"/>
      <c r="K388" s="235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136</v>
      </c>
      <c r="AU388" s="243" t="s">
        <v>81</v>
      </c>
      <c r="AV388" s="13" t="s">
        <v>79</v>
      </c>
      <c r="AW388" s="13" t="s">
        <v>34</v>
      </c>
      <c r="AX388" s="13" t="s">
        <v>72</v>
      </c>
      <c r="AY388" s="243" t="s">
        <v>123</v>
      </c>
    </row>
    <row r="389" s="14" customFormat="1">
      <c r="A389" s="14"/>
      <c r="B389" s="244"/>
      <c r="C389" s="245"/>
      <c r="D389" s="227" t="s">
        <v>136</v>
      </c>
      <c r="E389" s="246" t="s">
        <v>19</v>
      </c>
      <c r="F389" s="247" t="s">
        <v>458</v>
      </c>
      <c r="G389" s="245"/>
      <c r="H389" s="248">
        <v>168.30000000000001</v>
      </c>
      <c r="I389" s="249"/>
      <c r="J389" s="245"/>
      <c r="K389" s="245"/>
      <c r="L389" s="250"/>
      <c r="M389" s="251"/>
      <c r="N389" s="252"/>
      <c r="O389" s="252"/>
      <c r="P389" s="252"/>
      <c r="Q389" s="252"/>
      <c r="R389" s="252"/>
      <c r="S389" s="252"/>
      <c r="T389" s="25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4" t="s">
        <v>136</v>
      </c>
      <c r="AU389" s="254" t="s">
        <v>81</v>
      </c>
      <c r="AV389" s="14" t="s">
        <v>81</v>
      </c>
      <c r="AW389" s="14" t="s">
        <v>34</v>
      </c>
      <c r="AX389" s="14" t="s">
        <v>72</v>
      </c>
      <c r="AY389" s="254" t="s">
        <v>123</v>
      </c>
    </row>
    <row r="390" s="15" customFormat="1">
      <c r="A390" s="15"/>
      <c r="B390" s="255"/>
      <c r="C390" s="256"/>
      <c r="D390" s="227" t="s">
        <v>136</v>
      </c>
      <c r="E390" s="257" t="s">
        <v>19</v>
      </c>
      <c r="F390" s="258" t="s">
        <v>139</v>
      </c>
      <c r="G390" s="256"/>
      <c r="H390" s="259">
        <v>168.30000000000001</v>
      </c>
      <c r="I390" s="260"/>
      <c r="J390" s="256"/>
      <c r="K390" s="256"/>
      <c r="L390" s="261"/>
      <c r="M390" s="262"/>
      <c r="N390" s="263"/>
      <c r="O390" s="263"/>
      <c r="P390" s="263"/>
      <c r="Q390" s="263"/>
      <c r="R390" s="263"/>
      <c r="S390" s="263"/>
      <c r="T390" s="264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5" t="s">
        <v>136</v>
      </c>
      <c r="AU390" s="265" t="s">
        <v>81</v>
      </c>
      <c r="AV390" s="15" t="s">
        <v>130</v>
      </c>
      <c r="AW390" s="15" t="s">
        <v>34</v>
      </c>
      <c r="AX390" s="15" t="s">
        <v>79</v>
      </c>
      <c r="AY390" s="265" t="s">
        <v>123</v>
      </c>
    </row>
    <row r="391" s="12" customFormat="1" ht="22.8" customHeight="1">
      <c r="A391" s="12"/>
      <c r="B391" s="198"/>
      <c r="C391" s="199"/>
      <c r="D391" s="200" t="s">
        <v>71</v>
      </c>
      <c r="E391" s="212" t="s">
        <v>459</v>
      </c>
      <c r="F391" s="212" t="s">
        <v>460</v>
      </c>
      <c r="G391" s="199"/>
      <c r="H391" s="199"/>
      <c r="I391" s="202"/>
      <c r="J391" s="213">
        <f>BK391</f>
        <v>0</v>
      </c>
      <c r="K391" s="199"/>
      <c r="L391" s="204"/>
      <c r="M391" s="205"/>
      <c r="N391" s="206"/>
      <c r="O391" s="206"/>
      <c r="P391" s="207">
        <f>SUM(P392:P394)</f>
        <v>0</v>
      </c>
      <c r="Q391" s="206"/>
      <c r="R391" s="207">
        <f>SUM(R392:R394)</f>
        <v>0</v>
      </c>
      <c r="S391" s="206"/>
      <c r="T391" s="208">
        <f>SUM(T392:T394)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09" t="s">
        <v>79</v>
      </c>
      <c r="AT391" s="210" t="s">
        <v>71</v>
      </c>
      <c r="AU391" s="210" t="s">
        <v>79</v>
      </c>
      <c r="AY391" s="209" t="s">
        <v>123</v>
      </c>
      <c r="BK391" s="211">
        <f>SUM(BK392:BK394)</f>
        <v>0</v>
      </c>
    </row>
    <row r="392" s="2" customFormat="1" ht="33" customHeight="1">
      <c r="A392" s="40"/>
      <c r="B392" s="41"/>
      <c r="C392" s="214" t="s">
        <v>461</v>
      </c>
      <c r="D392" s="214" t="s">
        <v>125</v>
      </c>
      <c r="E392" s="215" t="s">
        <v>462</v>
      </c>
      <c r="F392" s="216" t="s">
        <v>463</v>
      </c>
      <c r="G392" s="217" t="s">
        <v>241</v>
      </c>
      <c r="H392" s="218">
        <v>283.54500000000002</v>
      </c>
      <c r="I392" s="219"/>
      <c r="J392" s="220">
        <f>ROUND(I392*H392,2)</f>
        <v>0</v>
      </c>
      <c r="K392" s="216" t="s">
        <v>129</v>
      </c>
      <c r="L392" s="46"/>
      <c r="M392" s="221" t="s">
        <v>19</v>
      </c>
      <c r="N392" s="222" t="s">
        <v>43</v>
      </c>
      <c r="O392" s="86"/>
      <c r="P392" s="223">
        <f>O392*H392</f>
        <v>0</v>
      </c>
      <c r="Q392" s="223">
        <v>0</v>
      </c>
      <c r="R392" s="223">
        <f>Q392*H392</f>
        <v>0</v>
      </c>
      <c r="S392" s="223">
        <v>0</v>
      </c>
      <c r="T392" s="224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25" t="s">
        <v>130</v>
      </c>
      <c r="AT392" s="225" t="s">
        <v>125</v>
      </c>
      <c r="AU392" s="225" t="s">
        <v>81</v>
      </c>
      <c r="AY392" s="19" t="s">
        <v>123</v>
      </c>
      <c r="BE392" s="226">
        <f>IF(N392="základní",J392,0)</f>
        <v>0</v>
      </c>
      <c r="BF392" s="226">
        <f>IF(N392="snížená",J392,0)</f>
        <v>0</v>
      </c>
      <c r="BG392" s="226">
        <f>IF(N392="zákl. přenesená",J392,0)</f>
        <v>0</v>
      </c>
      <c r="BH392" s="226">
        <f>IF(N392="sníž. přenesená",J392,0)</f>
        <v>0</v>
      </c>
      <c r="BI392" s="226">
        <f>IF(N392="nulová",J392,0)</f>
        <v>0</v>
      </c>
      <c r="BJ392" s="19" t="s">
        <v>79</v>
      </c>
      <c r="BK392" s="226">
        <f>ROUND(I392*H392,2)</f>
        <v>0</v>
      </c>
      <c r="BL392" s="19" t="s">
        <v>130</v>
      </c>
      <c r="BM392" s="225" t="s">
        <v>464</v>
      </c>
    </row>
    <row r="393" s="2" customFormat="1">
      <c r="A393" s="40"/>
      <c r="B393" s="41"/>
      <c r="C393" s="42"/>
      <c r="D393" s="227" t="s">
        <v>132</v>
      </c>
      <c r="E393" s="42"/>
      <c r="F393" s="228" t="s">
        <v>465</v>
      </c>
      <c r="G393" s="42"/>
      <c r="H393" s="42"/>
      <c r="I393" s="229"/>
      <c r="J393" s="42"/>
      <c r="K393" s="42"/>
      <c r="L393" s="46"/>
      <c r="M393" s="230"/>
      <c r="N393" s="231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132</v>
      </c>
      <c r="AU393" s="19" t="s">
        <v>81</v>
      </c>
    </row>
    <row r="394" s="2" customFormat="1">
      <c r="A394" s="40"/>
      <c r="B394" s="41"/>
      <c r="C394" s="42"/>
      <c r="D394" s="232" t="s">
        <v>134</v>
      </c>
      <c r="E394" s="42"/>
      <c r="F394" s="233" t="s">
        <v>466</v>
      </c>
      <c r="G394" s="42"/>
      <c r="H394" s="42"/>
      <c r="I394" s="229"/>
      <c r="J394" s="42"/>
      <c r="K394" s="42"/>
      <c r="L394" s="46"/>
      <c r="M394" s="277"/>
      <c r="N394" s="278"/>
      <c r="O394" s="279"/>
      <c r="P394" s="279"/>
      <c r="Q394" s="279"/>
      <c r="R394" s="279"/>
      <c r="S394" s="279"/>
      <c r="T394" s="28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134</v>
      </c>
      <c r="AU394" s="19" t="s">
        <v>81</v>
      </c>
    </row>
    <row r="395" s="2" customFormat="1" ht="6.96" customHeight="1">
      <c r="A395" s="40"/>
      <c r="B395" s="61"/>
      <c r="C395" s="62"/>
      <c r="D395" s="62"/>
      <c r="E395" s="62"/>
      <c r="F395" s="62"/>
      <c r="G395" s="62"/>
      <c r="H395" s="62"/>
      <c r="I395" s="62"/>
      <c r="J395" s="62"/>
      <c r="K395" s="62"/>
      <c r="L395" s="46"/>
      <c r="M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</row>
  </sheetData>
  <sheetProtection sheet="1" autoFilter="0" formatColumns="0" formatRows="0" objects="1" scenarios="1" spinCount="100000" saltValue="mnYHhJOWtPsyhZhyNi7ipcK8UhARrxUSrjnkdQ8jnU4iILBfuSBDr17GlhgMGzd5pd7arg1SUZ7CFiJ3We5+/g==" hashValue="SS42vgMViNOGunYASFXWNM98Jdnkbi6WKnEsIZvnMVuo1Chb+CUNe8Z/fbApOqBXICOT+0ZZEMFQSnsoxcfSag==" algorithmName="SHA-512" password="CC35"/>
  <autoFilter ref="C85:K39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1/113106242"/>
    <hyperlink ref="F97" r:id="rId2" display="https://podminky.urs.cz/item/CS_URS_2025_01/121151123"/>
    <hyperlink ref="F103" r:id="rId3" display="https://podminky.urs.cz/item/CS_URS_2025_01/122251104"/>
    <hyperlink ref="F111" r:id="rId4" display="https://podminky.urs.cz/item/CS_URS_2025_01/122252206"/>
    <hyperlink ref="F126" r:id="rId5" display="https://podminky.urs.cz/item/CS_URS_2025_01/122452206"/>
    <hyperlink ref="F133" r:id="rId6" display="https://podminky.urs.cz/item/CS_URS_2025_01/130001101"/>
    <hyperlink ref="F140" r:id="rId7" display="https://podminky.urs.cz/item/CS_URS_2025_01/132251104"/>
    <hyperlink ref="F149" r:id="rId8" display="https://podminky.urs.cz/item/CS_URS_2025_01/132351104"/>
    <hyperlink ref="F157" r:id="rId9" display="https://podminky.urs.cz/item/CS_URS_2025_01/162451105"/>
    <hyperlink ref="F170" r:id="rId10" display="https://podminky.urs.cz/item/CS_URS_2025_01/162751117"/>
    <hyperlink ref="F178" r:id="rId11" display="https://podminky.urs.cz/item/CS_URS_2025_01/167151111"/>
    <hyperlink ref="F189" r:id="rId12" display="https://podminky.urs.cz/item/CS_URS_2025_01/171201231"/>
    <hyperlink ref="F196" r:id="rId13" display="https://podminky.urs.cz/item/CS_URS_2025_01/171251201"/>
    <hyperlink ref="F205" r:id="rId14" display="https://podminky.urs.cz/item/CS_URS_2025_01/174151101"/>
    <hyperlink ref="F212" r:id="rId15" display="https://podminky.urs.cz/item/CS_URS_2025_01/181411122"/>
    <hyperlink ref="F223" r:id="rId16" display="https://podminky.urs.cz/item/CS_URS_2025_01/181951112"/>
    <hyperlink ref="F231" r:id="rId17" display="https://podminky.urs.cz/item/CS_URS_2025_01/182351133"/>
    <hyperlink ref="F240" r:id="rId18" display="https://podminky.urs.cz/item/CS_URS_2025_01/212752112"/>
    <hyperlink ref="F248" r:id="rId19" display="https://podminky.urs.cz/item/CS_URS_2025_01/561061121"/>
    <hyperlink ref="F263" r:id="rId20" display="https://podminky.urs.cz/item/CS_URS_2025_01/564751111"/>
    <hyperlink ref="F275" r:id="rId21" display="https://podminky.urs.cz/item/CS_URS_2025_01/564851111"/>
    <hyperlink ref="F300" r:id="rId22" display="https://podminky.urs.cz/item/CS_URS_2025_01/571904111"/>
    <hyperlink ref="F310" r:id="rId23" display="https://podminky.urs.cz/item/CS_URS_2025_01/573451113"/>
    <hyperlink ref="F320" r:id="rId24" display="https://podminky.urs.cz/item/CS_URS_2025_01/574381112"/>
    <hyperlink ref="F331" r:id="rId25" display="https://podminky.urs.cz/item/CS_URS_2025_01/912211111"/>
    <hyperlink ref="F344" r:id="rId26" display="https://podminky.urs.cz/item/CS_URS_2025_01/914511111"/>
    <hyperlink ref="F351" r:id="rId27" display="https://podminky.urs.cz/item/CS_URS_2025_01/919726121"/>
    <hyperlink ref="F359" r:id="rId28" display="https://podminky.urs.cz/item/CS_URS_2025_01/919732211"/>
    <hyperlink ref="F365" r:id="rId29" display="https://podminky.urs.cz/item/CS_URS_2025_01/966006132"/>
    <hyperlink ref="F373" r:id="rId30" display="https://podminky.urs.cz/item/CS_URS_2025_01/997221571"/>
    <hyperlink ref="F380" r:id="rId31" display="https://podminky.urs.cz/item/CS_URS_2025_01/997221579"/>
    <hyperlink ref="F387" r:id="rId32" display="https://podminky.urs.cz/item/CS_URS_2025_01/997221625"/>
    <hyperlink ref="F394" r:id="rId33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Realizace souboru staveb společných zařízení v k. ú. Vetřkovice u Vítkova II.etapa</v>
      </c>
      <c r="F7" s="144"/>
      <c r="G7" s="144"/>
      <c r="H7" s="144"/>
      <c r="L7" s="22"/>
    </row>
    <row r="8" s="1" customFormat="1" ht="12" customHeight="1">
      <c r="B8" s="22"/>
      <c r="D8" s="144" t="s">
        <v>95</v>
      </c>
      <c r="L8" s="22"/>
    </row>
    <row r="9" s="2" customFormat="1" ht="16.5" customHeight="1">
      <c r="A9" s="40"/>
      <c r="B9" s="46"/>
      <c r="C9" s="40"/>
      <c r="D9" s="40"/>
      <c r="E9" s="145" t="s">
        <v>96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467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468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20. 3. 2025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32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35</v>
      </c>
      <c r="E25" s="40"/>
      <c r="F25" s="40"/>
      <c r="G25" s="40"/>
      <c r="H25" s="40"/>
      <c r="I25" s="144" t="s">
        <v>26</v>
      </c>
      <c r="J25" s="135" t="s">
        <v>32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33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ROUND((SUM(BE89:BE202)),  2)</f>
        <v>0</v>
      </c>
      <c r="G35" s="40"/>
      <c r="H35" s="40"/>
      <c r="I35" s="159">
        <v>0.20999999999999999</v>
      </c>
      <c r="J35" s="158">
        <f>ROUND(((SUM(BE89:BE202))*I35),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ROUND((SUM(BF89:BF202)),  2)</f>
        <v>0</v>
      </c>
      <c r="G36" s="40"/>
      <c r="H36" s="40"/>
      <c r="I36" s="159">
        <v>0.14999999999999999</v>
      </c>
      <c r="J36" s="158">
        <f>ROUND(((SUM(BF89:BF202))*I36),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ROUND((SUM(BG89:BG202)),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ROUND((SUM(BH89:BH202)),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ROUND((SUM(BI89:BI202)),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Realizace souboru staveb společných zařízení v k. ú. Vetřkovice u Vítkova II.etapa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467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04.3 - Cestní příkop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k.ú. Vetřkovice u Vítkova</v>
      </c>
      <c r="G56" s="42"/>
      <c r="H56" s="42"/>
      <c r="I56" s="34" t="s">
        <v>23</v>
      </c>
      <c r="J56" s="74" t="str">
        <f>IF(J14="","",J14)</f>
        <v>20. 3. 2025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>AGPOL s.r.o., Jungmannova 153/12, 77900 Olomouc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40.0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35</v>
      </c>
      <c r="J59" s="38" t="str">
        <f>E26</f>
        <v>AGPOL s.r.o., Jungmannova 153/12, 77900 Olomouc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98</v>
      </c>
      <c r="D61" s="173"/>
      <c r="E61" s="173"/>
      <c r="F61" s="173"/>
      <c r="G61" s="173"/>
      <c r="H61" s="173"/>
      <c r="I61" s="173"/>
      <c r="J61" s="174" t="s">
        <v>99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100</v>
      </c>
    </row>
    <row r="64" s="9" customFormat="1" ht="24.96" customHeight="1">
      <c r="A64" s="9"/>
      <c r="B64" s="176"/>
      <c r="C64" s="177"/>
      <c r="D64" s="178" t="s">
        <v>101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102</v>
      </c>
      <c r="E65" s="184"/>
      <c r="F65" s="184"/>
      <c r="G65" s="184"/>
      <c r="H65" s="184"/>
      <c r="I65" s="184"/>
      <c r="J65" s="185">
        <f>J91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469</v>
      </c>
      <c r="E66" s="184"/>
      <c r="F66" s="184"/>
      <c r="G66" s="184"/>
      <c r="H66" s="184"/>
      <c r="I66" s="184"/>
      <c r="J66" s="185">
        <f>J186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107</v>
      </c>
      <c r="E67" s="184"/>
      <c r="F67" s="184"/>
      <c r="G67" s="184"/>
      <c r="H67" s="184"/>
      <c r="I67" s="184"/>
      <c r="J67" s="185">
        <f>J199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108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71" t="str">
        <f>E7</f>
        <v>Realizace souboru staveb společných zařízení v k. ú. Vetřkovice u Vítkova II.etapa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95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96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467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SO 04.3 - Cestní příkop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>k.ú. Vetřkovice u Vítkova</v>
      </c>
      <c r="G83" s="42"/>
      <c r="H83" s="42"/>
      <c r="I83" s="34" t="s">
        <v>23</v>
      </c>
      <c r="J83" s="74" t="str">
        <f>IF(J14="","",J14)</f>
        <v>20. 3. 2025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40.05" customHeight="1">
      <c r="A85" s="40"/>
      <c r="B85" s="41"/>
      <c r="C85" s="34" t="s">
        <v>25</v>
      </c>
      <c r="D85" s="42"/>
      <c r="E85" s="42"/>
      <c r="F85" s="29" t="str">
        <f>E17</f>
        <v xml:space="preserve"> </v>
      </c>
      <c r="G85" s="42"/>
      <c r="H85" s="42"/>
      <c r="I85" s="34" t="s">
        <v>31</v>
      </c>
      <c r="J85" s="38" t="str">
        <f>E23</f>
        <v>AGPOL s.r.o., Jungmannova 153/12, 77900 Olomouc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40.05" customHeight="1">
      <c r="A86" s="40"/>
      <c r="B86" s="41"/>
      <c r="C86" s="34" t="s">
        <v>29</v>
      </c>
      <c r="D86" s="42"/>
      <c r="E86" s="42"/>
      <c r="F86" s="29" t="str">
        <f>IF(E20="","",E20)</f>
        <v>Vyplň údaj</v>
      </c>
      <c r="G86" s="42"/>
      <c r="H86" s="42"/>
      <c r="I86" s="34" t="s">
        <v>35</v>
      </c>
      <c r="J86" s="38" t="str">
        <f>E26</f>
        <v>AGPOL s.r.o., Jungmannova 153/12, 77900 Olomouc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109</v>
      </c>
      <c r="D88" s="190" t="s">
        <v>57</v>
      </c>
      <c r="E88" s="190" t="s">
        <v>53</v>
      </c>
      <c r="F88" s="190" t="s">
        <v>54</v>
      </c>
      <c r="G88" s="190" t="s">
        <v>110</v>
      </c>
      <c r="H88" s="190" t="s">
        <v>111</v>
      </c>
      <c r="I88" s="190" t="s">
        <v>112</v>
      </c>
      <c r="J88" s="190" t="s">
        <v>99</v>
      </c>
      <c r="K88" s="191" t="s">
        <v>113</v>
      </c>
      <c r="L88" s="192"/>
      <c r="M88" s="94" t="s">
        <v>19</v>
      </c>
      <c r="N88" s="95" t="s">
        <v>42</v>
      </c>
      <c r="O88" s="95" t="s">
        <v>114</v>
      </c>
      <c r="P88" s="95" t="s">
        <v>115</v>
      </c>
      <c r="Q88" s="95" t="s">
        <v>116</v>
      </c>
      <c r="R88" s="95" t="s">
        <v>117</v>
      </c>
      <c r="S88" s="95" t="s">
        <v>118</v>
      </c>
      <c r="T88" s="96" t="s">
        <v>119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120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</f>
        <v>0</v>
      </c>
      <c r="Q89" s="98"/>
      <c r="R89" s="195">
        <f>R90</f>
        <v>62.291813999999995</v>
      </c>
      <c r="S89" s="98"/>
      <c r="T89" s="196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71</v>
      </c>
      <c r="AU89" s="19" t="s">
        <v>100</v>
      </c>
      <c r="BK89" s="197">
        <f>BK90</f>
        <v>0</v>
      </c>
    </row>
    <row r="90" s="12" customFormat="1" ht="25.92" customHeight="1">
      <c r="A90" s="12"/>
      <c r="B90" s="198"/>
      <c r="C90" s="199"/>
      <c r="D90" s="200" t="s">
        <v>71</v>
      </c>
      <c r="E90" s="201" t="s">
        <v>121</v>
      </c>
      <c r="F90" s="201" t="s">
        <v>122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P91+P186+P199</f>
        <v>0</v>
      </c>
      <c r="Q90" s="206"/>
      <c r="R90" s="207">
        <f>R91+R186+R199</f>
        <v>62.291813999999995</v>
      </c>
      <c r="S90" s="206"/>
      <c r="T90" s="208">
        <f>T91+T186+T199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79</v>
      </c>
      <c r="AT90" s="210" t="s">
        <v>71</v>
      </c>
      <c r="AU90" s="210" t="s">
        <v>72</v>
      </c>
      <c r="AY90" s="209" t="s">
        <v>123</v>
      </c>
      <c r="BK90" s="211">
        <f>BK91+BK186+BK199</f>
        <v>0</v>
      </c>
    </row>
    <row r="91" s="12" customFormat="1" ht="22.8" customHeight="1">
      <c r="A91" s="12"/>
      <c r="B91" s="198"/>
      <c r="C91" s="199"/>
      <c r="D91" s="200" t="s">
        <v>71</v>
      </c>
      <c r="E91" s="212" t="s">
        <v>79</v>
      </c>
      <c r="F91" s="212" t="s">
        <v>124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SUM(P92:P185)</f>
        <v>0</v>
      </c>
      <c r="Q91" s="206"/>
      <c r="R91" s="207">
        <f>SUM(R92:R185)</f>
        <v>0.0028740000000000003</v>
      </c>
      <c r="S91" s="206"/>
      <c r="T91" s="208">
        <f>SUM(T92:T185)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79</v>
      </c>
      <c r="AT91" s="210" t="s">
        <v>71</v>
      </c>
      <c r="AU91" s="210" t="s">
        <v>79</v>
      </c>
      <c r="AY91" s="209" t="s">
        <v>123</v>
      </c>
      <c r="BK91" s="211">
        <f>SUM(BK92:BK185)</f>
        <v>0</v>
      </c>
    </row>
    <row r="92" s="2" customFormat="1" ht="33" customHeight="1">
      <c r="A92" s="40"/>
      <c r="B92" s="41"/>
      <c r="C92" s="214" t="s">
        <v>79</v>
      </c>
      <c r="D92" s="214" t="s">
        <v>125</v>
      </c>
      <c r="E92" s="215" t="s">
        <v>148</v>
      </c>
      <c r="F92" s="216" t="s">
        <v>149</v>
      </c>
      <c r="G92" s="217" t="s">
        <v>150</v>
      </c>
      <c r="H92" s="218">
        <v>9.3000000000000007</v>
      </c>
      <c r="I92" s="219"/>
      <c r="J92" s="220">
        <f>ROUND(I92*H92,2)</f>
        <v>0</v>
      </c>
      <c r="K92" s="216" t="s">
        <v>129</v>
      </c>
      <c r="L92" s="46"/>
      <c r="M92" s="221" t="s">
        <v>19</v>
      </c>
      <c r="N92" s="222" t="s">
        <v>43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130</v>
      </c>
      <c r="AT92" s="225" t="s">
        <v>125</v>
      </c>
      <c r="AU92" s="225" t="s">
        <v>81</v>
      </c>
      <c r="AY92" s="19" t="s">
        <v>123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79</v>
      </c>
      <c r="BK92" s="226">
        <f>ROUND(I92*H92,2)</f>
        <v>0</v>
      </c>
      <c r="BL92" s="19" t="s">
        <v>130</v>
      </c>
      <c r="BM92" s="225" t="s">
        <v>470</v>
      </c>
    </row>
    <row r="93" s="2" customFormat="1">
      <c r="A93" s="40"/>
      <c r="B93" s="41"/>
      <c r="C93" s="42"/>
      <c r="D93" s="227" t="s">
        <v>132</v>
      </c>
      <c r="E93" s="42"/>
      <c r="F93" s="228" t="s">
        <v>152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132</v>
      </c>
      <c r="AU93" s="19" t="s">
        <v>81</v>
      </c>
    </row>
    <row r="94" s="2" customFormat="1">
      <c r="A94" s="40"/>
      <c r="B94" s="41"/>
      <c r="C94" s="42"/>
      <c r="D94" s="232" t="s">
        <v>134</v>
      </c>
      <c r="E94" s="42"/>
      <c r="F94" s="233" t="s">
        <v>153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134</v>
      </c>
      <c r="AU94" s="19" t="s">
        <v>81</v>
      </c>
    </row>
    <row r="95" s="13" customFormat="1">
      <c r="A95" s="13"/>
      <c r="B95" s="234"/>
      <c r="C95" s="235"/>
      <c r="D95" s="227" t="s">
        <v>136</v>
      </c>
      <c r="E95" s="236" t="s">
        <v>19</v>
      </c>
      <c r="F95" s="237" t="s">
        <v>145</v>
      </c>
      <c r="G95" s="235"/>
      <c r="H95" s="236" t="s">
        <v>19</v>
      </c>
      <c r="I95" s="238"/>
      <c r="J95" s="235"/>
      <c r="K95" s="235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136</v>
      </c>
      <c r="AU95" s="243" t="s">
        <v>81</v>
      </c>
      <c r="AV95" s="13" t="s">
        <v>79</v>
      </c>
      <c r="AW95" s="13" t="s">
        <v>34</v>
      </c>
      <c r="AX95" s="13" t="s">
        <v>72</v>
      </c>
      <c r="AY95" s="243" t="s">
        <v>123</v>
      </c>
    </row>
    <row r="96" s="13" customFormat="1">
      <c r="A96" s="13"/>
      <c r="B96" s="234"/>
      <c r="C96" s="235"/>
      <c r="D96" s="227" t="s">
        <v>136</v>
      </c>
      <c r="E96" s="236" t="s">
        <v>19</v>
      </c>
      <c r="F96" s="237" t="s">
        <v>154</v>
      </c>
      <c r="G96" s="235"/>
      <c r="H96" s="236" t="s">
        <v>19</v>
      </c>
      <c r="I96" s="238"/>
      <c r="J96" s="235"/>
      <c r="K96" s="235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136</v>
      </c>
      <c r="AU96" s="243" t="s">
        <v>81</v>
      </c>
      <c r="AV96" s="13" t="s">
        <v>79</v>
      </c>
      <c r="AW96" s="13" t="s">
        <v>34</v>
      </c>
      <c r="AX96" s="13" t="s">
        <v>72</v>
      </c>
      <c r="AY96" s="243" t="s">
        <v>123</v>
      </c>
    </row>
    <row r="97" s="14" customFormat="1">
      <c r="A97" s="14"/>
      <c r="B97" s="244"/>
      <c r="C97" s="245"/>
      <c r="D97" s="227" t="s">
        <v>136</v>
      </c>
      <c r="E97" s="246" t="s">
        <v>19</v>
      </c>
      <c r="F97" s="247" t="s">
        <v>471</v>
      </c>
      <c r="G97" s="245"/>
      <c r="H97" s="248">
        <v>9.3000000000000007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136</v>
      </c>
      <c r="AU97" s="254" t="s">
        <v>81</v>
      </c>
      <c r="AV97" s="14" t="s">
        <v>81</v>
      </c>
      <c r="AW97" s="14" t="s">
        <v>34</v>
      </c>
      <c r="AX97" s="14" t="s">
        <v>72</v>
      </c>
      <c r="AY97" s="254" t="s">
        <v>123</v>
      </c>
    </row>
    <row r="98" s="15" customFormat="1">
      <c r="A98" s="15"/>
      <c r="B98" s="255"/>
      <c r="C98" s="256"/>
      <c r="D98" s="227" t="s">
        <v>136</v>
      </c>
      <c r="E98" s="257" t="s">
        <v>19</v>
      </c>
      <c r="F98" s="258" t="s">
        <v>139</v>
      </c>
      <c r="G98" s="256"/>
      <c r="H98" s="259">
        <v>9.3000000000000007</v>
      </c>
      <c r="I98" s="260"/>
      <c r="J98" s="256"/>
      <c r="K98" s="256"/>
      <c r="L98" s="261"/>
      <c r="M98" s="262"/>
      <c r="N98" s="263"/>
      <c r="O98" s="263"/>
      <c r="P98" s="263"/>
      <c r="Q98" s="263"/>
      <c r="R98" s="263"/>
      <c r="S98" s="263"/>
      <c r="T98" s="264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5" t="s">
        <v>136</v>
      </c>
      <c r="AU98" s="265" t="s">
        <v>81</v>
      </c>
      <c r="AV98" s="15" t="s">
        <v>130</v>
      </c>
      <c r="AW98" s="15" t="s">
        <v>34</v>
      </c>
      <c r="AX98" s="15" t="s">
        <v>79</v>
      </c>
      <c r="AY98" s="265" t="s">
        <v>123</v>
      </c>
    </row>
    <row r="99" s="2" customFormat="1" ht="37.8" customHeight="1">
      <c r="A99" s="40"/>
      <c r="B99" s="41"/>
      <c r="C99" s="214" t="s">
        <v>81</v>
      </c>
      <c r="D99" s="214" t="s">
        <v>125</v>
      </c>
      <c r="E99" s="215" t="s">
        <v>157</v>
      </c>
      <c r="F99" s="216" t="s">
        <v>158</v>
      </c>
      <c r="G99" s="217" t="s">
        <v>150</v>
      </c>
      <c r="H99" s="218">
        <v>20.699999999999999</v>
      </c>
      <c r="I99" s="219"/>
      <c r="J99" s="220">
        <f>ROUND(I99*H99,2)</f>
        <v>0</v>
      </c>
      <c r="K99" s="216" t="s">
        <v>129</v>
      </c>
      <c r="L99" s="46"/>
      <c r="M99" s="221" t="s">
        <v>19</v>
      </c>
      <c r="N99" s="222" t="s">
        <v>43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130</v>
      </c>
      <c r="AT99" s="225" t="s">
        <v>125</v>
      </c>
      <c r="AU99" s="225" t="s">
        <v>81</v>
      </c>
      <c r="AY99" s="19" t="s">
        <v>123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79</v>
      </c>
      <c r="BK99" s="226">
        <f>ROUND(I99*H99,2)</f>
        <v>0</v>
      </c>
      <c r="BL99" s="19" t="s">
        <v>130</v>
      </c>
      <c r="BM99" s="225" t="s">
        <v>472</v>
      </c>
    </row>
    <row r="100" s="2" customFormat="1">
      <c r="A100" s="40"/>
      <c r="B100" s="41"/>
      <c r="C100" s="42"/>
      <c r="D100" s="227" t="s">
        <v>132</v>
      </c>
      <c r="E100" s="42"/>
      <c r="F100" s="228" t="s">
        <v>160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81</v>
      </c>
    </row>
    <row r="101" s="2" customFormat="1">
      <c r="A101" s="40"/>
      <c r="B101" s="41"/>
      <c r="C101" s="42"/>
      <c r="D101" s="232" t="s">
        <v>134</v>
      </c>
      <c r="E101" s="42"/>
      <c r="F101" s="233" t="s">
        <v>161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134</v>
      </c>
      <c r="AU101" s="19" t="s">
        <v>81</v>
      </c>
    </row>
    <row r="102" s="13" customFormat="1">
      <c r="A102" s="13"/>
      <c r="B102" s="234"/>
      <c r="C102" s="235"/>
      <c r="D102" s="227" t="s">
        <v>136</v>
      </c>
      <c r="E102" s="236" t="s">
        <v>19</v>
      </c>
      <c r="F102" s="237" t="s">
        <v>145</v>
      </c>
      <c r="G102" s="235"/>
      <c r="H102" s="236" t="s">
        <v>19</v>
      </c>
      <c r="I102" s="238"/>
      <c r="J102" s="235"/>
      <c r="K102" s="235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136</v>
      </c>
      <c r="AU102" s="243" t="s">
        <v>81</v>
      </c>
      <c r="AV102" s="13" t="s">
        <v>79</v>
      </c>
      <c r="AW102" s="13" t="s">
        <v>34</v>
      </c>
      <c r="AX102" s="13" t="s">
        <v>72</v>
      </c>
      <c r="AY102" s="243" t="s">
        <v>123</v>
      </c>
    </row>
    <row r="103" s="13" customFormat="1">
      <c r="A103" s="13"/>
      <c r="B103" s="234"/>
      <c r="C103" s="235"/>
      <c r="D103" s="227" t="s">
        <v>136</v>
      </c>
      <c r="E103" s="236" t="s">
        <v>19</v>
      </c>
      <c r="F103" s="237" t="s">
        <v>473</v>
      </c>
      <c r="G103" s="235"/>
      <c r="H103" s="236" t="s">
        <v>19</v>
      </c>
      <c r="I103" s="238"/>
      <c r="J103" s="235"/>
      <c r="K103" s="235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136</v>
      </c>
      <c r="AU103" s="243" t="s">
        <v>81</v>
      </c>
      <c r="AV103" s="13" t="s">
        <v>79</v>
      </c>
      <c r="AW103" s="13" t="s">
        <v>34</v>
      </c>
      <c r="AX103" s="13" t="s">
        <v>72</v>
      </c>
      <c r="AY103" s="243" t="s">
        <v>123</v>
      </c>
    </row>
    <row r="104" s="14" customFormat="1">
      <c r="A104" s="14"/>
      <c r="B104" s="244"/>
      <c r="C104" s="245"/>
      <c r="D104" s="227" t="s">
        <v>136</v>
      </c>
      <c r="E104" s="246" t="s">
        <v>19</v>
      </c>
      <c r="F104" s="247" t="s">
        <v>338</v>
      </c>
      <c r="G104" s="245"/>
      <c r="H104" s="248">
        <v>23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136</v>
      </c>
      <c r="AU104" s="254" t="s">
        <v>81</v>
      </c>
      <c r="AV104" s="14" t="s">
        <v>81</v>
      </c>
      <c r="AW104" s="14" t="s">
        <v>34</v>
      </c>
      <c r="AX104" s="14" t="s">
        <v>72</v>
      </c>
      <c r="AY104" s="254" t="s">
        <v>123</v>
      </c>
    </row>
    <row r="105" s="13" customFormat="1">
      <c r="A105" s="13"/>
      <c r="B105" s="234"/>
      <c r="C105" s="235"/>
      <c r="D105" s="227" t="s">
        <v>136</v>
      </c>
      <c r="E105" s="236" t="s">
        <v>19</v>
      </c>
      <c r="F105" s="237" t="s">
        <v>170</v>
      </c>
      <c r="G105" s="235"/>
      <c r="H105" s="236" t="s">
        <v>19</v>
      </c>
      <c r="I105" s="238"/>
      <c r="J105" s="235"/>
      <c r="K105" s="235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136</v>
      </c>
      <c r="AU105" s="243" t="s">
        <v>81</v>
      </c>
      <c r="AV105" s="13" t="s">
        <v>79</v>
      </c>
      <c r="AW105" s="13" t="s">
        <v>34</v>
      </c>
      <c r="AX105" s="13" t="s">
        <v>72</v>
      </c>
      <c r="AY105" s="243" t="s">
        <v>123</v>
      </c>
    </row>
    <row r="106" s="14" customFormat="1">
      <c r="A106" s="14"/>
      <c r="B106" s="244"/>
      <c r="C106" s="245"/>
      <c r="D106" s="227" t="s">
        <v>136</v>
      </c>
      <c r="E106" s="246" t="s">
        <v>19</v>
      </c>
      <c r="F106" s="247" t="s">
        <v>474</v>
      </c>
      <c r="G106" s="245"/>
      <c r="H106" s="248">
        <v>-2.2999999999999998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136</v>
      </c>
      <c r="AU106" s="254" t="s">
        <v>81</v>
      </c>
      <c r="AV106" s="14" t="s">
        <v>81</v>
      </c>
      <c r="AW106" s="14" t="s">
        <v>34</v>
      </c>
      <c r="AX106" s="14" t="s">
        <v>72</v>
      </c>
      <c r="AY106" s="254" t="s">
        <v>123</v>
      </c>
    </row>
    <row r="107" s="15" customFormat="1">
      <c r="A107" s="15"/>
      <c r="B107" s="255"/>
      <c r="C107" s="256"/>
      <c r="D107" s="227" t="s">
        <v>136</v>
      </c>
      <c r="E107" s="257" t="s">
        <v>19</v>
      </c>
      <c r="F107" s="258" t="s">
        <v>139</v>
      </c>
      <c r="G107" s="256"/>
      <c r="H107" s="259">
        <v>20.699999999999999</v>
      </c>
      <c r="I107" s="260"/>
      <c r="J107" s="256"/>
      <c r="K107" s="256"/>
      <c r="L107" s="261"/>
      <c r="M107" s="262"/>
      <c r="N107" s="263"/>
      <c r="O107" s="263"/>
      <c r="P107" s="263"/>
      <c r="Q107" s="263"/>
      <c r="R107" s="263"/>
      <c r="S107" s="263"/>
      <c r="T107" s="264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5" t="s">
        <v>136</v>
      </c>
      <c r="AU107" s="265" t="s">
        <v>81</v>
      </c>
      <c r="AV107" s="15" t="s">
        <v>130</v>
      </c>
      <c r="AW107" s="15" t="s">
        <v>34</v>
      </c>
      <c r="AX107" s="15" t="s">
        <v>79</v>
      </c>
      <c r="AY107" s="265" t="s">
        <v>123</v>
      </c>
    </row>
    <row r="108" s="2" customFormat="1" ht="37.8" customHeight="1">
      <c r="A108" s="40"/>
      <c r="B108" s="41"/>
      <c r="C108" s="214" t="s">
        <v>147</v>
      </c>
      <c r="D108" s="214" t="s">
        <v>125</v>
      </c>
      <c r="E108" s="215" t="s">
        <v>173</v>
      </c>
      <c r="F108" s="216" t="s">
        <v>174</v>
      </c>
      <c r="G108" s="217" t="s">
        <v>150</v>
      </c>
      <c r="H108" s="218">
        <v>2.2999999999999998</v>
      </c>
      <c r="I108" s="219"/>
      <c r="J108" s="220">
        <f>ROUND(I108*H108,2)</f>
        <v>0</v>
      </c>
      <c r="K108" s="216" t="s">
        <v>129</v>
      </c>
      <c r="L108" s="46"/>
      <c r="M108" s="221" t="s">
        <v>19</v>
      </c>
      <c r="N108" s="222" t="s">
        <v>43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130</v>
      </c>
      <c r="AT108" s="225" t="s">
        <v>125</v>
      </c>
      <c r="AU108" s="225" t="s">
        <v>81</v>
      </c>
      <c r="AY108" s="19" t="s">
        <v>123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130</v>
      </c>
      <c r="BM108" s="225" t="s">
        <v>475</v>
      </c>
    </row>
    <row r="109" s="2" customFormat="1">
      <c r="A109" s="40"/>
      <c r="B109" s="41"/>
      <c r="C109" s="42"/>
      <c r="D109" s="227" t="s">
        <v>132</v>
      </c>
      <c r="E109" s="42"/>
      <c r="F109" s="228" t="s">
        <v>176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81</v>
      </c>
    </row>
    <row r="110" s="2" customFormat="1">
      <c r="A110" s="40"/>
      <c r="B110" s="41"/>
      <c r="C110" s="42"/>
      <c r="D110" s="232" t="s">
        <v>134</v>
      </c>
      <c r="E110" s="42"/>
      <c r="F110" s="233" t="s">
        <v>177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134</v>
      </c>
      <c r="AU110" s="19" t="s">
        <v>81</v>
      </c>
    </row>
    <row r="111" s="13" customFormat="1">
      <c r="A111" s="13"/>
      <c r="B111" s="234"/>
      <c r="C111" s="235"/>
      <c r="D111" s="227" t="s">
        <v>136</v>
      </c>
      <c r="E111" s="236" t="s">
        <v>19</v>
      </c>
      <c r="F111" s="237" t="s">
        <v>145</v>
      </c>
      <c r="G111" s="235"/>
      <c r="H111" s="236" t="s">
        <v>19</v>
      </c>
      <c r="I111" s="238"/>
      <c r="J111" s="235"/>
      <c r="K111" s="235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136</v>
      </c>
      <c r="AU111" s="243" t="s">
        <v>81</v>
      </c>
      <c r="AV111" s="13" t="s">
        <v>79</v>
      </c>
      <c r="AW111" s="13" t="s">
        <v>34</v>
      </c>
      <c r="AX111" s="13" t="s">
        <v>72</v>
      </c>
      <c r="AY111" s="243" t="s">
        <v>123</v>
      </c>
    </row>
    <row r="112" s="13" customFormat="1">
      <c r="A112" s="13"/>
      <c r="B112" s="234"/>
      <c r="C112" s="235"/>
      <c r="D112" s="227" t="s">
        <v>136</v>
      </c>
      <c r="E112" s="236" t="s">
        <v>19</v>
      </c>
      <c r="F112" s="237" t="s">
        <v>178</v>
      </c>
      <c r="G112" s="235"/>
      <c r="H112" s="236" t="s">
        <v>19</v>
      </c>
      <c r="I112" s="238"/>
      <c r="J112" s="235"/>
      <c r="K112" s="235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136</v>
      </c>
      <c r="AU112" s="243" t="s">
        <v>81</v>
      </c>
      <c r="AV112" s="13" t="s">
        <v>79</v>
      </c>
      <c r="AW112" s="13" t="s">
        <v>34</v>
      </c>
      <c r="AX112" s="13" t="s">
        <v>72</v>
      </c>
      <c r="AY112" s="243" t="s">
        <v>123</v>
      </c>
    </row>
    <row r="113" s="14" customFormat="1">
      <c r="A113" s="14"/>
      <c r="B113" s="244"/>
      <c r="C113" s="245"/>
      <c r="D113" s="227" t="s">
        <v>136</v>
      </c>
      <c r="E113" s="246" t="s">
        <v>19</v>
      </c>
      <c r="F113" s="247" t="s">
        <v>476</v>
      </c>
      <c r="G113" s="245"/>
      <c r="H113" s="248">
        <v>2.2999999999999998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136</v>
      </c>
      <c r="AU113" s="254" t="s">
        <v>81</v>
      </c>
      <c r="AV113" s="14" t="s">
        <v>81</v>
      </c>
      <c r="AW113" s="14" t="s">
        <v>34</v>
      </c>
      <c r="AX113" s="14" t="s">
        <v>72</v>
      </c>
      <c r="AY113" s="254" t="s">
        <v>123</v>
      </c>
    </row>
    <row r="114" s="15" customFormat="1">
      <c r="A114" s="15"/>
      <c r="B114" s="255"/>
      <c r="C114" s="256"/>
      <c r="D114" s="227" t="s">
        <v>136</v>
      </c>
      <c r="E114" s="257" t="s">
        <v>19</v>
      </c>
      <c r="F114" s="258" t="s">
        <v>139</v>
      </c>
      <c r="G114" s="256"/>
      <c r="H114" s="259">
        <v>2.2999999999999998</v>
      </c>
      <c r="I114" s="260"/>
      <c r="J114" s="256"/>
      <c r="K114" s="256"/>
      <c r="L114" s="261"/>
      <c r="M114" s="262"/>
      <c r="N114" s="263"/>
      <c r="O114" s="263"/>
      <c r="P114" s="263"/>
      <c r="Q114" s="263"/>
      <c r="R114" s="263"/>
      <c r="S114" s="263"/>
      <c r="T114" s="26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5" t="s">
        <v>136</v>
      </c>
      <c r="AU114" s="265" t="s">
        <v>81</v>
      </c>
      <c r="AV114" s="15" t="s">
        <v>130</v>
      </c>
      <c r="AW114" s="15" t="s">
        <v>34</v>
      </c>
      <c r="AX114" s="15" t="s">
        <v>79</v>
      </c>
      <c r="AY114" s="265" t="s">
        <v>123</v>
      </c>
    </row>
    <row r="115" s="2" customFormat="1" ht="37.8" customHeight="1">
      <c r="A115" s="40"/>
      <c r="B115" s="41"/>
      <c r="C115" s="214" t="s">
        <v>130</v>
      </c>
      <c r="D115" s="214" t="s">
        <v>125</v>
      </c>
      <c r="E115" s="215" t="s">
        <v>207</v>
      </c>
      <c r="F115" s="216" t="s">
        <v>208</v>
      </c>
      <c r="G115" s="217" t="s">
        <v>150</v>
      </c>
      <c r="H115" s="218">
        <v>32.299999999999997</v>
      </c>
      <c r="I115" s="219"/>
      <c r="J115" s="220">
        <f>ROUND(I115*H115,2)</f>
        <v>0</v>
      </c>
      <c r="K115" s="216" t="s">
        <v>129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130</v>
      </c>
      <c r="AT115" s="225" t="s">
        <v>125</v>
      </c>
      <c r="AU115" s="225" t="s">
        <v>81</v>
      </c>
      <c r="AY115" s="19" t="s">
        <v>123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130</v>
      </c>
      <c r="BM115" s="225" t="s">
        <v>477</v>
      </c>
    </row>
    <row r="116" s="2" customFormat="1">
      <c r="A116" s="40"/>
      <c r="B116" s="41"/>
      <c r="C116" s="42"/>
      <c r="D116" s="227" t="s">
        <v>132</v>
      </c>
      <c r="E116" s="42"/>
      <c r="F116" s="228" t="s">
        <v>210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81</v>
      </c>
    </row>
    <row r="117" s="2" customFormat="1">
      <c r="A117" s="40"/>
      <c r="B117" s="41"/>
      <c r="C117" s="42"/>
      <c r="D117" s="232" t="s">
        <v>134</v>
      </c>
      <c r="E117" s="42"/>
      <c r="F117" s="233" t="s">
        <v>211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134</v>
      </c>
      <c r="AU117" s="19" t="s">
        <v>81</v>
      </c>
    </row>
    <row r="118" s="13" customFormat="1">
      <c r="A118" s="13"/>
      <c r="B118" s="234"/>
      <c r="C118" s="235"/>
      <c r="D118" s="227" t="s">
        <v>136</v>
      </c>
      <c r="E118" s="236" t="s">
        <v>19</v>
      </c>
      <c r="F118" s="237" t="s">
        <v>212</v>
      </c>
      <c r="G118" s="235"/>
      <c r="H118" s="236" t="s">
        <v>19</v>
      </c>
      <c r="I118" s="238"/>
      <c r="J118" s="235"/>
      <c r="K118" s="235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136</v>
      </c>
      <c r="AU118" s="243" t="s">
        <v>81</v>
      </c>
      <c r="AV118" s="13" t="s">
        <v>79</v>
      </c>
      <c r="AW118" s="13" t="s">
        <v>34</v>
      </c>
      <c r="AX118" s="13" t="s">
        <v>72</v>
      </c>
      <c r="AY118" s="243" t="s">
        <v>123</v>
      </c>
    </row>
    <row r="119" s="13" customFormat="1">
      <c r="A119" s="13"/>
      <c r="B119" s="234"/>
      <c r="C119" s="235"/>
      <c r="D119" s="227" t="s">
        <v>136</v>
      </c>
      <c r="E119" s="236" t="s">
        <v>19</v>
      </c>
      <c r="F119" s="237" t="s">
        <v>213</v>
      </c>
      <c r="G119" s="235"/>
      <c r="H119" s="236" t="s">
        <v>19</v>
      </c>
      <c r="I119" s="238"/>
      <c r="J119" s="235"/>
      <c r="K119" s="235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136</v>
      </c>
      <c r="AU119" s="243" t="s">
        <v>81</v>
      </c>
      <c r="AV119" s="13" t="s">
        <v>79</v>
      </c>
      <c r="AW119" s="13" t="s">
        <v>34</v>
      </c>
      <c r="AX119" s="13" t="s">
        <v>72</v>
      </c>
      <c r="AY119" s="243" t="s">
        <v>123</v>
      </c>
    </row>
    <row r="120" s="14" customFormat="1">
      <c r="A120" s="14"/>
      <c r="B120" s="244"/>
      <c r="C120" s="245"/>
      <c r="D120" s="227" t="s">
        <v>136</v>
      </c>
      <c r="E120" s="246" t="s">
        <v>19</v>
      </c>
      <c r="F120" s="247" t="s">
        <v>338</v>
      </c>
      <c r="G120" s="245"/>
      <c r="H120" s="248">
        <v>23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136</v>
      </c>
      <c r="AU120" s="254" t="s">
        <v>81</v>
      </c>
      <c r="AV120" s="14" t="s">
        <v>81</v>
      </c>
      <c r="AW120" s="14" t="s">
        <v>34</v>
      </c>
      <c r="AX120" s="14" t="s">
        <v>72</v>
      </c>
      <c r="AY120" s="254" t="s">
        <v>123</v>
      </c>
    </row>
    <row r="121" s="13" customFormat="1">
      <c r="A121" s="13"/>
      <c r="B121" s="234"/>
      <c r="C121" s="235"/>
      <c r="D121" s="227" t="s">
        <v>136</v>
      </c>
      <c r="E121" s="236" t="s">
        <v>19</v>
      </c>
      <c r="F121" s="237" t="s">
        <v>154</v>
      </c>
      <c r="G121" s="235"/>
      <c r="H121" s="236" t="s">
        <v>19</v>
      </c>
      <c r="I121" s="238"/>
      <c r="J121" s="235"/>
      <c r="K121" s="235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136</v>
      </c>
      <c r="AU121" s="243" t="s">
        <v>81</v>
      </c>
      <c r="AV121" s="13" t="s">
        <v>79</v>
      </c>
      <c r="AW121" s="13" t="s">
        <v>34</v>
      </c>
      <c r="AX121" s="13" t="s">
        <v>72</v>
      </c>
      <c r="AY121" s="243" t="s">
        <v>123</v>
      </c>
    </row>
    <row r="122" s="14" customFormat="1">
      <c r="A122" s="14"/>
      <c r="B122" s="244"/>
      <c r="C122" s="245"/>
      <c r="D122" s="227" t="s">
        <v>136</v>
      </c>
      <c r="E122" s="246" t="s">
        <v>19</v>
      </c>
      <c r="F122" s="247" t="s">
        <v>478</v>
      </c>
      <c r="G122" s="245"/>
      <c r="H122" s="248">
        <v>9.3000000000000007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136</v>
      </c>
      <c r="AU122" s="254" t="s">
        <v>81</v>
      </c>
      <c r="AV122" s="14" t="s">
        <v>81</v>
      </c>
      <c r="AW122" s="14" t="s">
        <v>34</v>
      </c>
      <c r="AX122" s="14" t="s">
        <v>72</v>
      </c>
      <c r="AY122" s="254" t="s">
        <v>123</v>
      </c>
    </row>
    <row r="123" s="15" customFormat="1">
      <c r="A123" s="15"/>
      <c r="B123" s="255"/>
      <c r="C123" s="256"/>
      <c r="D123" s="227" t="s">
        <v>136</v>
      </c>
      <c r="E123" s="257" t="s">
        <v>19</v>
      </c>
      <c r="F123" s="258" t="s">
        <v>139</v>
      </c>
      <c r="G123" s="256"/>
      <c r="H123" s="259">
        <v>32.299999999999997</v>
      </c>
      <c r="I123" s="260"/>
      <c r="J123" s="256"/>
      <c r="K123" s="256"/>
      <c r="L123" s="261"/>
      <c r="M123" s="262"/>
      <c r="N123" s="263"/>
      <c r="O123" s="263"/>
      <c r="P123" s="263"/>
      <c r="Q123" s="263"/>
      <c r="R123" s="263"/>
      <c r="S123" s="263"/>
      <c r="T123" s="264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5" t="s">
        <v>136</v>
      </c>
      <c r="AU123" s="265" t="s">
        <v>81</v>
      </c>
      <c r="AV123" s="15" t="s">
        <v>130</v>
      </c>
      <c r="AW123" s="15" t="s">
        <v>34</v>
      </c>
      <c r="AX123" s="15" t="s">
        <v>79</v>
      </c>
      <c r="AY123" s="265" t="s">
        <v>123</v>
      </c>
    </row>
    <row r="124" s="2" customFormat="1" ht="37.8" customHeight="1">
      <c r="A124" s="40"/>
      <c r="B124" s="41"/>
      <c r="C124" s="214" t="s">
        <v>172</v>
      </c>
      <c r="D124" s="214" t="s">
        <v>125</v>
      </c>
      <c r="E124" s="215" t="s">
        <v>221</v>
      </c>
      <c r="F124" s="216" t="s">
        <v>222</v>
      </c>
      <c r="G124" s="217" t="s">
        <v>150</v>
      </c>
      <c r="H124" s="218">
        <v>23</v>
      </c>
      <c r="I124" s="219"/>
      <c r="J124" s="220">
        <f>ROUND(I124*H124,2)</f>
        <v>0</v>
      </c>
      <c r="K124" s="216" t="s">
        <v>129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130</v>
      </c>
      <c r="AT124" s="225" t="s">
        <v>125</v>
      </c>
      <c r="AU124" s="225" t="s">
        <v>81</v>
      </c>
      <c r="AY124" s="19" t="s">
        <v>123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130</v>
      </c>
      <c r="BM124" s="225" t="s">
        <v>479</v>
      </c>
    </row>
    <row r="125" s="2" customFormat="1">
      <c r="A125" s="40"/>
      <c r="B125" s="41"/>
      <c r="C125" s="42"/>
      <c r="D125" s="227" t="s">
        <v>132</v>
      </c>
      <c r="E125" s="42"/>
      <c r="F125" s="228" t="s">
        <v>224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81</v>
      </c>
    </row>
    <row r="126" s="2" customFormat="1">
      <c r="A126" s="40"/>
      <c r="B126" s="41"/>
      <c r="C126" s="42"/>
      <c r="D126" s="232" t="s">
        <v>134</v>
      </c>
      <c r="E126" s="42"/>
      <c r="F126" s="233" t="s">
        <v>225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134</v>
      </c>
      <c r="AU126" s="19" t="s">
        <v>81</v>
      </c>
    </row>
    <row r="127" s="13" customFormat="1">
      <c r="A127" s="13"/>
      <c r="B127" s="234"/>
      <c r="C127" s="235"/>
      <c r="D127" s="227" t="s">
        <v>136</v>
      </c>
      <c r="E127" s="236" t="s">
        <v>19</v>
      </c>
      <c r="F127" s="237" t="s">
        <v>145</v>
      </c>
      <c r="G127" s="235"/>
      <c r="H127" s="236" t="s">
        <v>19</v>
      </c>
      <c r="I127" s="238"/>
      <c r="J127" s="235"/>
      <c r="K127" s="235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136</v>
      </c>
      <c r="AU127" s="243" t="s">
        <v>81</v>
      </c>
      <c r="AV127" s="13" t="s">
        <v>79</v>
      </c>
      <c r="AW127" s="13" t="s">
        <v>34</v>
      </c>
      <c r="AX127" s="13" t="s">
        <v>72</v>
      </c>
      <c r="AY127" s="243" t="s">
        <v>123</v>
      </c>
    </row>
    <row r="128" s="13" customFormat="1">
      <c r="A128" s="13"/>
      <c r="B128" s="234"/>
      <c r="C128" s="235"/>
      <c r="D128" s="227" t="s">
        <v>136</v>
      </c>
      <c r="E128" s="236" t="s">
        <v>19</v>
      </c>
      <c r="F128" s="237" t="s">
        <v>226</v>
      </c>
      <c r="G128" s="235"/>
      <c r="H128" s="236" t="s">
        <v>19</v>
      </c>
      <c r="I128" s="238"/>
      <c r="J128" s="235"/>
      <c r="K128" s="235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136</v>
      </c>
      <c r="AU128" s="243" t="s">
        <v>81</v>
      </c>
      <c r="AV128" s="13" t="s">
        <v>79</v>
      </c>
      <c r="AW128" s="13" t="s">
        <v>34</v>
      </c>
      <c r="AX128" s="13" t="s">
        <v>72</v>
      </c>
      <c r="AY128" s="243" t="s">
        <v>123</v>
      </c>
    </row>
    <row r="129" s="13" customFormat="1">
      <c r="A129" s="13"/>
      <c r="B129" s="234"/>
      <c r="C129" s="235"/>
      <c r="D129" s="227" t="s">
        <v>136</v>
      </c>
      <c r="E129" s="236" t="s">
        <v>19</v>
      </c>
      <c r="F129" s="237" t="s">
        <v>480</v>
      </c>
      <c r="G129" s="235"/>
      <c r="H129" s="236" t="s">
        <v>19</v>
      </c>
      <c r="I129" s="238"/>
      <c r="J129" s="235"/>
      <c r="K129" s="235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136</v>
      </c>
      <c r="AU129" s="243" t="s">
        <v>81</v>
      </c>
      <c r="AV129" s="13" t="s">
        <v>79</v>
      </c>
      <c r="AW129" s="13" t="s">
        <v>34</v>
      </c>
      <c r="AX129" s="13" t="s">
        <v>72</v>
      </c>
      <c r="AY129" s="243" t="s">
        <v>123</v>
      </c>
    </row>
    <row r="130" s="14" customFormat="1">
      <c r="A130" s="14"/>
      <c r="B130" s="244"/>
      <c r="C130" s="245"/>
      <c r="D130" s="227" t="s">
        <v>136</v>
      </c>
      <c r="E130" s="246" t="s">
        <v>19</v>
      </c>
      <c r="F130" s="247" t="s">
        <v>338</v>
      </c>
      <c r="G130" s="245"/>
      <c r="H130" s="248">
        <v>23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136</v>
      </c>
      <c r="AU130" s="254" t="s">
        <v>81</v>
      </c>
      <c r="AV130" s="14" t="s">
        <v>81</v>
      </c>
      <c r="AW130" s="14" t="s">
        <v>34</v>
      </c>
      <c r="AX130" s="14" t="s">
        <v>72</v>
      </c>
      <c r="AY130" s="254" t="s">
        <v>123</v>
      </c>
    </row>
    <row r="131" s="15" customFormat="1">
      <c r="A131" s="15"/>
      <c r="B131" s="255"/>
      <c r="C131" s="256"/>
      <c r="D131" s="227" t="s">
        <v>136</v>
      </c>
      <c r="E131" s="257" t="s">
        <v>19</v>
      </c>
      <c r="F131" s="258" t="s">
        <v>139</v>
      </c>
      <c r="G131" s="256"/>
      <c r="H131" s="259">
        <v>23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136</v>
      </c>
      <c r="AU131" s="265" t="s">
        <v>81</v>
      </c>
      <c r="AV131" s="15" t="s">
        <v>130</v>
      </c>
      <c r="AW131" s="15" t="s">
        <v>34</v>
      </c>
      <c r="AX131" s="15" t="s">
        <v>79</v>
      </c>
      <c r="AY131" s="265" t="s">
        <v>123</v>
      </c>
    </row>
    <row r="132" s="2" customFormat="1" ht="24.15" customHeight="1">
      <c r="A132" s="40"/>
      <c r="B132" s="41"/>
      <c r="C132" s="214" t="s">
        <v>180</v>
      </c>
      <c r="D132" s="214" t="s">
        <v>125</v>
      </c>
      <c r="E132" s="215" t="s">
        <v>230</v>
      </c>
      <c r="F132" s="216" t="s">
        <v>231</v>
      </c>
      <c r="G132" s="217" t="s">
        <v>150</v>
      </c>
      <c r="H132" s="218">
        <v>23</v>
      </c>
      <c r="I132" s="219"/>
      <c r="J132" s="220">
        <f>ROUND(I132*H132,2)</f>
        <v>0</v>
      </c>
      <c r="K132" s="216" t="s">
        <v>129</v>
      </c>
      <c r="L132" s="46"/>
      <c r="M132" s="221" t="s">
        <v>19</v>
      </c>
      <c r="N132" s="222" t="s">
        <v>43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130</v>
      </c>
      <c r="AT132" s="225" t="s">
        <v>125</v>
      </c>
      <c r="AU132" s="225" t="s">
        <v>81</v>
      </c>
      <c r="AY132" s="19" t="s">
        <v>123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130</v>
      </c>
      <c r="BM132" s="225" t="s">
        <v>481</v>
      </c>
    </row>
    <row r="133" s="2" customFormat="1">
      <c r="A133" s="40"/>
      <c r="B133" s="41"/>
      <c r="C133" s="42"/>
      <c r="D133" s="227" t="s">
        <v>132</v>
      </c>
      <c r="E133" s="42"/>
      <c r="F133" s="228" t="s">
        <v>233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81</v>
      </c>
    </row>
    <row r="134" s="2" customFormat="1">
      <c r="A134" s="40"/>
      <c r="B134" s="41"/>
      <c r="C134" s="42"/>
      <c r="D134" s="232" t="s">
        <v>134</v>
      </c>
      <c r="E134" s="42"/>
      <c r="F134" s="233" t="s">
        <v>234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134</v>
      </c>
      <c r="AU134" s="19" t="s">
        <v>81</v>
      </c>
    </row>
    <row r="135" s="13" customFormat="1">
      <c r="A135" s="13"/>
      <c r="B135" s="234"/>
      <c r="C135" s="235"/>
      <c r="D135" s="227" t="s">
        <v>136</v>
      </c>
      <c r="E135" s="236" t="s">
        <v>19</v>
      </c>
      <c r="F135" s="237" t="s">
        <v>145</v>
      </c>
      <c r="G135" s="235"/>
      <c r="H135" s="236" t="s">
        <v>19</v>
      </c>
      <c r="I135" s="238"/>
      <c r="J135" s="235"/>
      <c r="K135" s="235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136</v>
      </c>
      <c r="AU135" s="243" t="s">
        <v>81</v>
      </c>
      <c r="AV135" s="13" t="s">
        <v>79</v>
      </c>
      <c r="AW135" s="13" t="s">
        <v>34</v>
      </c>
      <c r="AX135" s="13" t="s">
        <v>72</v>
      </c>
      <c r="AY135" s="243" t="s">
        <v>123</v>
      </c>
    </row>
    <row r="136" s="13" customFormat="1">
      <c r="A136" s="13"/>
      <c r="B136" s="234"/>
      <c r="C136" s="235"/>
      <c r="D136" s="227" t="s">
        <v>136</v>
      </c>
      <c r="E136" s="236" t="s">
        <v>19</v>
      </c>
      <c r="F136" s="237" t="s">
        <v>237</v>
      </c>
      <c r="G136" s="235"/>
      <c r="H136" s="236" t="s">
        <v>19</v>
      </c>
      <c r="I136" s="238"/>
      <c r="J136" s="235"/>
      <c r="K136" s="235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136</v>
      </c>
      <c r="AU136" s="243" t="s">
        <v>81</v>
      </c>
      <c r="AV136" s="13" t="s">
        <v>79</v>
      </c>
      <c r="AW136" s="13" t="s">
        <v>34</v>
      </c>
      <c r="AX136" s="13" t="s">
        <v>72</v>
      </c>
      <c r="AY136" s="243" t="s">
        <v>123</v>
      </c>
    </row>
    <row r="137" s="14" customFormat="1">
      <c r="A137" s="14"/>
      <c r="B137" s="244"/>
      <c r="C137" s="245"/>
      <c r="D137" s="227" t="s">
        <v>136</v>
      </c>
      <c r="E137" s="246" t="s">
        <v>19</v>
      </c>
      <c r="F137" s="247" t="s">
        <v>338</v>
      </c>
      <c r="G137" s="245"/>
      <c r="H137" s="248">
        <v>23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136</v>
      </c>
      <c r="AU137" s="254" t="s">
        <v>81</v>
      </c>
      <c r="AV137" s="14" t="s">
        <v>81</v>
      </c>
      <c r="AW137" s="14" t="s">
        <v>34</v>
      </c>
      <c r="AX137" s="14" t="s">
        <v>72</v>
      </c>
      <c r="AY137" s="254" t="s">
        <v>123</v>
      </c>
    </row>
    <row r="138" s="15" customFormat="1">
      <c r="A138" s="15"/>
      <c r="B138" s="255"/>
      <c r="C138" s="256"/>
      <c r="D138" s="227" t="s">
        <v>136</v>
      </c>
      <c r="E138" s="257" t="s">
        <v>19</v>
      </c>
      <c r="F138" s="258" t="s">
        <v>139</v>
      </c>
      <c r="G138" s="256"/>
      <c r="H138" s="259">
        <v>23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136</v>
      </c>
      <c r="AU138" s="265" t="s">
        <v>81</v>
      </c>
      <c r="AV138" s="15" t="s">
        <v>130</v>
      </c>
      <c r="AW138" s="15" t="s">
        <v>34</v>
      </c>
      <c r="AX138" s="15" t="s">
        <v>79</v>
      </c>
      <c r="AY138" s="265" t="s">
        <v>123</v>
      </c>
    </row>
    <row r="139" s="2" customFormat="1" ht="33" customHeight="1">
      <c r="A139" s="40"/>
      <c r="B139" s="41"/>
      <c r="C139" s="214" t="s">
        <v>189</v>
      </c>
      <c r="D139" s="214" t="s">
        <v>125</v>
      </c>
      <c r="E139" s="215" t="s">
        <v>239</v>
      </c>
      <c r="F139" s="216" t="s">
        <v>240</v>
      </c>
      <c r="G139" s="217" t="s">
        <v>241</v>
      </c>
      <c r="H139" s="218">
        <v>41.399999999999999</v>
      </c>
      <c r="I139" s="219"/>
      <c r="J139" s="220">
        <f>ROUND(I139*H139,2)</f>
        <v>0</v>
      </c>
      <c r="K139" s="216" t="s">
        <v>129</v>
      </c>
      <c r="L139" s="46"/>
      <c r="M139" s="221" t="s">
        <v>19</v>
      </c>
      <c r="N139" s="222" t="s">
        <v>43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130</v>
      </c>
      <c r="AT139" s="225" t="s">
        <v>125</v>
      </c>
      <c r="AU139" s="225" t="s">
        <v>81</v>
      </c>
      <c r="AY139" s="19" t="s">
        <v>123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79</v>
      </c>
      <c r="BK139" s="226">
        <f>ROUND(I139*H139,2)</f>
        <v>0</v>
      </c>
      <c r="BL139" s="19" t="s">
        <v>130</v>
      </c>
      <c r="BM139" s="225" t="s">
        <v>482</v>
      </c>
    </row>
    <row r="140" s="2" customFormat="1">
      <c r="A140" s="40"/>
      <c r="B140" s="41"/>
      <c r="C140" s="42"/>
      <c r="D140" s="227" t="s">
        <v>132</v>
      </c>
      <c r="E140" s="42"/>
      <c r="F140" s="228" t="s">
        <v>243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132</v>
      </c>
      <c r="AU140" s="19" t="s">
        <v>81</v>
      </c>
    </row>
    <row r="141" s="2" customFormat="1">
      <c r="A141" s="40"/>
      <c r="B141" s="41"/>
      <c r="C141" s="42"/>
      <c r="D141" s="232" t="s">
        <v>134</v>
      </c>
      <c r="E141" s="42"/>
      <c r="F141" s="233" t="s">
        <v>244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134</v>
      </c>
      <c r="AU141" s="19" t="s">
        <v>81</v>
      </c>
    </row>
    <row r="142" s="13" customFormat="1">
      <c r="A142" s="13"/>
      <c r="B142" s="234"/>
      <c r="C142" s="235"/>
      <c r="D142" s="227" t="s">
        <v>136</v>
      </c>
      <c r="E142" s="236" t="s">
        <v>19</v>
      </c>
      <c r="F142" s="237" t="s">
        <v>145</v>
      </c>
      <c r="G142" s="235"/>
      <c r="H142" s="236" t="s">
        <v>19</v>
      </c>
      <c r="I142" s="238"/>
      <c r="J142" s="235"/>
      <c r="K142" s="235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136</v>
      </c>
      <c r="AU142" s="243" t="s">
        <v>81</v>
      </c>
      <c r="AV142" s="13" t="s">
        <v>79</v>
      </c>
      <c r="AW142" s="13" t="s">
        <v>34</v>
      </c>
      <c r="AX142" s="13" t="s">
        <v>72</v>
      </c>
      <c r="AY142" s="243" t="s">
        <v>123</v>
      </c>
    </row>
    <row r="143" s="13" customFormat="1">
      <c r="A143" s="13"/>
      <c r="B143" s="234"/>
      <c r="C143" s="235"/>
      <c r="D143" s="227" t="s">
        <v>136</v>
      </c>
      <c r="E143" s="236" t="s">
        <v>19</v>
      </c>
      <c r="F143" s="237" t="s">
        <v>245</v>
      </c>
      <c r="G143" s="235"/>
      <c r="H143" s="236" t="s">
        <v>19</v>
      </c>
      <c r="I143" s="238"/>
      <c r="J143" s="235"/>
      <c r="K143" s="235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136</v>
      </c>
      <c r="AU143" s="243" t="s">
        <v>81</v>
      </c>
      <c r="AV143" s="13" t="s">
        <v>79</v>
      </c>
      <c r="AW143" s="13" t="s">
        <v>34</v>
      </c>
      <c r="AX143" s="13" t="s">
        <v>72</v>
      </c>
      <c r="AY143" s="243" t="s">
        <v>123</v>
      </c>
    </row>
    <row r="144" s="14" customFormat="1">
      <c r="A144" s="14"/>
      <c r="B144" s="244"/>
      <c r="C144" s="245"/>
      <c r="D144" s="227" t="s">
        <v>136</v>
      </c>
      <c r="E144" s="246" t="s">
        <v>19</v>
      </c>
      <c r="F144" s="247" t="s">
        <v>483</v>
      </c>
      <c r="G144" s="245"/>
      <c r="H144" s="248">
        <v>41.399999999999999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136</v>
      </c>
      <c r="AU144" s="254" t="s">
        <v>81</v>
      </c>
      <c r="AV144" s="14" t="s">
        <v>81</v>
      </c>
      <c r="AW144" s="14" t="s">
        <v>34</v>
      </c>
      <c r="AX144" s="14" t="s">
        <v>72</v>
      </c>
      <c r="AY144" s="254" t="s">
        <v>123</v>
      </c>
    </row>
    <row r="145" s="15" customFormat="1">
      <c r="A145" s="15"/>
      <c r="B145" s="255"/>
      <c r="C145" s="256"/>
      <c r="D145" s="227" t="s">
        <v>136</v>
      </c>
      <c r="E145" s="257" t="s">
        <v>19</v>
      </c>
      <c r="F145" s="258" t="s">
        <v>139</v>
      </c>
      <c r="G145" s="256"/>
      <c r="H145" s="259">
        <v>41.399999999999999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136</v>
      </c>
      <c r="AU145" s="265" t="s">
        <v>81</v>
      </c>
      <c r="AV145" s="15" t="s">
        <v>130</v>
      </c>
      <c r="AW145" s="15" t="s">
        <v>34</v>
      </c>
      <c r="AX145" s="15" t="s">
        <v>79</v>
      </c>
      <c r="AY145" s="265" t="s">
        <v>123</v>
      </c>
    </row>
    <row r="146" s="2" customFormat="1" ht="16.5" customHeight="1">
      <c r="A146" s="40"/>
      <c r="B146" s="41"/>
      <c r="C146" s="214" t="s">
        <v>198</v>
      </c>
      <c r="D146" s="214" t="s">
        <v>125</v>
      </c>
      <c r="E146" s="215" t="s">
        <v>248</v>
      </c>
      <c r="F146" s="216" t="s">
        <v>249</v>
      </c>
      <c r="G146" s="217" t="s">
        <v>150</v>
      </c>
      <c r="H146" s="218">
        <v>23</v>
      </c>
      <c r="I146" s="219"/>
      <c r="J146" s="220">
        <f>ROUND(I146*H146,2)</f>
        <v>0</v>
      </c>
      <c r="K146" s="216" t="s">
        <v>129</v>
      </c>
      <c r="L146" s="46"/>
      <c r="M146" s="221" t="s">
        <v>19</v>
      </c>
      <c r="N146" s="222" t="s">
        <v>43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130</v>
      </c>
      <c r="AT146" s="225" t="s">
        <v>125</v>
      </c>
      <c r="AU146" s="225" t="s">
        <v>81</v>
      </c>
      <c r="AY146" s="19" t="s">
        <v>123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130</v>
      </c>
      <c r="BM146" s="225" t="s">
        <v>484</v>
      </c>
    </row>
    <row r="147" s="2" customFormat="1">
      <c r="A147" s="40"/>
      <c r="B147" s="41"/>
      <c r="C147" s="42"/>
      <c r="D147" s="227" t="s">
        <v>132</v>
      </c>
      <c r="E147" s="42"/>
      <c r="F147" s="228" t="s">
        <v>251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132</v>
      </c>
      <c r="AU147" s="19" t="s">
        <v>81</v>
      </c>
    </row>
    <row r="148" s="2" customFormat="1">
      <c r="A148" s="40"/>
      <c r="B148" s="41"/>
      <c r="C148" s="42"/>
      <c r="D148" s="232" t="s">
        <v>134</v>
      </c>
      <c r="E148" s="42"/>
      <c r="F148" s="233" t="s">
        <v>252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134</v>
      </c>
      <c r="AU148" s="19" t="s">
        <v>81</v>
      </c>
    </row>
    <row r="149" s="13" customFormat="1">
      <c r="A149" s="13"/>
      <c r="B149" s="234"/>
      <c r="C149" s="235"/>
      <c r="D149" s="227" t="s">
        <v>136</v>
      </c>
      <c r="E149" s="236" t="s">
        <v>19</v>
      </c>
      <c r="F149" s="237" t="s">
        <v>212</v>
      </c>
      <c r="G149" s="235"/>
      <c r="H149" s="236" t="s">
        <v>19</v>
      </c>
      <c r="I149" s="238"/>
      <c r="J149" s="235"/>
      <c r="K149" s="235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136</v>
      </c>
      <c r="AU149" s="243" t="s">
        <v>81</v>
      </c>
      <c r="AV149" s="13" t="s">
        <v>79</v>
      </c>
      <c r="AW149" s="13" t="s">
        <v>34</v>
      </c>
      <c r="AX149" s="13" t="s">
        <v>72</v>
      </c>
      <c r="AY149" s="243" t="s">
        <v>123</v>
      </c>
    </row>
    <row r="150" s="13" customFormat="1">
      <c r="A150" s="13"/>
      <c r="B150" s="234"/>
      <c r="C150" s="235"/>
      <c r="D150" s="227" t="s">
        <v>136</v>
      </c>
      <c r="E150" s="236" t="s">
        <v>19</v>
      </c>
      <c r="F150" s="237" t="s">
        <v>253</v>
      </c>
      <c r="G150" s="235"/>
      <c r="H150" s="236" t="s">
        <v>19</v>
      </c>
      <c r="I150" s="238"/>
      <c r="J150" s="235"/>
      <c r="K150" s="235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136</v>
      </c>
      <c r="AU150" s="243" t="s">
        <v>81</v>
      </c>
      <c r="AV150" s="13" t="s">
        <v>79</v>
      </c>
      <c r="AW150" s="13" t="s">
        <v>34</v>
      </c>
      <c r="AX150" s="13" t="s">
        <v>72</v>
      </c>
      <c r="AY150" s="243" t="s">
        <v>123</v>
      </c>
    </row>
    <row r="151" s="14" customFormat="1">
      <c r="A151" s="14"/>
      <c r="B151" s="244"/>
      <c r="C151" s="245"/>
      <c r="D151" s="227" t="s">
        <v>136</v>
      </c>
      <c r="E151" s="246" t="s">
        <v>19</v>
      </c>
      <c r="F151" s="247" t="s">
        <v>338</v>
      </c>
      <c r="G151" s="245"/>
      <c r="H151" s="248">
        <v>23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136</v>
      </c>
      <c r="AU151" s="254" t="s">
        <v>81</v>
      </c>
      <c r="AV151" s="14" t="s">
        <v>81</v>
      </c>
      <c r="AW151" s="14" t="s">
        <v>34</v>
      </c>
      <c r="AX151" s="14" t="s">
        <v>72</v>
      </c>
      <c r="AY151" s="254" t="s">
        <v>123</v>
      </c>
    </row>
    <row r="152" s="15" customFormat="1">
      <c r="A152" s="15"/>
      <c r="B152" s="255"/>
      <c r="C152" s="256"/>
      <c r="D152" s="227" t="s">
        <v>136</v>
      </c>
      <c r="E152" s="257" t="s">
        <v>19</v>
      </c>
      <c r="F152" s="258" t="s">
        <v>139</v>
      </c>
      <c r="G152" s="256"/>
      <c r="H152" s="259">
        <v>23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5" t="s">
        <v>136</v>
      </c>
      <c r="AU152" s="265" t="s">
        <v>81</v>
      </c>
      <c r="AV152" s="15" t="s">
        <v>130</v>
      </c>
      <c r="AW152" s="15" t="s">
        <v>34</v>
      </c>
      <c r="AX152" s="15" t="s">
        <v>79</v>
      </c>
      <c r="AY152" s="265" t="s">
        <v>123</v>
      </c>
    </row>
    <row r="153" s="2" customFormat="1" ht="24.15" customHeight="1">
      <c r="A153" s="40"/>
      <c r="B153" s="41"/>
      <c r="C153" s="214" t="s">
        <v>206</v>
      </c>
      <c r="D153" s="214" t="s">
        <v>125</v>
      </c>
      <c r="E153" s="215" t="s">
        <v>263</v>
      </c>
      <c r="F153" s="216" t="s">
        <v>264</v>
      </c>
      <c r="G153" s="217" t="s">
        <v>128</v>
      </c>
      <c r="H153" s="218">
        <v>93</v>
      </c>
      <c r="I153" s="219"/>
      <c r="J153" s="220">
        <f>ROUND(I153*H153,2)</f>
        <v>0</v>
      </c>
      <c r="K153" s="216" t="s">
        <v>129</v>
      </c>
      <c r="L153" s="46"/>
      <c r="M153" s="221" t="s">
        <v>19</v>
      </c>
      <c r="N153" s="222" t="s">
        <v>43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130</v>
      </c>
      <c r="AT153" s="225" t="s">
        <v>125</v>
      </c>
      <c r="AU153" s="225" t="s">
        <v>81</v>
      </c>
      <c r="AY153" s="19" t="s">
        <v>123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130</v>
      </c>
      <c r="BM153" s="225" t="s">
        <v>485</v>
      </c>
    </row>
    <row r="154" s="2" customFormat="1">
      <c r="A154" s="40"/>
      <c r="B154" s="41"/>
      <c r="C154" s="42"/>
      <c r="D154" s="227" t="s">
        <v>132</v>
      </c>
      <c r="E154" s="42"/>
      <c r="F154" s="228" t="s">
        <v>266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132</v>
      </c>
      <c r="AU154" s="19" t="s">
        <v>81</v>
      </c>
    </row>
    <row r="155" s="2" customFormat="1">
      <c r="A155" s="40"/>
      <c r="B155" s="41"/>
      <c r="C155" s="42"/>
      <c r="D155" s="232" t="s">
        <v>134</v>
      </c>
      <c r="E155" s="42"/>
      <c r="F155" s="233" t="s">
        <v>267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134</v>
      </c>
      <c r="AU155" s="19" t="s">
        <v>81</v>
      </c>
    </row>
    <row r="156" s="13" customFormat="1">
      <c r="A156" s="13"/>
      <c r="B156" s="234"/>
      <c r="C156" s="235"/>
      <c r="D156" s="227" t="s">
        <v>136</v>
      </c>
      <c r="E156" s="236" t="s">
        <v>19</v>
      </c>
      <c r="F156" s="237" t="s">
        <v>145</v>
      </c>
      <c r="G156" s="235"/>
      <c r="H156" s="236" t="s">
        <v>19</v>
      </c>
      <c r="I156" s="238"/>
      <c r="J156" s="235"/>
      <c r="K156" s="235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136</v>
      </c>
      <c r="AU156" s="243" t="s">
        <v>81</v>
      </c>
      <c r="AV156" s="13" t="s">
        <v>79</v>
      </c>
      <c r="AW156" s="13" t="s">
        <v>34</v>
      </c>
      <c r="AX156" s="13" t="s">
        <v>72</v>
      </c>
      <c r="AY156" s="243" t="s">
        <v>123</v>
      </c>
    </row>
    <row r="157" s="13" customFormat="1">
      <c r="A157" s="13"/>
      <c r="B157" s="234"/>
      <c r="C157" s="235"/>
      <c r="D157" s="227" t="s">
        <v>136</v>
      </c>
      <c r="E157" s="236" t="s">
        <v>19</v>
      </c>
      <c r="F157" s="237" t="s">
        <v>486</v>
      </c>
      <c r="G157" s="235"/>
      <c r="H157" s="236" t="s">
        <v>19</v>
      </c>
      <c r="I157" s="238"/>
      <c r="J157" s="235"/>
      <c r="K157" s="235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136</v>
      </c>
      <c r="AU157" s="243" t="s">
        <v>81</v>
      </c>
      <c r="AV157" s="13" t="s">
        <v>79</v>
      </c>
      <c r="AW157" s="13" t="s">
        <v>34</v>
      </c>
      <c r="AX157" s="13" t="s">
        <v>72</v>
      </c>
      <c r="AY157" s="243" t="s">
        <v>123</v>
      </c>
    </row>
    <row r="158" s="14" customFormat="1">
      <c r="A158" s="14"/>
      <c r="B158" s="244"/>
      <c r="C158" s="245"/>
      <c r="D158" s="227" t="s">
        <v>136</v>
      </c>
      <c r="E158" s="246" t="s">
        <v>19</v>
      </c>
      <c r="F158" s="247" t="s">
        <v>487</v>
      </c>
      <c r="G158" s="245"/>
      <c r="H158" s="248">
        <v>93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136</v>
      </c>
      <c r="AU158" s="254" t="s">
        <v>81</v>
      </c>
      <c r="AV158" s="14" t="s">
        <v>81</v>
      </c>
      <c r="AW158" s="14" t="s">
        <v>34</v>
      </c>
      <c r="AX158" s="14" t="s">
        <v>72</v>
      </c>
      <c r="AY158" s="254" t="s">
        <v>123</v>
      </c>
    </row>
    <row r="159" s="15" customFormat="1">
      <c r="A159" s="15"/>
      <c r="B159" s="255"/>
      <c r="C159" s="256"/>
      <c r="D159" s="227" t="s">
        <v>136</v>
      </c>
      <c r="E159" s="257" t="s">
        <v>19</v>
      </c>
      <c r="F159" s="258" t="s">
        <v>139</v>
      </c>
      <c r="G159" s="256"/>
      <c r="H159" s="259">
        <v>93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5" t="s">
        <v>136</v>
      </c>
      <c r="AU159" s="265" t="s">
        <v>81</v>
      </c>
      <c r="AV159" s="15" t="s">
        <v>130</v>
      </c>
      <c r="AW159" s="15" t="s">
        <v>34</v>
      </c>
      <c r="AX159" s="15" t="s">
        <v>79</v>
      </c>
      <c r="AY159" s="265" t="s">
        <v>123</v>
      </c>
    </row>
    <row r="160" s="2" customFormat="1" ht="16.5" customHeight="1">
      <c r="A160" s="40"/>
      <c r="B160" s="41"/>
      <c r="C160" s="266" t="s">
        <v>220</v>
      </c>
      <c r="D160" s="266" t="s">
        <v>270</v>
      </c>
      <c r="E160" s="267" t="s">
        <v>271</v>
      </c>
      <c r="F160" s="268" t="s">
        <v>272</v>
      </c>
      <c r="G160" s="269" t="s">
        <v>273</v>
      </c>
      <c r="H160" s="270">
        <v>2.8740000000000001</v>
      </c>
      <c r="I160" s="271"/>
      <c r="J160" s="272">
        <f>ROUND(I160*H160,2)</f>
        <v>0</v>
      </c>
      <c r="K160" s="268" t="s">
        <v>129</v>
      </c>
      <c r="L160" s="273"/>
      <c r="M160" s="274" t="s">
        <v>19</v>
      </c>
      <c r="N160" s="275" t="s">
        <v>43</v>
      </c>
      <c r="O160" s="86"/>
      <c r="P160" s="223">
        <f>O160*H160</f>
        <v>0</v>
      </c>
      <c r="Q160" s="223">
        <v>0.001</v>
      </c>
      <c r="R160" s="223">
        <f>Q160*H160</f>
        <v>0.0028740000000000003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198</v>
      </c>
      <c r="AT160" s="225" t="s">
        <v>270</v>
      </c>
      <c r="AU160" s="225" t="s">
        <v>81</v>
      </c>
      <c r="AY160" s="19" t="s">
        <v>123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130</v>
      </c>
      <c r="BM160" s="225" t="s">
        <v>488</v>
      </c>
    </row>
    <row r="161" s="2" customFormat="1">
      <c r="A161" s="40"/>
      <c r="B161" s="41"/>
      <c r="C161" s="42"/>
      <c r="D161" s="227" t="s">
        <v>132</v>
      </c>
      <c r="E161" s="42"/>
      <c r="F161" s="228" t="s">
        <v>272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132</v>
      </c>
      <c r="AU161" s="19" t="s">
        <v>81</v>
      </c>
    </row>
    <row r="162" s="13" customFormat="1">
      <c r="A162" s="13"/>
      <c r="B162" s="234"/>
      <c r="C162" s="235"/>
      <c r="D162" s="227" t="s">
        <v>136</v>
      </c>
      <c r="E162" s="236" t="s">
        <v>19</v>
      </c>
      <c r="F162" s="237" t="s">
        <v>275</v>
      </c>
      <c r="G162" s="235"/>
      <c r="H162" s="236" t="s">
        <v>19</v>
      </c>
      <c r="I162" s="238"/>
      <c r="J162" s="235"/>
      <c r="K162" s="235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136</v>
      </c>
      <c r="AU162" s="243" t="s">
        <v>81</v>
      </c>
      <c r="AV162" s="13" t="s">
        <v>79</v>
      </c>
      <c r="AW162" s="13" t="s">
        <v>34</v>
      </c>
      <c r="AX162" s="13" t="s">
        <v>72</v>
      </c>
      <c r="AY162" s="243" t="s">
        <v>123</v>
      </c>
    </row>
    <row r="163" s="14" customFormat="1">
      <c r="A163" s="14"/>
      <c r="B163" s="244"/>
      <c r="C163" s="245"/>
      <c r="D163" s="227" t="s">
        <v>136</v>
      </c>
      <c r="E163" s="246" t="s">
        <v>19</v>
      </c>
      <c r="F163" s="247" t="s">
        <v>489</v>
      </c>
      <c r="G163" s="245"/>
      <c r="H163" s="248">
        <v>2.8740000000000001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136</v>
      </c>
      <c r="AU163" s="254" t="s">
        <v>81</v>
      </c>
      <c r="AV163" s="14" t="s">
        <v>81</v>
      </c>
      <c r="AW163" s="14" t="s">
        <v>34</v>
      </c>
      <c r="AX163" s="14" t="s">
        <v>72</v>
      </c>
      <c r="AY163" s="254" t="s">
        <v>123</v>
      </c>
    </row>
    <row r="164" s="15" customFormat="1">
      <c r="A164" s="15"/>
      <c r="B164" s="255"/>
      <c r="C164" s="256"/>
      <c r="D164" s="227" t="s">
        <v>136</v>
      </c>
      <c r="E164" s="257" t="s">
        <v>19</v>
      </c>
      <c r="F164" s="258" t="s">
        <v>139</v>
      </c>
      <c r="G164" s="256"/>
      <c r="H164" s="259">
        <v>2.8740000000000001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5" t="s">
        <v>136</v>
      </c>
      <c r="AU164" s="265" t="s">
        <v>81</v>
      </c>
      <c r="AV164" s="15" t="s">
        <v>130</v>
      </c>
      <c r="AW164" s="15" t="s">
        <v>34</v>
      </c>
      <c r="AX164" s="15" t="s">
        <v>79</v>
      </c>
      <c r="AY164" s="265" t="s">
        <v>123</v>
      </c>
    </row>
    <row r="165" s="2" customFormat="1" ht="24.15" customHeight="1">
      <c r="A165" s="40"/>
      <c r="B165" s="41"/>
      <c r="C165" s="214" t="s">
        <v>229</v>
      </c>
      <c r="D165" s="214" t="s">
        <v>125</v>
      </c>
      <c r="E165" s="215" t="s">
        <v>490</v>
      </c>
      <c r="F165" s="216" t="s">
        <v>491</v>
      </c>
      <c r="G165" s="217" t="s">
        <v>128</v>
      </c>
      <c r="H165" s="218">
        <v>40</v>
      </c>
      <c r="I165" s="219"/>
      <c r="J165" s="220">
        <f>ROUND(I165*H165,2)</f>
        <v>0</v>
      </c>
      <c r="K165" s="216" t="s">
        <v>129</v>
      </c>
      <c r="L165" s="46"/>
      <c r="M165" s="221" t="s">
        <v>19</v>
      </c>
      <c r="N165" s="222" t="s">
        <v>43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130</v>
      </c>
      <c r="AT165" s="225" t="s">
        <v>125</v>
      </c>
      <c r="AU165" s="225" t="s">
        <v>81</v>
      </c>
      <c r="AY165" s="19" t="s">
        <v>123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130</v>
      </c>
      <c r="BM165" s="225" t="s">
        <v>492</v>
      </c>
    </row>
    <row r="166" s="2" customFormat="1">
      <c r="A166" s="40"/>
      <c r="B166" s="41"/>
      <c r="C166" s="42"/>
      <c r="D166" s="227" t="s">
        <v>132</v>
      </c>
      <c r="E166" s="42"/>
      <c r="F166" s="228" t="s">
        <v>493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132</v>
      </c>
      <c r="AU166" s="19" t="s">
        <v>81</v>
      </c>
    </row>
    <row r="167" s="2" customFormat="1">
      <c r="A167" s="40"/>
      <c r="B167" s="41"/>
      <c r="C167" s="42"/>
      <c r="D167" s="232" t="s">
        <v>134</v>
      </c>
      <c r="E167" s="42"/>
      <c r="F167" s="233" t="s">
        <v>494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134</v>
      </c>
      <c r="AU167" s="19" t="s">
        <v>81</v>
      </c>
    </row>
    <row r="168" s="13" customFormat="1">
      <c r="A168" s="13"/>
      <c r="B168" s="234"/>
      <c r="C168" s="235"/>
      <c r="D168" s="227" t="s">
        <v>136</v>
      </c>
      <c r="E168" s="236" t="s">
        <v>19</v>
      </c>
      <c r="F168" s="237" t="s">
        <v>495</v>
      </c>
      <c r="G168" s="235"/>
      <c r="H168" s="236" t="s">
        <v>19</v>
      </c>
      <c r="I168" s="238"/>
      <c r="J168" s="235"/>
      <c r="K168" s="235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136</v>
      </c>
      <c r="AU168" s="243" t="s">
        <v>81</v>
      </c>
      <c r="AV168" s="13" t="s">
        <v>79</v>
      </c>
      <c r="AW168" s="13" t="s">
        <v>34</v>
      </c>
      <c r="AX168" s="13" t="s">
        <v>72</v>
      </c>
      <c r="AY168" s="243" t="s">
        <v>123</v>
      </c>
    </row>
    <row r="169" s="13" customFormat="1">
      <c r="A169" s="13"/>
      <c r="B169" s="234"/>
      <c r="C169" s="235"/>
      <c r="D169" s="227" t="s">
        <v>136</v>
      </c>
      <c r="E169" s="236" t="s">
        <v>19</v>
      </c>
      <c r="F169" s="237" t="s">
        <v>496</v>
      </c>
      <c r="G169" s="235"/>
      <c r="H169" s="236" t="s">
        <v>19</v>
      </c>
      <c r="I169" s="238"/>
      <c r="J169" s="235"/>
      <c r="K169" s="235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136</v>
      </c>
      <c r="AU169" s="243" t="s">
        <v>81</v>
      </c>
      <c r="AV169" s="13" t="s">
        <v>79</v>
      </c>
      <c r="AW169" s="13" t="s">
        <v>34</v>
      </c>
      <c r="AX169" s="13" t="s">
        <v>72</v>
      </c>
      <c r="AY169" s="243" t="s">
        <v>123</v>
      </c>
    </row>
    <row r="170" s="14" customFormat="1">
      <c r="A170" s="14"/>
      <c r="B170" s="244"/>
      <c r="C170" s="245"/>
      <c r="D170" s="227" t="s">
        <v>136</v>
      </c>
      <c r="E170" s="246" t="s">
        <v>19</v>
      </c>
      <c r="F170" s="247" t="s">
        <v>497</v>
      </c>
      <c r="G170" s="245"/>
      <c r="H170" s="248">
        <v>40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136</v>
      </c>
      <c r="AU170" s="254" t="s">
        <v>81</v>
      </c>
      <c r="AV170" s="14" t="s">
        <v>81</v>
      </c>
      <c r="AW170" s="14" t="s">
        <v>34</v>
      </c>
      <c r="AX170" s="14" t="s">
        <v>72</v>
      </c>
      <c r="AY170" s="254" t="s">
        <v>123</v>
      </c>
    </row>
    <row r="171" s="15" customFormat="1">
      <c r="A171" s="15"/>
      <c r="B171" s="255"/>
      <c r="C171" s="256"/>
      <c r="D171" s="227" t="s">
        <v>136</v>
      </c>
      <c r="E171" s="257" t="s">
        <v>19</v>
      </c>
      <c r="F171" s="258" t="s">
        <v>139</v>
      </c>
      <c r="G171" s="256"/>
      <c r="H171" s="259">
        <v>40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5" t="s">
        <v>136</v>
      </c>
      <c r="AU171" s="265" t="s">
        <v>81</v>
      </c>
      <c r="AV171" s="15" t="s">
        <v>130</v>
      </c>
      <c r="AW171" s="15" t="s">
        <v>34</v>
      </c>
      <c r="AX171" s="15" t="s">
        <v>79</v>
      </c>
      <c r="AY171" s="265" t="s">
        <v>123</v>
      </c>
    </row>
    <row r="172" s="2" customFormat="1" ht="24.15" customHeight="1">
      <c r="A172" s="40"/>
      <c r="B172" s="41"/>
      <c r="C172" s="214" t="s">
        <v>238</v>
      </c>
      <c r="D172" s="214" t="s">
        <v>125</v>
      </c>
      <c r="E172" s="215" t="s">
        <v>498</v>
      </c>
      <c r="F172" s="216" t="s">
        <v>499</v>
      </c>
      <c r="G172" s="217" t="s">
        <v>128</v>
      </c>
      <c r="H172" s="218">
        <v>53</v>
      </c>
      <c r="I172" s="219"/>
      <c r="J172" s="220">
        <f>ROUND(I172*H172,2)</f>
        <v>0</v>
      </c>
      <c r="K172" s="216" t="s">
        <v>129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130</v>
      </c>
      <c r="AT172" s="225" t="s">
        <v>125</v>
      </c>
      <c r="AU172" s="225" t="s">
        <v>81</v>
      </c>
      <c r="AY172" s="19" t="s">
        <v>123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130</v>
      </c>
      <c r="BM172" s="225" t="s">
        <v>500</v>
      </c>
    </row>
    <row r="173" s="2" customFormat="1">
      <c r="A173" s="40"/>
      <c r="B173" s="41"/>
      <c r="C173" s="42"/>
      <c r="D173" s="227" t="s">
        <v>132</v>
      </c>
      <c r="E173" s="42"/>
      <c r="F173" s="228" t="s">
        <v>501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132</v>
      </c>
      <c r="AU173" s="19" t="s">
        <v>81</v>
      </c>
    </row>
    <row r="174" s="2" customFormat="1">
      <c r="A174" s="40"/>
      <c r="B174" s="41"/>
      <c r="C174" s="42"/>
      <c r="D174" s="232" t="s">
        <v>134</v>
      </c>
      <c r="E174" s="42"/>
      <c r="F174" s="233" t="s">
        <v>502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134</v>
      </c>
      <c r="AU174" s="19" t="s">
        <v>81</v>
      </c>
    </row>
    <row r="175" s="13" customFormat="1">
      <c r="A175" s="13"/>
      <c r="B175" s="234"/>
      <c r="C175" s="235"/>
      <c r="D175" s="227" t="s">
        <v>136</v>
      </c>
      <c r="E175" s="236" t="s">
        <v>19</v>
      </c>
      <c r="F175" s="237" t="s">
        <v>495</v>
      </c>
      <c r="G175" s="235"/>
      <c r="H175" s="236" t="s">
        <v>19</v>
      </c>
      <c r="I175" s="238"/>
      <c r="J175" s="235"/>
      <c r="K175" s="235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136</v>
      </c>
      <c r="AU175" s="243" t="s">
        <v>81</v>
      </c>
      <c r="AV175" s="13" t="s">
        <v>79</v>
      </c>
      <c r="AW175" s="13" t="s">
        <v>34</v>
      </c>
      <c r="AX175" s="13" t="s">
        <v>72</v>
      </c>
      <c r="AY175" s="243" t="s">
        <v>123</v>
      </c>
    </row>
    <row r="176" s="13" customFormat="1">
      <c r="A176" s="13"/>
      <c r="B176" s="234"/>
      <c r="C176" s="235"/>
      <c r="D176" s="227" t="s">
        <v>136</v>
      </c>
      <c r="E176" s="236" t="s">
        <v>19</v>
      </c>
      <c r="F176" s="237" t="s">
        <v>503</v>
      </c>
      <c r="G176" s="235"/>
      <c r="H176" s="236" t="s">
        <v>19</v>
      </c>
      <c r="I176" s="238"/>
      <c r="J176" s="235"/>
      <c r="K176" s="235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136</v>
      </c>
      <c r="AU176" s="243" t="s">
        <v>81</v>
      </c>
      <c r="AV176" s="13" t="s">
        <v>79</v>
      </c>
      <c r="AW176" s="13" t="s">
        <v>34</v>
      </c>
      <c r="AX176" s="13" t="s">
        <v>72</v>
      </c>
      <c r="AY176" s="243" t="s">
        <v>123</v>
      </c>
    </row>
    <row r="177" s="14" customFormat="1">
      <c r="A177" s="14"/>
      <c r="B177" s="244"/>
      <c r="C177" s="245"/>
      <c r="D177" s="227" t="s">
        <v>136</v>
      </c>
      <c r="E177" s="246" t="s">
        <v>19</v>
      </c>
      <c r="F177" s="247" t="s">
        <v>504</v>
      </c>
      <c r="G177" s="245"/>
      <c r="H177" s="248">
        <v>53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136</v>
      </c>
      <c r="AU177" s="254" t="s">
        <v>81</v>
      </c>
      <c r="AV177" s="14" t="s">
        <v>81</v>
      </c>
      <c r="AW177" s="14" t="s">
        <v>34</v>
      </c>
      <c r="AX177" s="14" t="s">
        <v>72</v>
      </c>
      <c r="AY177" s="254" t="s">
        <v>123</v>
      </c>
    </row>
    <row r="178" s="15" customFormat="1">
      <c r="A178" s="15"/>
      <c r="B178" s="255"/>
      <c r="C178" s="256"/>
      <c r="D178" s="227" t="s">
        <v>136</v>
      </c>
      <c r="E178" s="257" t="s">
        <v>19</v>
      </c>
      <c r="F178" s="258" t="s">
        <v>139</v>
      </c>
      <c r="G178" s="256"/>
      <c r="H178" s="259">
        <v>53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136</v>
      </c>
      <c r="AU178" s="265" t="s">
        <v>81</v>
      </c>
      <c r="AV178" s="15" t="s">
        <v>130</v>
      </c>
      <c r="AW178" s="15" t="s">
        <v>34</v>
      </c>
      <c r="AX178" s="15" t="s">
        <v>79</v>
      </c>
      <c r="AY178" s="265" t="s">
        <v>123</v>
      </c>
    </row>
    <row r="179" s="2" customFormat="1" ht="24.15" customHeight="1">
      <c r="A179" s="40"/>
      <c r="B179" s="41"/>
      <c r="C179" s="214" t="s">
        <v>247</v>
      </c>
      <c r="D179" s="214" t="s">
        <v>125</v>
      </c>
      <c r="E179" s="215" t="s">
        <v>287</v>
      </c>
      <c r="F179" s="216" t="s">
        <v>288</v>
      </c>
      <c r="G179" s="217" t="s">
        <v>128</v>
      </c>
      <c r="H179" s="218">
        <v>93</v>
      </c>
      <c r="I179" s="219"/>
      <c r="J179" s="220">
        <f>ROUND(I179*H179,2)</f>
        <v>0</v>
      </c>
      <c r="K179" s="216" t="s">
        <v>129</v>
      </c>
      <c r="L179" s="46"/>
      <c r="M179" s="221" t="s">
        <v>19</v>
      </c>
      <c r="N179" s="222" t="s">
        <v>43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130</v>
      </c>
      <c r="AT179" s="225" t="s">
        <v>125</v>
      </c>
      <c r="AU179" s="225" t="s">
        <v>81</v>
      </c>
      <c r="AY179" s="19" t="s">
        <v>123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130</v>
      </c>
      <c r="BM179" s="225" t="s">
        <v>505</v>
      </c>
    </row>
    <row r="180" s="2" customFormat="1">
      <c r="A180" s="40"/>
      <c r="B180" s="41"/>
      <c r="C180" s="42"/>
      <c r="D180" s="227" t="s">
        <v>132</v>
      </c>
      <c r="E180" s="42"/>
      <c r="F180" s="228" t="s">
        <v>290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132</v>
      </c>
      <c r="AU180" s="19" t="s">
        <v>81</v>
      </c>
    </row>
    <row r="181" s="2" customFormat="1">
      <c r="A181" s="40"/>
      <c r="B181" s="41"/>
      <c r="C181" s="42"/>
      <c r="D181" s="232" t="s">
        <v>134</v>
      </c>
      <c r="E181" s="42"/>
      <c r="F181" s="233" t="s">
        <v>291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134</v>
      </c>
      <c r="AU181" s="19" t="s">
        <v>81</v>
      </c>
    </row>
    <row r="182" s="13" customFormat="1">
      <c r="A182" s="13"/>
      <c r="B182" s="234"/>
      <c r="C182" s="235"/>
      <c r="D182" s="227" t="s">
        <v>136</v>
      </c>
      <c r="E182" s="236" t="s">
        <v>19</v>
      </c>
      <c r="F182" s="237" t="s">
        <v>145</v>
      </c>
      <c r="G182" s="235"/>
      <c r="H182" s="236" t="s">
        <v>19</v>
      </c>
      <c r="I182" s="238"/>
      <c r="J182" s="235"/>
      <c r="K182" s="235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136</v>
      </c>
      <c r="AU182" s="243" t="s">
        <v>81</v>
      </c>
      <c r="AV182" s="13" t="s">
        <v>79</v>
      </c>
      <c r="AW182" s="13" t="s">
        <v>34</v>
      </c>
      <c r="AX182" s="13" t="s">
        <v>72</v>
      </c>
      <c r="AY182" s="243" t="s">
        <v>123</v>
      </c>
    </row>
    <row r="183" s="13" customFormat="1">
      <c r="A183" s="13"/>
      <c r="B183" s="234"/>
      <c r="C183" s="235"/>
      <c r="D183" s="227" t="s">
        <v>136</v>
      </c>
      <c r="E183" s="236" t="s">
        <v>19</v>
      </c>
      <c r="F183" s="237" t="s">
        <v>506</v>
      </c>
      <c r="G183" s="235"/>
      <c r="H183" s="236" t="s">
        <v>19</v>
      </c>
      <c r="I183" s="238"/>
      <c r="J183" s="235"/>
      <c r="K183" s="235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136</v>
      </c>
      <c r="AU183" s="243" t="s">
        <v>81</v>
      </c>
      <c r="AV183" s="13" t="s">
        <v>79</v>
      </c>
      <c r="AW183" s="13" t="s">
        <v>34</v>
      </c>
      <c r="AX183" s="13" t="s">
        <v>72</v>
      </c>
      <c r="AY183" s="243" t="s">
        <v>123</v>
      </c>
    </row>
    <row r="184" s="14" customFormat="1">
      <c r="A184" s="14"/>
      <c r="B184" s="244"/>
      <c r="C184" s="245"/>
      <c r="D184" s="227" t="s">
        <v>136</v>
      </c>
      <c r="E184" s="246" t="s">
        <v>19</v>
      </c>
      <c r="F184" s="247" t="s">
        <v>487</v>
      </c>
      <c r="G184" s="245"/>
      <c r="H184" s="248">
        <v>93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136</v>
      </c>
      <c r="AU184" s="254" t="s">
        <v>81</v>
      </c>
      <c r="AV184" s="14" t="s">
        <v>81</v>
      </c>
      <c r="AW184" s="14" t="s">
        <v>34</v>
      </c>
      <c r="AX184" s="14" t="s">
        <v>72</v>
      </c>
      <c r="AY184" s="254" t="s">
        <v>123</v>
      </c>
    </row>
    <row r="185" s="15" customFormat="1">
      <c r="A185" s="15"/>
      <c r="B185" s="255"/>
      <c r="C185" s="256"/>
      <c r="D185" s="227" t="s">
        <v>136</v>
      </c>
      <c r="E185" s="257" t="s">
        <v>19</v>
      </c>
      <c r="F185" s="258" t="s">
        <v>139</v>
      </c>
      <c r="G185" s="256"/>
      <c r="H185" s="259">
        <v>93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5" t="s">
        <v>136</v>
      </c>
      <c r="AU185" s="265" t="s">
        <v>81</v>
      </c>
      <c r="AV185" s="15" t="s">
        <v>130</v>
      </c>
      <c r="AW185" s="15" t="s">
        <v>34</v>
      </c>
      <c r="AX185" s="15" t="s">
        <v>79</v>
      </c>
      <c r="AY185" s="265" t="s">
        <v>123</v>
      </c>
    </row>
    <row r="186" s="12" customFormat="1" ht="22.8" customHeight="1">
      <c r="A186" s="12"/>
      <c r="B186" s="198"/>
      <c r="C186" s="199"/>
      <c r="D186" s="200" t="s">
        <v>71</v>
      </c>
      <c r="E186" s="212" t="s">
        <v>130</v>
      </c>
      <c r="F186" s="212" t="s">
        <v>507</v>
      </c>
      <c r="G186" s="199"/>
      <c r="H186" s="199"/>
      <c r="I186" s="202"/>
      <c r="J186" s="213">
        <f>BK186</f>
        <v>0</v>
      </c>
      <c r="K186" s="199"/>
      <c r="L186" s="204"/>
      <c r="M186" s="205"/>
      <c r="N186" s="206"/>
      <c r="O186" s="206"/>
      <c r="P186" s="207">
        <f>SUM(P187:P198)</f>
        <v>0</v>
      </c>
      <c r="Q186" s="206"/>
      <c r="R186" s="207">
        <f>SUM(R187:R198)</f>
        <v>62.288939999999997</v>
      </c>
      <c r="S186" s="206"/>
      <c r="T186" s="208">
        <f>SUM(T187:T198)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9" t="s">
        <v>79</v>
      </c>
      <c r="AT186" s="210" t="s">
        <v>71</v>
      </c>
      <c r="AU186" s="210" t="s">
        <v>79</v>
      </c>
      <c r="AY186" s="209" t="s">
        <v>123</v>
      </c>
      <c r="BK186" s="211">
        <f>SUM(BK187:BK198)</f>
        <v>0</v>
      </c>
    </row>
    <row r="187" s="2" customFormat="1" ht="24.15" customHeight="1">
      <c r="A187" s="40"/>
      <c r="B187" s="41"/>
      <c r="C187" s="214" t="s">
        <v>256</v>
      </c>
      <c r="D187" s="214" t="s">
        <v>125</v>
      </c>
      <c r="E187" s="215" t="s">
        <v>508</v>
      </c>
      <c r="F187" s="216" t="s">
        <v>509</v>
      </c>
      <c r="G187" s="217" t="s">
        <v>150</v>
      </c>
      <c r="H187" s="218">
        <v>25.800000000000001</v>
      </c>
      <c r="I187" s="219"/>
      <c r="J187" s="220">
        <f>ROUND(I187*H187,2)</f>
        <v>0</v>
      </c>
      <c r="K187" s="216" t="s">
        <v>129</v>
      </c>
      <c r="L187" s="46"/>
      <c r="M187" s="221" t="s">
        <v>19</v>
      </c>
      <c r="N187" s="222" t="s">
        <v>43</v>
      </c>
      <c r="O187" s="86"/>
      <c r="P187" s="223">
        <f>O187*H187</f>
        <v>0</v>
      </c>
      <c r="Q187" s="223">
        <v>2.4142999999999999</v>
      </c>
      <c r="R187" s="223">
        <f>Q187*H187</f>
        <v>62.288939999999997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130</v>
      </c>
      <c r="AT187" s="225" t="s">
        <v>125</v>
      </c>
      <c r="AU187" s="225" t="s">
        <v>81</v>
      </c>
      <c r="AY187" s="19" t="s">
        <v>123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130</v>
      </c>
      <c r="BM187" s="225" t="s">
        <v>510</v>
      </c>
    </row>
    <row r="188" s="2" customFormat="1">
      <c r="A188" s="40"/>
      <c r="B188" s="41"/>
      <c r="C188" s="42"/>
      <c r="D188" s="227" t="s">
        <v>132</v>
      </c>
      <c r="E188" s="42"/>
      <c r="F188" s="228" t="s">
        <v>511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132</v>
      </c>
      <c r="AU188" s="19" t="s">
        <v>81</v>
      </c>
    </row>
    <row r="189" s="2" customFormat="1">
      <c r="A189" s="40"/>
      <c r="B189" s="41"/>
      <c r="C189" s="42"/>
      <c r="D189" s="232" t="s">
        <v>134</v>
      </c>
      <c r="E189" s="42"/>
      <c r="F189" s="233" t="s">
        <v>512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134</v>
      </c>
      <c r="AU189" s="19" t="s">
        <v>81</v>
      </c>
    </row>
    <row r="190" s="13" customFormat="1">
      <c r="A190" s="13"/>
      <c r="B190" s="234"/>
      <c r="C190" s="235"/>
      <c r="D190" s="227" t="s">
        <v>136</v>
      </c>
      <c r="E190" s="236" t="s">
        <v>19</v>
      </c>
      <c r="F190" s="237" t="s">
        <v>513</v>
      </c>
      <c r="G190" s="235"/>
      <c r="H190" s="236" t="s">
        <v>19</v>
      </c>
      <c r="I190" s="238"/>
      <c r="J190" s="235"/>
      <c r="K190" s="235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136</v>
      </c>
      <c r="AU190" s="243" t="s">
        <v>81</v>
      </c>
      <c r="AV190" s="13" t="s">
        <v>79</v>
      </c>
      <c r="AW190" s="13" t="s">
        <v>34</v>
      </c>
      <c r="AX190" s="13" t="s">
        <v>72</v>
      </c>
      <c r="AY190" s="243" t="s">
        <v>123</v>
      </c>
    </row>
    <row r="191" s="14" customFormat="1">
      <c r="A191" s="14"/>
      <c r="B191" s="244"/>
      <c r="C191" s="245"/>
      <c r="D191" s="227" t="s">
        <v>136</v>
      </c>
      <c r="E191" s="246" t="s">
        <v>19</v>
      </c>
      <c r="F191" s="247" t="s">
        <v>514</v>
      </c>
      <c r="G191" s="245"/>
      <c r="H191" s="248">
        <v>25.800000000000001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136</v>
      </c>
      <c r="AU191" s="254" t="s">
        <v>81</v>
      </c>
      <c r="AV191" s="14" t="s">
        <v>81</v>
      </c>
      <c r="AW191" s="14" t="s">
        <v>34</v>
      </c>
      <c r="AX191" s="14" t="s">
        <v>72</v>
      </c>
      <c r="AY191" s="254" t="s">
        <v>123</v>
      </c>
    </row>
    <row r="192" s="15" customFormat="1">
      <c r="A192" s="15"/>
      <c r="B192" s="255"/>
      <c r="C192" s="256"/>
      <c r="D192" s="227" t="s">
        <v>136</v>
      </c>
      <c r="E192" s="257" t="s">
        <v>19</v>
      </c>
      <c r="F192" s="258" t="s">
        <v>139</v>
      </c>
      <c r="G192" s="256"/>
      <c r="H192" s="259">
        <v>25.800000000000001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5" t="s">
        <v>136</v>
      </c>
      <c r="AU192" s="265" t="s">
        <v>81</v>
      </c>
      <c r="AV192" s="15" t="s">
        <v>130</v>
      </c>
      <c r="AW192" s="15" t="s">
        <v>34</v>
      </c>
      <c r="AX192" s="15" t="s">
        <v>79</v>
      </c>
      <c r="AY192" s="265" t="s">
        <v>123</v>
      </c>
    </row>
    <row r="193" s="2" customFormat="1" ht="16.5" customHeight="1">
      <c r="A193" s="40"/>
      <c r="B193" s="41"/>
      <c r="C193" s="214" t="s">
        <v>8</v>
      </c>
      <c r="D193" s="214" t="s">
        <v>125</v>
      </c>
      <c r="E193" s="215" t="s">
        <v>515</v>
      </c>
      <c r="F193" s="216" t="s">
        <v>516</v>
      </c>
      <c r="G193" s="217" t="s">
        <v>128</v>
      </c>
      <c r="H193" s="218">
        <v>86</v>
      </c>
      <c r="I193" s="219"/>
      <c r="J193" s="220">
        <f>ROUND(I193*H193,2)</f>
        <v>0</v>
      </c>
      <c r="K193" s="216" t="s">
        <v>129</v>
      </c>
      <c r="L193" s="46"/>
      <c r="M193" s="221" t="s">
        <v>19</v>
      </c>
      <c r="N193" s="222" t="s">
        <v>43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130</v>
      </c>
      <c r="AT193" s="225" t="s">
        <v>125</v>
      </c>
      <c r="AU193" s="225" t="s">
        <v>81</v>
      </c>
      <c r="AY193" s="19" t="s">
        <v>123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79</v>
      </c>
      <c r="BK193" s="226">
        <f>ROUND(I193*H193,2)</f>
        <v>0</v>
      </c>
      <c r="BL193" s="19" t="s">
        <v>130</v>
      </c>
      <c r="BM193" s="225" t="s">
        <v>517</v>
      </c>
    </row>
    <row r="194" s="2" customFormat="1">
      <c r="A194" s="40"/>
      <c r="B194" s="41"/>
      <c r="C194" s="42"/>
      <c r="D194" s="227" t="s">
        <v>132</v>
      </c>
      <c r="E194" s="42"/>
      <c r="F194" s="228" t="s">
        <v>518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132</v>
      </c>
      <c r="AU194" s="19" t="s">
        <v>81</v>
      </c>
    </row>
    <row r="195" s="2" customFormat="1">
      <c r="A195" s="40"/>
      <c r="B195" s="41"/>
      <c r="C195" s="42"/>
      <c r="D195" s="232" t="s">
        <v>134</v>
      </c>
      <c r="E195" s="42"/>
      <c r="F195" s="233" t="s">
        <v>519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134</v>
      </c>
      <c r="AU195" s="19" t="s">
        <v>81</v>
      </c>
    </row>
    <row r="196" s="13" customFormat="1">
      <c r="A196" s="13"/>
      <c r="B196" s="234"/>
      <c r="C196" s="235"/>
      <c r="D196" s="227" t="s">
        <v>136</v>
      </c>
      <c r="E196" s="236" t="s">
        <v>19</v>
      </c>
      <c r="F196" s="237" t="s">
        <v>513</v>
      </c>
      <c r="G196" s="235"/>
      <c r="H196" s="236" t="s">
        <v>19</v>
      </c>
      <c r="I196" s="238"/>
      <c r="J196" s="235"/>
      <c r="K196" s="235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136</v>
      </c>
      <c r="AU196" s="243" t="s">
        <v>81</v>
      </c>
      <c r="AV196" s="13" t="s">
        <v>79</v>
      </c>
      <c r="AW196" s="13" t="s">
        <v>34</v>
      </c>
      <c r="AX196" s="13" t="s">
        <v>72</v>
      </c>
      <c r="AY196" s="243" t="s">
        <v>123</v>
      </c>
    </row>
    <row r="197" s="14" customFormat="1">
      <c r="A197" s="14"/>
      <c r="B197" s="244"/>
      <c r="C197" s="245"/>
      <c r="D197" s="227" t="s">
        <v>136</v>
      </c>
      <c r="E197" s="246" t="s">
        <v>19</v>
      </c>
      <c r="F197" s="247" t="s">
        <v>520</v>
      </c>
      <c r="G197" s="245"/>
      <c r="H197" s="248">
        <v>86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136</v>
      </c>
      <c r="AU197" s="254" t="s">
        <v>81</v>
      </c>
      <c r="AV197" s="14" t="s">
        <v>81</v>
      </c>
      <c r="AW197" s="14" t="s">
        <v>34</v>
      </c>
      <c r="AX197" s="14" t="s">
        <v>72</v>
      </c>
      <c r="AY197" s="254" t="s">
        <v>123</v>
      </c>
    </row>
    <row r="198" s="15" customFormat="1">
      <c r="A198" s="15"/>
      <c r="B198" s="255"/>
      <c r="C198" s="256"/>
      <c r="D198" s="227" t="s">
        <v>136</v>
      </c>
      <c r="E198" s="257" t="s">
        <v>19</v>
      </c>
      <c r="F198" s="258" t="s">
        <v>139</v>
      </c>
      <c r="G198" s="256"/>
      <c r="H198" s="259">
        <v>86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5" t="s">
        <v>136</v>
      </c>
      <c r="AU198" s="265" t="s">
        <v>81</v>
      </c>
      <c r="AV198" s="15" t="s">
        <v>130</v>
      </c>
      <c r="AW198" s="15" t="s">
        <v>34</v>
      </c>
      <c r="AX198" s="15" t="s">
        <v>79</v>
      </c>
      <c r="AY198" s="265" t="s">
        <v>123</v>
      </c>
    </row>
    <row r="199" s="12" customFormat="1" ht="22.8" customHeight="1">
      <c r="A199" s="12"/>
      <c r="B199" s="198"/>
      <c r="C199" s="199"/>
      <c r="D199" s="200" t="s">
        <v>71</v>
      </c>
      <c r="E199" s="212" t="s">
        <v>459</v>
      </c>
      <c r="F199" s="212" t="s">
        <v>460</v>
      </c>
      <c r="G199" s="199"/>
      <c r="H199" s="199"/>
      <c r="I199" s="202"/>
      <c r="J199" s="213">
        <f>BK199</f>
        <v>0</v>
      </c>
      <c r="K199" s="199"/>
      <c r="L199" s="204"/>
      <c r="M199" s="205"/>
      <c r="N199" s="206"/>
      <c r="O199" s="206"/>
      <c r="P199" s="207">
        <f>SUM(P200:P202)</f>
        <v>0</v>
      </c>
      <c r="Q199" s="206"/>
      <c r="R199" s="207">
        <f>SUM(R200:R202)</f>
        <v>0</v>
      </c>
      <c r="S199" s="206"/>
      <c r="T199" s="208">
        <f>SUM(T200:T202)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9" t="s">
        <v>79</v>
      </c>
      <c r="AT199" s="210" t="s">
        <v>71</v>
      </c>
      <c r="AU199" s="210" t="s">
        <v>79</v>
      </c>
      <c r="AY199" s="209" t="s">
        <v>123</v>
      </c>
      <c r="BK199" s="211">
        <f>SUM(BK200:BK202)</f>
        <v>0</v>
      </c>
    </row>
    <row r="200" s="2" customFormat="1" ht="33" customHeight="1">
      <c r="A200" s="40"/>
      <c r="B200" s="41"/>
      <c r="C200" s="214" t="s">
        <v>269</v>
      </c>
      <c r="D200" s="214" t="s">
        <v>125</v>
      </c>
      <c r="E200" s="215" t="s">
        <v>462</v>
      </c>
      <c r="F200" s="216" t="s">
        <v>463</v>
      </c>
      <c r="G200" s="217" t="s">
        <v>241</v>
      </c>
      <c r="H200" s="218">
        <v>62.292000000000002</v>
      </c>
      <c r="I200" s="219"/>
      <c r="J200" s="220">
        <f>ROUND(I200*H200,2)</f>
        <v>0</v>
      </c>
      <c r="K200" s="216" t="s">
        <v>129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130</v>
      </c>
      <c r="AT200" s="225" t="s">
        <v>125</v>
      </c>
      <c r="AU200" s="225" t="s">
        <v>81</v>
      </c>
      <c r="AY200" s="19" t="s">
        <v>123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130</v>
      </c>
      <c r="BM200" s="225" t="s">
        <v>521</v>
      </c>
    </row>
    <row r="201" s="2" customFormat="1">
      <c r="A201" s="40"/>
      <c r="B201" s="41"/>
      <c r="C201" s="42"/>
      <c r="D201" s="227" t="s">
        <v>132</v>
      </c>
      <c r="E201" s="42"/>
      <c r="F201" s="228" t="s">
        <v>465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132</v>
      </c>
      <c r="AU201" s="19" t="s">
        <v>81</v>
      </c>
    </row>
    <row r="202" s="2" customFormat="1">
      <c r="A202" s="40"/>
      <c r="B202" s="41"/>
      <c r="C202" s="42"/>
      <c r="D202" s="232" t="s">
        <v>134</v>
      </c>
      <c r="E202" s="42"/>
      <c r="F202" s="233" t="s">
        <v>466</v>
      </c>
      <c r="G202" s="42"/>
      <c r="H202" s="42"/>
      <c r="I202" s="229"/>
      <c r="J202" s="42"/>
      <c r="K202" s="42"/>
      <c r="L202" s="46"/>
      <c r="M202" s="277"/>
      <c r="N202" s="278"/>
      <c r="O202" s="279"/>
      <c r="P202" s="279"/>
      <c r="Q202" s="279"/>
      <c r="R202" s="279"/>
      <c r="S202" s="279"/>
      <c r="T202" s="28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134</v>
      </c>
      <c r="AU202" s="19" t="s">
        <v>81</v>
      </c>
    </row>
    <row r="203" s="2" customFormat="1" ht="6.96" customHeight="1">
      <c r="A203" s="40"/>
      <c r="B203" s="61"/>
      <c r="C203" s="62"/>
      <c r="D203" s="62"/>
      <c r="E203" s="62"/>
      <c r="F203" s="62"/>
      <c r="G203" s="62"/>
      <c r="H203" s="62"/>
      <c r="I203" s="62"/>
      <c r="J203" s="62"/>
      <c r="K203" s="62"/>
      <c r="L203" s="46"/>
      <c r="M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</row>
  </sheetData>
  <sheetProtection sheet="1" autoFilter="0" formatColumns="0" formatRows="0" objects="1" scenarios="1" spinCount="100000" saltValue="M5qBdtD3/SQDySeX7pAfMiYwl5+5LuAhkX0DWq2tTMJpG1lJdIifEGJ0DnydWg6z0gGRV+3xpXTIlt/luI983w==" hashValue="HylGls6emK89rcCgbQtOmJ3JWSSFiq1CNK3sxo/EtB1AMTEvB/vQ2QHTXN9LRWdsQ5Qdp+oK1n2pG6fBV+JKQQ==" algorithmName="SHA-512" password="CC35"/>
  <autoFilter ref="C88:K20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4" r:id="rId1" display="https://podminky.urs.cz/item/CS_URS_2025_01/122251104"/>
    <hyperlink ref="F101" r:id="rId2" display="https://podminky.urs.cz/item/CS_URS_2025_01/122252206"/>
    <hyperlink ref="F110" r:id="rId3" display="https://podminky.urs.cz/item/CS_URS_2025_01/122452206"/>
    <hyperlink ref="F117" r:id="rId4" display="https://podminky.urs.cz/item/CS_URS_2025_01/162451105"/>
    <hyperlink ref="F126" r:id="rId5" display="https://podminky.urs.cz/item/CS_URS_2025_01/162751117"/>
    <hyperlink ref="F134" r:id="rId6" display="https://podminky.urs.cz/item/CS_URS_2025_01/167151111"/>
    <hyperlink ref="F141" r:id="rId7" display="https://podminky.urs.cz/item/CS_URS_2025_01/171201231"/>
    <hyperlink ref="F148" r:id="rId8" display="https://podminky.urs.cz/item/CS_URS_2025_01/171251201"/>
    <hyperlink ref="F155" r:id="rId9" display="https://podminky.urs.cz/item/CS_URS_2025_01/181411122"/>
    <hyperlink ref="F167" r:id="rId10" display="https://podminky.urs.cz/item/CS_URS_2025_01/181951111"/>
    <hyperlink ref="F174" r:id="rId11" display="https://podminky.urs.cz/item/CS_URS_2025_01/182151111"/>
    <hyperlink ref="F181" r:id="rId12" display="https://podminky.urs.cz/item/CS_URS_2025_01/182351133"/>
    <hyperlink ref="F189" r:id="rId13" display="https://podminky.urs.cz/item/CS_URS_2025_01/463212121"/>
    <hyperlink ref="F195" r:id="rId14" display="https://podminky.urs.cz/item/CS_URS_2025_01/463212191"/>
    <hyperlink ref="F202" r:id="rId15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Realizace souboru staveb společných zařízení v k. ú. Vetřkovice u Vítkova II.etapa</v>
      </c>
      <c r="F7" s="144"/>
      <c r="G7" s="144"/>
      <c r="H7" s="144"/>
      <c r="L7" s="22"/>
    </row>
    <row r="8" s="1" customFormat="1" ht="12" customHeight="1">
      <c r="B8" s="22"/>
      <c r="D8" s="144" t="s">
        <v>95</v>
      </c>
      <c r="L8" s="22"/>
    </row>
    <row r="9" s="2" customFormat="1" ht="16.5" customHeight="1">
      <c r="A9" s="40"/>
      <c r="B9" s="46"/>
      <c r="C9" s="40"/>
      <c r="D9" s="40"/>
      <c r="E9" s="145" t="s">
        <v>96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467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522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20. 3. 2025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32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35</v>
      </c>
      <c r="E25" s="40"/>
      <c r="F25" s="40"/>
      <c r="G25" s="40"/>
      <c r="H25" s="40"/>
      <c r="I25" s="144" t="s">
        <v>26</v>
      </c>
      <c r="J25" s="135" t="s">
        <v>32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33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ROUND((SUM(BE96:BE394)),  2)</f>
        <v>0</v>
      </c>
      <c r="G35" s="40"/>
      <c r="H35" s="40"/>
      <c r="I35" s="159">
        <v>0.20999999999999999</v>
      </c>
      <c r="J35" s="158">
        <f>ROUND(((SUM(BE96:BE394))*I35),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ROUND((SUM(BF96:BF394)),  2)</f>
        <v>0</v>
      </c>
      <c r="G36" s="40"/>
      <c r="H36" s="40"/>
      <c r="I36" s="159">
        <v>0.14999999999999999</v>
      </c>
      <c r="J36" s="158">
        <f>ROUND(((SUM(BF96:BF394))*I36),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ROUND((SUM(BG96:BG394)),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ROUND((SUM(BH96:BH394)),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ROUND((SUM(BI96:BI394)),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Realizace souboru staveb společných zařízení v k. ú. Vetřkovice u Vítkova II.etapa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467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04.2 - Propustek P6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k.ú. Vetřkovice u Vítkova</v>
      </c>
      <c r="G56" s="42"/>
      <c r="H56" s="42"/>
      <c r="I56" s="34" t="s">
        <v>23</v>
      </c>
      <c r="J56" s="74" t="str">
        <f>IF(J14="","",J14)</f>
        <v>20. 3. 2025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>AGPOL s.r.o., Jungmannova 153/12, 77900 Olomouc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40.0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35</v>
      </c>
      <c r="J59" s="38" t="str">
        <f>E26</f>
        <v>AGPOL s.r.o., Jungmannova 153/12, 77900 Olomouc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98</v>
      </c>
      <c r="D61" s="173"/>
      <c r="E61" s="173"/>
      <c r="F61" s="173"/>
      <c r="G61" s="173"/>
      <c r="H61" s="173"/>
      <c r="I61" s="173"/>
      <c r="J61" s="174" t="s">
        <v>99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100</v>
      </c>
    </row>
    <row r="64" s="9" customFormat="1" ht="24.96" customHeight="1">
      <c r="A64" s="9"/>
      <c r="B64" s="176"/>
      <c r="C64" s="177"/>
      <c r="D64" s="178" t="s">
        <v>101</v>
      </c>
      <c r="E64" s="179"/>
      <c r="F64" s="179"/>
      <c r="G64" s="179"/>
      <c r="H64" s="179"/>
      <c r="I64" s="179"/>
      <c r="J64" s="180">
        <f>J97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102</v>
      </c>
      <c r="E65" s="184"/>
      <c r="F65" s="184"/>
      <c r="G65" s="184"/>
      <c r="H65" s="184"/>
      <c r="I65" s="184"/>
      <c r="J65" s="185">
        <f>J98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523</v>
      </c>
      <c r="E66" s="184"/>
      <c r="F66" s="184"/>
      <c r="G66" s="184"/>
      <c r="H66" s="184"/>
      <c r="I66" s="184"/>
      <c r="J66" s="185">
        <f>J160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469</v>
      </c>
      <c r="E67" s="184"/>
      <c r="F67" s="184"/>
      <c r="G67" s="184"/>
      <c r="H67" s="184"/>
      <c r="I67" s="184"/>
      <c r="J67" s="185">
        <f>J237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524</v>
      </c>
      <c r="E68" s="184"/>
      <c r="F68" s="184"/>
      <c r="G68" s="184"/>
      <c r="H68" s="184"/>
      <c r="I68" s="184"/>
      <c r="J68" s="185">
        <f>J270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105</v>
      </c>
      <c r="E69" s="184"/>
      <c r="F69" s="184"/>
      <c r="G69" s="184"/>
      <c r="H69" s="184"/>
      <c r="I69" s="184"/>
      <c r="J69" s="185">
        <f>J285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107</v>
      </c>
      <c r="E70" s="184"/>
      <c r="F70" s="184"/>
      <c r="G70" s="184"/>
      <c r="H70" s="184"/>
      <c r="I70" s="184"/>
      <c r="J70" s="185">
        <f>J354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525</v>
      </c>
      <c r="E71" s="179"/>
      <c r="F71" s="179"/>
      <c r="G71" s="179"/>
      <c r="H71" s="179"/>
      <c r="I71" s="179"/>
      <c r="J71" s="180">
        <f>J358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7"/>
      <c r="D72" s="183" t="s">
        <v>526</v>
      </c>
      <c r="E72" s="184"/>
      <c r="F72" s="184"/>
      <c r="G72" s="184"/>
      <c r="H72" s="184"/>
      <c r="I72" s="184"/>
      <c r="J72" s="185">
        <f>J359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527</v>
      </c>
      <c r="E73" s="184"/>
      <c r="F73" s="184"/>
      <c r="G73" s="184"/>
      <c r="H73" s="184"/>
      <c r="I73" s="184"/>
      <c r="J73" s="185">
        <f>J378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528</v>
      </c>
      <c r="E74" s="184"/>
      <c r="F74" s="184"/>
      <c r="G74" s="184"/>
      <c r="H74" s="184"/>
      <c r="I74" s="184"/>
      <c r="J74" s="185">
        <f>J386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108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6.25" customHeight="1">
      <c r="A84" s="40"/>
      <c r="B84" s="41"/>
      <c r="C84" s="42"/>
      <c r="D84" s="42"/>
      <c r="E84" s="171" t="str">
        <f>E7</f>
        <v>Realizace souboru staveb společných zařízení v k. ú. Vetřkovice u Vítkova II.etapa</v>
      </c>
      <c r="F84" s="34"/>
      <c r="G84" s="34"/>
      <c r="H84" s="34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" customFormat="1" ht="12" customHeight="1">
      <c r="B85" s="23"/>
      <c r="C85" s="34" t="s">
        <v>95</v>
      </c>
      <c r="D85" s="24"/>
      <c r="E85" s="24"/>
      <c r="F85" s="24"/>
      <c r="G85" s="24"/>
      <c r="H85" s="24"/>
      <c r="I85" s="24"/>
      <c r="J85" s="24"/>
      <c r="K85" s="24"/>
      <c r="L85" s="22"/>
    </row>
    <row r="86" s="2" customFormat="1" ht="16.5" customHeight="1">
      <c r="A86" s="40"/>
      <c r="B86" s="41"/>
      <c r="C86" s="42"/>
      <c r="D86" s="42"/>
      <c r="E86" s="171" t="s">
        <v>96</v>
      </c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467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E11</f>
        <v>SO 04.2 - Propustek P6</v>
      </c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F14</f>
        <v>k.ú. Vetřkovice u Vítkova</v>
      </c>
      <c r="G90" s="42"/>
      <c r="H90" s="42"/>
      <c r="I90" s="34" t="s">
        <v>23</v>
      </c>
      <c r="J90" s="74" t="str">
        <f>IF(J14="","",J14)</f>
        <v>20. 3. 2025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40.05" customHeight="1">
      <c r="A92" s="40"/>
      <c r="B92" s="41"/>
      <c r="C92" s="34" t="s">
        <v>25</v>
      </c>
      <c r="D92" s="42"/>
      <c r="E92" s="42"/>
      <c r="F92" s="29" t="str">
        <f>E17</f>
        <v xml:space="preserve"> </v>
      </c>
      <c r="G92" s="42"/>
      <c r="H92" s="42"/>
      <c r="I92" s="34" t="s">
        <v>31</v>
      </c>
      <c r="J92" s="38" t="str">
        <f>E23</f>
        <v>AGPOL s.r.o., Jungmannova 153/12, 77900 Olomouc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40.05" customHeight="1">
      <c r="A93" s="40"/>
      <c r="B93" s="41"/>
      <c r="C93" s="34" t="s">
        <v>29</v>
      </c>
      <c r="D93" s="42"/>
      <c r="E93" s="42"/>
      <c r="F93" s="29" t="str">
        <f>IF(E20="","",E20)</f>
        <v>Vyplň údaj</v>
      </c>
      <c r="G93" s="42"/>
      <c r="H93" s="42"/>
      <c r="I93" s="34" t="s">
        <v>35</v>
      </c>
      <c r="J93" s="38" t="str">
        <f>E26</f>
        <v>AGPOL s.r.o., Jungmannova 153/12, 77900 Olomouc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87"/>
      <c r="B95" s="188"/>
      <c r="C95" s="189" t="s">
        <v>109</v>
      </c>
      <c r="D95" s="190" t="s">
        <v>57</v>
      </c>
      <c r="E95" s="190" t="s">
        <v>53</v>
      </c>
      <c r="F95" s="190" t="s">
        <v>54</v>
      </c>
      <c r="G95" s="190" t="s">
        <v>110</v>
      </c>
      <c r="H95" s="190" t="s">
        <v>111</v>
      </c>
      <c r="I95" s="190" t="s">
        <v>112</v>
      </c>
      <c r="J95" s="190" t="s">
        <v>99</v>
      </c>
      <c r="K95" s="191" t="s">
        <v>113</v>
      </c>
      <c r="L95" s="192"/>
      <c r="M95" s="94" t="s">
        <v>19</v>
      </c>
      <c r="N95" s="95" t="s">
        <v>42</v>
      </c>
      <c r="O95" s="95" t="s">
        <v>114</v>
      </c>
      <c r="P95" s="95" t="s">
        <v>115</v>
      </c>
      <c r="Q95" s="95" t="s">
        <v>116</v>
      </c>
      <c r="R95" s="95" t="s">
        <v>117</v>
      </c>
      <c r="S95" s="95" t="s">
        <v>118</v>
      </c>
      <c r="T95" s="96" t="s">
        <v>119</v>
      </c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="2" customFormat="1" ht="22.8" customHeight="1">
      <c r="A96" s="40"/>
      <c r="B96" s="41"/>
      <c r="C96" s="101" t="s">
        <v>120</v>
      </c>
      <c r="D96" s="42"/>
      <c r="E96" s="42"/>
      <c r="F96" s="42"/>
      <c r="G96" s="42"/>
      <c r="H96" s="42"/>
      <c r="I96" s="42"/>
      <c r="J96" s="193">
        <f>BK96</f>
        <v>0</v>
      </c>
      <c r="K96" s="42"/>
      <c r="L96" s="46"/>
      <c r="M96" s="97"/>
      <c r="N96" s="194"/>
      <c r="O96" s="98"/>
      <c r="P96" s="195">
        <f>P97+P358</f>
        <v>0</v>
      </c>
      <c r="Q96" s="98"/>
      <c r="R96" s="195">
        <f>R97+R358</f>
        <v>18.791042710000003</v>
      </c>
      <c r="S96" s="98"/>
      <c r="T96" s="196">
        <f>T97+T358</f>
        <v>1.8810000000000002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71</v>
      </c>
      <c r="AU96" s="19" t="s">
        <v>100</v>
      </c>
      <c r="BK96" s="197">
        <f>BK97+BK358</f>
        <v>0</v>
      </c>
    </row>
    <row r="97" s="12" customFormat="1" ht="25.92" customHeight="1">
      <c r="A97" s="12"/>
      <c r="B97" s="198"/>
      <c r="C97" s="199"/>
      <c r="D97" s="200" t="s">
        <v>71</v>
      </c>
      <c r="E97" s="201" t="s">
        <v>121</v>
      </c>
      <c r="F97" s="201" t="s">
        <v>122</v>
      </c>
      <c r="G97" s="199"/>
      <c r="H97" s="199"/>
      <c r="I97" s="202"/>
      <c r="J97" s="203">
        <f>BK97</f>
        <v>0</v>
      </c>
      <c r="K97" s="199"/>
      <c r="L97" s="204"/>
      <c r="M97" s="205"/>
      <c r="N97" s="206"/>
      <c r="O97" s="206"/>
      <c r="P97" s="207">
        <f>P98+P160+P237+P270+P285+P354</f>
        <v>0</v>
      </c>
      <c r="Q97" s="206"/>
      <c r="R97" s="207">
        <f>R98+R160+R237+R270+R285+R354</f>
        <v>18.375806910000001</v>
      </c>
      <c r="S97" s="206"/>
      <c r="T97" s="208">
        <f>T98+T160+T237+T270+T285+T354</f>
        <v>1.8810000000000002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79</v>
      </c>
      <c r="AT97" s="210" t="s">
        <v>71</v>
      </c>
      <c r="AU97" s="210" t="s">
        <v>72</v>
      </c>
      <c r="AY97" s="209" t="s">
        <v>123</v>
      </c>
      <c r="BK97" s="211">
        <f>BK98+BK160+BK237+BK270+BK285+BK354</f>
        <v>0</v>
      </c>
    </row>
    <row r="98" s="12" customFormat="1" ht="22.8" customHeight="1">
      <c r="A98" s="12"/>
      <c r="B98" s="198"/>
      <c r="C98" s="199"/>
      <c r="D98" s="200" t="s">
        <v>71</v>
      </c>
      <c r="E98" s="212" t="s">
        <v>79</v>
      </c>
      <c r="F98" s="212" t="s">
        <v>124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SUM(P99:P159)</f>
        <v>0</v>
      </c>
      <c r="Q98" s="206"/>
      <c r="R98" s="207">
        <f>SUM(R99:R159)</f>
        <v>0</v>
      </c>
      <c r="S98" s="206"/>
      <c r="T98" s="208">
        <f>SUM(T99:T159)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79</v>
      </c>
      <c r="AT98" s="210" t="s">
        <v>71</v>
      </c>
      <c r="AU98" s="210" t="s">
        <v>79</v>
      </c>
      <c r="AY98" s="209" t="s">
        <v>123</v>
      </c>
      <c r="BK98" s="211">
        <f>SUM(BK99:BK159)</f>
        <v>0</v>
      </c>
    </row>
    <row r="99" s="2" customFormat="1" ht="33" customHeight="1">
      <c r="A99" s="40"/>
      <c r="B99" s="41"/>
      <c r="C99" s="214" t="s">
        <v>79</v>
      </c>
      <c r="D99" s="214" t="s">
        <v>125</v>
      </c>
      <c r="E99" s="215" t="s">
        <v>529</v>
      </c>
      <c r="F99" s="216" t="s">
        <v>530</v>
      </c>
      <c r="G99" s="217" t="s">
        <v>150</v>
      </c>
      <c r="H99" s="218">
        <v>25.937999999999999</v>
      </c>
      <c r="I99" s="219"/>
      <c r="J99" s="220">
        <f>ROUND(I99*H99,2)</f>
        <v>0</v>
      </c>
      <c r="K99" s="216" t="s">
        <v>129</v>
      </c>
      <c r="L99" s="46"/>
      <c r="M99" s="221" t="s">
        <v>19</v>
      </c>
      <c r="N99" s="222" t="s">
        <v>43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130</v>
      </c>
      <c r="AT99" s="225" t="s">
        <v>125</v>
      </c>
      <c r="AU99" s="225" t="s">
        <v>81</v>
      </c>
      <c r="AY99" s="19" t="s">
        <v>123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79</v>
      </c>
      <c r="BK99" s="226">
        <f>ROUND(I99*H99,2)</f>
        <v>0</v>
      </c>
      <c r="BL99" s="19" t="s">
        <v>130</v>
      </c>
      <c r="BM99" s="225" t="s">
        <v>531</v>
      </c>
    </row>
    <row r="100" s="2" customFormat="1">
      <c r="A100" s="40"/>
      <c r="B100" s="41"/>
      <c r="C100" s="42"/>
      <c r="D100" s="227" t="s">
        <v>132</v>
      </c>
      <c r="E100" s="42"/>
      <c r="F100" s="228" t="s">
        <v>532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81</v>
      </c>
    </row>
    <row r="101" s="2" customFormat="1">
      <c r="A101" s="40"/>
      <c r="B101" s="41"/>
      <c r="C101" s="42"/>
      <c r="D101" s="232" t="s">
        <v>134</v>
      </c>
      <c r="E101" s="42"/>
      <c r="F101" s="233" t="s">
        <v>533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134</v>
      </c>
      <c r="AU101" s="19" t="s">
        <v>81</v>
      </c>
    </row>
    <row r="102" s="13" customFormat="1">
      <c r="A102" s="13"/>
      <c r="B102" s="234"/>
      <c r="C102" s="235"/>
      <c r="D102" s="227" t="s">
        <v>136</v>
      </c>
      <c r="E102" s="236" t="s">
        <v>19</v>
      </c>
      <c r="F102" s="237" t="s">
        <v>534</v>
      </c>
      <c r="G102" s="235"/>
      <c r="H102" s="236" t="s">
        <v>19</v>
      </c>
      <c r="I102" s="238"/>
      <c r="J102" s="235"/>
      <c r="K102" s="235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136</v>
      </c>
      <c r="AU102" s="243" t="s">
        <v>81</v>
      </c>
      <c r="AV102" s="13" t="s">
        <v>79</v>
      </c>
      <c r="AW102" s="13" t="s">
        <v>34</v>
      </c>
      <c r="AX102" s="13" t="s">
        <v>72</v>
      </c>
      <c r="AY102" s="243" t="s">
        <v>123</v>
      </c>
    </row>
    <row r="103" s="13" customFormat="1">
      <c r="A103" s="13"/>
      <c r="B103" s="234"/>
      <c r="C103" s="235"/>
      <c r="D103" s="227" t="s">
        <v>136</v>
      </c>
      <c r="E103" s="236" t="s">
        <v>19</v>
      </c>
      <c r="F103" s="237" t="s">
        <v>535</v>
      </c>
      <c r="G103" s="235"/>
      <c r="H103" s="236" t="s">
        <v>19</v>
      </c>
      <c r="I103" s="238"/>
      <c r="J103" s="235"/>
      <c r="K103" s="235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136</v>
      </c>
      <c r="AU103" s="243" t="s">
        <v>81</v>
      </c>
      <c r="AV103" s="13" t="s">
        <v>79</v>
      </c>
      <c r="AW103" s="13" t="s">
        <v>34</v>
      </c>
      <c r="AX103" s="13" t="s">
        <v>72</v>
      </c>
      <c r="AY103" s="243" t="s">
        <v>123</v>
      </c>
    </row>
    <row r="104" s="14" customFormat="1">
      <c r="A104" s="14"/>
      <c r="B104" s="244"/>
      <c r="C104" s="245"/>
      <c r="D104" s="227" t="s">
        <v>136</v>
      </c>
      <c r="E104" s="246" t="s">
        <v>19</v>
      </c>
      <c r="F104" s="247" t="s">
        <v>536</v>
      </c>
      <c r="G104" s="245"/>
      <c r="H104" s="248">
        <v>16.82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136</v>
      </c>
      <c r="AU104" s="254" t="s">
        <v>81</v>
      </c>
      <c r="AV104" s="14" t="s">
        <v>81</v>
      </c>
      <c r="AW104" s="14" t="s">
        <v>34</v>
      </c>
      <c r="AX104" s="14" t="s">
        <v>72</v>
      </c>
      <c r="AY104" s="254" t="s">
        <v>123</v>
      </c>
    </row>
    <row r="105" s="13" customFormat="1">
      <c r="A105" s="13"/>
      <c r="B105" s="234"/>
      <c r="C105" s="235"/>
      <c r="D105" s="227" t="s">
        <v>136</v>
      </c>
      <c r="E105" s="236" t="s">
        <v>19</v>
      </c>
      <c r="F105" s="237" t="s">
        <v>537</v>
      </c>
      <c r="G105" s="235"/>
      <c r="H105" s="236" t="s">
        <v>19</v>
      </c>
      <c r="I105" s="238"/>
      <c r="J105" s="235"/>
      <c r="K105" s="235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136</v>
      </c>
      <c r="AU105" s="243" t="s">
        <v>81</v>
      </c>
      <c r="AV105" s="13" t="s">
        <v>79</v>
      </c>
      <c r="AW105" s="13" t="s">
        <v>34</v>
      </c>
      <c r="AX105" s="13" t="s">
        <v>72</v>
      </c>
      <c r="AY105" s="243" t="s">
        <v>123</v>
      </c>
    </row>
    <row r="106" s="14" customFormat="1">
      <c r="A106" s="14"/>
      <c r="B106" s="244"/>
      <c r="C106" s="245"/>
      <c r="D106" s="227" t="s">
        <v>136</v>
      </c>
      <c r="E106" s="246" t="s">
        <v>19</v>
      </c>
      <c r="F106" s="247" t="s">
        <v>538</v>
      </c>
      <c r="G106" s="245"/>
      <c r="H106" s="248">
        <v>12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136</v>
      </c>
      <c r="AU106" s="254" t="s">
        <v>81</v>
      </c>
      <c r="AV106" s="14" t="s">
        <v>81</v>
      </c>
      <c r="AW106" s="14" t="s">
        <v>34</v>
      </c>
      <c r="AX106" s="14" t="s">
        <v>72</v>
      </c>
      <c r="AY106" s="254" t="s">
        <v>123</v>
      </c>
    </row>
    <row r="107" s="13" customFormat="1">
      <c r="A107" s="13"/>
      <c r="B107" s="234"/>
      <c r="C107" s="235"/>
      <c r="D107" s="227" t="s">
        <v>136</v>
      </c>
      <c r="E107" s="236" t="s">
        <v>19</v>
      </c>
      <c r="F107" s="237" t="s">
        <v>170</v>
      </c>
      <c r="G107" s="235"/>
      <c r="H107" s="236" t="s">
        <v>19</v>
      </c>
      <c r="I107" s="238"/>
      <c r="J107" s="235"/>
      <c r="K107" s="235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136</v>
      </c>
      <c r="AU107" s="243" t="s">
        <v>81</v>
      </c>
      <c r="AV107" s="13" t="s">
        <v>79</v>
      </c>
      <c r="AW107" s="13" t="s">
        <v>34</v>
      </c>
      <c r="AX107" s="13" t="s">
        <v>72</v>
      </c>
      <c r="AY107" s="243" t="s">
        <v>123</v>
      </c>
    </row>
    <row r="108" s="14" customFormat="1">
      <c r="A108" s="14"/>
      <c r="B108" s="244"/>
      <c r="C108" s="245"/>
      <c r="D108" s="227" t="s">
        <v>136</v>
      </c>
      <c r="E108" s="246" t="s">
        <v>19</v>
      </c>
      <c r="F108" s="247" t="s">
        <v>539</v>
      </c>
      <c r="G108" s="245"/>
      <c r="H108" s="248">
        <v>-2.8820000000000001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136</v>
      </c>
      <c r="AU108" s="254" t="s">
        <v>81</v>
      </c>
      <c r="AV108" s="14" t="s">
        <v>81</v>
      </c>
      <c r="AW108" s="14" t="s">
        <v>34</v>
      </c>
      <c r="AX108" s="14" t="s">
        <v>72</v>
      </c>
      <c r="AY108" s="254" t="s">
        <v>123</v>
      </c>
    </row>
    <row r="109" s="15" customFormat="1">
      <c r="A109" s="15"/>
      <c r="B109" s="255"/>
      <c r="C109" s="256"/>
      <c r="D109" s="227" t="s">
        <v>136</v>
      </c>
      <c r="E109" s="257" t="s">
        <v>19</v>
      </c>
      <c r="F109" s="258" t="s">
        <v>139</v>
      </c>
      <c r="G109" s="256"/>
      <c r="H109" s="259">
        <v>25.937999999999999</v>
      </c>
      <c r="I109" s="260"/>
      <c r="J109" s="256"/>
      <c r="K109" s="256"/>
      <c r="L109" s="261"/>
      <c r="M109" s="262"/>
      <c r="N109" s="263"/>
      <c r="O109" s="263"/>
      <c r="P109" s="263"/>
      <c r="Q109" s="263"/>
      <c r="R109" s="263"/>
      <c r="S109" s="263"/>
      <c r="T109" s="264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5" t="s">
        <v>136</v>
      </c>
      <c r="AU109" s="265" t="s">
        <v>81</v>
      </c>
      <c r="AV109" s="15" t="s">
        <v>130</v>
      </c>
      <c r="AW109" s="15" t="s">
        <v>34</v>
      </c>
      <c r="AX109" s="15" t="s">
        <v>79</v>
      </c>
      <c r="AY109" s="265" t="s">
        <v>123</v>
      </c>
    </row>
    <row r="110" s="2" customFormat="1" ht="33" customHeight="1">
      <c r="A110" s="40"/>
      <c r="B110" s="41"/>
      <c r="C110" s="214" t="s">
        <v>81</v>
      </c>
      <c r="D110" s="214" t="s">
        <v>125</v>
      </c>
      <c r="E110" s="215" t="s">
        <v>540</v>
      </c>
      <c r="F110" s="216" t="s">
        <v>541</v>
      </c>
      <c r="G110" s="217" t="s">
        <v>150</v>
      </c>
      <c r="H110" s="218">
        <v>2.8820000000000001</v>
      </c>
      <c r="I110" s="219"/>
      <c r="J110" s="220">
        <f>ROUND(I110*H110,2)</f>
        <v>0</v>
      </c>
      <c r="K110" s="216" t="s">
        <v>129</v>
      </c>
      <c r="L110" s="46"/>
      <c r="M110" s="221" t="s">
        <v>19</v>
      </c>
      <c r="N110" s="222" t="s">
        <v>43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130</v>
      </c>
      <c r="AT110" s="225" t="s">
        <v>125</v>
      </c>
      <c r="AU110" s="225" t="s">
        <v>81</v>
      </c>
      <c r="AY110" s="19" t="s">
        <v>123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79</v>
      </c>
      <c r="BK110" s="226">
        <f>ROUND(I110*H110,2)</f>
        <v>0</v>
      </c>
      <c r="BL110" s="19" t="s">
        <v>130</v>
      </c>
      <c r="BM110" s="225" t="s">
        <v>542</v>
      </c>
    </row>
    <row r="111" s="2" customFormat="1">
      <c r="A111" s="40"/>
      <c r="B111" s="41"/>
      <c r="C111" s="42"/>
      <c r="D111" s="227" t="s">
        <v>132</v>
      </c>
      <c r="E111" s="42"/>
      <c r="F111" s="228" t="s">
        <v>543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132</v>
      </c>
      <c r="AU111" s="19" t="s">
        <v>81</v>
      </c>
    </row>
    <row r="112" s="2" customFormat="1">
      <c r="A112" s="40"/>
      <c r="B112" s="41"/>
      <c r="C112" s="42"/>
      <c r="D112" s="232" t="s">
        <v>134</v>
      </c>
      <c r="E112" s="42"/>
      <c r="F112" s="233" t="s">
        <v>544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134</v>
      </c>
      <c r="AU112" s="19" t="s">
        <v>81</v>
      </c>
    </row>
    <row r="113" s="13" customFormat="1">
      <c r="A113" s="13"/>
      <c r="B113" s="234"/>
      <c r="C113" s="235"/>
      <c r="D113" s="227" t="s">
        <v>136</v>
      </c>
      <c r="E113" s="236" t="s">
        <v>19</v>
      </c>
      <c r="F113" s="237" t="s">
        <v>534</v>
      </c>
      <c r="G113" s="235"/>
      <c r="H113" s="236" t="s">
        <v>19</v>
      </c>
      <c r="I113" s="238"/>
      <c r="J113" s="235"/>
      <c r="K113" s="235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136</v>
      </c>
      <c r="AU113" s="243" t="s">
        <v>81</v>
      </c>
      <c r="AV113" s="13" t="s">
        <v>79</v>
      </c>
      <c r="AW113" s="13" t="s">
        <v>34</v>
      </c>
      <c r="AX113" s="13" t="s">
        <v>72</v>
      </c>
      <c r="AY113" s="243" t="s">
        <v>123</v>
      </c>
    </row>
    <row r="114" s="13" customFormat="1">
      <c r="A114" s="13"/>
      <c r="B114" s="234"/>
      <c r="C114" s="235"/>
      <c r="D114" s="227" t="s">
        <v>136</v>
      </c>
      <c r="E114" s="236" t="s">
        <v>19</v>
      </c>
      <c r="F114" s="237" t="s">
        <v>178</v>
      </c>
      <c r="G114" s="235"/>
      <c r="H114" s="236" t="s">
        <v>19</v>
      </c>
      <c r="I114" s="238"/>
      <c r="J114" s="235"/>
      <c r="K114" s="235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136</v>
      </c>
      <c r="AU114" s="243" t="s">
        <v>81</v>
      </c>
      <c r="AV114" s="13" t="s">
        <v>79</v>
      </c>
      <c r="AW114" s="13" t="s">
        <v>34</v>
      </c>
      <c r="AX114" s="13" t="s">
        <v>72</v>
      </c>
      <c r="AY114" s="243" t="s">
        <v>123</v>
      </c>
    </row>
    <row r="115" s="14" customFormat="1">
      <c r="A115" s="14"/>
      <c r="B115" s="244"/>
      <c r="C115" s="245"/>
      <c r="D115" s="227" t="s">
        <v>136</v>
      </c>
      <c r="E115" s="246" t="s">
        <v>19</v>
      </c>
      <c r="F115" s="247" t="s">
        <v>545</v>
      </c>
      <c r="G115" s="245"/>
      <c r="H115" s="248">
        <v>2.8820000000000001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136</v>
      </c>
      <c r="AU115" s="254" t="s">
        <v>81</v>
      </c>
      <c r="AV115" s="14" t="s">
        <v>81</v>
      </c>
      <c r="AW115" s="14" t="s">
        <v>34</v>
      </c>
      <c r="AX115" s="14" t="s">
        <v>72</v>
      </c>
      <c r="AY115" s="254" t="s">
        <v>123</v>
      </c>
    </row>
    <row r="116" s="15" customFormat="1">
      <c r="A116" s="15"/>
      <c r="B116" s="255"/>
      <c r="C116" s="256"/>
      <c r="D116" s="227" t="s">
        <v>136</v>
      </c>
      <c r="E116" s="257" t="s">
        <v>19</v>
      </c>
      <c r="F116" s="258" t="s">
        <v>139</v>
      </c>
      <c r="G116" s="256"/>
      <c r="H116" s="259">
        <v>2.8820000000000001</v>
      </c>
      <c r="I116" s="260"/>
      <c r="J116" s="256"/>
      <c r="K116" s="256"/>
      <c r="L116" s="261"/>
      <c r="M116" s="262"/>
      <c r="N116" s="263"/>
      <c r="O116" s="263"/>
      <c r="P116" s="263"/>
      <c r="Q116" s="263"/>
      <c r="R116" s="263"/>
      <c r="S116" s="263"/>
      <c r="T116" s="264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5" t="s">
        <v>136</v>
      </c>
      <c r="AU116" s="265" t="s">
        <v>81</v>
      </c>
      <c r="AV116" s="15" t="s">
        <v>130</v>
      </c>
      <c r="AW116" s="15" t="s">
        <v>34</v>
      </c>
      <c r="AX116" s="15" t="s">
        <v>79</v>
      </c>
      <c r="AY116" s="265" t="s">
        <v>123</v>
      </c>
    </row>
    <row r="117" s="2" customFormat="1" ht="37.8" customHeight="1">
      <c r="A117" s="40"/>
      <c r="B117" s="41"/>
      <c r="C117" s="214" t="s">
        <v>147</v>
      </c>
      <c r="D117" s="214" t="s">
        <v>125</v>
      </c>
      <c r="E117" s="215" t="s">
        <v>221</v>
      </c>
      <c r="F117" s="216" t="s">
        <v>222</v>
      </c>
      <c r="G117" s="217" t="s">
        <v>150</v>
      </c>
      <c r="H117" s="218">
        <v>14.619999999999999</v>
      </c>
      <c r="I117" s="219"/>
      <c r="J117" s="220">
        <f>ROUND(I117*H117,2)</f>
        <v>0</v>
      </c>
      <c r="K117" s="216" t="s">
        <v>129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130</v>
      </c>
      <c r="AT117" s="225" t="s">
        <v>125</v>
      </c>
      <c r="AU117" s="225" t="s">
        <v>81</v>
      </c>
      <c r="AY117" s="19" t="s">
        <v>123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130</v>
      </c>
      <c r="BM117" s="225" t="s">
        <v>546</v>
      </c>
    </row>
    <row r="118" s="2" customFormat="1">
      <c r="A118" s="40"/>
      <c r="B118" s="41"/>
      <c r="C118" s="42"/>
      <c r="D118" s="227" t="s">
        <v>132</v>
      </c>
      <c r="E118" s="42"/>
      <c r="F118" s="228" t="s">
        <v>224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132</v>
      </c>
      <c r="AU118" s="19" t="s">
        <v>81</v>
      </c>
    </row>
    <row r="119" s="2" customFormat="1">
      <c r="A119" s="40"/>
      <c r="B119" s="41"/>
      <c r="C119" s="42"/>
      <c r="D119" s="232" t="s">
        <v>134</v>
      </c>
      <c r="E119" s="42"/>
      <c r="F119" s="233" t="s">
        <v>225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134</v>
      </c>
      <c r="AU119" s="19" t="s">
        <v>81</v>
      </c>
    </row>
    <row r="120" s="13" customFormat="1">
      <c r="A120" s="13"/>
      <c r="B120" s="234"/>
      <c r="C120" s="235"/>
      <c r="D120" s="227" t="s">
        <v>136</v>
      </c>
      <c r="E120" s="236" t="s">
        <v>19</v>
      </c>
      <c r="F120" s="237" t="s">
        <v>534</v>
      </c>
      <c r="G120" s="235"/>
      <c r="H120" s="236" t="s">
        <v>19</v>
      </c>
      <c r="I120" s="238"/>
      <c r="J120" s="235"/>
      <c r="K120" s="235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136</v>
      </c>
      <c r="AU120" s="243" t="s">
        <v>81</v>
      </c>
      <c r="AV120" s="13" t="s">
        <v>79</v>
      </c>
      <c r="AW120" s="13" t="s">
        <v>34</v>
      </c>
      <c r="AX120" s="13" t="s">
        <v>72</v>
      </c>
      <c r="AY120" s="243" t="s">
        <v>123</v>
      </c>
    </row>
    <row r="121" s="13" customFormat="1">
      <c r="A121" s="13"/>
      <c r="B121" s="234"/>
      <c r="C121" s="235"/>
      <c r="D121" s="227" t="s">
        <v>136</v>
      </c>
      <c r="E121" s="236" t="s">
        <v>19</v>
      </c>
      <c r="F121" s="237" t="s">
        <v>226</v>
      </c>
      <c r="G121" s="235"/>
      <c r="H121" s="236" t="s">
        <v>19</v>
      </c>
      <c r="I121" s="238"/>
      <c r="J121" s="235"/>
      <c r="K121" s="235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136</v>
      </c>
      <c r="AU121" s="243" t="s">
        <v>81</v>
      </c>
      <c r="AV121" s="13" t="s">
        <v>79</v>
      </c>
      <c r="AW121" s="13" t="s">
        <v>34</v>
      </c>
      <c r="AX121" s="13" t="s">
        <v>72</v>
      </c>
      <c r="AY121" s="243" t="s">
        <v>123</v>
      </c>
    </row>
    <row r="122" s="13" customFormat="1">
      <c r="A122" s="13"/>
      <c r="B122" s="234"/>
      <c r="C122" s="235"/>
      <c r="D122" s="227" t="s">
        <v>136</v>
      </c>
      <c r="E122" s="236" t="s">
        <v>19</v>
      </c>
      <c r="F122" s="237" t="s">
        <v>227</v>
      </c>
      <c r="G122" s="235"/>
      <c r="H122" s="236" t="s">
        <v>19</v>
      </c>
      <c r="I122" s="238"/>
      <c r="J122" s="235"/>
      <c r="K122" s="235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136</v>
      </c>
      <c r="AU122" s="243" t="s">
        <v>81</v>
      </c>
      <c r="AV122" s="13" t="s">
        <v>79</v>
      </c>
      <c r="AW122" s="13" t="s">
        <v>34</v>
      </c>
      <c r="AX122" s="13" t="s">
        <v>72</v>
      </c>
      <c r="AY122" s="243" t="s">
        <v>123</v>
      </c>
    </row>
    <row r="123" s="14" customFormat="1">
      <c r="A123" s="14"/>
      <c r="B123" s="244"/>
      <c r="C123" s="245"/>
      <c r="D123" s="227" t="s">
        <v>136</v>
      </c>
      <c r="E123" s="246" t="s">
        <v>19</v>
      </c>
      <c r="F123" s="247" t="s">
        <v>547</v>
      </c>
      <c r="G123" s="245"/>
      <c r="H123" s="248">
        <v>14.619999999999999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136</v>
      </c>
      <c r="AU123" s="254" t="s">
        <v>81</v>
      </c>
      <c r="AV123" s="14" t="s">
        <v>81</v>
      </c>
      <c r="AW123" s="14" t="s">
        <v>34</v>
      </c>
      <c r="AX123" s="14" t="s">
        <v>72</v>
      </c>
      <c r="AY123" s="254" t="s">
        <v>123</v>
      </c>
    </row>
    <row r="124" s="15" customFormat="1">
      <c r="A124" s="15"/>
      <c r="B124" s="255"/>
      <c r="C124" s="256"/>
      <c r="D124" s="227" t="s">
        <v>136</v>
      </c>
      <c r="E124" s="257" t="s">
        <v>19</v>
      </c>
      <c r="F124" s="258" t="s">
        <v>139</v>
      </c>
      <c r="G124" s="256"/>
      <c r="H124" s="259">
        <v>14.619999999999999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5" t="s">
        <v>136</v>
      </c>
      <c r="AU124" s="265" t="s">
        <v>81</v>
      </c>
      <c r="AV124" s="15" t="s">
        <v>130</v>
      </c>
      <c r="AW124" s="15" t="s">
        <v>34</v>
      </c>
      <c r="AX124" s="15" t="s">
        <v>79</v>
      </c>
      <c r="AY124" s="265" t="s">
        <v>123</v>
      </c>
    </row>
    <row r="125" s="2" customFormat="1" ht="24.15" customHeight="1">
      <c r="A125" s="40"/>
      <c r="B125" s="41"/>
      <c r="C125" s="214" t="s">
        <v>130</v>
      </c>
      <c r="D125" s="214" t="s">
        <v>125</v>
      </c>
      <c r="E125" s="215" t="s">
        <v>230</v>
      </c>
      <c r="F125" s="216" t="s">
        <v>231</v>
      </c>
      <c r="G125" s="217" t="s">
        <v>150</v>
      </c>
      <c r="H125" s="218">
        <v>14.619999999999999</v>
      </c>
      <c r="I125" s="219"/>
      <c r="J125" s="220">
        <f>ROUND(I125*H125,2)</f>
        <v>0</v>
      </c>
      <c r="K125" s="216" t="s">
        <v>129</v>
      </c>
      <c r="L125" s="46"/>
      <c r="M125" s="221" t="s">
        <v>19</v>
      </c>
      <c r="N125" s="222" t="s">
        <v>43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130</v>
      </c>
      <c r="AT125" s="225" t="s">
        <v>125</v>
      </c>
      <c r="AU125" s="225" t="s">
        <v>81</v>
      </c>
      <c r="AY125" s="19" t="s">
        <v>123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79</v>
      </c>
      <c r="BK125" s="226">
        <f>ROUND(I125*H125,2)</f>
        <v>0</v>
      </c>
      <c r="BL125" s="19" t="s">
        <v>130</v>
      </c>
      <c r="BM125" s="225" t="s">
        <v>548</v>
      </c>
    </row>
    <row r="126" s="2" customFormat="1">
      <c r="A126" s="40"/>
      <c r="B126" s="41"/>
      <c r="C126" s="42"/>
      <c r="D126" s="227" t="s">
        <v>132</v>
      </c>
      <c r="E126" s="42"/>
      <c r="F126" s="228" t="s">
        <v>233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132</v>
      </c>
      <c r="AU126" s="19" t="s">
        <v>81</v>
      </c>
    </row>
    <row r="127" s="2" customFormat="1">
      <c r="A127" s="40"/>
      <c r="B127" s="41"/>
      <c r="C127" s="42"/>
      <c r="D127" s="232" t="s">
        <v>134</v>
      </c>
      <c r="E127" s="42"/>
      <c r="F127" s="233" t="s">
        <v>234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134</v>
      </c>
      <c r="AU127" s="19" t="s">
        <v>81</v>
      </c>
    </row>
    <row r="128" s="13" customFormat="1">
      <c r="A128" s="13"/>
      <c r="B128" s="234"/>
      <c r="C128" s="235"/>
      <c r="D128" s="227" t="s">
        <v>136</v>
      </c>
      <c r="E128" s="236" t="s">
        <v>19</v>
      </c>
      <c r="F128" s="237" t="s">
        <v>534</v>
      </c>
      <c r="G128" s="235"/>
      <c r="H128" s="236" t="s">
        <v>19</v>
      </c>
      <c r="I128" s="238"/>
      <c r="J128" s="235"/>
      <c r="K128" s="235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136</v>
      </c>
      <c r="AU128" s="243" t="s">
        <v>81</v>
      </c>
      <c r="AV128" s="13" t="s">
        <v>79</v>
      </c>
      <c r="AW128" s="13" t="s">
        <v>34</v>
      </c>
      <c r="AX128" s="13" t="s">
        <v>72</v>
      </c>
      <c r="AY128" s="243" t="s">
        <v>123</v>
      </c>
    </row>
    <row r="129" s="13" customFormat="1">
      <c r="A129" s="13"/>
      <c r="B129" s="234"/>
      <c r="C129" s="235"/>
      <c r="D129" s="227" t="s">
        <v>136</v>
      </c>
      <c r="E129" s="236" t="s">
        <v>19</v>
      </c>
      <c r="F129" s="237" t="s">
        <v>226</v>
      </c>
      <c r="G129" s="235"/>
      <c r="H129" s="236" t="s">
        <v>19</v>
      </c>
      <c r="I129" s="238"/>
      <c r="J129" s="235"/>
      <c r="K129" s="235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136</v>
      </c>
      <c r="AU129" s="243" t="s">
        <v>81</v>
      </c>
      <c r="AV129" s="13" t="s">
        <v>79</v>
      </c>
      <c r="AW129" s="13" t="s">
        <v>34</v>
      </c>
      <c r="AX129" s="13" t="s">
        <v>72</v>
      </c>
      <c r="AY129" s="243" t="s">
        <v>123</v>
      </c>
    </row>
    <row r="130" s="13" customFormat="1">
      <c r="A130" s="13"/>
      <c r="B130" s="234"/>
      <c r="C130" s="235"/>
      <c r="D130" s="227" t="s">
        <v>136</v>
      </c>
      <c r="E130" s="236" t="s">
        <v>19</v>
      </c>
      <c r="F130" s="237" t="s">
        <v>227</v>
      </c>
      <c r="G130" s="235"/>
      <c r="H130" s="236" t="s">
        <v>19</v>
      </c>
      <c r="I130" s="238"/>
      <c r="J130" s="235"/>
      <c r="K130" s="235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136</v>
      </c>
      <c r="AU130" s="243" t="s">
        <v>81</v>
      </c>
      <c r="AV130" s="13" t="s">
        <v>79</v>
      </c>
      <c r="AW130" s="13" t="s">
        <v>34</v>
      </c>
      <c r="AX130" s="13" t="s">
        <v>72</v>
      </c>
      <c r="AY130" s="243" t="s">
        <v>123</v>
      </c>
    </row>
    <row r="131" s="14" customFormat="1">
      <c r="A131" s="14"/>
      <c r="B131" s="244"/>
      <c r="C131" s="245"/>
      <c r="D131" s="227" t="s">
        <v>136</v>
      </c>
      <c r="E131" s="246" t="s">
        <v>19</v>
      </c>
      <c r="F131" s="247" t="s">
        <v>547</v>
      </c>
      <c r="G131" s="245"/>
      <c r="H131" s="248">
        <v>14.619999999999999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136</v>
      </c>
      <c r="AU131" s="254" t="s">
        <v>81</v>
      </c>
      <c r="AV131" s="14" t="s">
        <v>81</v>
      </c>
      <c r="AW131" s="14" t="s">
        <v>34</v>
      </c>
      <c r="AX131" s="14" t="s">
        <v>72</v>
      </c>
      <c r="AY131" s="254" t="s">
        <v>123</v>
      </c>
    </row>
    <row r="132" s="15" customFormat="1">
      <c r="A132" s="15"/>
      <c r="B132" s="255"/>
      <c r="C132" s="256"/>
      <c r="D132" s="227" t="s">
        <v>136</v>
      </c>
      <c r="E132" s="257" t="s">
        <v>19</v>
      </c>
      <c r="F132" s="258" t="s">
        <v>139</v>
      </c>
      <c r="G132" s="256"/>
      <c r="H132" s="259">
        <v>14.619999999999999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136</v>
      </c>
      <c r="AU132" s="265" t="s">
        <v>81</v>
      </c>
      <c r="AV132" s="15" t="s">
        <v>130</v>
      </c>
      <c r="AW132" s="15" t="s">
        <v>34</v>
      </c>
      <c r="AX132" s="15" t="s">
        <v>79</v>
      </c>
      <c r="AY132" s="265" t="s">
        <v>123</v>
      </c>
    </row>
    <row r="133" s="2" customFormat="1" ht="33" customHeight="1">
      <c r="A133" s="40"/>
      <c r="B133" s="41"/>
      <c r="C133" s="214" t="s">
        <v>172</v>
      </c>
      <c r="D133" s="214" t="s">
        <v>125</v>
      </c>
      <c r="E133" s="215" t="s">
        <v>239</v>
      </c>
      <c r="F133" s="216" t="s">
        <v>240</v>
      </c>
      <c r="G133" s="217" t="s">
        <v>241</v>
      </c>
      <c r="H133" s="218">
        <v>26.315999999999999</v>
      </c>
      <c r="I133" s="219"/>
      <c r="J133" s="220">
        <f>ROUND(I133*H133,2)</f>
        <v>0</v>
      </c>
      <c r="K133" s="216" t="s">
        <v>129</v>
      </c>
      <c r="L133" s="46"/>
      <c r="M133" s="221" t="s">
        <v>19</v>
      </c>
      <c r="N133" s="222" t="s">
        <v>43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130</v>
      </c>
      <c r="AT133" s="225" t="s">
        <v>125</v>
      </c>
      <c r="AU133" s="225" t="s">
        <v>81</v>
      </c>
      <c r="AY133" s="19" t="s">
        <v>123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79</v>
      </c>
      <c r="BK133" s="226">
        <f>ROUND(I133*H133,2)</f>
        <v>0</v>
      </c>
      <c r="BL133" s="19" t="s">
        <v>130</v>
      </c>
      <c r="BM133" s="225" t="s">
        <v>549</v>
      </c>
    </row>
    <row r="134" s="2" customFormat="1">
      <c r="A134" s="40"/>
      <c r="B134" s="41"/>
      <c r="C134" s="42"/>
      <c r="D134" s="227" t="s">
        <v>132</v>
      </c>
      <c r="E134" s="42"/>
      <c r="F134" s="228" t="s">
        <v>243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132</v>
      </c>
      <c r="AU134" s="19" t="s">
        <v>81</v>
      </c>
    </row>
    <row r="135" s="2" customFormat="1">
      <c r="A135" s="40"/>
      <c r="B135" s="41"/>
      <c r="C135" s="42"/>
      <c r="D135" s="232" t="s">
        <v>134</v>
      </c>
      <c r="E135" s="42"/>
      <c r="F135" s="233" t="s">
        <v>244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134</v>
      </c>
      <c r="AU135" s="19" t="s">
        <v>81</v>
      </c>
    </row>
    <row r="136" s="13" customFormat="1">
      <c r="A136" s="13"/>
      <c r="B136" s="234"/>
      <c r="C136" s="235"/>
      <c r="D136" s="227" t="s">
        <v>136</v>
      </c>
      <c r="E136" s="236" t="s">
        <v>19</v>
      </c>
      <c r="F136" s="237" t="s">
        <v>534</v>
      </c>
      <c r="G136" s="235"/>
      <c r="H136" s="236" t="s">
        <v>19</v>
      </c>
      <c r="I136" s="238"/>
      <c r="J136" s="235"/>
      <c r="K136" s="235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136</v>
      </c>
      <c r="AU136" s="243" t="s">
        <v>81</v>
      </c>
      <c r="AV136" s="13" t="s">
        <v>79</v>
      </c>
      <c r="AW136" s="13" t="s">
        <v>34</v>
      </c>
      <c r="AX136" s="13" t="s">
        <v>72</v>
      </c>
      <c r="AY136" s="243" t="s">
        <v>123</v>
      </c>
    </row>
    <row r="137" s="13" customFormat="1">
      <c r="A137" s="13"/>
      <c r="B137" s="234"/>
      <c r="C137" s="235"/>
      <c r="D137" s="227" t="s">
        <v>136</v>
      </c>
      <c r="E137" s="236" t="s">
        <v>19</v>
      </c>
      <c r="F137" s="237" t="s">
        <v>245</v>
      </c>
      <c r="G137" s="235"/>
      <c r="H137" s="236" t="s">
        <v>19</v>
      </c>
      <c r="I137" s="238"/>
      <c r="J137" s="235"/>
      <c r="K137" s="235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136</v>
      </c>
      <c r="AU137" s="243" t="s">
        <v>81</v>
      </c>
      <c r="AV137" s="13" t="s">
        <v>79</v>
      </c>
      <c r="AW137" s="13" t="s">
        <v>34</v>
      </c>
      <c r="AX137" s="13" t="s">
        <v>72</v>
      </c>
      <c r="AY137" s="243" t="s">
        <v>123</v>
      </c>
    </row>
    <row r="138" s="14" customFormat="1">
      <c r="A138" s="14"/>
      <c r="B138" s="244"/>
      <c r="C138" s="245"/>
      <c r="D138" s="227" t="s">
        <v>136</v>
      </c>
      <c r="E138" s="246" t="s">
        <v>19</v>
      </c>
      <c r="F138" s="247" t="s">
        <v>550</v>
      </c>
      <c r="G138" s="245"/>
      <c r="H138" s="248">
        <v>26.315999999999999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136</v>
      </c>
      <c r="AU138" s="254" t="s">
        <v>81</v>
      </c>
      <c r="AV138" s="14" t="s">
        <v>81</v>
      </c>
      <c r="AW138" s="14" t="s">
        <v>34</v>
      </c>
      <c r="AX138" s="14" t="s">
        <v>72</v>
      </c>
      <c r="AY138" s="254" t="s">
        <v>123</v>
      </c>
    </row>
    <row r="139" s="15" customFormat="1">
      <c r="A139" s="15"/>
      <c r="B139" s="255"/>
      <c r="C139" s="256"/>
      <c r="D139" s="227" t="s">
        <v>136</v>
      </c>
      <c r="E139" s="257" t="s">
        <v>19</v>
      </c>
      <c r="F139" s="258" t="s">
        <v>139</v>
      </c>
      <c r="G139" s="256"/>
      <c r="H139" s="259">
        <v>26.315999999999999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136</v>
      </c>
      <c r="AU139" s="265" t="s">
        <v>81</v>
      </c>
      <c r="AV139" s="15" t="s">
        <v>130</v>
      </c>
      <c r="AW139" s="15" t="s">
        <v>34</v>
      </c>
      <c r="AX139" s="15" t="s">
        <v>79</v>
      </c>
      <c r="AY139" s="265" t="s">
        <v>123</v>
      </c>
    </row>
    <row r="140" s="2" customFormat="1" ht="24.15" customHeight="1">
      <c r="A140" s="40"/>
      <c r="B140" s="41"/>
      <c r="C140" s="214" t="s">
        <v>180</v>
      </c>
      <c r="D140" s="214" t="s">
        <v>125</v>
      </c>
      <c r="E140" s="215" t="s">
        <v>257</v>
      </c>
      <c r="F140" s="216" t="s">
        <v>258</v>
      </c>
      <c r="G140" s="217" t="s">
        <v>150</v>
      </c>
      <c r="H140" s="218">
        <v>14.199999999999999</v>
      </c>
      <c r="I140" s="219"/>
      <c r="J140" s="220">
        <f>ROUND(I140*H140,2)</f>
        <v>0</v>
      </c>
      <c r="K140" s="216" t="s">
        <v>129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130</v>
      </c>
      <c r="AT140" s="225" t="s">
        <v>125</v>
      </c>
      <c r="AU140" s="225" t="s">
        <v>81</v>
      </c>
      <c r="AY140" s="19" t="s">
        <v>123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130</v>
      </c>
      <c r="BM140" s="225" t="s">
        <v>551</v>
      </c>
    </row>
    <row r="141" s="2" customFormat="1">
      <c r="A141" s="40"/>
      <c r="B141" s="41"/>
      <c r="C141" s="42"/>
      <c r="D141" s="227" t="s">
        <v>132</v>
      </c>
      <c r="E141" s="42"/>
      <c r="F141" s="228" t="s">
        <v>260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132</v>
      </c>
      <c r="AU141" s="19" t="s">
        <v>81</v>
      </c>
    </row>
    <row r="142" s="2" customFormat="1">
      <c r="A142" s="40"/>
      <c r="B142" s="41"/>
      <c r="C142" s="42"/>
      <c r="D142" s="232" t="s">
        <v>134</v>
      </c>
      <c r="E142" s="42"/>
      <c r="F142" s="233" t="s">
        <v>261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134</v>
      </c>
      <c r="AU142" s="19" t="s">
        <v>81</v>
      </c>
    </row>
    <row r="143" s="13" customFormat="1">
      <c r="A143" s="13"/>
      <c r="B143" s="234"/>
      <c r="C143" s="235"/>
      <c r="D143" s="227" t="s">
        <v>136</v>
      </c>
      <c r="E143" s="236" t="s">
        <v>19</v>
      </c>
      <c r="F143" s="237" t="s">
        <v>534</v>
      </c>
      <c r="G143" s="235"/>
      <c r="H143" s="236" t="s">
        <v>19</v>
      </c>
      <c r="I143" s="238"/>
      <c r="J143" s="235"/>
      <c r="K143" s="235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136</v>
      </c>
      <c r="AU143" s="243" t="s">
        <v>81</v>
      </c>
      <c r="AV143" s="13" t="s">
        <v>79</v>
      </c>
      <c r="AW143" s="13" t="s">
        <v>34</v>
      </c>
      <c r="AX143" s="13" t="s">
        <v>72</v>
      </c>
      <c r="AY143" s="243" t="s">
        <v>123</v>
      </c>
    </row>
    <row r="144" s="13" customFormat="1">
      <c r="A144" s="13"/>
      <c r="B144" s="234"/>
      <c r="C144" s="235"/>
      <c r="D144" s="227" t="s">
        <v>136</v>
      </c>
      <c r="E144" s="236" t="s">
        <v>19</v>
      </c>
      <c r="F144" s="237" t="s">
        <v>552</v>
      </c>
      <c r="G144" s="235"/>
      <c r="H144" s="236" t="s">
        <v>19</v>
      </c>
      <c r="I144" s="238"/>
      <c r="J144" s="235"/>
      <c r="K144" s="235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136</v>
      </c>
      <c r="AU144" s="243" t="s">
        <v>81</v>
      </c>
      <c r="AV144" s="13" t="s">
        <v>79</v>
      </c>
      <c r="AW144" s="13" t="s">
        <v>34</v>
      </c>
      <c r="AX144" s="13" t="s">
        <v>72</v>
      </c>
      <c r="AY144" s="243" t="s">
        <v>123</v>
      </c>
    </row>
    <row r="145" s="13" customFormat="1">
      <c r="A145" s="13"/>
      <c r="B145" s="234"/>
      <c r="C145" s="235"/>
      <c r="D145" s="227" t="s">
        <v>136</v>
      </c>
      <c r="E145" s="236" t="s">
        <v>19</v>
      </c>
      <c r="F145" s="237" t="s">
        <v>535</v>
      </c>
      <c r="G145" s="235"/>
      <c r="H145" s="236" t="s">
        <v>19</v>
      </c>
      <c r="I145" s="238"/>
      <c r="J145" s="235"/>
      <c r="K145" s="235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136</v>
      </c>
      <c r="AU145" s="243" t="s">
        <v>81</v>
      </c>
      <c r="AV145" s="13" t="s">
        <v>79</v>
      </c>
      <c r="AW145" s="13" t="s">
        <v>34</v>
      </c>
      <c r="AX145" s="13" t="s">
        <v>72</v>
      </c>
      <c r="AY145" s="243" t="s">
        <v>123</v>
      </c>
    </row>
    <row r="146" s="14" customFormat="1">
      <c r="A146" s="14"/>
      <c r="B146" s="244"/>
      <c r="C146" s="245"/>
      <c r="D146" s="227" t="s">
        <v>136</v>
      </c>
      <c r="E146" s="246" t="s">
        <v>19</v>
      </c>
      <c r="F146" s="247" t="s">
        <v>553</v>
      </c>
      <c r="G146" s="245"/>
      <c r="H146" s="248">
        <v>8.6999999999999993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136</v>
      </c>
      <c r="AU146" s="254" t="s">
        <v>81</v>
      </c>
      <c r="AV146" s="14" t="s">
        <v>81</v>
      </c>
      <c r="AW146" s="14" t="s">
        <v>34</v>
      </c>
      <c r="AX146" s="14" t="s">
        <v>72</v>
      </c>
      <c r="AY146" s="254" t="s">
        <v>123</v>
      </c>
    </row>
    <row r="147" s="13" customFormat="1">
      <c r="A147" s="13"/>
      <c r="B147" s="234"/>
      <c r="C147" s="235"/>
      <c r="D147" s="227" t="s">
        <v>136</v>
      </c>
      <c r="E147" s="236" t="s">
        <v>19</v>
      </c>
      <c r="F147" s="237" t="s">
        <v>537</v>
      </c>
      <c r="G147" s="235"/>
      <c r="H147" s="236" t="s">
        <v>19</v>
      </c>
      <c r="I147" s="238"/>
      <c r="J147" s="235"/>
      <c r="K147" s="235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136</v>
      </c>
      <c r="AU147" s="243" t="s">
        <v>81</v>
      </c>
      <c r="AV147" s="13" t="s">
        <v>79</v>
      </c>
      <c r="AW147" s="13" t="s">
        <v>34</v>
      </c>
      <c r="AX147" s="13" t="s">
        <v>72</v>
      </c>
      <c r="AY147" s="243" t="s">
        <v>123</v>
      </c>
    </row>
    <row r="148" s="14" customFormat="1">
      <c r="A148" s="14"/>
      <c r="B148" s="244"/>
      <c r="C148" s="245"/>
      <c r="D148" s="227" t="s">
        <v>136</v>
      </c>
      <c r="E148" s="246" t="s">
        <v>19</v>
      </c>
      <c r="F148" s="247" t="s">
        <v>554</v>
      </c>
      <c r="G148" s="245"/>
      <c r="H148" s="248">
        <v>5.5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136</v>
      </c>
      <c r="AU148" s="254" t="s">
        <v>81</v>
      </c>
      <c r="AV148" s="14" t="s">
        <v>81</v>
      </c>
      <c r="AW148" s="14" t="s">
        <v>34</v>
      </c>
      <c r="AX148" s="14" t="s">
        <v>72</v>
      </c>
      <c r="AY148" s="254" t="s">
        <v>123</v>
      </c>
    </row>
    <row r="149" s="15" customFormat="1">
      <c r="A149" s="15"/>
      <c r="B149" s="255"/>
      <c r="C149" s="256"/>
      <c r="D149" s="227" t="s">
        <v>136</v>
      </c>
      <c r="E149" s="257" t="s">
        <v>19</v>
      </c>
      <c r="F149" s="258" t="s">
        <v>555</v>
      </c>
      <c r="G149" s="256"/>
      <c r="H149" s="259">
        <v>14.199999999999999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136</v>
      </c>
      <c r="AU149" s="265" t="s">
        <v>81</v>
      </c>
      <c r="AV149" s="15" t="s">
        <v>130</v>
      </c>
      <c r="AW149" s="15" t="s">
        <v>34</v>
      </c>
      <c r="AX149" s="15" t="s">
        <v>79</v>
      </c>
      <c r="AY149" s="265" t="s">
        <v>123</v>
      </c>
    </row>
    <row r="150" s="2" customFormat="1" ht="24.15" customHeight="1">
      <c r="A150" s="40"/>
      <c r="B150" s="41"/>
      <c r="C150" s="214" t="s">
        <v>189</v>
      </c>
      <c r="D150" s="214" t="s">
        <v>125</v>
      </c>
      <c r="E150" s="215" t="s">
        <v>278</v>
      </c>
      <c r="F150" s="216" t="s">
        <v>279</v>
      </c>
      <c r="G150" s="217" t="s">
        <v>128</v>
      </c>
      <c r="H150" s="218">
        <v>14.119999999999999</v>
      </c>
      <c r="I150" s="219"/>
      <c r="J150" s="220">
        <f>ROUND(I150*H150,2)</f>
        <v>0</v>
      </c>
      <c r="K150" s="216" t="s">
        <v>129</v>
      </c>
      <c r="L150" s="46"/>
      <c r="M150" s="221" t="s">
        <v>19</v>
      </c>
      <c r="N150" s="222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130</v>
      </c>
      <c r="AT150" s="225" t="s">
        <v>125</v>
      </c>
      <c r="AU150" s="225" t="s">
        <v>81</v>
      </c>
      <c r="AY150" s="19" t="s">
        <v>123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130</v>
      </c>
      <c r="BM150" s="225" t="s">
        <v>556</v>
      </c>
    </row>
    <row r="151" s="2" customFormat="1">
      <c r="A151" s="40"/>
      <c r="B151" s="41"/>
      <c r="C151" s="42"/>
      <c r="D151" s="227" t="s">
        <v>132</v>
      </c>
      <c r="E151" s="42"/>
      <c r="F151" s="228" t="s">
        <v>281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132</v>
      </c>
      <c r="AU151" s="19" t="s">
        <v>81</v>
      </c>
    </row>
    <row r="152" s="2" customFormat="1">
      <c r="A152" s="40"/>
      <c r="B152" s="41"/>
      <c r="C152" s="42"/>
      <c r="D152" s="232" t="s">
        <v>134</v>
      </c>
      <c r="E152" s="42"/>
      <c r="F152" s="233" t="s">
        <v>282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134</v>
      </c>
      <c r="AU152" s="19" t="s">
        <v>81</v>
      </c>
    </row>
    <row r="153" s="13" customFormat="1">
      <c r="A153" s="13"/>
      <c r="B153" s="234"/>
      <c r="C153" s="235"/>
      <c r="D153" s="227" t="s">
        <v>136</v>
      </c>
      <c r="E153" s="236" t="s">
        <v>19</v>
      </c>
      <c r="F153" s="237" t="s">
        <v>534</v>
      </c>
      <c r="G153" s="235"/>
      <c r="H153" s="236" t="s">
        <v>19</v>
      </c>
      <c r="I153" s="238"/>
      <c r="J153" s="235"/>
      <c r="K153" s="235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136</v>
      </c>
      <c r="AU153" s="243" t="s">
        <v>81</v>
      </c>
      <c r="AV153" s="13" t="s">
        <v>79</v>
      </c>
      <c r="AW153" s="13" t="s">
        <v>34</v>
      </c>
      <c r="AX153" s="13" t="s">
        <v>72</v>
      </c>
      <c r="AY153" s="243" t="s">
        <v>123</v>
      </c>
    </row>
    <row r="154" s="13" customFormat="1">
      <c r="A154" s="13"/>
      <c r="B154" s="234"/>
      <c r="C154" s="235"/>
      <c r="D154" s="227" t="s">
        <v>136</v>
      </c>
      <c r="E154" s="236" t="s">
        <v>19</v>
      </c>
      <c r="F154" s="237" t="s">
        <v>557</v>
      </c>
      <c r="G154" s="235"/>
      <c r="H154" s="236" t="s">
        <v>19</v>
      </c>
      <c r="I154" s="238"/>
      <c r="J154" s="235"/>
      <c r="K154" s="235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136</v>
      </c>
      <c r="AU154" s="243" t="s">
        <v>81</v>
      </c>
      <c r="AV154" s="13" t="s">
        <v>79</v>
      </c>
      <c r="AW154" s="13" t="s">
        <v>34</v>
      </c>
      <c r="AX154" s="13" t="s">
        <v>72</v>
      </c>
      <c r="AY154" s="243" t="s">
        <v>123</v>
      </c>
    </row>
    <row r="155" s="13" customFormat="1">
      <c r="A155" s="13"/>
      <c r="B155" s="234"/>
      <c r="C155" s="235"/>
      <c r="D155" s="227" t="s">
        <v>136</v>
      </c>
      <c r="E155" s="236" t="s">
        <v>19</v>
      </c>
      <c r="F155" s="237" t="s">
        <v>558</v>
      </c>
      <c r="G155" s="235"/>
      <c r="H155" s="236" t="s">
        <v>19</v>
      </c>
      <c r="I155" s="238"/>
      <c r="J155" s="235"/>
      <c r="K155" s="235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136</v>
      </c>
      <c r="AU155" s="243" t="s">
        <v>81</v>
      </c>
      <c r="AV155" s="13" t="s">
        <v>79</v>
      </c>
      <c r="AW155" s="13" t="s">
        <v>34</v>
      </c>
      <c r="AX155" s="13" t="s">
        <v>72</v>
      </c>
      <c r="AY155" s="243" t="s">
        <v>123</v>
      </c>
    </row>
    <row r="156" s="14" customFormat="1">
      <c r="A156" s="14"/>
      <c r="B156" s="244"/>
      <c r="C156" s="245"/>
      <c r="D156" s="227" t="s">
        <v>136</v>
      </c>
      <c r="E156" s="246" t="s">
        <v>19</v>
      </c>
      <c r="F156" s="247" t="s">
        <v>559</v>
      </c>
      <c r="G156" s="245"/>
      <c r="H156" s="248">
        <v>6.3799999999999999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136</v>
      </c>
      <c r="AU156" s="254" t="s">
        <v>81</v>
      </c>
      <c r="AV156" s="14" t="s">
        <v>81</v>
      </c>
      <c r="AW156" s="14" t="s">
        <v>34</v>
      </c>
      <c r="AX156" s="14" t="s">
        <v>72</v>
      </c>
      <c r="AY156" s="254" t="s">
        <v>123</v>
      </c>
    </row>
    <row r="157" s="13" customFormat="1">
      <c r="A157" s="13"/>
      <c r="B157" s="234"/>
      <c r="C157" s="235"/>
      <c r="D157" s="227" t="s">
        <v>136</v>
      </c>
      <c r="E157" s="236" t="s">
        <v>19</v>
      </c>
      <c r="F157" s="237" t="s">
        <v>537</v>
      </c>
      <c r="G157" s="235"/>
      <c r="H157" s="236" t="s">
        <v>19</v>
      </c>
      <c r="I157" s="238"/>
      <c r="J157" s="235"/>
      <c r="K157" s="235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136</v>
      </c>
      <c r="AU157" s="243" t="s">
        <v>81</v>
      </c>
      <c r="AV157" s="13" t="s">
        <v>79</v>
      </c>
      <c r="AW157" s="13" t="s">
        <v>34</v>
      </c>
      <c r="AX157" s="13" t="s">
        <v>72</v>
      </c>
      <c r="AY157" s="243" t="s">
        <v>123</v>
      </c>
    </row>
    <row r="158" s="14" customFormat="1">
      <c r="A158" s="14"/>
      <c r="B158" s="244"/>
      <c r="C158" s="245"/>
      <c r="D158" s="227" t="s">
        <v>136</v>
      </c>
      <c r="E158" s="246" t="s">
        <v>19</v>
      </c>
      <c r="F158" s="247" t="s">
        <v>560</v>
      </c>
      <c r="G158" s="245"/>
      <c r="H158" s="248">
        <v>7.7400000000000002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136</v>
      </c>
      <c r="AU158" s="254" t="s">
        <v>81</v>
      </c>
      <c r="AV158" s="14" t="s">
        <v>81</v>
      </c>
      <c r="AW158" s="14" t="s">
        <v>34</v>
      </c>
      <c r="AX158" s="14" t="s">
        <v>72</v>
      </c>
      <c r="AY158" s="254" t="s">
        <v>123</v>
      </c>
    </row>
    <row r="159" s="15" customFormat="1">
      <c r="A159" s="15"/>
      <c r="B159" s="255"/>
      <c r="C159" s="256"/>
      <c r="D159" s="227" t="s">
        <v>136</v>
      </c>
      <c r="E159" s="257" t="s">
        <v>19</v>
      </c>
      <c r="F159" s="258" t="s">
        <v>139</v>
      </c>
      <c r="G159" s="256"/>
      <c r="H159" s="259">
        <v>14.119999999999999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5" t="s">
        <v>136</v>
      </c>
      <c r="AU159" s="265" t="s">
        <v>81</v>
      </c>
      <c r="AV159" s="15" t="s">
        <v>130</v>
      </c>
      <c r="AW159" s="15" t="s">
        <v>34</v>
      </c>
      <c r="AX159" s="15" t="s">
        <v>79</v>
      </c>
      <c r="AY159" s="265" t="s">
        <v>123</v>
      </c>
    </row>
    <row r="160" s="12" customFormat="1" ht="22.8" customHeight="1">
      <c r="A160" s="12"/>
      <c r="B160" s="198"/>
      <c r="C160" s="199"/>
      <c r="D160" s="200" t="s">
        <v>71</v>
      </c>
      <c r="E160" s="212" t="s">
        <v>147</v>
      </c>
      <c r="F160" s="212" t="s">
        <v>561</v>
      </c>
      <c r="G160" s="199"/>
      <c r="H160" s="199"/>
      <c r="I160" s="202"/>
      <c r="J160" s="213">
        <f>BK160</f>
        <v>0</v>
      </c>
      <c r="K160" s="199"/>
      <c r="L160" s="204"/>
      <c r="M160" s="205"/>
      <c r="N160" s="206"/>
      <c r="O160" s="206"/>
      <c r="P160" s="207">
        <f>SUM(P161:P236)</f>
        <v>0</v>
      </c>
      <c r="Q160" s="206"/>
      <c r="R160" s="207">
        <f>SUM(R161:R236)</f>
        <v>1.1388212800000002</v>
      </c>
      <c r="S160" s="206"/>
      <c r="T160" s="208">
        <f>SUM(T161:T236)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9" t="s">
        <v>79</v>
      </c>
      <c r="AT160" s="210" t="s">
        <v>71</v>
      </c>
      <c r="AU160" s="210" t="s">
        <v>79</v>
      </c>
      <c r="AY160" s="209" t="s">
        <v>123</v>
      </c>
      <c r="BK160" s="211">
        <f>SUM(BK161:BK236)</f>
        <v>0</v>
      </c>
    </row>
    <row r="161" s="2" customFormat="1" ht="33" customHeight="1">
      <c r="A161" s="40"/>
      <c r="B161" s="41"/>
      <c r="C161" s="214" t="s">
        <v>198</v>
      </c>
      <c r="D161" s="214" t="s">
        <v>125</v>
      </c>
      <c r="E161" s="215" t="s">
        <v>562</v>
      </c>
      <c r="F161" s="216" t="s">
        <v>563</v>
      </c>
      <c r="G161" s="217" t="s">
        <v>241</v>
      </c>
      <c r="H161" s="218">
        <v>0.067000000000000004</v>
      </c>
      <c r="I161" s="219"/>
      <c r="J161" s="220">
        <f>ROUND(I161*H161,2)</f>
        <v>0</v>
      </c>
      <c r="K161" s="216" t="s">
        <v>129</v>
      </c>
      <c r="L161" s="46"/>
      <c r="M161" s="221" t="s">
        <v>19</v>
      </c>
      <c r="N161" s="222" t="s">
        <v>43</v>
      </c>
      <c r="O161" s="86"/>
      <c r="P161" s="223">
        <f>O161*H161</f>
        <v>0</v>
      </c>
      <c r="Q161" s="223">
        <v>0.019539999999999998</v>
      </c>
      <c r="R161" s="223">
        <f>Q161*H161</f>
        <v>0.0013091800000000001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130</v>
      </c>
      <c r="AT161" s="225" t="s">
        <v>125</v>
      </c>
      <c r="AU161" s="225" t="s">
        <v>81</v>
      </c>
      <c r="AY161" s="19" t="s">
        <v>123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130</v>
      </c>
      <c r="BM161" s="225" t="s">
        <v>564</v>
      </c>
    </row>
    <row r="162" s="2" customFormat="1">
      <c r="A162" s="40"/>
      <c r="B162" s="41"/>
      <c r="C162" s="42"/>
      <c r="D162" s="227" t="s">
        <v>132</v>
      </c>
      <c r="E162" s="42"/>
      <c r="F162" s="228" t="s">
        <v>565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132</v>
      </c>
      <c r="AU162" s="19" t="s">
        <v>81</v>
      </c>
    </row>
    <row r="163" s="2" customFormat="1">
      <c r="A163" s="40"/>
      <c r="B163" s="41"/>
      <c r="C163" s="42"/>
      <c r="D163" s="232" t="s">
        <v>134</v>
      </c>
      <c r="E163" s="42"/>
      <c r="F163" s="233" t="s">
        <v>566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134</v>
      </c>
      <c r="AU163" s="19" t="s">
        <v>81</v>
      </c>
    </row>
    <row r="164" s="13" customFormat="1">
      <c r="A164" s="13"/>
      <c r="B164" s="234"/>
      <c r="C164" s="235"/>
      <c r="D164" s="227" t="s">
        <v>136</v>
      </c>
      <c r="E164" s="236" t="s">
        <v>19</v>
      </c>
      <c r="F164" s="237" t="s">
        <v>567</v>
      </c>
      <c r="G164" s="235"/>
      <c r="H164" s="236" t="s">
        <v>19</v>
      </c>
      <c r="I164" s="238"/>
      <c r="J164" s="235"/>
      <c r="K164" s="235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136</v>
      </c>
      <c r="AU164" s="243" t="s">
        <v>81</v>
      </c>
      <c r="AV164" s="13" t="s">
        <v>79</v>
      </c>
      <c r="AW164" s="13" t="s">
        <v>34</v>
      </c>
      <c r="AX164" s="13" t="s">
        <v>72</v>
      </c>
      <c r="AY164" s="243" t="s">
        <v>123</v>
      </c>
    </row>
    <row r="165" s="13" customFormat="1">
      <c r="A165" s="13"/>
      <c r="B165" s="234"/>
      <c r="C165" s="235"/>
      <c r="D165" s="227" t="s">
        <v>136</v>
      </c>
      <c r="E165" s="236" t="s">
        <v>19</v>
      </c>
      <c r="F165" s="237" t="s">
        <v>537</v>
      </c>
      <c r="G165" s="235"/>
      <c r="H165" s="236" t="s">
        <v>19</v>
      </c>
      <c r="I165" s="238"/>
      <c r="J165" s="235"/>
      <c r="K165" s="235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136</v>
      </c>
      <c r="AU165" s="243" t="s">
        <v>81</v>
      </c>
      <c r="AV165" s="13" t="s">
        <v>79</v>
      </c>
      <c r="AW165" s="13" t="s">
        <v>34</v>
      </c>
      <c r="AX165" s="13" t="s">
        <v>72</v>
      </c>
      <c r="AY165" s="243" t="s">
        <v>123</v>
      </c>
    </row>
    <row r="166" s="13" customFormat="1">
      <c r="A166" s="13"/>
      <c r="B166" s="234"/>
      <c r="C166" s="235"/>
      <c r="D166" s="227" t="s">
        <v>136</v>
      </c>
      <c r="E166" s="236" t="s">
        <v>19</v>
      </c>
      <c r="F166" s="237" t="s">
        <v>568</v>
      </c>
      <c r="G166" s="235"/>
      <c r="H166" s="236" t="s">
        <v>19</v>
      </c>
      <c r="I166" s="238"/>
      <c r="J166" s="235"/>
      <c r="K166" s="235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136</v>
      </c>
      <c r="AU166" s="243" t="s">
        <v>81</v>
      </c>
      <c r="AV166" s="13" t="s">
        <v>79</v>
      </c>
      <c r="AW166" s="13" t="s">
        <v>34</v>
      </c>
      <c r="AX166" s="13" t="s">
        <v>72</v>
      </c>
      <c r="AY166" s="243" t="s">
        <v>123</v>
      </c>
    </row>
    <row r="167" s="13" customFormat="1">
      <c r="A167" s="13"/>
      <c r="B167" s="234"/>
      <c r="C167" s="235"/>
      <c r="D167" s="227" t="s">
        <v>136</v>
      </c>
      <c r="E167" s="236" t="s">
        <v>19</v>
      </c>
      <c r="F167" s="237" t="s">
        <v>569</v>
      </c>
      <c r="G167" s="235"/>
      <c r="H167" s="236" t="s">
        <v>19</v>
      </c>
      <c r="I167" s="238"/>
      <c r="J167" s="235"/>
      <c r="K167" s="235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136</v>
      </c>
      <c r="AU167" s="243" t="s">
        <v>81</v>
      </c>
      <c r="AV167" s="13" t="s">
        <v>79</v>
      </c>
      <c r="AW167" s="13" t="s">
        <v>34</v>
      </c>
      <c r="AX167" s="13" t="s">
        <v>72</v>
      </c>
      <c r="AY167" s="243" t="s">
        <v>123</v>
      </c>
    </row>
    <row r="168" s="14" customFormat="1">
      <c r="A168" s="14"/>
      <c r="B168" s="244"/>
      <c r="C168" s="245"/>
      <c r="D168" s="227" t="s">
        <v>136</v>
      </c>
      <c r="E168" s="246" t="s">
        <v>19</v>
      </c>
      <c r="F168" s="247" t="s">
        <v>570</v>
      </c>
      <c r="G168" s="245"/>
      <c r="H168" s="248">
        <v>0.016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136</v>
      </c>
      <c r="AU168" s="254" t="s">
        <v>81</v>
      </c>
      <c r="AV168" s="14" t="s">
        <v>81</v>
      </c>
      <c r="AW168" s="14" t="s">
        <v>34</v>
      </c>
      <c r="AX168" s="14" t="s">
        <v>72</v>
      </c>
      <c r="AY168" s="254" t="s">
        <v>123</v>
      </c>
    </row>
    <row r="169" s="13" customFormat="1">
      <c r="A169" s="13"/>
      <c r="B169" s="234"/>
      <c r="C169" s="235"/>
      <c r="D169" s="227" t="s">
        <v>136</v>
      </c>
      <c r="E169" s="236" t="s">
        <v>19</v>
      </c>
      <c r="F169" s="237" t="s">
        <v>571</v>
      </c>
      <c r="G169" s="235"/>
      <c r="H169" s="236" t="s">
        <v>19</v>
      </c>
      <c r="I169" s="238"/>
      <c r="J169" s="235"/>
      <c r="K169" s="235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136</v>
      </c>
      <c r="AU169" s="243" t="s">
        <v>81</v>
      </c>
      <c r="AV169" s="13" t="s">
        <v>79</v>
      </c>
      <c r="AW169" s="13" t="s">
        <v>34</v>
      </c>
      <c r="AX169" s="13" t="s">
        <v>72</v>
      </c>
      <c r="AY169" s="243" t="s">
        <v>123</v>
      </c>
    </row>
    <row r="170" s="13" customFormat="1">
      <c r="A170" s="13"/>
      <c r="B170" s="234"/>
      <c r="C170" s="235"/>
      <c r="D170" s="227" t="s">
        <v>136</v>
      </c>
      <c r="E170" s="236" t="s">
        <v>19</v>
      </c>
      <c r="F170" s="237" t="s">
        <v>572</v>
      </c>
      <c r="G170" s="235"/>
      <c r="H170" s="236" t="s">
        <v>19</v>
      </c>
      <c r="I170" s="238"/>
      <c r="J170" s="235"/>
      <c r="K170" s="235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136</v>
      </c>
      <c r="AU170" s="243" t="s">
        <v>81</v>
      </c>
      <c r="AV170" s="13" t="s">
        <v>79</v>
      </c>
      <c r="AW170" s="13" t="s">
        <v>34</v>
      </c>
      <c r="AX170" s="13" t="s">
        <v>72</v>
      </c>
      <c r="AY170" s="243" t="s">
        <v>123</v>
      </c>
    </row>
    <row r="171" s="14" customFormat="1">
      <c r="A171" s="14"/>
      <c r="B171" s="244"/>
      <c r="C171" s="245"/>
      <c r="D171" s="227" t="s">
        <v>136</v>
      </c>
      <c r="E171" s="246" t="s">
        <v>19</v>
      </c>
      <c r="F171" s="247" t="s">
        <v>573</v>
      </c>
      <c r="G171" s="245"/>
      <c r="H171" s="248">
        <v>0.016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136</v>
      </c>
      <c r="AU171" s="254" t="s">
        <v>81</v>
      </c>
      <c r="AV171" s="14" t="s">
        <v>81</v>
      </c>
      <c r="AW171" s="14" t="s">
        <v>34</v>
      </c>
      <c r="AX171" s="14" t="s">
        <v>72</v>
      </c>
      <c r="AY171" s="254" t="s">
        <v>123</v>
      </c>
    </row>
    <row r="172" s="13" customFormat="1">
      <c r="A172" s="13"/>
      <c r="B172" s="234"/>
      <c r="C172" s="235"/>
      <c r="D172" s="227" t="s">
        <v>136</v>
      </c>
      <c r="E172" s="236" t="s">
        <v>19</v>
      </c>
      <c r="F172" s="237" t="s">
        <v>574</v>
      </c>
      <c r="G172" s="235"/>
      <c r="H172" s="236" t="s">
        <v>19</v>
      </c>
      <c r="I172" s="238"/>
      <c r="J172" s="235"/>
      <c r="K172" s="235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136</v>
      </c>
      <c r="AU172" s="243" t="s">
        <v>81</v>
      </c>
      <c r="AV172" s="13" t="s">
        <v>79</v>
      </c>
      <c r="AW172" s="13" t="s">
        <v>34</v>
      </c>
      <c r="AX172" s="13" t="s">
        <v>72</v>
      </c>
      <c r="AY172" s="243" t="s">
        <v>123</v>
      </c>
    </row>
    <row r="173" s="14" customFormat="1">
      <c r="A173" s="14"/>
      <c r="B173" s="244"/>
      <c r="C173" s="245"/>
      <c r="D173" s="227" t="s">
        <v>136</v>
      </c>
      <c r="E173" s="246" t="s">
        <v>19</v>
      </c>
      <c r="F173" s="247" t="s">
        <v>575</v>
      </c>
      <c r="G173" s="245"/>
      <c r="H173" s="248">
        <v>0.017999999999999999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136</v>
      </c>
      <c r="AU173" s="254" t="s">
        <v>81</v>
      </c>
      <c r="AV173" s="14" t="s">
        <v>81</v>
      </c>
      <c r="AW173" s="14" t="s">
        <v>34</v>
      </c>
      <c r="AX173" s="14" t="s">
        <v>72</v>
      </c>
      <c r="AY173" s="254" t="s">
        <v>123</v>
      </c>
    </row>
    <row r="174" s="14" customFormat="1">
      <c r="A174" s="14"/>
      <c r="B174" s="244"/>
      <c r="C174" s="245"/>
      <c r="D174" s="227" t="s">
        <v>136</v>
      </c>
      <c r="E174" s="246" t="s">
        <v>19</v>
      </c>
      <c r="F174" s="247" t="s">
        <v>576</v>
      </c>
      <c r="G174" s="245"/>
      <c r="H174" s="248">
        <v>0.017000000000000001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136</v>
      </c>
      <c r="AU174" s="254" t="s">
        <v>81</v>
      </c>
      <c r="AV174" s="14" t="s">
        <v>81</v>
      </c>
      <c r="AW174" s="14" t="s">
        <v>34</v>
      </c>
      <c r="AX174" s="14" t="s">
        <v>72</v>
      </c>
      <c r="AY174" s="254" t="s">
        <v>123</v>
      </c>
    </row>
    <row r="175" s="15" customFormat="1">
      <c r="A175" s="15"/>
      <c r="B175" s="255"/>
      <c r="C175" s="256"/>
      <c r="D175" s="227" t="s">
        <v>136</v>
      </c>
      <c r="E175" s="257" t="s">
        <v>19</v>
      </c>
      <c r="F175" s="258" t="s">
        <v>139</v>
      </c>
      <c r="G175" s="256"/>
      <c r="H175" s="259">
        <v>0.067000000000000004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136</v>
      </c>
      <c r="AU175" s="265" t="s">
        <v>81</v>
      </c>
      <c r="AV175" s="15" t="s">
        <v>130</v>
      </c>
      <c r="AW175" s="15" t="s">
        <v>34</v>
      </c>
      <c r="AX175" s="15" t="s">
        <v>79</v>
      </c>
      <c r="AY175" s="265" t="s">
        <v>123</v>
      </c>
    </row>
    <row r="176" s="2" customFormat="1" ht="24.15" customHeight="1">
      <c r="A176" s="40"/>
      <c r="B176" s="41"/>
      <c r="C176" s="266" t="s">
        <v>206</v>
      </c>
      <c r="D176" s="266" t="s">
        <v>270</v>
      </c>
      <c r="E176" s="267" t="s">
        <v>577</v>
      </c>
      <c r="F176" s="268" t="s">
        <v>578</v>
      </c>
      <c r="G176" s="269" t="s">
        <v>241</v>
      </c>
      <c r="H176" s="270">
        <v>0.034000000000000002</v>
      </c>
      <c r="I176" s="271"/>
      <c r="J176" s="272">
        <f>ROUND(I176*H176,2)</f>
        <v>0</v>
      </c>
      <c r="K176" s="268" t="s">
        <v>129</v>
      </c>
      <c r="L176" s="273"/>
      <c r="M176" s="274" t="s">
        <v>19</v>
      </c>
      <c r="N176" s="275" t="s">
        <v>43</v>
      </c>
      <c r="O176" s="86"/>
      <c r="P176" s="223">
        <f>O176*H176</f>
        <v>0</v>
      </c>
      <c r="Q176" s="223">
        <v>1</v>
      </c>
      <c r="R176" s="223">
        <f>Q176*H176</f>
        <v>0.034000000000000002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198</v>
      </c>
      <c r="AT176" s="225" t="s">
        <v>270</v>
      </c>
      <c r="AU176" s="225" t="s">
        <v>81</v>
      </c>
      <c r="AY176" s="19" t="s">
        <v>123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130</v>
      </c>
      <c r="BM176" s="225" t="s">
        <v>579</v>
      </c>
    </row>
    <row r="177" s="2" customFormat="1">
      <c r="A177" s="40"/>
      <c r="B177" s="41"/>
      <c r="C177" s="42"/>
      <c r="D177" s="227" t="s">
        <v>132</v>
      </c>
      <c r="E177" s="42"/>
      <c r="F177" s="228" t="s">
        <v>578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132</v>
      </c>
      <c r="AU177" s="19" t="s">
        <v>81</v>
      </c>
    </row>
    <row r="178" s="13" customFormat="1">
      <c r="A178" s="13"/>
      <c r="B178" s="234"/>
      <c r="C178" s="235"/>
      <c r="D178" s="227" t="s">
        <v>136</v>
      </c>
      <c r="E178" s="236" t="s">
        <v>19</v>
      </c>
      <c r="F178" s="237" t="s">
        <v>580</v>
      </c>
      <c r="G178" s="235"/>
      <c r="H178" s="236" t="s">
        <v>19</v>
      </c>
      <c r="I178" s="238"/>
      <c r="J178" s="235"/>
      <c r="K178" s="235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136</v>
      </c>
      <c r="AU178" s="243" t="s">
        <v>81</v>
      </c>
      <c r="AV178" s="13" t="s">
        <v>79</v>
      </c>
      <c r="AW178" s="13" t="s">
        <v>34</v>
      </c>
      <c r="AX178" s="13" t="s">
        <v>72</v>
      </c>
      <c r="AY178" s="243" t="s">
        <v>123</v>
      </c>
    </row>
    <row r="179" s="13" customFormat="1">
      <c r="A179" s="13"/>
      <c r="B179" s="234"/>
      <c r="C179" s="235"/>
      <c r="D179" s="227" t="s">
        <v>136</v>
      </c>
      <c r="E179" s="236" t="s">
        <v>19</v>
      </c>
      <c r="F179" s="237" t="s">
        <v>568</v>
      </c>
      <c r="G179" s="235"/>
      <c r="H179" s="236" t="s">
        <v>19</v>
      </c>
      <c r="I179" s="238"/>
      <c r="J179" s="235"/>
      <c r="K179" s="235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136</v>
      </c>
      <c r="AU179" s="243" t="s">
        <v>81</v>
      </c>
      <c r="AV179" s="13" t="s">
        <v>79</v>
      </c>
      <c r="AW179" s="13" t="s">
        <v>34</v>
      </c>
      <c r="AX179" s="13" t="s">
        <v>72</v>
      </c>
      <c r="AY179" s="243" t="s">
        <v>123</v>
      </c>
    </row>
    <row r="180" s="14" customFormat="1">
      <c r="A180" s="14"/>
      <c r="B180" s="244"/>
      <c r="C180" s="245"/>
      <c r="D180" s="227" t="s">
        <v>136</v>
      </c>
      <c r="E180" s="246" t="s">
        <v>19</v>
      </c>
      <c r="F180" s="247" t="s">
        <v>581</v>
      </c>
      <c r="G180" s="245"/>
      <c r="H180" s="248">
        <v>0.034000000000000002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136</v>
      </c>
      <c r="AU180" s="254" t="s">
        <v>81</v>
      </c>
      <c r="AV180" s="14" t="s">
        <v>81</v>
      </c>
      <c r="AW180" s="14" t="s">
        <v>34</v>
      </c>
      <c r="AX180" s="14" t="s">
        <v>72</v>
      </c>
      <c r="AY180" s="254" t="s">
        <v>123</v>
      </c>
    </row>
    <row r="181" s="15" customFormat="1">
      <c r="A181" s="15"/>
      <c r="B181" s="255"/>
      <c r="C181" s="256"/>
      <c r="D181" s="227" t="s">
        <v>136</v>
      </c>
      <c r="E181" s="257" t="s">
        <v>19</v>
      </c>
      <c r="F181" s="258" t="s">
        <v>139</v>
      </c>
      <c r="G181" s="256"/>
      <c r="H181" s="259">
        <v>0.034000000000000002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136</v>
      </c>
      <c r="AU181" s="265" t="s">
        <v>81</v>
      </c>
      <c r="AV181" s="15" t="s">
        <v>130</v>
      </c>
      <c r="AW181" s="15" t="s">
        <v>34</v>
      </c>
      <c r="AX181" s="15" t="s">
        <v>79</v>
      </c>
      <c r="AY181" s="265" t="s">
        <v>123</v>
      </c>
    </row>
    <row r="182" s="2" customFormat="1" ht="21.75" customHeight="1">
      <c r="A182" s="40"/>
      <c r="B182" s="41"/>
      <c r="C182" s="266" t="s">
        <v>220</v>
      </c>
      <c r="D182" s="266" t="s">
        <v>270</v>
      </c>
      <c r="E182" s="267" t="s">
        <v>582</v>
      </c>
      <c r="F182" s="268" t="s">
        <v>583</v>
      </c>
      <c r="G182" s="269" t="s">
        <v>241</v>
      </c>
      <c r="H182" s="270">
        <v>0.033000000000000002</v>
      </c>
      <c r="I182" s="271"/>
      <c r="J182" s="272">
        <f>ROUND(I182*H182,2)</f>
        <v>0</v>
      </c>
      <c r="K182" s="268" t="s">
        <v>129</v>
      </c>
      <c r="L182" s="273"/>
      <c r="M182" s="274" t="s">
        <v>19</v>
      </c>
      <c r="N182" s="275" t="s">
        <v>43</v>
      </c>
      <c r="O182" s="86"/>
      <c r="P182" s="223">
        <f>O182*H182</f>
        <v>0</v>
      </c>
      <c r="Q182" s="223">
        <v>1</v>
      </c>
      <c r="R182" s="223">
        <f>Q182*H182</f>
        <v>0.033000000000000002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198</v>
      </c>
      <c r="AT182" s="225" t="s">
        <v>270</v>
      </c>
      <c r="AU182" s="225" t="s">
        <v>81</v>
      </c>
      <c r="AY182" s="19" t="s">
        <v>123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130</v>
      </c>
      <c r="BM182" s="225" t="s">
        <v>584</v>
      </c>
    </row>
    <row r="183" s="2" customFormat="1">
      <c r="A183" s="40"/>
      <c r="B183" s="41"/>
      <c r="C183" s="42"/>
      <c r="D183" s="227" t="s">
        <v>132</v>
      </c>
      <c r="E183" s="42"/>
      <c r="F183" s="228" t="s">
        <v>583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132</v>
      </c>
      <c r="AU183" s="19" t="s">
        <v>81</v>
      </c>
    </row>
    <row r="184" s="13" customFormat="1">
      <c r="A184" s="13"/>
      <c r="B184" s="234"/>
      <c r="C184" s="235"/>
      <c r="D184" s="227" t="s">
        <v>136</v>
      </c>
      <c r="E184" s="236" t="s">
        <v>19</v>
      </c>
      <c r="F184" s="237" t="s">
        <v>580</v>
      </c>
      <c r="G184" s="235"/>
      <c r="H184" s="236" t="s">
        <v>19</v>
      </c>
      <c r="I184" s="238"/>
      <c r="J184" s="235"/>
      <c r="K184" s="235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136</v>
      </c>
      <c r="AU184" s="243" t="s">
        <v>81</v>
      </c>
      <c r="AV184" s="13" t="s">
        <v>79</v>
      </c>
      <c r="AW184" s="13" t="s">
        <v>34</v>
      </c>
      <c r="AX184" s="13" t="s">
        <v>72</v>
      </c>
      <c r="AY184" s="243" t="s">
        <v>123</v>
      </c>
    </row>
    <row r="185" s="14" customFormat="1">
      <c r="A185" s="14"/>
      <c r="B185" s="244"/>
      <c r="C185" s="245"/>
      <c r="D185" s="227" t="s">
        <v>136</v>
      </c>
      <c r="E185" s="246" t="s">
        <v>19</v>
      </c>
      <c r="F185" s="247" t="s">
        <v>585</v>
      </c>
      <c r="G185" s="245"/>
      <c r="H185" s="248">
        <v>0.033000000000000002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136</v>
      </c>
      <c r="AU185" s="254" t="s">
        <v>81</v>
      </c>
      <c r="AV185" s="14" t="s">
        <v>81</v>
      </c>
      <c r="AW185" s="14" t="s">
        <v>34</v>
      </c>
      <c r="AX185" s="14" t="s">
        <v>72</v>
      </c>
      <c r="AY185" s="254" t="s">
        <v>123</v>
      </c>
    </row>
    <row r="186" s="15" customFormat="1">
      <c r="A186" s="15"/>
      <c r="B186" s="255"/>
      <c r="C186" s="256"/>
      <c r="D186" s="227" t="s">
        <v>136</v>
      </c>
      <c r="E186" s="257" t="s">
        <v>19</v>
      </c>
      <c r="F186" s="258" t="s">
        <v>139</v>
      </c>
      <c r="G186" s="256"/>
      <c r="H186" s="259">
        <v>0.033000000000000002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136</v>
      </c>
      <c r="AU186" s="265" t="s">
        <v>81</v>
      </c>
      <c r="AV186" s="15" t="s">
        <v>130</v>
      </c>
      <c r="AW186" s="15" t="s">
        <v>34</v>
      </c>
      <c r="AX186" s="15" t="s">
        <v>79</v>
      </c>
      <c r="AY186" s="265" t="s">
        <v>123</v>
      </c>
    </row>
    <row r="187" s="2" customFormat="1" ht="24.15" customHeight="1">
      <c r="A187" s="40"/>
      <c r="B187" s="41"/>
      <c r="C187" s="214" t="s">
        <v>229</v>
      </c>
      <c r="D187" s="214" t="s">
        <v>125</v>
      </c>
      <c r="E187" s="215" t="s">
        <v>586</v>
      </c>
      <c r="F187" s="216" t="s">
        <v>587</v>
      </c>
      <c r="G187" s="217" t="s">
        <v>128</v>
      </c>
      <c r="H187" s="218">
        <v>3.2999999999999998</v>
      </c>
      <c r="I187" s="219"/>
      <c r="J187" s="220">
        <f>ROUND(I187*H187,2)</f>
        <v>0</v>
      </c>
      <c r="K187" s="216" t="s">
        <v>129</v>
      </c>
      <c r="L187" s="46"/>
      <c r="M187" s="221" t="s">
        <v>19</v>
      </c>
      <c r="N187" s="222" t="s">
        <v>43</v>
      </c>
      <c r="O187" s="86"/>
      <c r="P187" s="223">
        <f>O187*H187</f>
        <v>0</v>
      </c>
      <c r="Q187" s="223">
        <v>0.029999999999999999</v>
      </c>
      <c r="R187" s="223">
        <f>Q187*H187</f>
        <v>0.098999999999999991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130</v>
      </c>
      <c r="AT187" s="225" t="s">
        <v>125</v>
      </c>
      <c r="AU187" s="225" t="s">
        <v>81</v>
      </c>
      <c r="AY187" s="19" t="s">
        <v>123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130</v>
      </c>
      <c r="BM187" s="225" t="s">
        <v>588</v>
      </c>
    </row>
    <row r="188" s="2" customFormat="1">
      <c r="A188" s="40"/>
      <c r="B188" s="41"/>
      <c r="C188" s="42"/>
      <c r="D188" s="227" t="s">
        <v>132</v>
      </c>
      <c r="E188" s="42"/>
      <c r="F188" s="228" t="s">
        <v>589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132</v>
      </c>
      <c r="AU188" s="19" t="s">
        <v>81</v>
      </c>
    </row>
    <row r="189" s="2" customFormat="1">
      <c r="A189" s="40"/>
      <c r="B189" s="41"/>
      <c r="C189" s="42"/>
      <c r="D189" s="232" t="s">
        <v>134</v>
      </c>
      <c r="E189" s="42"/>
      <c r="F189" s="233" t="s">
        <v>590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134</v>
      </c>
      <c r="AU189" s="19" t="s">
        <v>81</v>
      </c>
    </row>
    <row r="190" s="13" customFormat="1">
      <c r="A190" s="13"/>
      <c r="B190" s="234"/>
      <c r="C190" s="235"/>
      <c r="D190" s="227" t="s">
        <v>136</v>
      </c>
      <c r="E190" s="236" t="s">
        <v>19</v>
      </c>
      <c r="F190" s="237" t="s">
        <v>534</v>
      </c>
      <c r="G190" s="235"/>
      <c r="H190" s="236" t="s">
        <v>19</v>
      </c>
      <c r="I190" s="238"/>
      <c r="J190" s="235"/>
      <c r="K190" s="235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136</v>
      </c>
      <c r="AU190" s="243" t="s">
        <v>81</v>
      </c>
      <c r="AV190" s="13" t="s">
        <v>79</v>
      </c>
      <c r="AW190" s="13" t="s">
        <v>34</v>
      </c>
      <c r="AX190" s="13" t="s">
        <v>72</v>
      </c>
      <c r="AY190" s="243" t="s">
        <v>123</v>
      </c>
    </row>
    <row r="191" s="13" customFormat="1">
      <c r="A191" s="13"/>
      <c r="B191" s="234"/>
      <c r="C191" s="235"/>
      <c r="D191" s="227" t="s">
        <v>136</v>
      </c>
      <c r="E191" s="236" t="s">
        <v>19</v>
      </c>
      <c r="F191" s="237" t="s">
        <v>591</v>
      </c>
      <c r="G191" s="235"/>
      <c r="H191" s="236" t="s">
        <v>19</v>
      </c>
      <c r="I191" s="238"/>
      <c r="J191" s="235"/>
      <c r="K191" s="235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136</v>
      </c>
      <c r="AU191" s="243" t="s">
        <v>81</v>
      </c>
      <c r="AV191" s="13" t="s">
        <v>79</v>
      </c>
      <c r="AW191" s="13" t="s">
        <v>34</v>
      </c>
      <c r="AX191" s="13" t="s">
        <v>72</v>
      </c>
      <c r="AY191" s="243" t="s">
        <v>123</v>
      </c>
    </row>
    <row r="192" s="14" customFormat="1">
      <c r="A192" s="14"/>
      <c r="B192" s="244"/>
      <c r="C192" s="245"/>
      <c r="D192" s="227" t="s">
        <v>136</v>
      </c>
      <c r="E192" s="246" t="s">
        <v>19</v>
      </c>
      <c r="F192" s="247" t="s">
        <v>592</v>
      </c>
      <c r="G192" s="245"/>
      <c r="H192" s="248">
        <v>3.2999999999999998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136</v>
      </c>
      <c r="AU192" s="254" t="s">
        <v>81</v>
      </c>
      <c r="AV192" s="14" t="s">
        <v>81</v>
      </c>
      <c r="AW192" s="14" t="s">
        <v>34</v>
      </c>
      <c r="AX192" s="14" t="s">
        <v>72</v>
      </c>
      <c r="AY192" s="254" t="s">
        <v>123</v>
      </c>
    </row>
    <row r="193" s="15" customFormat="1">
      <c r="A193" s="15"/>
      <c r="B193" s="255"/>
      <c r="C193" s="256"/>
      <c r="D193" s="227" t="s">
        <v>136</v>
      </c>
      <c r="E193" s="257" t="s">
        <v>19</v>
      </c>
      <c r="F193" s="258" t="s">
        <v>139</v>
      </c>
      <c r="G193" s="256"/>
      <c r="H193" s="259">
        <v>3.2999999999999998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5" t="s">
        <v>136</v>
      </c>
      <c r="AU193" s="265" t="s">
        <v>81</v>
      </c>
      <c r="AV193" s="15" t="s">
        <v>130</v>
      </c>
      <c r="AW193" s="15" t="s">
        <v>34</v>
      </c>
      <c r="AX193" s="15" t="s">
        <v>79</v>
      </c>
      <c r="AY193" s="265" t="s">
        <v>123</v>
      </c>
    </row>
    <row r="194" s="2" customFormat="1" ht="24.15" customHeight="1">
      <c r="A194" s="40"/>
      <c r="B194" s="41"/>
      <c r="C194" s="214" t="s">
        <v>238</v>
      </c>
      <c r="D194" s="214" t="s">
        <v>125</v>
      </c>
      <c r="E194" s="215" t="s">
        <v>593</v>
      </c>
      <c r="F194" s="216" t="s">
        <v>594</v>
      </c>
      <c r="G194" s="217" t="s">
        <v>150</v>
      </c>
      <c r="H194" s="218">
        <v>8.7379999999999995</v>
      </c>
      <c r="I194" s="219"/>
      <c r="J194" s="220">
        <f>ROUND(I194*H194,2)</f>
        <v>0</v>
      </c>
      <c r="K194" s="216" t="s">
        <v>129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130</v>
      </c>
      <c r="AT194" s="225" t="s">
        <v>125</v>
      </c>
      <c r="AU194" s="225" t="s">
        <v>81</v>
      </c>
      <c r="AY194" s="19" t="s">
        <v>123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130</v>
      </c>
      <c r="BM194" s="225" t="s">
        <v>595</v>
      </c>
    </row>
    <row r="195" s="2" customFormat="1">
      <c r="A195" s="40"/>
      <c r="B195" s="41"/>
      <c r="C195" s="42"/>
      <c r="D195" s="227" t="s">
        <v>132</v>
      </c>
      <c r="E195" s="42"/>
      <c r="F195" s="228" t="s">
        <v>596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132</v>
      </c>
      <c r="AU195" s="19" t="s">
        <v>81</v>
      </c>
    </row>
    <row r="196" s="2" customFormat="1">
      <c r="A196" s="40"/>
      <c r="B196" s="41"/>
      <c r="C196" s="42"/>
      <c r="D196" s="232" t="s">
        <v>134</v>
      </c>
      <c r="E196" s="42"/>
      <c r="F196" s="233" t="s">
        <v>597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134</v>
      </c>
      <c r="AU196" s="19" t="s">
        <v>81</v>
      </c>
    </row>
    <row r="197" s="13" customFormat="1">
      <c r="A197" s="13"/>
      <c r="B197" s="234"/>
      <c r="C197" s="235"/>
      <c r="D197" s="227" t="s">
        <v>136</v>
      </c>
      <c r="E197" s="236" t="s">
        <v>19</v>
      </c>
      <c r="F197" s="237" t="s">
        <v>534</v>
      </c>
      <c r="G197" s="235"/>
      <c r="H197" s="236" t="s">
        <v>19</v>
      </c>
      <c r="I197" s="238"/>
      <c r="J197" s="235"/>
      <c r="K197" s="235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136</v>
      </c>
      <c r="AU197" s="243" t="s">
        <v>81</v>
      </c>
      <c r="AV197" s="13" t="s">
        <v>79</v>
      </c>
      <c r="AW197" s="13" t="s">
        <v>34</v>
      </c>
      <c r="AX197" s="13" t="s">
        <v>72</v>
      </c>
      <c r="AY197" s="243" t="s">
        <v>123</v>
      </c>
    </row>
    <row r="198" s="13" customFormat="1">
      <c r="A198" s="13"/>
      <c r="B198" s="234"/>
      <c r="C198" s="235"/>
      <c r="D198" s="227" t="s">
        <v>136</v>
      </c>
      <c r="E198" s="236" t="s">
        <v>19</v>
      </c>
      <c r="F198" s="237" t="s">
        <v>537</v>
      </c>
      <c r="G198" s="235"/>
      <c r="H198" s="236" t="s">
        <v>19</v>
      </c>
      <c r="I198" s="238"/>
      <c r="J198" s="235"/>
      <c r="K198" s="235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136</v>
      </c>
      <c r="AU198" s="243" t="s">
        <v>81</v>
      </c>
      <c r="AV198" s="13" t="s">
        <v>79</v>
      </c>
      <c r="AW198" s="13" t="s">
        <v>34</v>
      </c>
      <c r="AX198" s="13" t="s">
        <v>72</v>
      </c>
      <c r="AY198" s="243" t="s">
        <v>123</v>
      </c>
    </row>
    <row r="199" s="14" customFormat="1">
      <c r="A199" s="14"/>
      <c r="B199" s="244"/>
      <c r="C199" s="245"/>
      <c r="D199" s="227" t="s">
        <v>136</v>
      </c>
      <c r="E199" s="246" t="s">
        <v>19</v>
      </c>
      <c r="F199" s="247" t="s">
        <v>598</v>
      </c>
      <c r="G199" s="245"/>
      <c r="H199" s="248">
        <v>3.2400000000000002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136</v>
      </c>
      <c r="AU199" s="254" t="s">
        <v>81</v>
      </c>
      <c r="AV199" s="14" t="s">
        <v>81</v>
      </c>
      <c r="AW199" s="14" t="s">
        <v>34</v>
      </c>
      <c r="AX199" s="14" t="s">
        <v>72</v>
      </c>
      <c r="AY199" s="254" t="s">
        <v>123</v>
      </c>
    </row>
    <row r="200" s="14" customFormat="1">
      <c r="A200" s="14"/>
      <c r="B200" s="244"/>
      <c r="C200" s="245"/>
      <c r="D200" s="227" t="s">
        <v>136</v>
      </c>
      <c r="E200" s="246" t="s">
        <v>19</v>
      </c>
      <c r="F200" s="247" t="s">
        <v>599</v>
      </c>
      <c r="G200" s="245"/>
      <c r="H200" s="248">
        <v>4.2599999999999998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136</v>
      </c>
      <c r="AU200" s="254" t="s">
        <v>81</v>
      </c>
      <c r="AV200" s="14" t="s">
        <v>81</v>
      </c>
      <c r="AW200" s="14" t="s">
        <v>34</v>
      </c>
      <c r="AX200" s="14" t="s">
        <v>72</v>
      </c>
      <c r="AY200" s="254" t="s">
        <v>123</v>
      </c>
    </row>
    <row r="201" s="13" customFormat="1">
      <c r="A201" s="13"/>
      <c r="B201" s="234"/>
      <c r="C201" s="235"/>
      <c r="D201" s="227" t="s">
        <v>136</v>
      </c>
      <c r="E201" s="236" t="s">
        <v>19</v>
      </c>
      <c r="F201" s="237" t="s">
        <v>600</v>
      </c>
      <c r="G201" s="235"/>
      <c r="H201" s="236" t="s">
        <v>19</v>
      </c>
      <c r="I201" s="238"/>
      <c r="J201" s="235"/>
      <c r="K201" s="235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136</v>
      </c>
      <c r="AU201" s="243" t="s">
        <v>81</v>
      </c>
      <c r="AV201" s="13" t="s">
        <v>79</v>
      </c>
      <c r="AW201" s="13" t="s">
        <v>34</v>
      </c>
      <c r="AX201" s="13" t="s">
        <v>72</v>
      </c>
      <c r="AY201" s="243" t="s">
        <v>123</v>
      </c>
    </row>
    <row r="202" s="14" customFormat="1">
      <c r="A202" s="14"/>
      <c r="B202" s="244"/>
      <c r="C202" s="245"/>
      <c r="D202" s="227" t="s">
        <v>136</v>
      </c>
      <c r="E202" s="246" t="s">
        <v>19</v>
      </c>
      <c r="F202" s="247" t="s">
        <v>601</v>
      </c>
      <c r="G202" s="245"/>
      <c r="H202" s="248">
        <v>1.4079999999999999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136</v>
      </c>
      <c r="AU202" s="254" t="s">
        <v>81</v>
      </c>
      <c r="AV202" s="14" t="s">
        <v>81</v>
      </c>
      <c r="AW202" s="14" t="s">
        <v>34</v>
      </c>
      <c r="AX202" s="14" t="s">
        <v>72</v>
      </c>
      <c r="AY202" s="254" t="s">
        <v>123</v>
      </c>
    </row>
    <row r="203" s="13" customFormat="1">
      <c r="A203" s="13"/>
      <c r="B203" s="234"/>
      <c r="C203" s="235"/>
      <c r="D203" s="227" t="s">
        <v>136</v>
      </c>
      <c r="E203" s="236" t="s">
        <v>19</v>
      </c>
      <c r="F203" s="237" t="s">
        <v>602</v>
      </c>
      <c r="G203" s="235"/>
      <c r="H203" s="236" t="s">
        <v>19</v>
      </c>
      <c r="I203" s="238"/>
      <c r="J203" s="235"/>
      <c r="K203" s="235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136</v>
      </c>
      <c r="AU203" s="243" t="s">
        <v>81</v>
      </c>
      <c r="AV203" s="13" t="s">
        <v>79</v>
      </c>
      <c r="AW203" s="13" t="s">
        <v>34</v>
      </c>
      <c r="AX203" s="13" t="s">
        <v>72</v>
      </c>
      <c r="AY203" s="243" t="s">
        <v>123</v>
      </c>
    </row>
    <row r="204" s="14" customFormat="1">
      <c r="A204" s="14"/>
      <c r="B204" s="244"/>
      <c r="C204" s="245"/>
      <c r="D204" s="227" t="s">
        <v>136</v>
      </c>
      <c r="E204" s="246" t="s">
        <v>19</v>
      </c>
      <c r="F204" s="247" t="s">
        <v>603</v>
      </c>
      <c r="G204" s="245"/>
      <c r="H204" s="248">
        <v>-0.17000000000000001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136</v>
      </c>
      <c r="AU204" s="254" t="s">
        <v>81</v>
      </c>
      <c r="AV204" s="14" t="s">
        <v>81</v>
      </c>
      <c r="AW204" s="14" t="s">
        <v>34</v>
      </c>
      <c r="AX204" s="14" t="s">
        <v>72</v>
      </c>
      <c r="AY204" s="254" t="s">
        <v>123</v>
      </c>
    </row>
    <row r="205" s="15" customFormat="1">
      <c r="A205" s="15"/>
      <c r="B205" s="255"/>
      <c r="C205" s="256"/>
      <c r="D205" s="227" t="s">
        <v>136</v>
      </c>
      <c r="E205" s="257" t="s">
        <v>19</v>
      </c>
      <c r="F205" s="258" t="s">
        <v>139</v>
      </c>
      <c r="G205" s="256"/>
      <c r="H205" s="259">
        <v>8.7379999999999995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5" t="s">
        <v>136</v>
      </c>
      <c r="AU205" s="265" t="s">
        <v>81</v>
      </c>
      <c r="AV205" s="15" t="s">
        <v>130</v>
      </c>
      <c r="AW205" s="15" t="s">
        <v>34</v>
      </c>
      <c r="AX205" s="15" t="s">
        <v>79</v>
      </c>
      <c r="AY205" s="265" t="s">
        <v>123</v>
      </c>
    </row>
    <row r="206" s="2" customFormat="1" ht="21.75" customHeight="1">
      <c r="A206" s="40"/>
      <c r="B206" s="41"/>
      <c r="C206" s="214" t="s">
        <v>247</v>
      </c>
      <c r="D206" s="214" t="s">
        <v>125</v>
      </c>
      <c r="E206" s="215" t="s">
        <v>604</v>
      </c>
      <c r="F206" s="216" t="s">
        <v>605</v>
      </c>
      <c r="G206" s="217" t="s">
        <v>128</v>
      </c>
      <c r="H206" s="218">
        <v>49.579999999999998</v>
      </c>
      <c r="I206" s="219"/>
      <c r="J206" s="220">
        <f>ROUND(I206*H206,2)</f>
        <v>0</v>
      </c>
      <c r="K206" s="216" t="s">
        <v>129</v>
      </c>
      <c r="L206" s="46"/>
      <c r="M206" s="221" t="s">
        <v>19</v>
      </c>
      <c r="N206" s="222" t="s">
        <v>43</v>
      </c>
      <c r="O206" s="86"/>
      <c r="P206" s="223">
        <f>O206*H206</f>
        <v>0</v>
      </c>
      <c r="Q206" s="223">
        <v>0.0086499999999999997</v>
      </c>
      <c r="R206" s="223">
        <f>Q206*H206</f>
        <v>0.428867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130</v>
      </c>
      <c r="AT206" s="225" t="s">
        <v>125</v>
      </c>
      <c r="AU206" s="225" t="s">
        <v>81</v>
      </c>
      <c r="AY206" s="19" t="s">
        <v>123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130</v>
      </c>
      <c r="BM206" s="225" t="s">
        <v>606</v>
      </c>
    </row>
    <row r="207" s="2" customFormat="1">
      <c r="A207" s="40"/>
      <c r="B207" s="41"/>
      <c r="C207" s="42"/>
      <c r="D207" s="227" t="s">
        <v>132</v>
      </c>
      <c r="E207" s="42"/>
      <c r="F207" s="228" t="s">
        <v>607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132</v>
      </c>
      <c r="AU207" s="19" t="s">
        <v>81</v>
      </c>
    </row>
    <row r="208" s="2" customFormat="1">
      <c r="A208" s="40"/>
      <c r="B208" s="41"/>
      <c r="C208" s="42"/>
      <c r="D208" s="232" t="s">
        <v>134</v>
      </c>
      <c r="E208" s="42"/>
      <c r="F208" s="233" t="s">
        <v>608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134</v>
      </c>
      <c r="AU208" s="19" t="s">
        <v>81</v>
      </c>
    </row>
    <row r="209" s="13" customFormat="1">
      <c r="A209" s="13"/>
      <c r="B209" s="234"/>
      <c r="C209" s="235"/>
      <c r="D209" s="227" t="s">
        <v>136</v>
      </c>
      <c r="E209" s="236" t="s">
        <v>19</v>
      </c>
      <c r="F209" s="237" t="s">
        <v>534</v>
      </c>
      <c r="G209" s="235"/>
      <c r="H209" s="236" t="s">
        <v>19</v>
      </c>
      <c r="I209" s="238"/>
      <c r="J209" s="235"/>
      <c r="K209" s="235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136</v>
      </c>
      <c r="AU209" s="243" t="s">
        <v>81</v>
      </c>
      <c r="AV209" s="13" t="s">
        <v>79</v>
      </c>
      <c r="AW209" s="13" t="s">
        <v>34</v>
      </c>
      <c r="AX209" s="13" t="s">
        <v>72</v>
      </c>
      <c r="AY209" s="243" t="s">
        <v>123</v>
      </c>
    </row>
    <row r="210" s="13" customFormat="1">
      <c r="A210" s="13"/>
      <c r="B210" s="234"/>
      <c r="C210" s="235"/>
      <c r="D210" s="227" t="s">
        <v>136</v>
      </c>
      <c r="E210" s="236" t="s">
        <v>19</v>
      </c>
      <c r="F210" s="237" t="s">
        <v>537</v>
      </c>
      <c r="G210" s="235"/>
      <c r="H210" s="236" t="s">
        <v>19</v>
      </c>
      <c r="I210" s="238"/>
      <c r="J210" s="235"/>
      <c r="K210" s="235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136</v>
      </c>
      <c r="AU210" s="243" t="s">
        <v>81</v>
      </c>
      <c r="AV210" s="13" t="s">
        <v>79</v>
      </c>
      <c r="AW210" s="13" t="s">
        <v>34</v>
      </c>
      <c r="AX210" s="13" t="s">
        <v>72</v>
      </c>
      <c r="AY210" s="243" t="s">
        <v>123</v>
      </c>
    </row>
    <row r="211" s="14" customFormat="1">
      <c r="A211" s="14"/>
      <c r="B211" s="244"/>
      <c r="C211" s="245"/>
      <c r="D211" s="227" t="s">
        <v>136</v>
      </c>
      <c r="E211" s="246" t="s">
        <v>19</v>
      </c>
      <c r="F211" s="247" t="s">
        <v>609</v>
      </c>
      <c r="G211" s="245"/>
      <c r="H211" s="248">
        <v>14.199999999999999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136</v>
      </c>
      <c r="AU211" s="254" t="s">
        <v>81</v>
      </c>
      <c r="AV211" s="14" t="s">
        <v>81</v>
      </c>
      <c r="AW211" s="14" t="s">
        <v>34</v>
      </c>
      <c r="AX211" s="14" t="s">
        <v>72</v>
      </c>
      <c r="AY211" s="254" t="s">
        <v>123</v>
      </c>
    </row>
    <row r="212" s="14" customFormat="1">
      <c r="A212" s="14"/>
      <c r="B212" s="244"/>
      <c r="C212" s="245"/>
      <c r="D212" s="227" t="s">
        <v>136</v>
      </c>
      <c r="E212" s="246" t="s">
        <v>19</v>
      </c>
      <c r="F212" s="247" t="s">
        <v>610</v>
      </c>
      <c r="G212" s="245"/>
      <c r="H212" s="248">
        <v>9.1999999999999993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136</v>
      </c>
      <c r="AU212" s="254" t="s">
        <v>81</v>
      </c>
      <c r="AV212" s="14" t="s">
        <v>81</v>
      </c>
      <c r="AW212" s="14" t="s">
        <v>34</v>
      </c>
      <c r="AX212" s="14" t="s">
        <v>72</v>
      </c>
      <c r="AY212" s="254" t="s">
        <v>123</v>
      </c>
    </row>
    <row r="213" s="14" customFormat="1">
      <c r="A213" s="14"/>
      <c r="B213" s="244"/>
      <c r="C213" s="245"/>
      <c r="D213" s="227" t="s">
        <v>136</v>
      </c>
      <c r="E213" s="246" t="s">
        <v>19</v>
      </c>
      <c r="F213" s="247" t="s">
        <v>611</v>
      </c>
      <c r="G213" s="245"/>
      <c r="H213" s="248">
        <v>6.1200000000000001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136</v>
      </c>
      <c r="AU213" s="254" t="s">
        <v>81</v>
      </c>
      <c r="AV213" s="14" t="s">
        <v>81</v>
      </c>
      <c r="AW213" s="14" t="s">
        <v>34</v>
      </c>
      <c r="AX213" s="14" t="s">
        <v>72</v>
      </c>
      <c r="AY213" s="254" t="s">
        <v>123</v>
      </c>
    </row>
    <row r="214" s="14" customFormat="1">
      <c r="A214" s="14"/>
      <c r="B214" s="244"/>
      <c r="C214" s="245"/>
      <c r="D214" s="227" t="s">
        <v>136</v>
      </c>
      <c r="E214" s="246" t="s">
        <v>19</v>
      </c>
      <c r="F214" s="247" t="s">
        <v>612</v>
      </c>
      <c r="G214" s="245"/>
      <c r="H214" s="248">
        <v>5.0999999999999996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136</v>
      </c>
      <c r="AU214" s="254" t="s">
        <v>81</v>
      </c>
      <c r="AV214" s="14" t="s">
        <v>81</v>
      </c>
      <c r="AW214" s="14" t="s">
        <v>34</v>
      </c>
      <c r="AX214" s="14" t="s">
        <v>72</v>
      </c>
      <c r="AY214" s="254" t="s">
        <v>123</v>
      </c>
    </row>
    <row r="215" s="13" customFormat="1">
      <c r="A215" s="13"/>
      <c r="B215" s="234"/>
      <c r="C215" s="235"/>
      <c r="D215" s="227" t="s">
        <v>136</v>
      </c>
      <c r="E215" s="236" t="s">
        <v>19</v>
      </c>
      <c r="F215" s="237" t="s">
        <v>600</v>
      </c>
      <c r="G215" s="235"/>
      <c r="H215" s="236" t="s">
        <v>19</v>
      </c>
      <c r="I215" s="238"/>
      <c r="J215" s="235"/>
      <c r="K215" s="235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136</v>
      </c>
      <c r="AU215" s="243" t="s">
        <v>81</v>
      </c>
      <c r="AV215" s="13" t="s">
        <v>79</v>
      </c>
      <c r="AW215" s="13" t="s">
        <v>34</v>
      </c>
      <c r="AX215" s="13" t="s">
        <v>72</v>
      </c>
      <c r="AY215" s="243" t="s">
        <v>123</v>
      </c>
    </row>
    <row r="216" s="14" customFormat="1">
      <c r="A216" s="14"/>
      <c r="B216" s="244"/>
      <c r="C216" s="245"/>
      <c r="D216" s="227" t="s">
        <v>136</v>
      </c>
      <c r="E216" s="246" t="s">
        <v>19</v>
      </c>
      <c r="F216" s="247" t="s">
        <v>613</v>
      </c>
      <c r="G216" s="245"/>
      <c r="H216" s="248">
        <v>14.08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136</v>
      </c>
      <c r="AU216" s="254" t="s">
        <v>81</v>
      </c>
      <c r="AV216" s="14" t="s">
        <v>81</v>
      </c>
      <c r="AW216" s="14" t="s">
        <v>34</v>
      </c>
      <c r="AX216" s="14" t="s">
        <v>72</v>
      </c>
      <c r="AY216" s="254" t="s">
        <v>123</v>
      </c>
    </row>
    <row r="217" s="14" customFormat="1">
      <c r="A217" s="14"/>
      <c r="B217" s="244"/>
      <c r="C217" s="245"/>
      <c r="D217" s="227" t="s">
        <v>136</v>
      </c>
      <c r="E217" s="246" t="s">
        <v>19</v>
      </c>
      <c r="F217" s="247" t="s">
        <v>614</v>
      </c>
      <c r="G217" s="245"/>
      <c r="H217" s="248">
        <v>0.88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136</v>
      </c>
      <c r="AU217" s="254" t="s">
        <v>81</v>
      </c>
      <c r="AV217" s="14" t="s">
        <v>81</v>
      </c>
      <c r="AW217" s="14" t="s">
        <v>34</v>
      </c>
      <c r="AX217" s="14" t="s">
        <v>72</v>
      </c>
      <c r="AY217" s="254" t="s">
        <v>123</v>
      </c>
    </row>
    <row r="218" s="15" customFormat="1">
      <c r="A218" s="15"/>
      <c r="B218" s="255"/>
      <c r="C218" s="256"/>
      <c r="D218" s="227" t="s">
        <v>136</v>
      </c>
      <c r="E218" s="257" t="s">
        <v>19</v>
      </c>
      <c r="F218" s="258" t="s">
        <v>139</v>
      </c>
      <c r="G218" s="256"/>
      <c r="H218" s="259">
        <v>49.579999999999998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5" t="s">
        <v>136</v>
      </c>
      <c r="AU218" s="265" t="s">
        <v>81</v>
      </c>
      <c r="AV218" s="15" t="s">
        <v>130</v>
      </c>
      <c r="AW218" s="15" t="s">
        <v>34</v>
      </c>
      <c r="AX218" s="15" t="s">
        <v>79</v>
      </c>
      <c r="AY218" s="265" t="s">
        <v>123</v>
      </c>
    </row>
    <row r="219" s="2" customFormat="1" ht="21.75" customHeight="1">
      <c r="A219" s="40"/>
      <c r="B219" s="41"/>
      <c r="C219" s="214" t="s">
        <v>256</v>
      </c>
      <c r="D219" s="214" t="s">
        <v>125</v>
      </c>
      <c r="E219" s="215" t="s">
        <v>615</v>
      </c>
      <c r="F219" s="216" t="s">
        <v>616</v>
      </c>
      <c r="G219" s="217" t="s">
        <v>128</v>
      </c>
      <c r="H219" s="218">
        <v>49.579999999999998</v>
      </c>
      <c r="I219" s="219"/>
      <c r="J219" s="220">
        <f>ROUND(I219*H219,2)</f>
        <v>0</v>
      </c>
      <c r="K219" s="216" t="s">
        <v>129</v>
      </c>
      <c r="L219" s="46"/>
      <c r="M219" s="221" t="s">
        <v>19</v>
      </c>
      <c r="N219" s="222" t="s">
        <v>43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130</v>
      </c>
      <c r="AT219" s="225" t="s">
        <v>125</v>
      </c>
      <c r="AU219" s="225" t="s">
        <v>81</v>
      </c>
      <c r="AY219" s="19" t="s">
        <v>123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130</v>
      </c>
      <c r="BM219" s="225" t="s">
        <v>617</v>
      </c>
    </row>
    <row r="220" s="2" customFormat="1">
      <c r="A220" s="40"/>
      <c r="B220" s="41"/>
      <c r="C220" s="42"/>
      <c r="D220" s="227" t="s">
        <v>132</v>
      </c>
      <c r="E220" s="42"/>
      <c r="F220" s="228" t="s">
        <v>618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132</v>
      </c>
      <c r="AU220" s="19" t="s">
        <v>81</v>
      </c>
    </row>
    <row r="221" s="2" customFormat="1">
      <c r="A221" s="40"/>
      <c r="B221" s="41"/>
      <c r="C221" s="42"/>
      <c r="D221" s="232" t="s">
        <v>134</v>
      </c>
      <c r="E221" s="42"/>
      <c r="F221" s="233" t="s">
        <v>619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134</v>
      </c>
      <c r="AU221" s="19" t="s">
        <v>81</v>
      </c>
    </row>
    <row r="222" s="13" customFormat="1">
      <c r="A222" s="13"/>
      <c r="B222" s="234"/>
      <c r="C222" s="235"/>
      <c r="D222" s="227" t="s">
        <v>136</v>
      </c>
      <c r="E222" s="236" t="s">
        <v>19</v>
      </c>
      <c r="F222" s="237" t="s">
        <v>620</v>
      </c>
      <c r="G222" s="235"/>
      <c r="H222" s="236" t="s">
        <v>19</v>
      </c>
      <c r="I222" s="238"/>
      <c r="J222" s="235"/>
      <c r="K222" s="235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136</v>
      </c>
      <c r="AU222" s="243" t="s">
        <v>81</v>
      </c>
      <c r="AV222" s="13" t="s">
        <v>79</v>
      </c>
      <c r="AW222" s="13" t="s">
        <v>34</v>
      </c>
      <c r="AX222" s="13" t="s">
        <v>72</v>
      </c>
      <c r="AY222" s="243" t="s">
        <v>123</v>
      </c>
    </row>
    <row r="223" s="14" customFormat="1">
      <c r="A223" s="14"/>
      <c r="B223" s="244"/>
      <c r="C223" s="245"/>
      <c r="D223" s="227" t="s">
        <v>136</v>
      </c>
      <c r="E223" s="246" t="s">
        <v>19</v>
      </c>
      <c r="F223" s="247" t="s">
        <v>621</v>
      </c>
      <c r="G223" s="245"/>
      <c r="H223" s="248">
        <v>49.579999999999998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136</v>
      </c>
      <c r="AU223" s="254" t="s">
        <v>81</v>
      </c>
      <c r="AV223" s="14" t="s">
        <v>81</v>
      </c>
      <c r="AW223" s="14" t="s">
        <v>34</v>
      </c>
      <c r="AX223" s="14" t="s">
        <v>72</v>
      </c>
      <c r="AY223" s="254" t="s">
        <v>123</v>
      </c>
    </row>
    <row r="224" s="15" customFormat="1">
      <c r="A224" s="15"/>
      <c r="B224" s="255"/>
      <c r="C224" s="256"/>
      <c r="D224" s="227" t="s">
        <v>136</v>
      </c>
      <c r="E224" s="257" t="s">
        <v>19</v>
      </c>
      <c r="F224" s="258" t="s">
        <v>139</v>
      </c>
      <c r="G224" s="256"/>
      <c r="H224" s="259">
        <v>49.579999999999998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136</v>
      </c>
      <c r="AU224" s="265" t="s">
        <v>81</v>
      </c>
      <c r="AV224" s="15" t="s">
        <v>130</v>
      </c>
      <c r="AW224" s="15" t="s">
        <v>34</v>
      </c>
      <c r="AX224" s="15" t="s">
        <v>79</v>
      </c>
      <c r="AY224" s="265" t="s">
        <v>123</v>
      </c>
    </row>
    <row r="225" s="2" customFormat="1" ht="24.15" customHeight="1">
      <c r="A225" s="40"/>
      <c r="B225" s="41"/>
      <c r="C225" s="214" t="s">
        <v>8</v>
      </c>
      <c r="D225" s="214" t="s">
        <v>125</v>
      </c>
      <c r="E225" s="215" t="s">
        <v>622</v>
      </c>
      <c r="F225" s="216" t="s">
        <v>623</v>
      </c>
      <c r="G225" s="217" t="s">
        <v>241</v>
      </c>
      <c r="H225" s="218">
        <v>0.52200000000000002</v>
      </c>
      <c r="I225" s="219"/>
      <c r="J225" s="220">
        <f>ROUND(I225*H225,2)</f>
        <v>0</v>
      </c>
      <c r="K225" s="216" t="s">
        <v>129</v>
      </c>
      <c r="L225" s="46"/>
      <c r="M225" s="221" t="s">
        <v>19</v>
      </c>
      <c r="N225" s="222" t="s">
        <v>43</v>
      </c>
      <c r="O225" s="86"/>
      <c r="P225" s="223">
        <f>O225*H225</f>
        <v>0</v>
      </c>
      <c r="Q225" s="223">
        <v>1.03955</v>
      </c>
      <c r="R225" s="223">
        <f>Q225*H225</f>
        <v>0.54264509999999999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130</v>
      </c>
      <c r="AT225" s="225" t="s">
        <v>125</v>
      </c>
      <c r="AU225" s="225" t="s">
        <v>81</v>
      </c>
      <c r="AY225" s="19" t="s">
        <v>123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79</v>
      </c>
      <c r="BK225" s="226">
        <f>ROUND(I225*H225,2)</f>
        <v>0</v>
      </c>
      <c r="BL225" s="19" t="s">
        <v>130</v>
      </c>
      <c r="BM225" s="225" t="s">
        <v>624</v>
      </c>
    </row>
    <row r="226" s="2" customFormat="1">
      <c r="A226" s="40"/>
      <c r="B226" s="41"/>
      <c r="C226" s="42"/>
      <c r="D226" s="227" t="s">
        <v>132</v>
      </c>
      <c r="E226" s="42"/>
      <c r="F226" s="228" t="s">
        <v>625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132</v>
      </c>
      <c r="AU226" s="19" t="s">
        <v>81</v>
      </c>
    </row>
    <row r="227" s="2" customFormat="1">
      <c r="A227" s="40"/>
      <c r="B227" s="41"/>
      <c r="C227" s="42"/>
      <c r="D227" s="232" t="s">
        <v>134</v>
      </c>
      <c r="E227" s="42"/>
      <c r="F227" s="233" t="s">
        <v>626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134</v>
      </c>
      <c r="AU227" s="19" t="s">
        <v>81</v>
      </c>
    </row>
    <row r="228" s="13" customFormat="1">
      <c r="A228" s="13"/>
      <c r="B228" s="234"/>
      <c r="C228" s="235"/>
      <c r="D228" s="227" t="s">
        <v>136</v>
      </c>
      <c r="E228" s="236" t="s">
        <v>19</v>
      </c>
      <c r="F228" s="237" t="s">
        <v>534</v>
      </c>
      <c r="G228" s="235"/>
      <c r="H228" s="236" t="s">
        <v>19</v>
      </c>
      <c r="I228" s="238"/>
      <c r="J228" s="235"/>
      <c r="K228" s="235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136</v>
      </c>
      <c r="AU228" s="243" t="s">
        <v>81</v>
      </c>
      <c r="AV228" s="13" t="s">
        <v>79</v>
      </c>
      <c r="AW228" s="13" t="s">
        <v>34</v>
      </c>
      <c r="AX228" s="13" t="s">
        <v>72</v>
      </c>
      <c r="AY228" s="243" t="s">
        <v>123</v>
      </c>
    </row>
    <row r="229" s="13" customFormat="1">
      <c r="A229" s="13"/>
      <c r="B229" s="234"/>
      <c r="C229" s="235"/>
      <c r="D229" s="227" t="s">
        <v>136</v>
      </c>
      <c r="E229" s="236" t="s">
        <v>19</v>
      </c>
      <c r="F229" s="237" t="s">
        <v>537</v>
      </c>
      <c r="G229" s="235"/>
      <c r="H229" s="236" t="s">
        <v>19</v>
      </c>
      <c r="I229" s="238"/>
      <c r="J229" s="235"/>
      <c r="K229" s="235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136</v>
      </c>
      <c r="AU229" s="243" t="s">
        <v>81</v>
      </c>
      <c r="AV229" s="13" t="s">
        <v>79</v>
      </c>
      <c r="AW229" s="13" t="s">
        <v>34</v>
      </c>
      <c r="AX229" s="13" t="s">
        <v>72</v>
      </c>
      <c r="AY229" s="243" t="s">
        <v>123</v>
      </c>
    </row>
    <row r="230" s="14" customFormat="1">
      <c r="A230" s="14"/>
      <c r="B230" s="244"/>
      <c r="C230" s="245"/>
      <c r="D230" s="227" t="s">
        <v>136</v>
      </c>
      <c r="E230" s="246" t="s">
        <v>19</v>
      </c>
      <c r="F230" s="247" t="s">
        <v>627</v>
      </c>
      <c r="G230" s="245"/>
      <c r="H230" s="248">
        <v>0.080000000000000002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136</v>
      </c>
      <c r="AU230" s="254" t="s">
        <v>81</v>
      </c>
      <c r="AV230" s="14" t="s">
        <v>81</v>
      </c>
      <c r="AW230" s="14" t="s">
        <v>34</v>
      </c>
      <c r="AX230" s="14" t="s">
        <v>72</v>
      </c>
      <c r="AY230" s="254" t="s">
        <v>123</v>
      </c>
    </row>
    <row r="231" s="14" customFormat="1">
      <c r="A231" s="14"/>
      <c r="B231" s="244"/>
      <c r="C231" s="245"/>
      <c r="D231" s="227" t="s">
        <v>136</v>
      </c>
      <c r="E231" s="246" t="s">
        <v>19</v>
      </c>
      <c r="F231" s="247" t="s">
        <v>628</v>
      </c>
      <c r="G231" s="245"/>
      <c r="H231" s="248">
        <v>0.19300000000000001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136</v>
      </c>
      <c r="AU231" s="254" t="s">
        <v>81</v>
      </c>
      <c r="AV231" s="14" t="s">
        <v>81</v>
      </c>
      <c r="AW231" s="14" t="s">
        <v>34</v>
      </c>
      <c r="AX231" s="14" t="s">
        <v>72</v>
      </c>
      <c r="AY231" s="254" t="s">
        <v>123</v>
      </c>
    </row>
    <row r="232" s="14" customFormat="1">
      <c r="A232" s="14"/>
      <c r="B232" s="244"/>
      <c r="C232" s="245"/>
      <c r="D232" s="227" t="s">
        <v>136</v>
      </c>
      <c r="E232" s="246" t="s">
        <v>19</v>
      </c>
      <c r="F232" s="247" t="s">
        <v>629</v>
      </c>
      <c r="G232" s="245"/>
      <c r="H232" s="248">
        <v>0.122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136</v>
      </c>
      <c r="AU232" s="254" t="s">
        <v>81</v>
      </c>
      <c r="AV232" s="14" t="s">
        <v>81</v>
      </c>
      <c r="AW232" s="14" t="s">
        <v>34</v>
      </c>
      <c r="AX232" s="14" t="s">
        <v>72</v>
      </c>
      <c r="AY232" s="254" t="s">
        <v>123</v>
      </c>
    </row>
    <row r="233" s="13" customFormat="1">
      <c r="A233" s="13"/>
      <c r="B233" s="234"/>
      <c r="C233" s="235"/>
      <c r="D233" s="227" t="s">
        <v>136</v>
      </c>
      <c r="E233" s="236" t="s">
        <v>19</v>
      </c>
      <c r="F233" s="237" t="s">
        <v>600</v>
      </c>
      <c r="G233" s="235"/>
      <c r="H233" s="236" t="s">
        <v>19</v>
      </c>
      <c r="I233" s="238"/>
      <c r="J233" s="235"/>
      <c r="K233" s="235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136</v>
      </c>
      <c r="AU233" s="243" t="s">
        <v>81</v>
      </c>
      <c r="AV233" s="13" t="s">
        <v>79</v>
      </c>
      <c r="AW233" s="13" t="s">
        <v>34</v>
      </c>
      <c r="AX233" s="13" t="s">
        <v>72</v>
      </c>
      <c r="AY233" s="243" t="s">
        <v>123</v>
      </c>
    </row>
    <row r="234" s="14" customFormat="1">
      <c r="A234" s="14"/>
      <c r="B234" s="244"/>
      <c r="C234" s="245"/>
      <c r="D234" s="227" t="s">
        <v>136</v>
      </c>
      <c r="E234" s="246" t="s">
        <v>19</v>
      </c>
      <c r="F234" s="247" t="s">
        <v>630</v>
      </c>
      <c r="G234" s="245"/>
      <c r="H234" s="248">
        <v>0.10299999999999999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136</v>
      </c>
      <c r="AU234" s="254" t="s">
        <v>81</v>
      </c>
      <c r="AV234" s="14" t="s">
        <v>81</v>
      </c>
      <c r="AW234" s="14" t="s">
        <v>34</v>
      </c>
      <c r="AX234" s="14" t="s">
        <v>72</v>
      </c>
      <c r="AY234" s="254" t="s">
        <v>123</v>
      </c>
    </row>
    <row r="235" s="14" customFormat="1">
      <c r="A235" s="14"/>
      <c r="B235" s="244"/>
      <c r="C235" s="245"/>
      <c r="D235" s="227" t="s">
        <v>136</v>
      </c>
      <c r="E235" s="246" t="s">
        <v>19</v>
      </c>
      <c r="F235" s="247" t="s">
        <v>631</v>
      </c>
      <c r="G235" s="245"/>
      <c r="H235" s="248">
        <v>0.024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136</v>
      </c>
      <c r="AU235" s="254" t="s">
        <v>81</v>
      </c>
      <c r="AV235" s="14" t="s">
        <v>81</v>
      </c>
      <c r="AW235" s="14" t="s">
        <v>34</v>
      </c>
      <c r="AX235" s="14" t="s">
        <v>72</v>
      </c>
      <c r="AY235" s="254" t="s">
        <v>123</v>
      </c>
    </row>
    <row r="236" s="15" customFormat="1">
      <c r="A236" s="15"/>
      <c r="B236" s="255"/>
      <c r="C236" s="256"/>
      <c r="D236" s="227" t="s">
        <v>136</v>
      </c>
      <c r="E236" s="257" t="s">
        <v>19</v>
      </c>
      <c r="F236" s="258" t="s">
        <v>139</v>
      </c>
      <c r="G236" s="256"/>
      <c r="H236" s="259">
        <v>0.52200000000000002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5" t="s">
        <v>136</v>
      </c>
      <c r="AU236" s="265" t="s">
        <v>81</v>
      </c>
      <c r="AV236" s="15" t="s">
        <v>130</v>
      </c>
      <c r="AW236" s="15" t="s">
        <v>34</v>
      </c>
      <c r="AX236" s="15" t="s">
        <v>79</v>
      </c>
      <c r="AY236" s="265" t="s">
        <v>123</v>
      </c>
    </row>
    <row r="237" s="12" customFormat="1" ht="22.8" customHeight="1">
      <c r="A237" s="12"/>
      <c r="B237" s="198"/>
      <c r="C237" s="199"/>
      <c r="D237" s="200" t="s">
        <v>71</v>
      </c>
      <c r="E237" s="212" t="s">
        <v>130</v>
      </c>
      <c r="F237" s="212" t="s">
        <v>507</v>
      </c>
      <c r="G237" s="199"/>
      <c r="H237" s="199"/>
      <c r="I237" s="202"/>
      <c r="J237" s="213">
        <f>BK237</f>
        <v>0</v>
      </c>
      <c r="K237" s="199"/>
      <c r="L237" s="204"/>
      <c r="M237" s="205"/>
      <c r="N237" s="206"/>
      <c r="O237" s="206"/>
      <c r="P237" s="207">
        <f>SUM(P238:P269)</f>
        <v>0</v>
      </c>
      <c r="Q237" s="206"/>
      <c r="R237" s="207">
        <f>SUM(R238:R269)</f>
        <v>0.28919037999999997</v>
      </c>
      <c r="S237" s="206"/>
      <c r="T237" s="208">
        <f>SUM(T238:T269)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9" t="s">
        <v>79</v>
      </c>
      <c r="AT237" s="210" t="s">
        <v>71</v>
      </c>
      <c r="AU237" s="210" t="s">
        <v>79</v>
      </c>
      <c r="AY237" s="209" t="s">
        <v>123</v>
      </c>
      <c r="BK237" s="211">
        <f>SUM(BK238:BK269)</f>
        <v>0</v>
      </c>
    </row>
    <row r="238" s="2" customFormat="1" ht="33" customHeight="1">
      <c r="A238" s="40"/>
      <c r="B238" s="41"/>
      <c r="C238" s="214" t="s">
        <v>269</v>
      </c>
      <c r="D238" s="214" t="s">
        <v>125</v>
      </c>
      <c r="E238" s="215" t="s">
        <v>632</v>
      </c>
      <c r="F238" s="216" t="s">
        <v>633</v>
      </c>
      <c r="G238" s="217" t="s">
        <v>150</v>
      </c>
      <c r="H238" s="218">
        <v>1.3460000000000001</v>
      </c>
      <c r="I238" s="219"/>
      <c r="J238" s="220">
        <f>ROUND(I238*H238,2)</f>
        <v>0</v>
      </c>
      <c r="K238" s="216" t="s">
        <v>129</v>
      </c>
      <c r="L238" s="46"/>
      <c r="M238" s="221" t="s">
        <v>19</v>
      </c>
      <c r="N238" s="222" t="s">
        <v>43</v>
      </c>
      <c r="O238" s="86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130</v>
      </c>
      <c r="AT238" s="225" t="s">
        <v>125</v>
      </c>
      <c r="AU238" s="225" t="s">
        <v>81</v>
      </c>
      <c r="AY238" s="19" t="s">
        <v>123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79</v>
      </c>
      <c r="BK238" s="226">
        <f>ROUND(I238*H238,2)</f>
        <v>0</v>
      </c>
      <c r="BL238" s="19" t="s">
        <v>130</v>
      </c>
      <c r="BM238" s="225" t="s">
        <v>634</v>
      </c>
    </row>
    <row r="239" s="2" customFormat="1">
      <c r="A239" s="40"/>
      <c r="B239" s="41"/>
      <c r="C239" s="42"/>
      <c r="D239" s="227" t="s">
        <v>132</v>
      </c>
      <c r="E239" s="42"/>
      <c r="F239" s="228" t="s">
        <v>635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132</v>
      </c>
      <c r="AU239" s="19" t="s">
        <v>81</v>
      </c>
    </row>
    <row r="240" s="2" customFormat="1">
      <c r="A240" s="40"/>
      <c r="B240" s="41"/>
      <c r="C240" s="42"/>
      <c r="D240" s="232" t="s">
        <v>134</v>
      </c>
      <c r="E240" s="42"/>
      <c r="F240" s="233" t="s">
        <v>636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134</v>
      </c>
      <c r="AU240" s="19" t="s">
        <v>81</v>
      </c>
    </row>
    <row r="241" s="13" customFormat="1">
      <c r="A241" s="13"/>
      <c r="B241" s="234"/>
      <c r="C241" s="235"/>
      <c r="D241" s="227" t="s">
        <v>136</v>
      </c>
      <c r="E241" s="236" t="s">
        <v>19</v>
      </c>
      <c r="F241" s="237" t="s">
        <v>534</v>
      </c>
      <c r="G241" s="235"/>
      <c r="H241" s="236" t="s">
        <v>19</v>
      </c>
      <c r="I241" s="238"/>
      <c r="J241" s="235"/>
      <c r="K241" s="235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136</v>
      </c>
      <c r="AU241" s="243" t="s">
        <v>81</v>
      </c>
      <c r="AV241" s="13" t="s">
        <v>79</v>
      </c>
      <c r="AW241" s="13" t="s">
        <v>34</v>
      </c>
      <c r="AX241" s="13" t="s">
        <v>72</v>
      </c>
      <c r="AY241" s="243" t="s">
        <v>123</v>
      </c>
    </row>
    <row r="242" s="13" customFormat="1">
      <c r="A242" s="13"/>
      <c r="B242" s="234"/>
      <c r="C242" s="235"/>
      <c r="D242" s="227" t="s">
        <v>136</v>
      </c>
      <c r="E242" s="236" t="s">
        <v>19</v>
      </c>
      <c r="F242" s="237" t="s">
        <v>637</v>
      </c>
      <c r="G242" s="235"/>
      <c r="H242" s="236" t="s">
        <v>19</v>
      </c>
      <c r="I242" s="238"/>
      <c r="J242" s="235"/>
      <c r="K242" s="235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136</v>
      </c>
      <c r="AU242" s="243" t="s">
        <v>81</v>
      </c>
      <c r="AV242" s="13" t="s">
        <v>79</v>
      </c>
      <c r="AW242" s="13" t="s">
        <v>34</v>
      </c>
      <c r="AX242" s="13" t="s">
        <v>72</v>
      </c>
      <c r="AY242" s="243" t="s">
        <v>123</v>
      </c>
    </row>
    <row r="243" s="14" customFormat="1">
      <c r="A243" s="14"/>
      <c r="B243" s="244"/>
      <c r="C243" s="245"/>
      <c r="D243" s="227" t="s">
        <v>136</v>
      </c>
      <c r="E243" s="246" t="s">
        <v>19</v>
      </c>
      <c r="F243" s="247" t="s">
        <v>638</v>
      </c>
      <c r="G243" s="245"/>
      <c r="H243" s="248">
        <v>0.57199999999999995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136</v>
      </c>
      <c r="AU243" s="254" t="s">
        <v>81</v>
      </c>
      <c r="AV243" s="14" t="s">
        <v>81</v>
      </c>
      <c r="AW243" s="14" t="s">
        <v>34</v>
      </c>
      <c r="AX243" s="14" t="s">
        <v>72</v>
      </c>
      <c r="AY243" s="254" t="s">
        <v>123</v>
      </c>
    </row>
    <row r="244" s="13" customFormat="1">
      <c r="A244" s="13"/>
      <c r="B244" s="234"/>
      <c r="C244" s="235"/>
      <c r="D244" s="227" t="s">
        <v>136</v>
      </c>
      <c r="E244" s="236" t="s">
        <v>19</v>
      </c>
      <c r="F244" s="237" t="s">
        <v>639</v>
      </c>
      <c r="G244" s="235"/>
      <c r="H244" s="236" t="s">
        <v>19</v>
      </c>
      <c r="I244" s="238"/>
      <c r="J244" s="235"/>
      <c r="K244" s="235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136</v>
      </c>
      <c r="AU244" s="243" t="s">
        <v>81</v>
      </c>
      <c r="AV244" s="13" t="s">
        <v>79</v>
      </c>
      <c r="AW244" s="13" t="s">
        <v>34</v>
      </c>
      <c r="AX244" s="13" t="s">
        <v>72</v>
      </c>
      <c r="AY244" s="243" t="s">
        <v>123</v>
      </c>
    </row>
    <row r="245" s="14" customFormat="1">
      <c r="A245" s="14"/>
      <c r="B245" s="244"/>
      <c r="C245" s="245"/>
      <c r="D245" s="227" t="s">
        <v>136</v>
      </c>
      <c r="E245" s="246" t="s">
        <v>19</v>
      </c>
      <c r="F245" s="247" t="s">
        <v>640</v>
      </c>
      <c r="G245" s="245"/>
      <c r="H245" s="248">
        <v>0.77400000000000002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136</v>
      </c>
      <c r="AU245" s="254" t="s">
        <v>81</v>
      </c>
      <c r="AV245" s="14" t="s">
        <v>81</v>
      </c>
      <c r="AW245" s="14" t="s">
        <v>34</v>
      </c>
      <c r="AX245" s="14" t="s">
        <v>72</v>
      </c>
      <c r="AY245" s="254" t="s">
        <v>123</v>
      </c>
    </row>
    <row r="246" s="15" customFormat="1">
      <c r="A246" s="15"/>
      <c r="B246" s="255"/>
      <c r="C246" s="256"/>
      <c r="D246" s="227" t="s">
        <v>136</v>
      </c>
      <c r="E246" s="257" t="s">
        <v>19</v>
      </c>
      <c r="F246" s="258" t="s">
        <v>139</v>
      </c>
      <c r="G246" s="256"/>
      <c r="H246" s="259">
        <v>1.3460000000000001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5" t="s">
        <v>136</v>
      </c>
      <c r="AU246" s="265" t="s">
        <v>81</v>
      </c>
      <c r="AV246" s="15" t="s">
        <v>130</v>
      </c>
      <c r="AW246" s="15" t="s">
        <v>34</v>
      </c>
      <c r="AX246" s="15" t="s">
        <v>79</v>
      </c>
      <c r="AY246" s="265" t="s">
        <v>123</v>
      </c>
    </row>
    <row r="247" s="2" customFormat="1" ht="24.15" customHeight="1">
      <c r="A247" s="40"/>
      <c r="B247" s="41"/>
      <c r="C247" s="214" t="s">
        <v>277</v>
      </c>
      <c r="D247" s="214" t="s">
        <v>125</v>
      </c>
      <c r="E247" s="215" t="s">
        <v>641</v>
      </c>
      <c r="F247" s="216" t="s">
        <v>642</v>
      </c>
      <c r="G247" s="217" t="s">
        <v>128</v>
      </c>
      <c r="H247" s="218">
        <v>2.5</v>
      </c>
      <c r="I247" s="219"/>
      <c r="J247" s="220">
        <f>ROUND(I247*H247,2)</f>
        <v>0</v>
      </c>
      <c r="K247" s="216" t="s">
        <v>643</v>
      </c>
      <c r="L247" s="46"/>
      <c r="M247" s="221" t="s">
        <v>19</v>
      </c>
      <c r="N247" s="222" t="s">
        <v>43</v>
      </c>
      <c r="O247" s="86"/>
      <c r="P247" s="223">
        <f>O247*H247</f>
        <v>0</v>
      </c>
      <c r="Q247" s="223">
        <v>0.0063200000000000001</v>
      </c>
      <c r="R247" s="223">
        <f>Q247*H247</f>
        <v>0.015800000000000002</v>
      </c>
      <c r="S247" s="223">
        <v>0</v>
      </c>
      <c r="T247" s="224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130</v>
      </c>
      <c r="AT247" s="225" t="s">
        <v>125</v>
      </c>
      <c r="AU247" s="225" t="s">
        <v>81</v>
      </c>
      <c r="AY247" s="19" t="s">
        <v>123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79</v>
      </c>
      <c r="BK247" s="226">
        <f>ROUND(I247*H247,2)</f>
        <v>0</v>
      </c>
      <c r="BL247" s="19" t="s">
        <v>130</v>
      </c>
      <c r="BM247" s="225" t="s">
        <v>644</v>
      </c>
    </row>
    <row r="248" s="2" customFormat="1">
      <c r="A248" s="40"/>
      <c r="B248" s="41"/>
      <c r="C248" s="42"/>
      <c r="D248" s="227" t="s">
        <v>132</v>
      </c>
      <c r="E248" s="42"/>
      <c r="F248" s="228" t="s">
        <v>645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132</v>
      </c>
      <c r="AU248" s="19" t="s">
        <v>81</v>
      </c>
    </row>
    <row r="249" s="2" customFormat="1">
      <c r="A249" s="40"/>
      <c r="B249" s="41"/>
      <c r="C249" s="42"/>
      <c r="D249" s="232" t="s">
        <v>134</v>
      </c>
      <c r="E249" s="42"/>
      <c r="F249" s="233" t="s">
        <v>646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134</v>
      </c>
      <c r="AU249" s="19" t="s">
        <v>81</v>
      </c>
    </row>
    <row r="250" s="13" customFormat="1">
      <c r="A250" s="13"/>
      <c r="B250" s="234"/>
      <c r="C250" s="235"/>
      <c r="D250" s="227" t="s">
        <v>136</v>
      </c>
      <c r="E250" s="236" t="s">
        <v>19</v>
      </c>
      <c r="F250" s="237" t="s">
        <v>534</v>
      </c>
      <c r="G250" s="235"/>
      <c r="H250" s="236" t="s">
        <v>19</v>
      </c>
      <c r="I250" s="238"/>
      <c r="J250" s="235"/>
      <c r="K250" s="235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136</v>
      </c>
      <c r="AU250" s="243" t="s">
        <v>81</v>
      </c>
      <c r="AV250" s="13" t="s">
        <v>79</v>
      </c>
      <c r="AW250" s="13" t="s">
        <v>34</v>
      </c>
      <c r="AX250" s="13" t="s">
        <v>72</v>
      </c>
      <c r="AY250" s="243" t="s">
        <v>123</v>
      </c>
    </row>
    <row r="251" s="13" customFormat="1">
      <c r="A251" s="13"/>
      <c r="B251" s="234"/>
      <c r="C251" s="235"/>
      <c r="D251" s="227" t="s">
        <v>136</v>
      </c>
      <c r="E251" s="236" t="s">
        <v>19</v>
      </c>
      <c r="F251" s="237" t="s">
        <v>647</v>
      </c>
      <c r="G251" s="235"/>
      <c r="H251" s="236" t="s">
        <v>19</v>
      </c>
      <c r="I251" s="238"/>
      <c r="J251" s="235"/>
      <c r="K251" s="235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136</v>
      </c>
      <c r="AU251" s="243" t="s">
        <v>81</v>
      </c>
      <c r="AV251" s="13" t="s">
        <v>79</v>
      </c>
      <c r="AW251" s="13" t="s">
        <v>34</v>
      </c>
      <c r="AX251" s="13" t="s">
        <v>72</v>
      </c>
      <c r="AY251" s="243" t="s">
        <v>123</v>
      </c>
    </row>
    <row r="252" s="14" customFormat="1">
      <c r="A252" s="14"/>
      <c r="B252" s="244"/>
      <c r="C252" s="245"/>
      <c r="D252" s="227" t="s">
        <v>136</v>
      </c>
      <c r="E252" s="246" t="s">
        <v>19</v>
      </c>
      <c r="F252" s="247" t="s">
        <v>648</v>
      </c>
      <c r="G252" s="245"/>
      <c r="H252" s="248">
        <v>1.0600000000000001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136</v>
      </c>
      <c r="AU252" s="254" t="s">
        <v>81</v>
      </c>
      <c r="AV252" s="14" t="s">
        <v>81</v>
      </c>
      <c r="AW252" s="14" t="s">
        <v>34</v>
      </c>
      <c r="AX252" s="14" t="s">
        <v>72</v>
      </c>
      <c r="AY252" s="254" t="s">
        <v>123</v>
      </c>
    </row>
    <row r="253" s="14" customFormat="1">
      <c r="A253" s="14"/>
      <c r="B253" s="244"/>
      <c r="C253" s="245"/>
      <c r="D253" s="227" t="s">
        <v>136</v>
      </c>
      <c r="E253" s="246" t="s">
        <v>19</v>
      </c>
      <c r="F253" s="247" t="s">
        <v>649</v>
      </c>
      <c r="G253" s="245"/>
      <c r="H253" s="248">
        <v>0.22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136</v>
      </c>
      <c r="AU253" s="254" t="s">
        <v>81</v>
      </c>
      <c r="AV253" s="14" t="s">
        <v>81</v>
      </c>
      <c r="AW253" s="14" t="s">
        <v>34</v>
      </c>
      <c r="AX253" s="14" t="s">
        <v>72</v>
      </c>
      <c r="AY253" s="254" t="s">
        <v>123</v>
      </c>
    </row>
    <row r="254" s="14" customFormat="1">
      <c r="A254" s="14"/>
      <c r="B254" s="244"/>
      <c r="C254" s="245"/>
      <c r="D254" s="227" t="s">
        <v>136</v>
      </c>
      <c r="E254" s="246" t="s">
        <v>19</v>
      </c>
      <c r="F254" s="247" t="s">
        <v>650</v>
      </c>
      <c r="G254" s="245"/>
      <c r="H254" s="248">
        <v>0.85999999999999999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136</v>
      </c>
      <c r="AU254" s="254" t="s">
        <v>81</v>
      </c>
      <c r="AV254" s="14" t="s">
        <v>81</v>
      </c>
      <c r="AW254" s="14" t="s">
        <v>34</v>
      </c>
      <c r="AX254" s="14" t="s">
        <v>72</v>
      </c>
      <c r="AY254" s="254" t="s">
        <v>123</v>
      </c>
    </row>
    <row r="255" s="14" customFormat="1">
      <c r="A255" s="14"/>
      <c r="B255" s="244"/>
      <c r="C255" s="245"/>
      <c r="D255" s="227" t="s">
        <v>136</v>
      </c>
      <c r="E255" s="246" t="s">
        <v>19</v>
      </c>
      <c r="F255" s="247" t="s">
        <v>651</v>
      </c>
      <c r="G255" s="245"/>
      <c r="H255" s="248">
        <v>0.35999999999999999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136</v>
      </c>
      <c r="AU255" s="254" t="s">
        <v>81</v>
      </c>
      <c r="AV255" s="14" t="s">
        <v>81</v>
      </c>
      <c r="AW255" s="14" t="s">
        <v>34</v>
      </c>
      <c r="AX255" s="14" t="s">
        <v>72</v>
      </c>
      <c r="AY255" s="254" t="s">
        <v>123</v>
      </c>
    </row>
    <row r="256" s="15" customFormat="1">
      <c r="A256" s="15"/>
      <c r="B256" s="255"/>
      <c r="C256" s="256"/>
      <c r="D256" s="227" t="s">
        <v>136</v>
      </c>
      <c r="E256" s="257" t="s">
        <v>19</v>
      </c>
      <c r="F256" s="258" t="s">
        <v>139</v>
      </c>
      <c r="G256" s="256"/>
      <c r="H256" s="259">
        <v>2.5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5" t="s">
        <v>136</v>
      </c>
      <c r="AU256" s="265" t="s">
        <v>81</v>
      </c>
      <c r="AV256" s="15" t="s">
        <v>130</v>
      </c>
      <c r="AW256" s="15" t="s">
        <v>34</v>
      </c>
      <c r="AX256" s="15" t="s">
        <v>79</v>
      </c>
      <c r="AY256" s="265" t="s">
        <v>123</v>
      </c>
    </row>
    <row r="257" s="2" customFormat="1" ht="24.15" customHeight="1">
      <c r="A257" s="40"/>
      <c r="B257" s="41"/>
      <c r="C257" s="214" t="s">
        <v>286</v>
      </c>
      <c r="D257" s="214" t="s">
        <v>125</v>
      </c>
      <c r="E257" s="215" t="s">
        <v>652</v>
      </c>
      <c r="F257" s="216" t="s">
        <v>653</v>
      </c>
      <c r="G257" s="217" t="s">
        <v>241</v>
      </c>
      <c r="H257" s="218">
        <v>0.094</v>
      </c>
      <c r="I257" s="219"/>
      <c r="J257" s="220">
        <f>ROUND(I257*H257,2)</f>
        <v>0</v>
      </c>
      <c r="K257" s="216" t="s">
        <v>129</v>
      </c>
      <c r="L257" s="46"/>
      <c r="M257" s="221" t="s">
        <v>19</v>
      </c>
      <c r="N257" s="222" t="s">
        <v>43</v>
      </c>
      <c r="O257" s="86"/>
      <c r="P257" s="223">
        <f>O257*H257</f>
        <v>0</v>
      </c>
      <c r="Q257" s="223">
        <v>1.06277</v>
      </c>
      <c r="R257" s="223">
        <f>Q257*H257</f>
        <v>0.099900379999999997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130</v>
      </c>
      <c r="AT257" s="225" t="s">
        <v>125</v>
      </c>
      <c r="AU257" s="225" t="s">
        <v>81</v>
      </c>
      <c r="AY257" s="19" t="s">
        <v>123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79</v>
      </c>
      <c r="BK257" s="226">
        <f>ROUND(I257*H257,2)</f>
        <v>0</v>
      </c>
      <c r="BL257" s="19" t="s">
        <v>130</v>
      </c>
      <c r="BM257" s="225" t="s">
        <v>654</v>
      </c>
    </row>
    <row r="258" s="2" customFormat="1">
      <c r="A258" s="40"/>
      <c r="B258" s="41"/>
      <c r="C258" s="42"/>
      <c r="D258" s="227" t="s">
        <v>132</v>
      </c>
      <c r="E258" s="42"/>
      <c r="F258" s="228" t="s">
        <v>655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132</v>
      </c>
      <c r="AU258" s="19" t="s">
        <v>81</v>
      </c>
    </row>
    <row r="259" s="2" customFormat="1">
      <c r="A259" s="40"/>
      <c r="B259" s="41"/>
      <c r="C259" s="42"/>
      <c r="D259" s="232" t="s">
        <v>134</v>
      </c>
      <c r="E259" s="42"/>
      <c r="F259" s="233" t="s">
        <v>656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134</v>
      </c>
      <c r="AU259" s="19" t="s">
        <v>81</v>
      </c>
    </row>
    <row r="260" s="13" customFormat="1">
      <c r="A260" s="13"/>
      <c r="B260" s="234"/>
      <c r="C260" s="235"/>
      <c r="D260" s="227" t="s">
        <v>136</v>
      </c>
      <c r="E260" s="236" t="s">
        <v>19</v>
      </c>
      <c r="F260" s="237" t="s">
        <v>534</v>
      </c>
      <c r="G260" s="235"/>
      <c r="H260" s="236" t="s">
        <v>19</v>
      </c>
      <c r="I260" s="238"/>
      <c r="J260" s="235"/>
      <c r="K260" s="235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136</v>
      </c>
      <c r="AU260" s="243" t="s">
        <v>81</v>
      </c>
      <c r="AV260" s="13" t="s">
        <v>79</v>
      </c>
      <c r="AW260" s="13" t="s">
        <v>34</v>
      </c>
      <c r="AX260" s="13" t="s">
        <v>72</v>
      </c>
      <c r="AY260" s="243" t="s">
        <v>123</v>
      </c>
    </row>
    <row r="261" s="13" customFormat="1">
      <c r="A261" s="13"/>
      <c r="B261" s="234"/>
      <c r="C261" s="235"/>
      <c r="D261" s="227" t="s">
        <v>136</v>
      </c>
      <c r="E261" s="236" t="s">
        <v>19</v>
      </c>
      <c r="F261" s="237" t="s">
        <v>657</v>
      </c>
      <c r="G261" s="235"/>
      <c r="H261" s="236" t="s">
        <v>19</v>
      </c>
      <c r="I261" s="238"/>
      <c r="J261" s="235"/>
      <c r="K261" s="235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136</v>
      </c>
      <c r="AU261" s="243" t="s">
        <v>81</v>
      </c>
      <c r="AV261" s="13" t="s">
        <v>79</v>
      </c>
      <c r="AW261" s="13" t="s">
        <v>34</v>
      </c>
      <c r="AX261" s="13" t="s">
        <v>72</v>
      </c>
      <c r="AY261" s="243" t="s">
        <v>123</v>
      </c>
    </row>
    <row r="262" s="14" customFormat="1">
      <c r="A262" s="14"/>
      <c r="B262" s="244"/>
      <c r="C262" s="245"/>
      <c r="D262" s="227" t="s">
        <v>136</v>
      </c>
      <c r="E262" s="246" t="s">
        <v>19</v>
      </c>
      <c r="F262" s="247" t="s">
        <v>658</v>
      </c>
      <c r="G262" s="245"/>
      <c r="H262" s="248">
        <v>0.094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136</v>
      </c>
      <c r="AU262" s="254" t="s">
        <v>81</v>
      </c>
      <c r="AV262" s="14" t="s">
        <v>81</v>
      </c>
      <c r="AW262" s="14" t="s">
        <v>34</v>
      </c>
      <c r="AX262" s="14" t="s">
        <v>72</v>
      </c>
      <c r="AY262" s="254" t="s">
        <v>123</v>
      </c>
    </row>
    <row r="263" s="15" customFormat="1">
      <c r="A263" s="15"/>
      <c r="B263" s="255"/>
      <c r="C263" s="256"/>
      <c r="D263" s="227" t="s">
        <v>136</v>
      </c>
      <c r="E263" s="257" t="s">
        <v>19</v>
      </c>
      <c r="F263" s="258" t="s">
        <v>139</v>
      </c>
      <c r="G263" s="256"/>
      <c r="H263" s="259">
        <v>0.094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5" t="s">
        <v>136</v>
      </c>
      <c r="AU263" s="265" t="s">
        <v>81</v>
      </c>
      <c r="AV263" s="15" t="s">
        <v>130</v>
      </c>
      <c r="AW263" s="15" t="s">
        <v>34</v>
      </c>
      <c r="AX263" s="15" t="s">
        <v>79</v>
      </c>
      <c r="AY263" s="265" t="s">
        <v>123</v>
      </c>
    </row>
    <row r="264" s="2" customFormat="1" ht="24.15" customHeight="1">
      <c r="A264" s="40"/>
      <c r="B264" s="41"/>
      <c r="C264" s="214" t="s">
        <v>296</v>
      </c>
      <c r="D264" s="214" t="s">
        <v>125</v>
      </c>
      <c r="E264" s="215" t="s">
        <v>659</v>
      </c>
      <c r="F264" s="216" t="s">
        <v>660</v>
      </c>
      <c r="G264" s="217" t="s">
        <v>299</v>
      </c>
      <c r="H264" s="218">
        <v>3</v>
      </c>
      <c r="I264" s="219"/>
      <c r="J264" s="220">
        <f>ROUND(I264*H264,2)</f>
        <v>0</v>
      </c>
      <c r="K264" s="216" t="s">
        <v>129</v>
      </c>
      <c r="L264" s="46"/>
      <c r="M264" s="221" t="s">
        <v>19</v>
      </c>
      <c r="N264" s="222" t="s">
        <v>43</v>
      </c>
      <c r="O264" s="86"/>
      <c r="P264" s="223">
        <f>O264*H264</f>
        <v>0</v>
      </c>
      <c r="Q264" s="223">
        <v>0.057829999999999999</v>
      </c>
      <c r="R264" s="223">
        <f>Q264*H264</f>
        <v>0.17349000000000001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130</v>
      </c>
      <c r="AT264" s="225" t="s">
        <v>125</v>
      </c>
      <c r="AU264" s="225" t="s">
        <v>81</v>
      </c>
      <c r="AY264" s="19" t="s">
        <v>123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79</v>
      </c>
      <c r="BK264" s="226">
        <f>ROUND(I264*H264,2)</f>
        <v>0</v>
      </c>
      <c r="BL264" s="19" t="s">
        <v>130</v>
      </c>
      <c r="BM264" s="225" t="s">
        <v>661</v>
      </c>
    </row>
    <row r="265" s="2" customFormat="1">
      <c r="A265" s="40"/>
      <c r="B265" s="41"/>
      <c r="C265" s="42"/>
      <c r="D265" s="227" t="s">
        <v>132</v>
      </c>
      <c r="E265" s="42"/>
      <c r="F265" s="228" t="s">
        <v>662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132</v>
      </c>
      <c r="AU265" s="19" t="s">
        <v>81</v>
      </c>
    </row>
    <row r="266" s="2" customFormat="1">
      <c r="A266" s="40"/>
      <c r="B266" s="41"/>
      <c r="C266" s="42"/>
      <c r="D266" s="232" t="s">
        <v>134</v>
      </c>
      <c r="E266" s="42"/>
      <c r="F266" s="233" t="s">
        <v>663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134</v>
      </c>
      <c r="AU266" s="19" t="s">
        <v>81</v>
      </c>
    </row>
    <row r="267" s="13" customFormat="1">
      <c r="A267" s="13"/>
      <c r="B267" s="234"/>
      <c r="C267" s="235"/>
      <c r="D267" s="227" t="s">
        <v>136</v>
      </c>
      <c r="E267" s="236" t="s">
        <v>19</v>
      </c>
      <c r="F267" s="237" t="s">
        <v>534</v>
      </c>
      <c r="G267" s="235"/>
      <c r="H267" s="236" t="s">
        <v>19</v>
      </c>
      <c r="I267" s="238"/>
      <c r="J267" s="235"/>
      <c r="K267" s="235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136</v>
      </c>
      <c r="AU267" s="243" t="s">
        <v>81</v>
      </c>
      <c r="AV267" s="13" t="s">
        <v>79</v>
      </c>
      <c r="AW267" s="13" t="s">
        <v>34</v>
      </c>
      <c r="AX267" s="13" t="s">
        <v>72</v>
      </c>
      <c r="AY267" s="243" t="s">
        <v>123</v>
      </c>
    </row>
    <row r="268" s="14" customFormat="1">
      <c r="A268" s="14"/>
      <c r="B268" s="244"/>
      <c r="C268" s="245"/>
      <c r="D268" s="227" t="s">
        <v>136</v>
      </c>
      <c r="E268" s="246" t="s">
        <v>19</v>
      </c>
      <c r="F268" s="247" t="s">
        <v>664</v>
      </c>
      <c r="G268" s="245"/>
      <c r="H268" s="248">
        <v>3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136</v>
      </c>
      <c r="AU268" s="254" t="s">
        <v>81</v>
      </c>
      <c r="AV268" s="14" t="s">
        <v>81</v>
      </c>
      <c r="AW268" s="14" t="s">
        <v>34</v>
      </c>
      <c r="AX268" s="14" t="s">
        <v>72</v>
      </c>
      <c r="AY268" s="254" t="s">
        <v>123</v>
      </c>
    </row>
    <row r="269" s="15" customFormat="1">
      <c r="A269" s="15"/>
      <c r="B269" s="255"/>
      <c r="C269" s="256"/>
      <c r="D269" s="227" t="s">
        <v>136</v>
      </c>
      <c r="E269" s="257" t="s">
        <v>19</v>
      </c>
      <c r="F269" s="258" t="s">
        <v>139</v>
      </c>
      <c r="G269" s="256"/>
      <c r="H269" s="259">
        <v>3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5" t="s">
        <v>136</v>
      </c>
      <c r="AU269" s="265" t="s">
        <v>81</v>
      </c>
      <c r="AV269" s="15" t="s">
        <v>130</v>
      </c>
      <c r="AW269" s="15" t="s">
        <v>34</v>
      </c>
      <c r="AX269" s="15" t="s">
        <v>79</v>
      </c>
      <c r="AY269" s="265" t="s">
        <v>123</v>
      </c>
    </row>
    <row r="270" s="12" customFormat="1" ht="22.8" customHeight="1">
      <c r="A270" s="12"/>
      <c r="B270" s="198"/>
      <c r="C270" s="199"/>
      <c r="D270" s="200" t="s">
        <v>71</v>
      </c>
      <c r="E270" s="212" t="s">
        <v>198</v>
      </c>
      <c r="F270" s="212" t="s">
        <v>665</v>
      </c>
      <c r="G270" s="199"/>
      <c r="H270" s="199"/>
      <c r="I270" s="202"/>
      <c r="J270" s="213">
        <f>BK270</f>
        <v>0</v>
      </c>
      <c r="K270" s="199"/>
      <c r="L270" s="204"/>
      <c r="M270" s="205"/>
      <c r="N270" s="206"/>
      <c r="O270" s="206"/>
      <c r="P270" s="207">
        <f>SUM(P271:P284)</f>
        <v>0</v>
      </c>
      <c r="Q270" s="206"/>
      <c r="R270" s="207">
        <f>SUM(R271:R284)</f>
        <v>0.0015120000000000001</v>
      </c>
      <c r="S270" s="206"/>
      <c r="T270" s="208">
        <f>SUM(T271:T284)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9" t="s">
        <v>79</v>
      </c>
      <c r="AT270" s="210" t="s">
        <v>71</v>
      </c>
      <c r="AU270" s="210" t="s">
        <v>79</v>
      </c>
      <c r="AY270" s="209" t="s">
        <v>123</v>
      </c>
      <c r="BK270" s="211">
        <f>SUM(BK271:BK284)</f>
        <v>0</v>
      </c>
    </row>
    <row r="271" s="2" customFormat="1" ht="24.15" customHeight="1">
      <c r="A271" s="40"/>
      <c r="B271" s="41"/>
      <c r="C271" s="214" t="s">
        <v>307</v>
      </c>
      <c r="D271" s="214" t="s">
        <v>125</v>
      </c>
      <c r="E271" s="215" t="s">
        <v>666</v>
      </c>
      <c r="F271" s="216" t="s">
        <v>667</v>
      </c>
      <c r="G271" s="217" t="s">
        <v>393</v>
      </c>
      <c r="H271" s="218">
        <v>2</v>
      </c>
      <c r="I271" s="219"/>
      <c r="J271" s="220">
        <f>ROUND(I271*H271,2)</f>
        <v>0</v>
      </c>
      <c r="K271" s="216" t="s">
        <v>129</v>
      </c>
      <c r="L271" s="46"/>
      <c r="M271" s="221" t="s">
        <v>19</v>
      </c>
      <c r="N271" s="222" t="s">
        <v>43</v>
      </c>
      <c r="O271" s="86"/>
      <c r="P271" s="223">
        <f>O271*H271</f>
        <v>0</v>
      </c>
      <c r="Q271" s="223">
        <v>0</v>
      </c>
      <c r="R271" s="223">
        <f>Q271*H271</f>
        <v>0</v>
      </c>
      <c r="S271" s="223">
        <v>0</v>
      </c>
      <c r="T271" s="224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5" t="s">
        <v>130</v>
      </c>
      <c r="AT271" s="225" t="s">
        <v>125</v>
      </c>
      <c r="AU271" s="225" t="s">
        <v>81</v>
      </c>
      <c r="AY271" s="19" t="s">
        <v>123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9" t="s">
        <v>79</v>
      </c>
      <c r="BK271" s="226">
        <f>ROUND(I271*H271,2)</f>
        <v>0</v>
      </c>
      <c r="BL271" s="19" t="s">
        <v>130</v>
      </c>
      <c r="BM271" s="225" t="s">
        <v>668</v>
      </c>
    </row>
    <row r="272" s="2" customFormat="1">
      <c r="A272" s="40"/>
      <c r="B272" s="41"/>
      <c r="C272" s="42"/>
      <c r="D272" s="227" t="s">
        <v>132</v>
      </c>
      <c r="E272" s="42"/>
      <c r="F272" s="228" t="s">
        <v>669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132</v>
      </c>
      <c r="AU272" s="19" t="s">
        <v>81</v>
      </c>
    </row>
    <row r="273" s="2" customFormat="1">
      <c r="A273" s="40"/>
      <c r="B273" s="41"/>
      <c r="C273" s="42"/>
      <c r="D273" s="232" t="s">
        <v>134</v>
      </c>
      <c r="E273" s="42"/>
      <c r="F273" s="233" t="s">
        <v>670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134</v>
      </c>
      <c r="AU273" s="19" t="s">
        <v>81</v>
      </c>
    </row>
    <row r="274" s="13" customFormat="1">
      <c r="A274" s="13"/>
      <c r="B274" s="234"/>
      <c r="C274" s="235"/>
      <c r="D274" s="227" t="s">
        <v>136</v>
      </c>
      <c r="E274" s="236" t="s">
        <v>19</v>
      </c>
      <c r="F274" s="237" t="s">
        <v>534</v>
      </c>
      <c r="G274" s="235"/>
      <c r="H274" s="236" t="s">
        <v>19</v>
      </c>
      <c r="I274" s="238"/>
      <c r="J274" s="235"/>
      <c r="K274" s="235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136</v>
      </c>
      <c r="AU274" s="243" t="s">
        <v>81</v>
      </c>
      <c r="AV274" s="13" t="s">
        <v>79</v>
      </c>
      <c r="AW274" s="13" t="s">
        <v>34</v>
      </c>
      <c r="AX274" s="13" t="s">
        <v>72</v>
      </c>
      <c r="AY274" s="243" t="s">
        <v>123</v>
      </c>
    </row>
    <row r="275" s="13" customFormat="1">
      <c r="A275" s="13"/>
      <c r="B275" s="234"/>
      <c r="C275" s="235"/>
      <c r="D275" s="227" t="s">
        <v>136</v>
      </c>
      <c r="E275" s="236" t="s">
        <v>19</v>
      </c>
      <c r="F275" s="237" t="s">
        <v>671</v>
      </c>
      <c r="G275" s="235"/>
      <c r="H275" s="236" t="s">
        <v>19</v>
      </c>
      <c r="I275" s="238"/>
      <c r="J275" s="235"/>
      <c r="K275" s="235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136</v>
      </c>
      <c r="AU275" s="243" t="s">
        <v>81</v>
      </c>
      <c r="AV275" s="13" t="s">
        <v>79</v>
      </c>
      <c r="AW275" s="13" t="s">
        <v>34</v>
      </c>
      <c r="AX275" s="13" t="s">
        <v>72</v>
      </c>
      <c r="AY275" s="243" t="s">
        <v>123</v>
      </c>
    </row>
    <row r="276" s="14" customFormat="1">
      <c r="A276" s="14"/>
      <c r="B276" s="244"/>
      <c r="C276" s="245"/>
      <c r="D276" s="227" t="s">
        <v>136</v>
      </c>
      <c r="E276" s="246" t="s">
        <v>19</v>
      </c>
      <c r="F276" s="247" t="s">
        <v>81</v>
      </c>
      <c r="G276" s="245"/>
      <c r="H276" s="248">
        <v>2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136</v>
      </c>
      <c r="AU276" s="254" t="s">
        <v>81</v>
      </c>
      <c r="AV276" s="14" t="s">
        <v>81</v>
      </c>
      <c r="AW276" s="14" t="s">
        <v>34</v>
      </c>
      <c r="AX276" s="14" t="s">
        <v>72</v>
      </c>
      <c r="AY276" s="254" t="s">
        <v>123</v>
      </c>
    </row>
    <row r="277" s="15" customFormat="1">
      <c r="A277" s="15"/>
      <c r="B277" s="255"/>
      <c r="C277" s="256"/>
      <c r="D277" s="227" t="s">
        <v>136</v>
      </c>
      <c r="E277" s="257" t="s">
        <v>19</v>
      </c>
      <c r="F277" s="258" t="s">
        <v>139</v>
      </c>
      <c r="G277" s="256"/>
      <c r="H277" s="259">
        <v>2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5" t="s">
        <v>136</v>
      </c>
      <c r="AU277" s="265" t="s">
        <v>81</v>
      </c>
      <c r="AV277" s="15" t="s">
        <v>130</v>
      </c>
      <c r="AW277" s="15" t="s">
        <v>34</v>
      </c>
      <c r="AX277" s="15" t="s">
        <v>79</v>
      </c>
      <c r="AY277" s="265" t="s">
        <v>123</v>
      </c>
    </row>
    <row r="278" s="2" customFormat="1" ht="24.15" customHeight="1">
      <c r="A278" s="40"/>
      <c r="B278" s="41"/>
      <c r="C278" s="214" t="s">
        <v>7</v>
      </c>
      <c r="D278" s="214" t="s">
        <v>125</v>
      </c>
      <c r="E278" s="215" t="s">
        <v>672</v>
      </c>
      <c r="F278" s="216" t="s">
        <v>673</v>
      </c>
      <c r="G278" s="217" t="s">
        <v>299</v>
      </c>
      <c r="H278" s="218">
        <v>1.05</v>
      </c>
      <c r="I278" s="219"/>
      <c r="J278" s="220">
        <f>ROUND(I278*H278,2)</f>
        <v>0</v>
      </c>
      <c r="K278" s="216" t="s">
        <v>643</v>
      </c>
      <c r="L278" s="46"/>
      <c r="M278" s="221" t="s">
        <v>19</v>
      </c>
      <c r="N278" s="222" t="s">
        <v>43</v>
      </c>
      <c r="O278" s="86"/>
      <c r="P278" s="223">
        <f>O278*H278</f>
        <v>0</v>
      </c>
      <c r="Q278" s="223">
        <v>0.0014400000000000001</v>
      </c>
      <c r="R278" s="223">
        <f>Q278*H278</f>
        <v>0.0015120000000000001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130</v>
      </c>
      <c r="AT278" s="225" t="s">
        <v>125</v>
      </c>
      <c r="AU278" s="225" t="s">
        <v>81</v>
      </c>
      <c r="AY278" s="19" t="s">
        <v>123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79</v>
      </c>
      <c r="BK278" s="226">
        <f>ROUND(I278*H278,2)</f>
        <v>0</v>
      </c>
      <c r="BL278" s="19" t="s">
        <v>130</v>
      </c>
      <c r="BM278" s="225" t="s">
        <v>674</v>
      </c>
    </row>
    <row r="279" s="2" customFormat="1">
      <c r="A279" s="40"/>
      <c r="B279" s="41"/>
      <c r="C279" s="42"/>
      <c r="D279" s="227" t="s">
        <v>132</v>
      </c>
      <c r="E279" s="42"/>
      <c r="F279" s="228" t="s">
        <v>675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132</v>
      </c>
      <c r="AU279" s="19" t="s">
        <v>81</v>
      </c>
    </row>
    <row r="280" s="2" customFormat="1">
      <c r="A280" s="40"/>
      <c r="B280" s="41"/>
      <c r="C280" s="42"/>
      <c r="D280" s="232" t="s">
        <v>134</v>
      </c>
      <c r="E280" s="42"/>
      <c r="F280" s="233" t="s">
        <v>676</v>
      </c>
      <c r="G280" s="42"/>
      <c r="H280" s="42"/>
      <c r="I280" s="229"/>
      <c r="J280" s="42"/>
      <c r="K280" s="42"/>
      <c r="L280" s="46"/>
      <c r="M280" s="230"/>
      <c r="N280" s="231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134</v>
      </c>
      <c r="AU280" s="19" t="s">
        <v>81</v>
      </c>
    </row>
    <row r="281" s="13" customFormat="1">
      <c r="A281" s="13"/>
      <c r="B281" s="234"/>
      <c r="C281" s="235"/>
      <c r="D281" s="227" t="s">
        <v>136</v>
      </c>
      <c r="E281" s="236" t="s">
        <v>19</v>
      </c>
      <c r="F281" s="237" t="s">
        <v>534</v>
      </c>
      <c r="G281" s="235"/>
      <c r="H281" s="236" t="s">
        <v>19</v>
      </c>
      <c r="I281" s="238"/>
      <c r="J281" s="235"/>
      <c r="K281" s="235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136</v>
      </c>
      <c r="AU281" s="243" t="s">
        <v>81</v>
      </c>
      <c r="AV281" s="13" t="s">
        <v>79</v>
      </c>
      <c r="AW281" s="13" t="s">
        <v>34</v>
      </c>
      <c r="AX281" s="13" t="s">
        <v>72</v>
      </c>
      <c r="AY281" s="243" t="s">
        <v>123</v>
      </c>
    </row>
    <row r="282" s="13" customFormat="1">
      <c r="A282" s="13"/>
      <c r="B282" s="234"/>
      <c r="C282" s="235"/>
      <c r="D282" s="227" t="s">
        <v>136</v>
      </c>
      <c r="E282" s="236" t="s">
        <v>19</v>
      </c>
      <c r="F282" s="237" t="s">
        <v>677</v>
      </c>
      <c r="G282" s="235"/>
      <c r="H282" s="236" t="s">
        <v>19</v>
      </c>
      <c r="I282" s="238"/>
      <c r="J282" s="235"/>
      <c r="K282" s="235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136</v>
      </c>
      <c r="AU282" s="243" t="s">
        <v>81</v>
      </c>
      <c r="AV282" s="13" t="s">
        <v>79</v>
      </c>
      <c r="AW282" s="13" t="s">
        <v>34</v>
      </c>
      <c r="AX282" s="13" t="s">
        <v>72</v>
      </c>
      <c r="AY282" s="243" t="s">
        <v>123</v>
      </c>
    </row>
    <row r="283" s="14" customFormat="1">
      <c r="A283" s="14"/>
      <c r="B283" s="244"/>
      <c r="C283" s="245"/>
      <c r="D283" s="227" t="s">
        <v>136</v>
      </c>
      <c r="E283" s="246" t="s">
        <v>19</v>
      </c>
      <c r="F283" s="247" t="s">
        <v>678</v>
      </c>
      <c r="G283" s="245"/>
      <c r="H283" s="248">
        <v>1.05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136</v>
      </c>
      <c r="AU283" s="254" t="s">
        <v>81</v>
      </c>
      <c r="AV283" s="14" t="s">
        <v>81</v>
      </c>
      <c r="AW283" s="14" t="s">
        <v>34</v>
      </c>
      <c r="AX283" s="14" t="s">
        <v>72</v>
      </c>
      <c r="AY283" s="254" t="s">
        <v>123</v>
      </c>
    </row>
    <row r="284" s="15" customFormat="1">
      <c r="A284" s="15"/>
      <c r="B284" s="255"/>
      <c r="C284" s="256"/>
      <c r="D284" s="227" t="s">
        <v>136</v>
      </c>
      <c r="E284" s="257" t="s">
        <v>19</v>
      </c>
      <c r="F284" s="258" t="s">
        <v>139</v>
      </c>
      <c r="G284" s="256"/>
      <c r="H284" s="259">
        <v>1.05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5" t="s">
        <v>136</v>
      </c>
      <c r="AU284" s="265" t="s">
        <v>81</v>
      </c>
      <c r="AV284" s="15" t="s">
        <v>130</v>
      </c>
      <c r="AW284" s="15" t="s">
        <v>34</v>
      </c>
      <c r="AX284" s="15" t="s">
        <v>79</v>
      </c>
      <c r="AY284" s="265" t="s">
        <v>123</v>
      </c>
    </row>
    <row r="285" s="12" customFormat="1" ht="22.8" customHeight="1">
      <c r="A285" s="12"/>
      <c r="B285" s="198"/>
      <c r="C285" s="199"/>
      <c r="D285" s="200" t="s">
        <v>71</v>
      </c>
      <c r="E285" s="212" t="s">
        <v>206</v>
      </c>
      <c r="F285" s="212" t="s">
        <v>389</v>
      </c>
      <c r="G285" s="199"/>
      <c r="H285" s="199"/>
      <c r="I285" s="202"/>
      <c r="J285" s="213">
        <f>BK285</f>
        <v>0</v>
      </c>
      <c r="K285" s="199"/>
      <c r="L285" s="204"/>
      <c r="M285" s="205"/>
      <c r="N285" s="206"/>
      <c r="O285" s="206"/>
      <c r="P285" s="207">
        <f>SUM(P286:P353)</f>
        <v>0</v>
      </c>
      <c r="Q285" s="206"/>
      <c r="R285" s="207">
        <f>SUM(R286:R353)</f>
        <v>16.94628325</v>
      </c>
      <c r="S285" s="206"/>
      <c r="T285" s="208">
        <f>SUM(T286:T353)</f>
        <v>1.8810000000000002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9" t="s">
        <v>79</v>
      </c>
      <c r="AT285" s="210" t="s">
        <v>71</v>
      </c>
      <c r="AU285" s="210" t="s">
        <v>79</v>
      </c>
      <c r="AY285" s="209" t="s">
        <v>123</v>
      </c>
      <c r="BK285" s="211">
        <f>SUM(BK286:BK353)</f>
        <v>0</v>
      </c>
    </row>
    <row r="286" s="2" customFormat="1" ht="24.15" customHeight="1">
      <c r="A286" s="40"/>
      <c r="B286" s="41"/>
      <c r="C286" s="214" t="s">
        <v>324</v>
      </c>
      <c r="D286" s="214" t="s">
        <v>125</v>
      </c>
      <c r="E286" s="215" t="s">
        <v>679</v>
      </c>
      <c r="F286" s="216" t="s">
        <v>680</v>
      </c>
      <c r="G286" s="217" t="s">
        <v>299</v>
      </c>
      <c r="H286" s="218">
        <v>5.2999999999999998</v>
      </c>
      <c r="I286" s="219"/>
      <c r="J286" s="220">
        <f>ROUND(I286*H286,2)</f>
        <v>0</v>
      </c>
      <c r="K286" s="216" t="s">
        <v>129</v>
      </c>
      <c r="L286" s="46"/>
      <c r="M286" s="221" t="s">
        <v>19</v>
      </c>
      <c r="N286" s="222" t="s">
        <v>43</v>
      </c>
      <c r="O286" s="86"/>
      <c r="P286" s="223">
        <f>O286*H286</f>
        <v>0</v>
      </c>
      <c r="Q286" s="223">
        <v>0.88534999999999997</v>
      </c>
      <c r="R286" s="223">
        <f>Q286*H286</f>
        <v>4.6923550000000001</v>
      </c>
      <c r="S286" s="223">
        <v>0</v>
      </c>
      <c r="T286" s="224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5" t="s">
        <v>130</v>
      </c>
      <c r="AT286" s="225" t="s">
        <v>125</v>
      </c>
      <c r="AU286" s="225" t="s">
        <v>81</v>
      </c>
      <c r="AY286" s="19" t="s">
        <v>123</v>
      </c>
      <c r="BE286" s="226">
        <f>IF(N286="základní",J286,0)</f>
        <v>0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9" t="s">
        <v>79</v>
      </c>
      <c r="BK286" s="226">
        <f>ROUND(I286*H286,2)</f>
        <v>0</v>
      </c>
      <c r="BL286" s="19" t="s">
        <v>130</v>
      </c>
      <c r="BM286" s="225" t="s">
        <v>681</v>
      </c>
    </row>
    <row r="287" s="2" customFormat="1">
      <c r="A287" s="40"/>
      <c r="B287" s="41"/>
      <c r="C287" s="42"/>
      <c r="D287" s="227" t="s">
        <v>132</v>
      </c>
      <c r="E287" s="42"/>
      <c r="F287" s="228" t="s">
        <v>682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132</v>
      </c>
      <c r="AU287" s="19" t="s">
        <v>81</v>
      </c>
    </row>
    <row r="288" s="2" customFormat="1">
      <c r="A288" s="40"/>
      <c r="B288" s="41"/>
      <c r="C288" s="42"/>
      <c r="D288" s="232" t="s">
        <v>134</v>
      </c>
      <c r="E288" s="42"/>
      <c r="F288" s="233" t="s">
        <v>683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134</v>
      </c>
      <c r="AU288" s="19" t="s">
        <v>81</v>
      </c>
    </row>
    <row r="289" s="13" customFormat="1">
      <c r="A289" s="13"/>
      <c r="B289" s="234"/>
      <c r="C289" s="235"/>
      <c r="D289" s="227" t="s">
        <v>136</v>
      </c>
      <c r="E289" s="236" t="s">
        <v>19</v>
      </c>
      <c r="F289" s="237" t="s">
        <v>534</v>
      </c>
      <c r="G289" s="235"/>
      <c r="H289" s="236" t="s">
        <v>19</v>
      </c>
      <c r="I289" s="238"/>
      <c r="J289" s="235"/>
      <c r="K289" s="235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136</v>
      </c>
      <c r="AU289" s="243" t="s">
        <v>81</v>
      </c>
      <c r="AV289" s="13" t="s">
        <v>79</v>
      </c>
      <c r="AW289" s="13" t="s">
        <v>34</v>
      </c>
      <c r="AX289" s="13" t="s">
        <v>72</v>
      </c>
      <c r="AY289" s="243" t="s">
        <v>123</v>
      </c>
    </row>
    <row r="290" s="14" customFormat="1">
      <c r="A290" s="14"/>
      <c r="B290" s="244"/>
      <c r="C290" s="245"/>
      <c r="D290" s="227" t="s">
        <v>136</v>
      </c>
      <c r="E290" s="246" t="s">
        <v>19</v>
      </c>
      <c r="F290" s="247" t="s">
        <v>684</v>
      </c>
      <c r="G290" s="245"/>
      <c r="H290" s="248">
        <v>5.2999999999999998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136</v>
      </c>
      <c r="AU290" s="254" t="s">
        <v>81</v>
      </c>
      <c r="AV290" s="14" t="s">
        <v>81</v>
      </c>
      <c r="AW290" s="14" t="s">
        <v>34</v>
      </c>
      <c r="AX290" s="14" t="s">
        <v>72</v>
      </c>
      <c r="AY290" s="254" t="s">
        <v>123</v>
      </c>
    </row>
    <row r="291" s="15" customFormat="1">
      <c r="A291" s="15"/>
      <c r="B291" s="255"/>
      <c r="C291" s="256"/>
      <c r="D291" s="227" t="s">
        <v>136</v>
      </c>
      <c r="E291" s="257" t="s">
        <v>19</v>
      </c>
      <c r="F291" s="258" t="s">
        <v>139</v>
      </c>
      <c r="G291" s="256"/>
      <c r="H291" s="259">
        <v>5.2999999999999998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5" t="s">
        <v>136</v>
      </c>
      <c r="AU291" s="265" t="s">
        <v>81</v>
      </c>
      <c r="AV291" s="15" t="s">
        <v>130</v>
      </c>
      <c r="AW291" s="15" t="s">
        <v>34</v>
      </c>
      <c r="AX291" s="15" t="s">
        <v>79</v>
      </c>
      <c r="AY291" s="265" t="s">
        <v>123</v>
      </c>
    </row>
    <row r="292" s="2" customFormat="1" ht="16.5" customHeight="1">
      <c r="A292" s="40"/>
      <c r="B292" s="41"/>
      <c r="C292" s="266" t="s">
        <v>338</v>
      </c>
      <c r="D292" s="266" t="s">
        <v>270</v>
      </c>
      <c r="E292" s="267" t="s">
        <v>685</v>
      </c>
      <c r="F292" s="268" t="s">
        <v>686</v>
      </c>
      <c r="G292" s="269" t="s">
        <v>299</v>
      </c>
      <c r="H292" s="270">
        <v>5.2999999999999998</v>
      </c>
      <c r="I292" s="271"/>
      <c r="J292" s="272">
        <f>ROUND(I292*H292,2)</f>
        <v>0</v>
      </c>
      <c r="K292" s="268" t="s">
        <v>129</v>
      </c>
      <c r="L292" s="273"/>
      <c r="M292" s="274" t="s">
        <v>19</v>
      </c>
      <c r="N292" s="275" t="s">
        <v>43</v>
      </c>
      <c r="O292" s="86"/>
      <c r="P292" s="223">
        <f>O292*H292</f>
        <v>0</v>
      </c>
      <c r="Q292" s="223">
        <v>0.59999999999999998</v>
      </c>
      <c r="R292" s="223">
        <f>Q292*H292</f>
        <v>3.1799999999999997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198</v>
      </c>
      <c r="AT292" s="225" t="s">
        <v>270</v>
      </c>
      <c r="AU292" s="225" t="s">
        <v>81</v>
      </c>
      <c r="AY292" s="19" t="s">
        <v>123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79</v>
      </c>
      <c r="BK292" s="226">
        <f>ROUND(I292*H292,2)</f>
        <v>0</v>
      </c>
      <c r="BL292" s="19" t="s">
        <v>130</v>
      </c>
      <c r="BM292" s="225" t="s">
        <v>687</v>
      </c>
    </row>
    <row r="293" s="2" customFormat="1">
      <c r="A293" s="40"/>
      <c r="B293" s="41"/>
      <c r="C293" s="42"/>
      <c r="D293" s="227" t="s">
        <v>132</v>
      </c>
      <c r="E293" s="42"/>
      <c r="F293" s="228" t="s">
        <v>686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132</v>
      </c>
      <c r="AU293" s="19" t="s">
        <v>81</v>
      </c>
    </row>
    <row r="294" s="13" customFormat="1">
      <c r="A294" s="13"/>
      <c r="B294" s="234"/>
      <c r="C294" s="235"/>
      <c r="D294" s="227" t="s">
        <v>136</v>
      </c>
      <c r="E294" s="236" t="s">
        <v>19</v>
      </c>
      <c r="F294" s="237" t="s">
        <v>688</v>
      </c>
      <c r="G294" s="235"/>
      <c r="H294" s="236" t="s">
        <v>19</v>
      </c>
      <c r="I294" s="238"/>
      <c r="J294" s="235"/>
      <c r="K294" s="235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136</v>
      </c>
      <c r="AU294" s="243" t="s">
        <v>81</v>
      </c>
      <c r="AV294" s="13" t="s">
        <v>79</v>
      </c>
      <c r="AW294" s="13" t="s">
        <v>34</v>
      </c>
      <c r="AX294" s="13" t="s">
        <v>72</v>
      </c>
      <c r="AY294" s="243" t="s">
        <v>123</v>
      </c>
    </row>
    <row r="295" s="14" customFormat="1">
      <c r="A295" s="14"/>
      <c r="B295" s="244"/>
      <c r="C295" s="245"/>
      <c r="D295" s="227" t="s">
        <v>136</v>
      </c>
      <c r="E295" s="246" t="s">
        <v>19</v>
      </c>
      <c r="F295" s="247" t="s">
        <v>684</v>
      </c>
      <c r="G295" s="245"/>
      <c r="H295" s="248">
        <v>5.2999999999999998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136</v>
      </c>
      <c r="AU295" s="254" t="s">
        <v>81</v>
      </c>
      <c r="AV295" s="14" t="s">
        <v>81</v>
      </c>
      <c r="AW295" s="14" t="s">
        <v>34</v>
      </c>
      <c r="AX295" s="14" t="s">
        <v>72</v>
      </c>
      <c r="AY295" s="254" t="s">
        <v>123</v>
      </c>
    </row>
    <row r="296" s="15" customFormat="1">
      <c r="A296" s="15"/>
      <c r="B296" s="255"/>
      <c r="C296" s="256"/>
      <c r="D296" s="227" t="s">
        <v>136</v>
      </c>
      <c r="E296" s="257" t="s">
        <v>19</v>
      </c>
      <c r="F296" s="258" t="s">
        <v>139</v>
      </c>
      <c r="G296" s="256"/>
      <c r="H296" s="259">
        <v>5.2999999999999998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5" t="s">
        <v>136</v>
      </c>
      <c r="AU296" s="265" t="s">
        <v>81</v>
      </c>
      <c r="AV296" s="15" t="s">
        <v>130</v>
      </c>
      <c r="AW296" s="15" t="s">
        <v>34</v>
      </c>
      <c r="AX296" s="15" t="s">
        <v>79</v>
      </c>
      <c r="AY296" s="265" t="s">
        <v>123</v>
      </c>
    </row>
    <row r="297" s="2" customFormat="1" ht="24.15" customHeight="1">
      <c r="A297" s="40"/>
      <c r="B297" s="41"/>
      <c r="C297" s="214" t="s">
        <v>352</v>
      </c>
      <c r="D297" s="214" t="s">
        <v>125</v>
      </c>
      <c r="E297" s="215" t="s">
        <v>689</v>
      </c>
      <c r="F297" s="216" t="s">
        <v>690</v>
      </c>
      <c r="G297" s="217" t="s">
        <v>150</v>
      </c>
      <c r="H297" s="218">
        <v>3.609</v>
      </c>
      <c r="I297" s="219"/>
      <c r="J297" s="220">
        <f>ROUND(I297*H297,2)</f>
        <v>0</v>
      </c>
      <c r="K297" s="216" t="s">
        <v>129</v>
      </c>
      <c r="L297" s="46"/>
      <c r="M297" s="221" t="s">
        <v>19</v>
      </c>
      <c r="N297" s="222" t="s">
        <v>43</v>
      </c>
      <c r="O297" s="86"/>
      <c r="P297" s="223">
        <f>O297*H297</f>
        <v>0</v>
      </c>
      <c r="Q297" s="223">
        <v>2.5122499999999999</v>
      </c>
      <c r="R297" s="223">
        <f>Q297*H297</f>
        <v>9.0667102499999999</v>
      </c>
      <c r="S297" s="223">
        <v>0</v>
      </c>
      <c r="T297" s="22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5" t="s">
        <v>130</v>
      </c>
      <c r="AT297" s="225" t="s">
        <v>125</v>
      </c>
      <c r="AU297" s="225" t="s">
        <v>81</v>
      </c>
      <c r="AY297" s="19" t="s">
        <v>123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9" t="s">
        <v>79</v>
      </c>
      <c r="BK297" s="226">
        <f>ROUND(I297*H297,2)</f>
        <v>0</v>
      </c>
      <c r="BL297" s="19" t="s">
        <v>130</v>
      </c>
      <c r="BM297" s="225" t="s">
        <v>691</v>
      </c>
    </row>
    <row r="298" s="2" customFormat="1">
      <c r="A298" s="40"/>
      <c r="B298" s="41"/>
      <c r="C298" s="42"/>
      <c r="D298" s="227" t="s">
        <v>132</v>
      </c>
      <c r="E298" s="42"/>
      <c r="F298" s="228" t="s">
        <v>692</v>
      </c>
      <c r="G298" s="42"/>
      <c r="H298" s="42"/>
      <c r="I298" s="229"/>
      <c r="J298" s="42"/>
      <c r="K298" s="42"/>
      <c r="L298" s="46"/>
      <c r="M298" s="230"/>
      <c r="N298" s="231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132</v>
      </c>
      <c r="AU298" s="19" t="s">
        <v>81</v>
      </c>
    </row>
    <row r="299" s="2" customFormat="1">
      <c r="A299" s="40"/>
      <c r="B299" s="41"/>
      <c r="C299" s="42"/>
      <c r="D299" s="232" t="s">
        <v>134</v>
      </c>
      <c r="E299" s="42"/>
      <c r="F299" s="233" t="s">
        <v>693</v>
      </c>
      <c r="G299" s="42"/>
      <c r="H299" s="42"/>
      <c r="I299" s="229"/>
      <c r="J299" s="42"/>
      <c r="K299" s="42"/>
      <c r="L299" s="46"/>
      <c r="M299" s="230"/>
      <c r="N299" s="231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134</v>
      </c>
      <c r="AU299" s="19" t="s">
        <v>81</v>
      </c>
    </row>
    <row r="300" s="13" customFormat="1">
      <c r="A300" s="13"/>
      <c r="B300" s="234"/>
      <c r="C300" s="235"/>
      <c r="D300" s="227" t="s">
        <v>136</v>
      </c>
      <c r="E300" s="236" t="s">
        <v>19</v>
      </c>
      <c r="F300" s="237" t="s">
        <v>534</v>
      </c>
      <c r="G300" s="235"/>
      <c r="H300" s="236" t="s">
        <v>19</v>
      </c>
      <c r="I300" s="238"/>
      <c r="J300" s="235"/>
      <c r="K300" s="235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136</v>
      </c>
      <c r="AU300" s="243" t="s">
        <v>81</v>
      </c>
      <c r="AV300" s="13" t="s">
        <v>79</v>
      </c>
      <c r="AW300" s="13" t="s">
        <v>34</v>
      </c>
      <c r="AX300" s="13" t="s">
        <v>72</v>
      </c>
      <c r="AY300" s="243" t="s">
        <v>123</v>
      </c>
    </row>
    <row r="301" s="13" customFormat="1">
      <c r="A301" s="13"/>
      <c r="B301" s="234"/>
      <c r="C301" s="235"/>
      <c r="D301" s="227" t="s">
        <v>136</v>
      </c>
      <c r="E301" s="236" t="s">
        <v>19</v>
      </c>
      <c r="F301" s="237" t="s">
        <v>694</v>
      </c>
      <c r="G301" s="235"/>
      <c r="H301" s="236" t="s">
        <v>19</v>
      </c>
      <c r="I301" s="238"/>
      <c r="J301" s="235"/>
      <c r="K301" s="235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136</v>
      </c>
      <c r="AU301" s="243" t="s">
        <v>81</v>
      </c>
      <c r="AV301" s="13" t="s">
        <v>79</v>
      </c>
      <c r="AW301" s="13" t="s">
        <v>34</v>
      </c>
      <c r="AX301" s="13" t="s">
        <v>72</v>
      </c>
      <c r="AY301" s="243" t="s">
        <v>123</v>
      </c>
    </row>
    <row r="302" s="14" customFormat="1">
      <c r="A302" s="14"/>
      <c r="B302" s="244"/>
      <c r="C302" s="245"/>
      <c r="D302" s="227" t="s">
        <v>136</v>
      </c>
      <c r="E302" s="246" t="s">
        <v>19</v>
      </c>
      <c r="F302" s="247" t="s">
        <v>695</v>
      </c>
      <c r="G302" s="245"/>
      <c r="H302" s="248">
        <v>3.2240000000000002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136</v>
      </c>
      <c r="AU302" s="254" t="s">
        <v>81</v>
      </c>
      <c r="AV302" s="14" t="s">
        <v>81</v>
      </c>
      <c r="AW302" s="14" t="s">
        <v>34</v>
      </c>
      <c r="AX302" s="14" t="s">
        <v>72</v>
      </c>
      <c r="AY302" s="254" t="s">
        <v>123</v>
      </c>
    </row>
    <row r="303" s="14" customFormat="1">
      <c r="A303" s="14"/>
      <c r="B303" s="244"/>
      <c r="C303" s="245"/>
      <c r="D303" s="227" t="s">
        <v>136</v>
      </c>
      <c r="E303" s="246" t="s">
        <v>19</v>
      </c>
      <c r="F303" s="247" t="s">
        <v>696</v>
      </c>
      <c r="G303" s="245"/>
      <c r="H303" s="248">
        <v>0.16500000000000001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136</v>
      </c>
      <c r="AU303" s="254" t="s">
        <v>81</v>
      </c>
      <c r="AV303" s="14" t="s">
        <v>81</v>
      </c>
      <c r="AW303" s="14" t="s">
        <v>34</v>
      </c>
      <c r="AX303" s="14" t="s">
        <v>72</v>
      </c>
      <c r="AY303" s="254" t="s">
        <v>123</v>
      </c>
    </row>
    <row r="304" s="14" customFormat="1">
      <c r="A304" s="14"/>
      <c r="B304" s="244"/>
      <c r="C304" s="245"/>
      <c r="D304" s="227" t="s">
        <v>136</v>
      </c>
      <c r="E304" s="246" t="s">
        <v>19</v>
      </c>
      <c r="F304" s="247" t="s">
        <v>697</v>
      </c>
      <c r="G304" s="245"/>
      <c r="H304" s="248">
        <v>0.22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136</v>
      </c>
      <c r="AU304" s="254" t="s">
        <v>81</v>
      </c>
      <c r="AV304" s="14" t="s">
        <v>81</v>
      </c>
      <c r="AW304" s="14" t="s">
        <v>34</v>
      </c>
      <c r="AX304" s="14" t="s">
        <v>72</v>
      </c>
      <c r="AY304" s="254" t="s">
        <v>123</v>
      </c>
    </row>
    <row r="305" s="15" customFormat="1">
      <c r="A305" s="15"/>
      <c r="B305" s="255"/>
      <c r="C305" s="256"/>
      <c r="D305" s="227" t="s">
        <v>136</v>
      </c>
      <c r="E305" s="257" t="s">
        <v>19</v>
      </c>
      <c r="F305" s="258" t="s">
        <v>139</v>
      </c>
      <c r="G305" s="256"/>
      <c r="H305" s="259">
        <v>3.609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5" t="s">
        <v>136</v>
      </c>
      <c r="AU305" s="265" t="s">
        <v>81</v>
      </c>
      <c r="AV305" s="15" t="s">
        <v>130</v>
      </c>
      <c r="AW305" s="15" t="s">
        <v>34</v>
      </c>
      <c r="AX305" s="15" t="s">
        <v>79</v>
      </c>
      <c r="AY305" s="265" t="s">
        <v>123</v>
      </c>
    </row>
    <row r="306" s="2" customFormat="1" ht="16.5" customHeight="1">
      <c r="A306" s="40"/>
      <c r="B306" s="41"/>
      <c r="C306" s="214" t="s">
        <v>360</v>
      </c>
      <c r="D306" s="214" t="s">
        <v>125</v>
      </c>
      <c r="E306" s="215" t="s">
        <v>698</v>
      </c>
      <c r="F306" s="216" t="s">
        <v>699</v>
      </c>
      <c r="G306" s="217" t="s">
        <v>393</v>
      </c>
      <c r="H306" s="218">
        <v>8</v>
      </c>
      <c r="I306" s="219"/>
      <c r="J306" s="220">
        <f>ROUND(I306*H306,2)</f>
        <v>0</v>
      </c>
      <c r="K306" s="216" t="s">
        <v>129</v>
      </c>
      <c r="L306" s="46"/>
      <c r="M306" s="221" t="s">
        <v>19</v>
      </c>
      <c r="N306" s="222" t="s">
        <v>43</v>
      </c>
      <c r="O306" s="86"/>
      <c r="P306" s="223">
        <f>O306*H306</f>
        <v>0</v>
      </c>
      <c r="Q306" s="223">
        <v>8.0000000000000007E-05</v>
      </c>
      <c r="R306" s="223">
        <f>Q306*H306</f>
        <v>0.00064000000000000005</v>
      </c>
      <c r="S306" s="223">
        <v>0</v>
      </c>
      <c r="T306" s="224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5" t="s">
        <v>130</v>
      </c>
      <c r="AT306" s="225" t="s">
        <v>125</v>
      </c>
      <c r="AU306" s="225" t="s">
        <v>81</v>
      </c>
      <c r="AY306" s="19" t="s">
        <v>123</v>
      </c>
      <c r="BE306" s="226">
        <f>IF(N306="základní",J306,0)</f>
        <v>0</v>
      </c>
      <c r="BF306" s="226">
        <f>IF(N306="snížená",J306,0)</f>
        <v>0</v>
      </c>
      <c r="BG306" s="226">
        <f>IF(N306="zákl. přenesená",J306,0)</f>
        <v>0</v>
      </c>
      <c r="BH306" s="226">
        <f>IF(N306="sníž. přenesená",J306,0)</f>
        <v>0</v>
      </c>
      <c r="BI306" s="226">
        <f>IF(N306="nulová",J306,0)</f>
        <v>0</v>
      </c>
      <c r="BJ306" s="19" t="s">
        <v>79</v>
      </c>
      <c r="BK306" s="226">
        <f>ROUND(I306*H306,2)</f>
        <v>0</v>
      </c>
      <c r="BL306" s="19" t="s">
        <v>130</v>
      </c>
      <c r="BM306" s="225" t="s">
        <v>700</v>
      </c>
    </row>
    <row r="307" s="2" customFormat="1">
      <c r="A307" s="40"/>
      <c r="B307" s="41"/>
      <c r="C307" s="42"/>
      <c r="D307" s="227" t="s">
        <v>132</v>
      </c>
      <c r="E307" s="42"/>
      <c r="F307" s="228" t="s">
        <v>701</v>
      </c>
      <c r="G307" s="42"/>
      <c r="H307" s="42"/>
      <c r="I307" s="229"/>
      <c r="J307" s="42"/>
      <c r="K307" s="42"/>
      <c r="L307" s="46"/>
      <c r="M307" s="230"/>
      <c r="N307" s="231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132</v>
      </c>
      <c r="AU307" s="19" t="s">
        <v>81</v>
      </c>
    </row>
    <row r="308" s="2" customFormat="1">
      <c r="A308" s="40"/>
      <c r="B308" s="41"/>
      <c r="C308" s="42"/>
      <c r="D308" s="232" t="s">
        <v>134</v>
      </c>
      <c r="E308" s="42"/>
      <c r="F308" s="233" t="s">
        <v>702</v>
      </c>
      <c r="G308" s="42"/>
      <c r="H308" s="42"/>
      <c r="I308" s="229"/>
      <c r="J308" s="42"/>
      <c r="K308" s="42"/>
      <c r="L308" s="46"/>
      <c r="M308" s="230"/>
      <c r="N308" s="231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134</v>
      </c>
      <c r="AU308" s="19" t="s">
        <v>81</v>
      </c>
    </row>
    <row r="309" s="13" customFormat="1">
      <c r="A309" s="13"/>
      <c r="B309" s="234"/>
      <c r="C309" s="235"/>
      <c r="D309" s="227" t="s">
        <v>136</v>
      </c>
      <c r="E309" s="236" t="s">
        <v>19</v>
      </c>
      <c r="F309" s="237" t="s">
        <v>703</v>
      </c>
      <c r="G309" s="235"/>
      <c r="H309" s="236" t="s">
        <v>19</v>
      </c>
      <c r="I309" s="238"/>
      <c r="J309" s="235"/>
      <c r="K309" s="235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136</v>
      </c>
      <c r="AU309" s="243" t="s">
        <v>81</v>
      </c>
      <c r="AV309" s="13" t="s">
        <v>79</v>
      </c>
      <c r="AW309" s="13" t="s">
        <v>34</v>
      </c>
      <c r="AX309" s="13" t="s">
        <v>72</v>
      </c>
      <c r="AY309" s="243" t="s">
        <v>123</v>
      </c>
    </row>
    <row r="310" s="13" customFormat="1">
      <c r="A310" s="13"/>
      <c r="B310" s="234"/>
      <c r="C310" s="235"/>
      <c r="D310" s="227" t="s">
        <v>136</v>
      </c>
      <c r="E310" s="236" t="s">
        <v>19</v>
      </c>
      <c r="F310" s="237" t="s">
        <v>704</v>
      </c>
      <c r="G310" s="235"/>
      <c r="H310" s="236" t="s">
        <v>19</v>
      </c>
      <c r="I310" s="238"/>
      <c r="J310" s="235"/>
      <c r="K310" s="235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136</v>
      </c>
      <c r="AU310" s="243" t="s">
        <v>81</v>
      </c>
      <c r="AV310" s="13" t="s">
        <v>79</v>
      </c>
      <c r="AW310" s="13" t="s">
        <v>34</v>
      </c>
      <c r="AX310" s="13" t="s">
        <v>72</v>
      </c>
      <c r="AY310" s="243" t="s">
        <v>123</v>
      </c>
    </row>
    <row r="311" s="14" customFormat="1">
      <c r="A311" s="14"/>
      <c r="B311" s="244"/>
      <c r="C311" s="245"/>
      <c r="D311" s="227" t="s">
        <v>136</v>
      </c>
      <c r="E311" s="246" t="s">
        <v>19</v>
      </c>
      <c r="F311" s="247" t="s">
        <v>705</v>
      </c>
      <c r="G311" s="245"/>
      <c r="H311" s="248">
        <v>4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136</v>
      </c>
      <c r="AU311" s="254" t="s">
        <v>81</v>
      </c>
      <c r="AV311" s="14" t="s">
        <v>81</v>
      </c>
      <c r="AW311" s="14" t="s">
        <v>34</v>
      </c>
      <c r="AX311" s="14" t="s">
        <v>72</v>
      </c>
      <c r="AY311" s="254" t="s">
        <v>123</v>
      </c>
    </row>
    <row r="312" s="14" customFormat="1">
      <c r="A312" s="14"/>
      <c r="B312" s="244"/>
      <c r="C312" s="245"/>
      <c r="D312" s="227" t="s">
        <v>136</v>
      </c>
      <c r="E312" s="246" t="s">
        <v>19</v>
      </c>
      <c r="F312" s="247" t="s">
        <v>706</v>
      </c>
      <c r="G312" s="245"/>
      <c r="H312" s="248">
        <v>4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136</v>
      </c>
      <c r="AU312" s="254" t="s">
        <v>81</v>
      </c>
      <c r="AV312" s="14" t="s">
        <v>81</v>
      </c>
      <c r="AW312" s="14" t="s">
        <v>34</v>
      </c>
      <c r="AX312" s="14" t="s">
        <v>72</v>
      </c>
      <c r="AY312" s="254" t="s">
        <v>123</v>
      </c>
    </row>
    <row r="313" s="15" customFormat="1">
      <c r="A313" s="15"/>
      <c r="B313" s="255"/>
      <c r="C313" s="256"/>
      <c r="D313" s="227" t="s">
        <v>136</v>
      </c>
      <c r="E313" s="257" t="s">
        <v>19</v>
      </c>
      <c r="F313" s="258" t="s">
        <v>139</v>
      </c>
      <c r="G313" s="256"/>
      <c r="H313" s="259">
        <v>8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5" t="s">
        <v>136</v>
      </c>
      <c r="AU313" s="265" t="s">
        <v>81</v>
      </c>
      <c r="AV313" s="15" t="s">
        <v>130</v>
      </c>
      <c r="AW313" s="15" t="s">
        <v>34</v>
      </c>
      <c r="AX313" s="15" t="s">
        <v>79</v>
      </c>
      <c r="AY313" s="265" t="s">
        <v>123</v>
      </c>
    </row>
    <row r="314" s="2" customFormat="1" ht="16.5" customHeight="1">
      <c r="A314" s="40"/>
      <c r="B314" s="41"/>
      <c r="C314" s="266" t="s">
        <v>367</v>
      </c>
      <c r="D314" s="266" t="s">
        <v>270</v>
      </c>
      <c r="E314" s="267" t="s">
        <v>707</v>
      </c>
      <c r="F314" s="268" t="s">
        <v>708</v>
      </c>
      <c r="G314" s="269" t="s">
        <v>393</v>
      </c>
      <c r="H314" s="270">
        <v>8</v>
      </c>
      <c r="I314" s="271"/>
      <c r="J314" s="272">
        <f>ROUND(I314*H314,2)</f>
        <v>0</v>
      </c>
      <c r="K314" s="268" t="s">
        <v>19</v>
      </c>
      <c r="L314" s="273"/>
      <c r="M314" s="274" t="s">
        <v>19</v>
      </c>
      <c r="N314" s="275" t="s">
        <v>43</v>
      </c>
      <c r="O314" s="86"/>
      <c r="P314" s="223">
        <f>O314*H314</f>
        <v>0</v>
      </c>
      <c r="Q314" s="223">
        <v>0</v>
      </c>
      <c r="R314" s="223">
        <f>Q314*H314</f>
        <v>0</v>
      </c>
      <c r="S314" s="223">
        <v>0</v>
      </c>
      <c r="T314" s="224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25" t="s">
        <v>198</v>
      </c>
      <c r="AT314" s="225" t="s">
        <v>270</v>
      </c>
      <c r="AU314" s="225" t="s">
        <v>81</v>
      </c>
      <c r="AY314" s="19" t="s">
        <v>123</v>
      </c>
      <c r="BE314" s="226">
        <f>IF(N314="základní",J314,0)</f>
        <v>0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9" t="s">
        <v>79</v>
      </c>
      <c r="BK314" s="226">
        <f>ROUND(I314*H314,2)</f>
        <v>0</v>
      </c>
      <c r="BL314" s="19" t="s">
        <v>130</v>
      </c>
      <c r="BM314" s="225" t="s">
        <v>709</v>
      </c>
    </row>
    <row r="315" s="2" customFormat="1">
      <c r="A315" s="40"/>
      <c r="B315" s="41"/>
      <c r="C315" s="42"/>
      <c r="D315" s="227" t="s">
        <v>132</v>
      </c>
      <c r="E315" s="42"/>
      <c r="F315" s="228" t="s">
        <v>710</v>
      </c>
      <c r="G315" s="42"/>
      <c r="H315" s="42"/>
      <c r="I315" s="229"/>
      <c r="J315" s="42"/>
      <c r="K315" s="42"/>
      <c r="L315" s="46"/>
      <c r="M315" s="230"/>
      <c r="N315" s="231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132</v>
      </c>
      <c r="AU315" s="19" t="s">
        <v>81</v>
      </c>
    </row>
    <row r="316" s="13" customFormat="1">
      <c r="A316" s="13"/>
      <c r="B316" s="234"/>
      <c r="C316" s="235"/>
      <c r="D316" s="227" t="s">
        <v>136</v>
      </c>
      <c r="E316" s="236" t="s">
        <v>19</v>
      </c>
      <c r="F316" s="237" t="s">
        <v>711</v>
      </c>
      <c r="G316" s="235"/>
      <c r="H316" s="236" t="s">
        <v>19</v>
      </c>
      <c r="I316" s="238"/>
      <c r="J316" s="235"/>
      <c r="K316" s="235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136</v>
      </c>
      <c r="AU316" s="243" t="s">
        <v>81</v>
      </c>
      <c r="AV316" s="13" t="s">
        <v>79</v>
      </c>
      <c r="AW316" s="13" t="s">
        <v>34</v>
      </c>
      <c r="AX316" s="13" t="s">
        <v>72</v>
      </c>
      <c r="AY316" s="243" t="s">
        <v>123</v>
      </c>
    </row>
    <row r="317" s="14" customFormat="1">
      <c r="A317" s="14"/>
      <c r="B317" s="244"/>
      <c r="C317" s="245"/>
      <c r="D317" s="227" t="s">
        <v>136</v>
      </c>
      <c r="E317" s="246" t="s">
        <v>19</v>
      </c>
      <c r="F317" s="247" t="s">
        <v>706</v>
      </c>
      <c r="G317" s="245"/>
      <c r="H317" s="248">
        <v>4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136</v>
      </c>
      <c r="AU317" s="254" t="s">
        <v>81</v>
      </c>
      <c r="AV317" s="14" t="s">
        <v>81</v>
      </c>
      <c r="AW317" s="14" t="s">
        <v>34</v>
      </c>
      <c r="AX317" s="14" t="s">
        <v>72</v>
      </c>
      <c r="AY317" s="254" t="s">
        <v>123</v>
      </c>
    </row>
    <row r="318" s="14" customFormat="1">
      <c r="A318" s="14"/>
      <c r="B318" s="244"/>
      <c r="C318" s="245"/>
      <c r="D318" s="227" t="s">
        <v>136</v>
      </c>
      <c r="E318" s="246" t="s">
        <v>19</v>
      </c>
      <c r="F318" s="247" t="s">
        <v>706</v>
      </c>
      <c r="G318" s="245"/>
      <c r="H318" s="248">
        <v>4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136</v>
      </c>
      <c r="AU318" s="254" t="s">
        <v>81</v>
      </c>
      <c r="AV318" s="14" t="s">
        <v>81</v>
      </c>
      <c r="AW318" s="14" t="s">
        <v>34</v>
      </c>
      <c r="AX318" s="14" t="s">
        <v>72</v>
      </c>
      <c r="AY318" s="254" t="s">
        <v>123</v>
      </c>
    </row>
    <row r="319" s="15" customFormat="1">
      <c r="A319" s="15"/>
      <c r="B319" s="255"/>
      <c r="C319" s="256"/>
      <c r="D319" s="227" t="s">
        <v>136</v>
      </c>
      <c r="E319" s="257" t="s">
        <v>19</v>
      </c>
      <c r="F319" s="258" t="s">
        <v>139</v>
      </c>
      <c r="G319" s="256"/>
      <c r="H319" s="259">
        <v>8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5" t="s">
        <v>136</v>
      </c>
      <c r="AU319" s="265" t="s">
        <v>81</v>
      </c>
      <c r="AV319" s="15" t="s">
        <v>130</v>
      </c>
      <c r="AW319" s="15" t="s">
        <v>34</v>
      </c>
      <c r="AX319" s="15" t="s">
        <v>79</v>
      </c>
      <c r="AY319" s="265" t="s">
        <v>123</v>
      </c>
    </row>
    <row r="320" s="2" customFormat="1" ht="24.15" customHeight="1">
      <c r="A320" s="40"/>
      <c r="B320" s="41"/>
      <c r="C320" s="214" t="s">
        <v>377</v>
      </c>
      <c r="D320" s="214" t="s">
        <v>125</v>
      </c>
      <c r="E320" s="215" t="s">
        <v>712</v>
      </c>
      <c r="F320" s="216" t="s">
        <v>713</v>
      </c>
      <c r="G320" s="217" t="s">
        <v>393</v>
      </c>
      <c r="H320" s="218">
        <v>11</v>
      </c>
      <c r="I320" s="219"/>
      <c r="J320" s="220">
        <f>ROUND(I320*H320,2)</f>
        <v>0</v>
      </c>
      <c r="K320" s="216" t="s">
        <v>129</v>
      </c>
      <c r="L320" s="46"/>
      <c r="M320" s="221" t="s">
        <v>19</v>
      </c>
      <c r="N320" s="222" t="s">
        <v>43</v>
      </c>
      <c r="O320" s="86"/>
      <c r="P320" s="223">
        <f>O320*H320</f>
        <v>0</v>
      </c>
      <c r="Q320" s="223">
        <v>1.0000000000000001E-05</v>
      </c>
      <c r="R320" s="223">
        <f>Q320*H320</f>
        <v>0.00011</v>
      </c>
      <c r="S320" s="223">
        <v>0</v>
      </c>
      <c r="T320" s="224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5" t="s">
        <v>130</v>
      </c>
      <c r="AT320" s="225" t="s">
        <v>125</v>
      </c>
      <c r="AU320" s="225" t="s">
        <v>81</v>
      </c>
      <c r="AY320" s="19" t="s">
        <v>123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9" t="s">
        <v>79</v>
      </c>
      <c r="BK320" s="226">
        <f>ROUND(I320*H320,2)</f>
        <v>0</v>
      </c>
      <c r="BL320" s="19" t="s">
        <v>130</v>
      </c>
      <c r="BM320" s="225" t="s">
        <v>714</v>
      </c>
    </row>
    <row r="321" s="2" customFormat="1">
      <c r="A321" s="40"/>
      <c r="B321" s="41"/>
      <c r="C321" s="42"/>
      <c r="D321" s="227" t="s">
        <v>132</v>
      </c>
      <c r="E321" s="42"/>
      <c r="F321" s="228" t="s">
        <v>715</v>
      </c>
      <c r="G321" s="42"/>
      <c r="H321" s="42"/>
      <c r="I321" s="229"/>
      <c r="J321" s="42"/>
      <c r="K321" s="42"/>
      <c r="L321" s="46"/>
      <c r="M321" s="230"/>
      <c r="N321" s="231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132</v>
      </c>
      <c r="AU321" s="19" t="s">
        <v>81</v>
      </c>
    </row>
    <row r="322" s="2" customFormat="1">
      <c r="A322" s="40"/>
      <c r="B322" s="41"/>
      <c r="C322" s="42"/>
      <c r="D322" s="232" t="s">
        <v>134</v>
      </c>
      <c r="E322" s="42"/>
      <c r="F322" s="233" t="s">
        <v>716</v>
      </c>
      <c r="G322" s="42"/>
      <c r="H322" s="42"/>
      <c r="I322" s="229"/>
      <c r="J322" s="42"/>
      <c r="K322" s="42"/>
      <c r="L322" s="46"/>
      <c r="M322" s="230"/>
      <c r="N322" s="231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134</v>
      </c>
      <c r="AU322" s="19" t="s">
        <v>81</v>
      </c>
    </row>
    <row r="323" s="13" customFormat="1">
      <c r="A323" s="13"/>
      <c r="B323" s="234"/>
      <c r="C323" s="235"/>
      <c r="D323" s="227" t="s">
        <v>136</v>
      </c>
      <c r="E323" s="236" t="s">
        <v>19</v>
      </c>
      <c r="F323" s="237" t="s">
        <v>534</v>
      </c>
      <c r="G323" s="235"/>
      <c r="H323" s="236" t="s">
        <v>19</v>
      </c>
      <c r="I323" s="238"/>
      <c r="J323" s="235"/>
      <c r="K323" s="235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136</v>
      </c>
      <c r="AU323" s="243" t="s">
        <v>81</v>
      </c>
      <c r="AV323" s="13" t="s">
        <v>79</v>
      </c>
      <c r="AW323" s="13" t="s">
        <v>34</v>
      </c>
      <c r="AX323" s="13" t="s">
        <v>72</v>
      </c>
      <c r="AY323" s="243" t="s">
        <v>123</v>
      </c>
    </row>
    <row r="324" s="13" customFormat="1">
      <c r="A324" s="13"/>
      <c r="B324" s="234"/>
      <c r="C324" s="235"/>
      <c r="D324" s="227" t="s">
        <v>136</v>
      </c>
      <c r="E324" s="236" t="s">
        <v>19</v>
      </c>
      <c r="F324" s="237" t="s">
        <v>717</v>
      </c>
      <c r="G324" s="235"/>
      <c r="H324" s="236" t="s">
        <v>19</v>
      </c>
      <c r="I324" s="238"/>
      <c r="J324" s="235"/>
      <c r="K324" s="235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136</v>
      </c>
      <c r="AU324" s="243" t="s">
        <v>81</v>
      </c>
      <c r="AV324" s="13" t="s">
        <v>79</v>
      </c>
      <c r="AW324" s="13" t="s">
        <v>34</v>
      </c>
      <c r="AX324" s="13" t="s">
        <v>72</v>
      </c>
      <c r="AY324" s="243" t="s">
        <v>123</v>
      </c>
    </row>
    <row r="325" s="14" customFormat="1">
      <c r="A325" s="14"/>
      <c r="B325" s="244"/>
      <c r="C325" s="245"/>
      <c r="D325" s="227" t="s">
        <v>136</v>
      </c>
      <c r="E325" s="246" t="s">
        <v>19</v>
      </c>
      <c r="F325" s="247" t="s">
        <v>229</v>
      </c>
      <c r="G325" s="245"/>
      <c r="H325" s="248">
        <v>11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4" t="s">
        <v>136</v>
      </c>
      <c r="AU325" s="254" t="s">
        <v>81</v>
      </c>
      <c r="AV325" s="14" t="s">
        <v>81</v>
      </c>
      <c r="AW325" s="14" t="s">
        <v>34</v>
      </c>
      <c r="AX325" s="14" t="s">
        <v>72</v>
      </c>
      <c r="AY325" s="254" t="s">
        <v>123</v>
      </c>
    </row>
    <row r="326" s="15" customFormat="1">
      <c r="A326" s="15"/>
      <c r="B326" s="255"/>
      <c r="C326" s="256"/>
      <c r="D326" s="227" t="s">
        <v>136</v>
      </c>
      <c r="E326" s="257" t="s">
        <v>19</v>
      </c>
      <c r="F326" s="258" t="s">
        <v>139</v>
      </c>
      <c r="G326" s="256"/>
      <c r="H326" s="259">
        <v>11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5" t="s">
        <v>136</v>
      </c>
      <c r="AU326" s="265" t="s">
        <v>81</v>
      </c>
      <c r="AV326" s="15" t="s">
        <v>130</v>
      </c>
      <c r="AW326" s="15" t="s">
        <v>34</v>
      </c>
      <c r="AX326" s="15" t="s">
        <v>79</v>
      </c>
      <c r="AY326" s="265" t="s">
        <v>123</v>
      </c>
    </row>
    <row r="327" s="2" customFormat="1" ht="21.75" customHeight="1">
      <c r="A327" s="40"/>
      <c r="B327" s="41"/>
      <c r="C327" s="214" t="s">
        <v>383</v>
      </c>
      <c r="D327" s="214" t="s">
        <v>125</v>
      </c>
      <c r="E327" s="215" t="s">
        <v>718</v>
      </c>
      <c r="F327" s="216" t="s">
        <v>719</v>
      </c>
      <c r="G327" s="217" t="s">
        <v>393</v>
      </c>
      <c r="H327" s="218">
        <v>11</v>
      </c>
      <c r="I327" s="219"/>
      <c r="J327" s="220">
        <f>ROUND(I327*H327,2)</f>
        <v>0</v>
      </c>
      <c r="K327" s="216" t="s">
        <v>19</v>
      </c>
      <c r="L327" s="46"/>
      <c r="M327" s="221" t="s">
        <v>19</v>
      </c>
      <c r="N327" s="222" t="s">
        <v>43</v>
      </c>
      <c r="O327" s="86"/>
      <c r="P327" s="223">
        <f>O327*H327</f>
        <v>0</v>
      </c>
      <c r="Q327" s="223">
        <v>0.00024000000000000001</v>
      </c>
      <c r="R327" s="223">
        <f>Q327*H327</f>
        <v>0.00264</v>
      </c>
      <c r="S327" s="223">
        <v>0</v>
      </c>
      <c r="T327" s="224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25" t="s">
        <v>130</v>
      </c>
      <c r="AT327" s="225" t="s">
        <v>125</v>
      </c>
      <c r="AU327" s="225" t="s">
        <v>81</v>
      </c>
      <c r="AY327" s="19" t="s">
        <v>123</v>
      </c>
      <c r="BE327" s="226">
        <f>IF(N327="základní",J327,0)</f>
        <v>0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9" t="s">
        <v>79</v>
      </c>
      <c r="BK327" s="226">
        <f>ROUND(I327*H327,2)</f>
        <v>0</v>
      </c>
      <c r="BL327" s="19" t="s">
        <v>130</v>
      </c>
      <c r="BM327" s="225" t="s">
        <v>720</v>
      </c>
    </row>
    <row r="328" s="2" customFormat="1">
      <c r="A328" s="40"/>
      <c r="B328" s="41"/>
      <c r="C328" s="42"/>
      <c r="D328" s="227" t="s">
        <v>132</v>
      </c>
      <c r="E328" s="42"/>
      <c r="F328" s="228" t="s">
        <v>719</v>
      </c>
      <c r="G328" s="42"/>
      <c r="H328" s="42"/>
      <c r="I328" s="229"/>
      <c r="J328" s="42"/>
      <c r="K328" s="42"/>
      <c r="L328" s="46"/>
      <c r="M328" s="230"/>
      <c r="N328" s="231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132</v>
      </c>
      <c r="AU328" s="19" t="s">
        <v>81</v>
      </c>
    </row>
    <row r="329" s="13" customFormat="1">
      <c r="A329" s="13"/>
      <c r="B329" s="234"/>
      <c r="C329" s="235"/>
      <c r="D329" s="227" t="s">
        <v>136</v>
      </c>
      <c r="E329" s="236" t="s">
        <v>19</v>
      </c>
      <c r="F329" s="237" t="s">
        <v>534</v>
      </c>
      <c r="G329" s="235"/>
      <c r="H329" s="236" t="s">
        <v>19</v>
      </c>
      <c r="I329" s="238"/>
      <c r="J329" s="235"/>
      <c r="K329" s="235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136</v>
      </c>
      <c r="AU329" s="243" t="s">
        <v>81</v>
      </c>
      <c r="AV329" s="13" t="s">
        <v>79</v>
      </c>
      <c r="AW329" s="13" t="s">
        <v>34</v>
      </c>
      <c r="AX329" s="13" t="s">
        <v>72</v>
      </c>
      <c r="AY329" s="243" t="s">
        <v>123</v>
      </c>
    </row>
    <row r="330" s="14" customFormat="1">
      <c r="A330" s="14"/>
      <c r="B330" s="244"/>
      <c r="C330" s="245"/>
      <c r="D330" s="227" t="s">
        <v>136</v>
      </c>
      <c r="E330" s="246" t="s">
        <v>19</v>
      </c>
      <c r="F330" s="247" t="s">
        <v>229</v>
      </c>
      <c r="G330" s="245"/>
      <c r="H330" s="248">
        <v>11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136</v>
      </c>
      <c r="AU330" s="254" t="s">
        <v>81</v>
      </c>
      <c r="AV330" s="14" t="s">
        <v>81</v>
      </c>
      <c r="AW330" s="14" t="s">
        <v>34</v>
      </c>
      <c r="AX330" s="14" t="s">
        <v>72</v>
      </c>
      <c r="AY330" s="254" t="s">
        <v>123</v>
      </c>
    </row>
    <row r="331" s="15" customFormat="1">
      <c r="A331" s="15"/>
      <c r="B331" s="255"/>
      <c r="C331" s="256"/>
      <c r="D331" s="227" t="s">
        <v>136</v>
      </c>
      <c r="E331" s="257" t="s">
        <v>19</v>
      </c>
      <c r="F331" s="258" t="s">
        <v>139</v>
      </c>
      <c r="G331" s="256"/>
      <c r="H331" s="259">
        <v>11</v>
      </c>
      <c r="I331" s="260"/>
      <c r="J331" s="256"/>
      <c r="K331" s="256"/>
      <c r="L331" s="261"/>
      <c r="M331" s="262"/>
      <c r="N331" s="263"/>
      <c r="O331" s="263"/>
      <c r="P331" s="263"/>
      <c r="Q331" s="263"/>
      <c r="R331" s="263"/>
      <c r="S331" s="263"/>
      <c r="T331" s="26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5" t="s">
        <v>136</v>
      </c>
      <c r="AU331" s="265" t="s">
        <v>81</v>
      </c>
      <c r="AV331" s="15" t="s">
        <v>130</v>
      </c>
      <c r="AW331" s="15" t="s">
        <v>34</v>
      </c>
      <c r="AX331" s="15" t="s">
        <v>79</v>
      </c>
      <c r="AY331" s="265" t="s">
        <v>123</v>
      </c>
    </row>
    <row r="332" s="2" customFormat="1" ht="24.15" customHeight="1">
      <c r="A332" s="40"/>
      <c r="B332" s="41"/>
      <c r="C332" s="214" t="s">
        <v>390</v>
      </c>
      <c r="D332" s="214" t="s">
        <v>125</v>
      </c>
      <c r="E332" s="215" t="s">
        <v>721</v>
      </c>
      <c r="F332" s="216" t="s">
        <v>722</v>
      </c>
      <c r="G332" s="217" t="s">
        <v>150</v>
      </c>
      <c r="H332" s="218">
        <v>0.66000000000000003</v>
      </c>
      <c r="I332" s="219"/>
      <c r="J332" s="220">
        <f>ROUND(I332*H332,2)</f>
        <v>0</v>
      </c>
      <c r="K332" s="216" t="s">
        <v>129</v>
      </c>
      <c r="L332" s="46"/>
      <c r="M332" s="221" t="s">
        <v>19</v>
      </c>
      <c r="N332" s="222" t="s">
        <v>43</v>
      </c>
      <c r="O332" s="86"/>
      <c r="P332" s="223">
        <f>O332*H332</f>
        <v>0</v>
      </c>
      <c r="Q332" s="223">
        <v>0</v>
      </c>
      <c r="R332" s="223">
        <f>Q332*H332</f>
        <v>0</v>
      </c>
      <c r="S332" s="223">
        <v>2.8500000000000001</v>
      </c>
      <c r="T332" s="224">
        <f>S332*H332</f>
        <v>1.8810000000000002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130</v>
      </c>
      <c r="AT332" s="225" t="s">
        <v>125</v>
      </c>
      <c r="AU332" s="225" t="s">
        <v>81</v>
      </c>
      <c r="AY332" s="19" t="s">
        <v>123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79</v>
      </c>
      <c r="BK332" s="226">
        <f>ROUND(I332*H332,2)</f>
        <v>0</v>
      </c>
      <c r="BL332" s="19" t="s">
        <v>130</v>
      </c>
      <c r="BM332" s="225" t="s">
        <v>723</v>
      </c>
    </row>
    <row r="333" s="2" customFormat="1">
      <c r="A333" s="40"/>
      <c r="B333" s="41"/>
      <c r="C333" s="42"/>
      <c r="D333" s="227" t="s">
        <v>132</v>
      </c>
      <c r="E333" s="42"/>
      <c r="F333" s="228" t="s">
        <v>724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132</v>
      </c>
      <c r="AU333" s="19" t="s">
        <v>81</v>
      </c>
    </row>
    <row r="334" s="2" customFormat="1">
      <c r="A334" s="40"/>
      <c r="B334" s="41"/>
      <c r="C334" s="42"/>
      <c r="D334" s="232" t="s">
        <v>134</v>
      </c>
      <c r="E334" s="42"/>
      <c r="F334" s="233" t="s">
        <v>725</v>
      </c>
      <c r="G334" s="42"/>
      <c r="H334" s="42"/>
      <c r="I334" s="229"/>
      <c r="J334" s="42"/>
      <c r="K334" s="42"/>
      <c r="L334" s="46"/>
      <c r="M334" s="230"/>
      <c r="N334" s="231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134</v>
      </c>
      <c r="AU334" s="19" t="s">
        <v>81</v>
      </c>
    </row>
    <row r="335" s="13" customFormat="1">
      <c r="A335" s="13"/>
      <c r="B335" s="234"/>
      <c r="C335" s="235"/>
      <c r="D335" s="227" t="s">
        <v>136</v>
      </c>
      <c r="E335" s="236" t="s">
        <v>19</v>
      </c>
      <c r="F335" s="237" t="s">
        <v>534</v>
      </c>
      <c r="G335" s="235"/>
      <c r="H335" s="236" t="s">
        <v>19</v>
      </c>
      <c r="I335" s="238"/>
      <c r="J335" s="235"/>
      <c r="K335" s="235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136</v>
      </c>
      <c r="AU335" s="243" t="s">
        <v>81</v>
      </c>
      <c r="AV335" s="13" t="s">
        <v>79</v>
      </c>
      <c r="AW335" s="13" t="s">
        <v>34</v>
      </c>
      <c r="AX335" s="13" t="s">
        <v>72</v>
      </c>
      <c r="AY335" s="243" t="s">
        <v>123</v>
      </c>
    </row>
    <row r="336" s="13" customFormat="1">
      <c r="A336" s="13"/>
      <c r="B336" s="234"/>
      <c r="C336" s="235"/>
      <c r="D336" s="227" t="s">
        <v>136</v>
      </c>
      <c r="E336" s="236" t="s">
        <v>19</v>
      </c>
      <c r="F336" s="237" t="s">
        <v>726</v>
      </c>
      <c r="G336" s="235"/>
      <c r="H336" s="236" t="s">
        <v>19</v>
      </c>
      <c r="I336" s="238"/>
      <c r="J336" s="235"/>
      <c r="K336" s="235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136</v>
      </c>
      <c r="AU336" s="243" t="s">
        <v>81</v>
      </c>
      <c r="AV336" s="13" t="s">
        <v>79</v>
      </c>
      <c r="AW336" s="13" t="s">
        <v>34</v>
      </c>
      <c r="AX336" s="13" t="s">
        <v>72</v>
      </c>
      <c r="AY336" s="243" t="s">
        <v>123</v>
      </c>
    </row>
    <row r="337" s="14" customFormat="1">
      <c r="A337" s="14"/>
      <c r="B337" s="244"/>
      <c r="C337" s="245"/>
      <c r="D337" s="227" t="s">
        <v>136</v>
      </c>
      <c r="E337" s="246" t="s">
        <v>19</v>
      </c>
      <c r="F337" s="247" t="s">
        <v>727</v>
      </c>
      <c r="G337" s="245"/>
      <c r="H337" s="248">
        <v>0.66000000000000003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136</v>
      </c>
      <c r="AU337" s="254" t="s">
        <v>81</v>
      </c>
      <c r="AV337" s="14" t="s">
        <v>81</v>
      </c>
      <c r="AW337" s="14" t="s">
        <v>34</v>
      </c>
      <c r="AX337" s="14" t="s">
        <v>72</v>
      </c>
      <c r="AY337" s="254" t="s">
        <v>123</v>
      </c>
    </row>
    <row r="338" s="15" customFormat="1">
      <c r="A338" s="15"/>
      <c r="B338" s="255"/>
      <c r="C338" s="256"/>
      <c r="D338" s="227" t="s">
        <v>136</v>
      </c>
      <c r="E338" s="257" t="s">
        <v>19</v>
      </c>
      <c r="F338" s="258" t="s">
        <v>139</v>
      </c>
      <c r="G338" s="256"/>
      <c r="H338" s="259">
        <v>0.66000000000000003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5" t="s">
        <v>136</v>
      </c>
      <c r="AU338" s="265" t="s">
        <v>81</v>
      </c>
      <c r="AV338" s="15" t="s">
        <v>130</v>
      </c>
      <c r="AW338" s="15" t="s">
        <v>34</v>
      </c>
      <c r="AX338" s="15" t="s">
        <v>79</v>
      </c>
      <c r="AY338" s="265" t="s">
        <v>123</v>
      </c>
    </row>
    <row r="339" s="2" customFormat="1" ht="33" customHeight="1">
      <c r="A339" s="40"/>
      <c r="B339" s="41"/>
      <c r="C339" s="214" t="s">
        <v>399</v>
      </c>
      <c r="D339" s="214" t="s">
        <v>125</v>
      </c>
      <c r="E339" s="215" t="s">
        <v>728</v>
      </c>
      <c r="F339" s="216" t="s">
        <v>729</v>
      </c>
      <c r="G339" s="217" t="s">
        <v>299</v>
      </c>
      <c r="H339" s="218">
        <v>4.4000000000000004</v>
      </c>
      <c r="I339" s="219"/>
      <c r="J339" s="220">
        <f>ROUND(I339*H339,2)</f>
        <v>0</v>
      </c>
      <c r="K339" s="216" t="s">
        <v>129</v>
      </c>
      <c r="L339" s="46"/>
      <c r="M339" s="221" t="s">
        <v>19</v>
      </c>
      <c r="N339" s="222" t="s">
        <v>43</v>
      </c>
      <c r="O339" s="86"/>
      <c r="P339" s="223">
        <f>O339*H339</f>
        <v>0</v>
      </c>
      <c r="Q339" s="223">
        <v>0.00042000000000000002</v>
      </c>
      <c r="R339" s="223">
        <f>Q339*H339</f>
        <v>0.0018480000000000003</v>
      </c>
      <c r="S339" s="223">
        <v>0</v>
      </c>
      <c r="T339" s="224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130</v>
      </c>
      <c r="AT339" s="225" t="s">
        <v>125</v>
      </c>
      <c r="AU339" s="225" t="s">
        <v>81</v>
      </c>
      <c r="AY339" s="19" t="s">
        <v>123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79</v>
      </c>
      <c r="BK339" s="226">
        <f>ROUND(I339*H339,2)</f>
        <v>0</v>
      </c>
      <c r="BL339" s="19" t="s">
        <v>130</v>
      </c>
      <c r="BM339" s="225" t="s">
        <v>730</v>
      </c>
    </row>
    <row r="340" s="2" customFormat="1">
      <c r="A340" s="40"/>
      <c r="B340" s="41"/>
      <c r="C340" s="42"/>
      <c r="D340" s="227" t="s">
        <v>132</v>
      </c>
      <c r="E340" s="42"/>
      <c r="F340" s="228" t="s">
        <v>731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132</v>
      </c>
      <c r="AU340" s="19" t="s">
        <v>81</v>
      </c>
    </row>
    <row r="341" s="2" customFormat="1">
      <c r="A341" s="40"/>
      <c r="B341" s="41"/>
      <c r="C341" s="42"/>
      <c r="D341" s="232" t="s">
        <v>134</v>
      </c>
      <c r="E341" s="42"/>
      <c r="F341" s="233" t="s">
        <v>732</v>
      </c>
      <c r="G341" s="42"/>
      <c r="H341" s="42"/>
      <c r="I341" s="229"/>
      <c r="J341" s="42"/>
      <c r="K341" s="42"/>
      <c r="L341" s="46"/>
      <c r="M341" s="230"/>
      <c r="N341" s="231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134</v>
      </c>
      <c r="AU341" s="19" t="s">
        <v>81</v>
      </c>
    </row>
    <row r="342" s="13" customFormat="1">
      <c r="A342" s="13"/>
      <c r="B342" s="234"/>
      <c r="C342" s="235"/>
      <c r="D342" s="227" t="s">
        <v>136</v>
      </c>
      <c r="E342" s="236" t="s">
        <v>19</v>
      </c>
      <c r="F342" s="237" t="s">
        <v>534</v>
      </c>
      <c r="G342" s="235"/>
      <c r="H342" s="236" t="s">
        <v>19</v>
      </c>
      <c r="I342" s="238"/>
      <c r="J342" s="235"/>
      <c r="K342" s="235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136</v>
      </c>
      <c r="AU342" s="243" t="s">
        <v>81</v>
      </c>
      <c r="AV342" s="13" t="s">
        <v>79</v>
      </c>
      <c r="AW342" s="13" t="s">
        <v>34</v>
      </c>
      <c r="AX342" s="13" t="s">
        <v>72</v>
      </c>
      <c r="AY342" s="243" t="s">
        <v>123</v>
      </c>
    </row>
    <row r="343" s="13" customFormat="1">
      <c r="A343" s="13"/>
      <c r="B343" s="234"/>
      <c r="C343" s="235"/>
      <c r="D343" s="227" t="s">
        <v>136</v>
      </c>
      <c r="E343" s="236" t="s">
        <v>19</v>
      </c>
      <c r="F343" s="237" t="s">
        <v>733</v>
      </c>
      <c r="G343" s="235"/>
      <c r="H343" s="236" t="s">
        <v>19</v>
      </c>
      <c r="I343" s="238"/>
      <c r="J343" s="235"/>
      <c r="K343" s="235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136</v>
      </c>
      <c r="AU343" s="243" t="s">
        <v>81</v>
      </c>
      <c r="AV343" s="13" t="s">
        <v>79</v>
      </c>
      <c r="AW343" s="13" t="s">
        <v>34</v>
      </c>
      <c r="AX343" s="13" t="s">
        <v>72</v>
      </c>
      <c r="AY343" s="243" t="s">
        <v>123</v>
      </c>
    </row>
    <row r="344" s="14" customFormat="1">
      <c r="A344" s="14"/>
      <c r="B344" s="244"/>
      <c r="C344" s="245"/>
      <c r="D344" s="227" t="s">
        <v>136</v>
      </c>
      <c r="E344" s="246" t="s">
        <v>19</v>
      </c>
      <c r="F344" s="247" t="s">
        <v>734</v>
      </c>
      <c r="G344" s="245"/>
      <c r="H344" s="248">
        <v>4.4000000000000004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136</v>
      </c>
      <c r="AU344" s="254" t="s">
        <v>81</v>
      </c>
      <c r="AV344" s="14" t="s">
        <v>81</v>
      </c>
      <c r="AW344" s="14" t="s">
        <v>34</v>
      </c>
      <c r="AX344" s="14" t="s">
        <v>72</v>
      </c>
      <c r="AY344" s="254" t="s">
        <v>123</v>
      </c>
    </row>
    <row r="345" s="15" customFormat="1">
      <c r="A345" s="15"/>
      <c r="B345" s="255"/>
      <c r="C345" s="256"/>
      <c r="D345" s="227" t="s">
        <v>136</v>
      </c>
      <c r="E345" s="257" t="s">
        <v>19</v>
      </c>
      <c r="F345" s="258" t="s">
        <v>139</v>
      </c>
      <c r="G345" s="256"/>
      <c r="H345" s="259">
        <v>4.4000000000000004</v>
      </c>
      <c r="I345" s="260"/>
      <c r="J345" s="256"/>
      <c r="K345" s="256"/>
      <c r="L345" s="261"/>
      <c r="M345" s="262"/>
      <c r="N345" s="263"/>
      <c r="O345" s="263"/>
      <c r="P345" s="263"/>
      <c r="Q345" s="263"/>
      <c r="R345" s="263"/>
      <c r="S345" s="263"/>
      <c r="T345" s="264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5" t="s">
        <v>136</v>
      </c>
      <c r="AU345" s="265" t="s">
        <v>81</v>
      </c>
      <c r="AV345" s="15" t="s">
        <v>130</v>
      </c>
      <c r="AW345" s="15" t="s">
        <v>34</v>
      </c>
      <c r="AX345" s="15" t="s">
        <v>79</v>
      </c>
      <c r="AY345" s="265" t="s">
        <v>123</v>
      </c>
    </row>
    <row r="346" s="2" customFormat="1" ht="24.15" customHeight="1">
      <c r="A346" s="40"/>
      <c r="B346" s="41"/>
      <c r="C346" s="214" t="s">
        <v>405</v>
      </c>
      <c r="D346" s="214" t="s">
        <v>125</v>
      </c>
      <c r="E346" s="215" t="s">
        <v>735</v>
      </c>
      <c r="F346" s="216" t="s">
        <v>736</v>
      </c>
      <c r="G346" s="217" t="s">
        <v>128</v>
      </c>
      <c r="H346" s="218">
        <v>2</v>
      </c>
      <c r="I346" s="219"/>
      <c r="J346" s="220">
        <f>ROUND(I346*H346,2)</f>
        <v>0</v>
      </c>
      <c r="K346" s="216" t="s">
        <v>129</v>
      </c>
      <c r="L346" s="46"/>
      <c r="M346" s="221" t="s">
        <v>19</v>
      </c>
      <c r="N346" s="222" t="s">
        <v>43</v>
      </c>
      <c r="O346" s="86"/>
      <c r="P346" s="223">
        <f>O346*H346</f>
        <v>0</v>
      </c>
      <c r="Q346" s="223">
        <v>0.00098999999999999999</v>
      </c>
      <c r="R346" s="223">
        <f>Q346*H346</f>
        <v>0.00198</v>
      </c>
      <c r="S346" s="223">
        <v>0</v>
      </c>
      <c r="T346" s="224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25" t="s">
        <v>130</v>
      </c>
      <c r="AT346" s="225" t="s">
        <v>125</v>
      </c>
      <c r="AU346" s="225" t="s">
        <v>81</v>
      </c>
      <c r="AY346" s="19" t="s">
        <v>123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9" t="s">
        <v>79</v>
      </c>
      <c r="BK346" s="226">
        <f>ROUND(I346*H346,2)</f>
        <v>0</v>
      </c>
      <c r="BL346" s="19" t="s">
        <v>130</v>
      </c>
      <c r="BM346" s="225" t="s">
        <v>737</v>
      </c>
    </row>
    <row r="347" s="2" customFormat="1">
      <c r="A347" s="40"/>
      <c r="B347" s="41"/>
      <c r="C347" s="42"/>
      <c r="D347" s="227" t="s">
        <v>132</v>
      </c>
      <c r="E347" s="42"/>
      <c r="F347" s="228" t="s">
        <v>738</v>
      </c>
      <c r="G347" s="42"/>
      <c r="H347" s="42"/>
      <c r="I347" s="229"/>
      <c r="J347" s="42"/>
      <c r="K347" s="42"/>
      <c r="L347" s="46"/>
      <c r="M347" s="230"/>
      <c r="N347" s="231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132</v>
      </c>
      <c r="AU347" s="19" t="s">
        <v>81</v>
      </c>
    </row>
    <row r="348" s="2" customFormat="1">
      <c r="A348" s="40"/>
      <c r="B348" s="41"/>
      <c r="C348" s="42"/>
      <c r="D348" s="232" t="s">
        <v>134</v>
      </c>
      <c r="E348" s="42"/>
      <c r="F348" s="233" t="s">
        <v>739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134</v>
      </c>
      <c r="AU348" s="19" t="s">
        <v>81</v>
      </c>
    </row>
    <row r="349" s="13" customFormat="1">
      <c r="A349" s="13"/>
      <c r="B349" s="234"/>
      <c r="C349" s="235"/>
      <c r="D349" s="227" t="s">
        <v>136</v>
      </c>
      <c r="E349" s="236" t="s">
        <v>19</v>
      </c>
      <c r="F349" s="237" t="s">
        <v>534</v>
      </c>
      <c r="G349" s="235"/>
      <c r="H349" s="236" t="s">
        <v>19</v>
      </c>
      <c r="I349" s="238"/>
      <c r="J349" s="235"/>
      <c r="K349" s="235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136</v>
      </c>
      <c r="AU349" s="243" t="s">
        <v>81</v>
      </c>
      <c r="AV349" s="13" t="s">
        <v>79</v>
      </c>
      <c r="AW349" s="13" t="s">
        <v>34</v>
      </c>
      <c r="AX349" s="13" t="s">
        <v>72</v>
      </c>
      <c r="AY349" s="243" t="s">
        <v>123</v>
      </c>
    </row>
    <row r="350" s="13" customFormat="1">
      <c r="A350" s="13"/>
      <c r="B350" s="234"/>
      <c r="C350" s="235"/>
      <c r="D350" s="227" t="s">
        <v>136</v>
      </c>
      <c r="E350" s="236" t="s">
        <v>19</v>
      </c>
      <c r="F350" s="237" t="s">
        <v>740</v>
      </c>
      <c r="G350" s="235"/>
      <c r="H350" s="236" t="s">
        <v>19</v>
      </c>
      <c r="I350" s="238"/>
      <c r="J350" s="235"/>
      <c r="K350" s="235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136</v>
      </c>
      <c r="AU350" s="243" t="s">
        <v>81</v>
      </c>
      <c r="AV350" s="13" t="s">
        <v>79</v>
      </c>
      <c r="AW350" s="13" t="s">
        <v>34</v>
      </c>
      <c r="AX350" s="13" t="s">
        <v>72</v>
      </c>
      <c r="AY350" s="243" t="s">
        <v>123</v>
      </c>
    </row>
    <row r="351" s="13" customFormat="1">
      <c r="A351" s="13"/>
      <c r="B351" s="234"/>
      <c r="C351" s="235"/>
      <c r="D351" s="227" t="s">
        <v>136</v>
      </c>
      <c r="E351" s="236" t="s">
        <v>19</v>
      </c>
      <c r="F351" s="237" t="s">
        <v>741</v>
      </c>
      <c r="G351" s="235"/>
      <c r="H351" s="236" t="s">
        <v>19</v>
      </c>
      <c r="I351" s="238"/>
      <c r="J351" s="235"/>
      <c r="K351" s="235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136</v>
      </c>
      <c r="AU351" s="243" t="s">
        <v>81</v>
      </c>
      <c r="AV351" s="13" t="s">
        <v>79</v>
      </c>
      <c r="AW351" s="13" t="s">
        <v>34</v>
      </c>
      <c r="AX351" s="13" t="s">
        <v>72</v>
      </c>
      <c r="AY351" s="243" t="s">
        <v>123</v>
      </c>
    </row>
    <row r="352" s="14" customFormat="1">
      <c r="A352" s="14"/>
      <c r="B352" s="244"/>
      <c r="C352" s="245"/>
      <c r="D352" s="227" t="s">
        <v>136</v>
      </c>
      <c r="E352" s="246" t="s">
        <v>19</v>
      </c>
      <c r="F352" s="247" t="s">
        <v>81</v>
      </c>
      <c r="G352" s="245"/>
      <c r="H352" s="248">
        <v>2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136</v>
      </c>
      <c r="AU352" s="254" t="s">
        <v>81</v>
      </c>
      <c r="AV352" s="14" t="s">
        <v>81</v>
      </c>
      <c r="AW352" s="14" t="s">
        <v>34</v>
      </c>
      <c r="AX352" s="14" t="s">
        <v>72</v>
      </c>
      <c r="AY352" s="254" t="s">
        <v>123</v>
      </c>
    </row>
    <row r="353" s="15" customFormat="1">
      <c r="A353" s="15"/>
      <c r="B353" s="255"/>
      <c r="C353" s="256"/>
      <c r="D353" s="227" t="s">
        <v>136</v>
      </c>
      <c r="E353" s="257" t="s">
        <v>19</v>
      </c>
      <c r="F353" s="258" t="s">
        <v>139</v>
      </c>
      <c r="G353" s="256"/>
      <c r="H353" s="259">
        <v>2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5" t="s">
        <v>136</v>
      </c>
      <c r="AU353" s="265" t="s">
        <v>81</v>
      </c>
      <c r="AV353" s="15" t="s">
        <v>130</v>
      </c>
      <c r="AW353" s="15" t="s">
        <v>34</v>
      </c>
      <c r="AX353" s="15" t="s">
        <v>79</v>
      </c>
      <c r="AY353" s="265" t="s">
        <v>123</v>
      </c>
    </row>
    <row r="354" s="12" customFormat="1" ht="22.8" customHeight="1">
      <c r="A354" s="12"/>
      <c r="B354" s="198"/>
      <c r="C354" s="199"/>
      <c r="D354" s="200" t="s">
        <v>71</v>
      </c>
      <c r="E354" s="212" t="s">
        <v>459</v>
      </c>
      <c r="F354" s="212" t="s">
        <v>460</v>
      </c>
      <c r="G354" s="199"/>
      <c r="H354" s="199"/>
      <c r="I354" s="202"/>
      <c r="J354" s="213">
        <f>BK354</f>
        <v>0</v>
      </c>
      <c r="K354" s="199"/>
      <c r="L354" s="204"/>
      <c r="M354" s="205"/>
      <c r="N354" s="206"/>
      <c r="O354" s="206"/>
      <c r="P354" s="207">
        <f>SUM(P355:P357)</f>
        <v>0</v>
      </c>
      <c r="Q354" s="206"/>
      <c r="R354" s="207">
        <f>SUM(R355:R357)</f>
        <v>0</v>
      </c>
      <c r="S354" s="206"/>
      <c r="T354" s="208">
        <f>SUM(T355:T357)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09" t="s">
        <v>79</v>
      </c>
      <c r="AT354" s="210" t="s">
        <v>71</v>
      </c>
      <c r="AU354" s="210" t="s">
        <v>79</v>
      </c>
      <c r="AY354" s="209" t="s">
        <v>123</v>
      </c>
      <c r="BK354" s="211">
        <f>SUM(BK355:BK357)</f>
        <v>0</v>
      </c>
    </row>
    <row r="355" s="2" customFormat="1" ht="33" customHeight="1">
      <c r="A355" s="40"/>
      <c r="B355" s="41"/>
      <c r="C355" s="214" t="s">
        <v>413</v>
      </c>
      <c r="D355" s="214" t="s">
        <v>125</v>
      </c>
      <c r="E355" s="215" t="s">
        <v>462</v>
      </c>
      <c r="F355" s="216" t="s">
        <v>463</v>
      </c>
      <c r="G355" s="217" t="s">
        <v>241</v>
      </c>
      <c r="H355" s="218">
        <v>18.376000000000001</v>
      </c>
      <c r="I355" s="219"/>
      <c r="J355" s="220">
        <f>ROUND(I355*H355,2)</f>
        <v>0</v>
      </c>
      <c r="K355" s="216" t="s">
        <v>129</v>
      </c>
      <c r="L355" s="46"/>
      <c r="M355" s="221" t="s">
        <v>19</v>
      </c>
      <c r="N355" s="222" t="s">
        <v>43</v>
      </c>
      <c r="O355" s="86"/>
      <c r="P355" s="223">
        <f>O355*H355</f>
        <v>0</v>
      </c>
      <c r="Q355" s="223">
        <v>0</v>
      </c>
      <c r="R355" s="223">
        <f>Q355*H355</f>
        <v>0</v>
      </c>
      <c r="S355" s="223">
        <v>0</v>
      </c>
      <c r="T355" s="224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5" t="s">
        <v>130</v>
      </c>
      <c r="AT355" s="225" t="s">
        <v>125</v>
      </c>
      <c r="AU355" s="225" t="s">
        <v>81</v>
      </c>
      <c r="AY355" s="19" t="s">
        <v>123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9" t="s">
        <v>79</v>
      </c>
      <c r="BK355" s="226">
        <f>ROUND(I355*H355,2)</f>
        <v>0</v>
      </c>
      <c r="BL355" s="19" t="s">
        <v>130</v>
      </c>
      <c r="BM355" s="225" t="s">
        <v>742</v>
      </c>
    </row>
    <row r="356" s="2" customFormat="1">
      <c r="A356" s="40"/>
      <c r="B356" s="41"/>
      <c r="C356" s="42"/>
      <c r="D356" s="227" t="s">
        <v>132</v>
      </c>
      <c r="E356" s="42"/>
      <c r="F356" s="228" t="s">
        <v>465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132</v>
      </c>
      <c r="AU356" s="19" t="s">
        <v>81</v>
      </c>
    </row>
    <row r="357" s="2" customFormat="1">
      <c r="A357" s="40"/>
      <c r="B357" s="41"/>
      <c r="C357" s="42"/>
      <c r="D357" s="232" t="s">
        <v>134</v>
      </c>
      <c r="E357" s="42"/>
      <c r="F357" s="233" t="s">
        <v>466</v>
      </c>
      <c r="G357" s="42"/>
      <c r="H357" s="42"/>
      <c r="I357" s="229"/>
      <c r="J357" s="42"/>
      <c r="K357" s="42"/>
      <c r="L357" s="46"/>
      <c r="M357" s="230"/>
      <c r="N357" s="231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134</v>
      </c>
      <c r="AU357" s="19" t="s">
        <v>81</v>
      </c>
    </row>
    <row r="358" s="12" customFormat="1" ht="25.92" customHeight="1">
      <c r="A358" s="12"/>
      <c r="B358" s="198"/>
      <c r="C358" s="199"/>
      <c r="D358" s="200" t="s">
        <v>71</v>
      </c>
      <c r="E358" s="201" t="s">
        <v>743</v>
      </c>
      <c r="F358" s="201" t="s">
        <v>744</v>
      </c>
      <c r="G358" s="199"/>
      <c r="H358" s="199"/>
      <c r="I358" s="202"/>
      <c r="J358" s="203">
        <f>BK358</f>
        <v>0</v>
      </c>
      <c r="K358" s="199"/>
      <c r="L358" s="204"/>
      <c r="M358" s="205"/>
      <c r="N358" s="206"/>
      <c r="O358" s="206"/>
      <c r="P358" s="207">
        <f>P359+P378+P386</f>
        <v>0</v>
      </c>
      <c r="Q358" s="206"/>
      <c r="R358" s="207">
        <f>R359+R378+R386</f>
        <v>0.41523579999999993</v>
      </c>
      <c r="S358" s="206"/>
      <c r="T358" s="208">
        <f>T359+T378+T386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09" t="s">
        <v>81</v>
      </c>
      <c r="AT358" s="210" t="s">
        <v>71</v>
      </c>
      <c r="AU358" s="210" t="s">
        <v>72</v>
      </c>
      <c r="AY358" s="209" t="s">
        <v>123</v>
      </c>
      <c r="BK358" s="211">
        <f>BK359+BK378+BK386</f>
        <v>0</v>
      </c>
    </row>
    <row r="359" s="12" customFormat="1" ht="22.8" customHeight="1">
      <c r="A359" s="12"/>
      <c r="B359" s="198"/>
      <c r="C359" s="199"/>
      <c r="D359" s="200" t="s">
        <v>71</v>
      </c>
      <c r="E359" s="212" t="s">
        <v>745</v>
      </c>
      <c r="F359" s="212" t="s">
        <v>746</v>
      </c>
      <c r="G359" s="199"/>
      <c r="H359" s="199"/>
      <c r="I359" s="202"/>
      <c r="J359" s="213">
        <f>BK359</f>
        <v>0</v>
      </c>
      <c r="K359" s="199"/>
      <c r="L359" s="204"/>
      <c r="M359" s="205"/>
      <c r="N359" s="206"/>
      <c r="O359" s="206"/>
      <c r="P359" s="207">
        <f>SUM(P360:P377)</f>
        <v>0</v>
      </c>
      <c r="Q359" s="206"/>
      <c r="R359" s="207">
        <f>SUM(R360:R377)</f>
        <v>0.40991999999999995</v>
      </c>
      <c r="S359" s="206"/>
      <c r="T359" s="208">
        <f>SUM(T360:T377)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9" t="s">
        <v>81</v>
      </c>
      <c r="AT359" s="210" t="s">
        <v>71</v>
      </c>
      <c r="AU359" s="210" t="s">
        <v>79</v>
      </c>
      <c r="AY359" s="209" t="s">
        <v>123</v>
      </c>
      <c r="BK359" s="211">
        <f>SUM(BK360:BK377)</f>
        <v>0</v>
      </c>
    </row>
    <row r="360" s="2" customFormat="1" ht="24.15" customHeight="1">
      <c r="A360" s="40"/>
      <c r="B360" s="41"/>
      <c r="C360" s="214" t="s">
        <v>422</v>
      </c>
      <c r="D360" s="214" t="s">
        <v>125</v>
      </c>
      <c r="E360" s="215" t="s">
        <v>747</v>
      </c>
      <c r="F360" s="216" t="s">
        <v>748</v>
      </c>
      <c r="G360" s="217" t="s">
        <v>273</v>
      </c>
      <c r="H360" s="218">
        <v>390.39999999999998</v>
      </c>
      <c r="I360" s="219"/>
      <c r="J360" s="220">
        <f>ROUND(I360*H360,2)</f>
        <v>0</v>
      </c>
      <c r="K360" s="216" t="s">
        <v>129</v>
      </c>
      <c r="L360" s="46"/>
      <c r="M360" s="221" t="s">
        <v>19</v>
      </c>
      <c r="N360" s="222" t="s">
        <v>43</v>
      </c>
      <c r="O360" s="86"/>
      <c r="P360" s="223">
        <f>O360*H360</f>
        <v>0</v>
      </c>
      <c r="Q360" s="223">
        <v>5.0000000000000002E-05</v>
      </c>
      <c r="R360" s="223">
        <f>Q360*H360</f>
        <v>0.019519999999999999</v>
      </c>
      <c r="S360" s="223">
        <v>0</v>
      </c>
      <c r="T360" s="224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25" t="s">
        <v>269</v>
      </c>
      <c r="AT360" s="225" t="s">
        <v>125</v>
      </c>
      <c r="AU360" s="225" t="s">
        <v>81</v>
      </c>
      <c r="AY360" s="19" t="s">
        <v>123</v>
      </c>
      <c r="BE360" s="226">
        <f>IF(N360="základní",J360,0)</f>
        <v>0</v>
      </c>
      <c r="BF360" s="226">
        <f>IF(N360="snížená",J360,0)</f>
        <v>0</v>
      </c>
      <c r="BG360" s="226">
        <f>IF(N360="zákl. přenesená",J360,0)</f>
        <v>0</v>
      </c>
      <c r="BH360" s="226">
        <f>IF(N360="sníž. přenesená",J360,0)</f>
        <v>0</v>
      </c>
      <c r="BI360" s="226">
        <f>IF(N360="nulová",J360,0)</f>
        <v>0</v>
      </c>
      <c r="BJ360" s="19" t="s">
        <v>79</v>
      </c>
      <c r="BK360" s="226">
        <f>ROUND(I360*H360,2)</f>
        <v>0</v>
      </c>
      <c r="BL360" s="19" t="s">
        <v>269</v>
      </c>
      <c r="BM360" s="225" t="s">
        <v>749</v>
      </c>
    </row>
    <row r="361" s="2" customFormat="1">
      <c r="A361" s="40"/>
      <c r="B361" s="41"/>
      <c r="C361" s="42"/>
      <c r="D361" s="227" t="s">
        <v>132</v>
      </c>
      <c r="E361" s="42"/>
      <c r="F361" s="228" t="s">
        <v>750</v>
      </c>
      <c r="G361" s="42"/>
      <c r="H361" s="42"/>
      <c r="I361" s="229"/>
      <c r="J361" s="42"/>
      <c r="K361" s="42"/>
      <c r="L361" s="46"/>
      <c r="M361" s="230"/>
      <c r="N361" s="231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132</v>
      </c>
      <c r="AU361" s="19" t="s">
        <v>81</v>
      </c>
    </row>
    <row r="362" s="2" customFormat="1">
      <c r="A362" s="40"/>
      <c r="B362" s="41"/>
      <c r="C362" s="42"/>
      <c r="D362" s="232" t="s">
        <v>134</v>
      </c>
      <c r="E362" s="42"/>
      <c r="F362" s="233" t="s">
        <v>751</v>
      </c>
      <c r="G362" s="42"/>
      <c r="H362" s="42"/>
      <c r="I362" s="229"/>
      <c r="J362" s="42"/>
      <c r="K362" s="42"/>
      <c r="L362" s="46"/>
      <c r="M362" s="230"/>
      <c r="N362" s="231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134</v>
      </c>
      <c r="AU362" s="19" t="s">
        <v>81</v>
      </c>
    </row>
    <row r="363" s="13" customFormat="1">
      <c r="A363" s="13"/>
      <c r="B363" s="234"/>
      <c r="C363" s="235"/>
      <c r="D363" s="227" t="s">
        <v>136</v>
      </c>
      <c r="E363" s="236" t="s">
        <v>19</v>
      </c>
      <c r="F363" s="237" t="s">
        <v>703</v>
      </c>
      <c r="G363" s="235"/>
      <c r="H363" s="236" t="s">
        <v>19</v>
      </c>
      <c r="I363" s="238"/>
      <c r="J363" s="235"/>
      <c r="K363" s="235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136</v>
      </c>
      <c r="AU363" s="243" t="s">
        <v>81</v>
      </c>
      <c r="AV363" s="13" t="s">
        <v>79</v>
      </c>
      <c r="AW363" s="13" t="s">
        <v>34</v>
      </c>
      <c r="AX363" s="13" t="s">
        <v>72</v>
      </c>
      <c r="AY363" s="243" t="s">
        <v>123</v>
      </c>
    </row>
    <row r="364" s="13" customFormat="1">
      <c r="A364" s="13"/>
      <c r="B364" s="234"/>
      <c r="C364" s="235"/>
      <c r="D364" s="227" t="s">
        <v>136</v>
      </c>
      <c r="E364" s="236" t="s">
        <v>19</v>
      </c>
      <c r="F364" s="237" t="s">
        <v>752</v>
      </c>
      <c r="G364" s="235"/>
      <c r="H364" s="236" t="s">
        <v>19</v>
      </c>
      <c r="I364" s="238"/>
      <c r="J364" s="235"/>
      <c r="K364" s="235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136</v>
      </c>
      <c r="AU364" s="243" t="s">
        <v>81</v>
      </c>
      <c r="AV364" s="13" t="s">
        <v>79</v>
      </c>
      <c r="AW364" s="13" t="s">
        <v>34</v>
      </c>
      <c r="AX364" s="13" t="s">
        <v>72</v>
      </c>
      <c r="AY364" s="243" t="s">
        <v>123</v>
      </c>
    </row>
    <row r="365" s="14" customFormat="1">
      <c r="A365" s="14"/>
      <c r="B365" s="244"/>
      <c r="C365" s="245"/>
      <c r="D365" s="227" t="s">
        <v>136</v>
      </c>
      <c r="E365" s="246" t="s">
        <v>19</v>
      </c>
      <c r="F365" s="247" t="s">
        <v>753</v>
      </c>
      <c r="G365" s="245"/>
      <c r="H365" s="248">
        <v>169.44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136</v>
      </c>
      <c r="AU365" s="254" t="s">
        <v>81</v>
      </c>
      <c r="AV365" s="14" t="s">
        <v>81</v>
      </c>
      <c r="AW365" s="14" t="s">
        <v>34</v>
      </c>
      <c r="AX365" s="14" t="s">
        <v>72</v>
      </c>
      <c r="AY365" s="254" t="s">
        <v>123</v>
      </c>
    </row>
    <row r="366" s="13" customFormat="1">
      <c r="A366" s="13"/>
      <c r="B366" s="234"/>
      <c r="C366" s="235"/>
      <c r="D366" s="227" t="s">
        <v>136</v>
      </c>
      <c r="E366" s="236" t="s">
        <v>19</v>
      </c>
      <c r="F366" s="237" t="s">
        <v>754</v>
      </c>
      <c r="G366" s="235"/>
      <c r="H366" s="236" t="s">
        <v>19</v>
      </c>
      <c r="I366" s="238"/>
      <c r="J366" s="235"/>
      <c r="K366" s="235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136</v>
      </c>
      <c r="AU366" s="243" t="s">
        <v>81</v>
      </c>
      <c r="AV366" s="13" t="s">
        <v>79</v>
      </c>
      <c r="AW366" s="13" t="s">
        <v>34</v>
      </c>
      <c r="AX366" s="13" t="s">
        <v>72</v>
      </c>
      <c r="AY366" s="243" t="s">
        <v>123</v>
      </c>
    </row>
    <row r="367" s="14" customFormat="1">
      <c r="A367" s="14"/>
      <c r="B367" s="244"/>
      <c r="C367" s="245"/>
      <c r="D367" s="227" t="s">
        <v>136</v>
      </c>
      <c r="E367" s="246" t="s">
        <v>19</v>
      </c>
      <c r="F367" s="247" t="s">
        <v>755</v>
      </c>
      <c r="G367" s="245"/>
      <c r="H367" s="248">
        <v>220.96000000000001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4" t="s">
        <v>136</v>
      </c>
      <c r="AU367" s="254" t="s">
        <v>81</v>
      </c>
      <c r="AV367" s="14" t="s">
        <v>81</v>
      </c>
      <c r="AW367" s="14" t="s">
        <v>34</v>
      </c>
      <c r="AX367" s="14" t="s">
        <v>72</v>
      </c>
      <c r="AY367" s="254" t="s">
        <v>123</v>
      </c>
    </row>
    <row r="368" s="15" customFormat="1">
      <c r="A368" s="15"/>
      <c r="B368" s="255"/>
      <c r="C368" s="256"/>
      <c r="D368" s="227" t="s">
        <v>136</v>
      </c>
      <c r="E368" s="257" t="s">
        <v>19</v>
      </c>
      <c r="F368" s="258" t="s">
        <v>139</v>
      </c>
      <c r="G368" s="256"/>
      <c r="H368" s="259">
        <v>390.39999999999998</v>
      </c>
      <c r="I368" s="260"/>
      <c r="J368" s="256"/>
      <c r="K368" s="256"/>
      <c r="L368" s="261"/>
      <c r="M368" s="262"/>
      <c r="N368" s="263"/>
      <c r="O368" s="263"/>
      <c r="P368" s="263"/>
      <c r="Q368" s="263"/>
      <c r="R368" s="263"/>
      <c r="S368" s="263"/>
      <c r="T368" s="264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5" t="s">
        <v>136</v>
      </c>
      <c r="AU368" s="265" t="s">
        <v>81</v>
      </c>
      <c r="AV368" s="15" t="s">
        <v>130</v>
      </c>
      <c r="AW368" s="15" t="s">
        <v>34</v>
      </c>
      <c r="AX368" s="15" t="s">
        <v>79</v>
      </c>
      <c r="AY368" s="265" t="s">
        <v>123</v>
      </c>
    </row>
    <row r="369" s="2" customFormat="1" ht="16.5" customHeight="1">
      <c r="A369" s="40"/>
      <c r="B369" s="41"/>
      <c r="C369" s="266" t="s">
        <v>428</v>
      </c>
      <c r="D369" s="266" t="s">
        <v>270</v>
      </c>
      <c r="E369" s="267" t="s">
        <v>756</v>
      </c>
      <c r="F369" s="268" t="s">
        <v>757</v>
      </c>
      <c r="G369" s="269" t="s">
        <v>273</v>
      </c>
      <c r="H369" s="270">
        <v>390.39999999999998</v>
      </c>
      <c r="I369" s="271"/>
      <c r="J369" s="272">
        <f>ROUND(I369*H369,2)</f>
        <v>0</v>
      </c>
      <c r="K369" s="268" t="s">
        <v>19</v>
      </c>
      <c r="L369" s="273"/>
      <c r="M369" s="274" t="s">
        <v>19</v>
      </c>
      <c r="N369" s="275" t="s">
        <v>43</v>
      </c>
      <c r="O369" s="86"/>
      <c r="P369" s="223">
        <f>O369*H369</f>
        <v>0</v>
      </c>
      <c r="Q369" s="223">
        <v>0.001</v>
      </c>
      <c r="R369" s="223">
        <f>Q369*H369</f>
        <v>0.39039999999999997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413</v>
      </c>
      <c r="AT369" s="225" t="s">
        <v>270</v>
      </c>
      <c r="AU369" s="225" t="s">
        <v>81</v>
      </c>
      <c r="AY369" s="19" t="s">
        <v>123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79</v>
      </c>
      <c r="BK369" s="226">
        <f>ROUND(I369*H369,2)</f>
        <v>0</v>
      </c>
      <c r="BL369" s="19" t="s">
        <v>269</v>
      </c>
      <c r="BM369" s="225" t="s">
        <v>758</v>
      </c>
    </row>
    <row r="370" s="2" customFormat="1">
      <c r="A370" s="40"/>
      <c r="B370" s="41"/>
      <c r="C370" s="42"/>
      <c r="D370" s="227" t="s">
        <v>132</v>
      </c>
      <c r="E370" s="42"/>
      <c r="F370" s="228" t="s">
        <v>757</v>
      </c>
      <c r="G370" s="42"/>
      <c r="H370" s="42"/>
      <c r="I370" s="229"/>
      <c r="J370" s="42"/>
      <c r="K370" s="42"/>
      <c r="L370" s="46"/>
      <c r="M370" s="230"/>
      <c r="N370" s="231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132</v>
      </c>
      <c r="AU370" s="19" t="s">
        <v>81</v>
      </c>
    </row>
    <row r="371" s="2" customFormat="1">
      <c r="A371" s="40"/>
      <c r="B371" s="41"/>
      <c r="C371" s="42"/>
      <c r="D371" s="227" t="s">
        <v>318</v>
      </c>
      <c r="E371" s="42"/>
      <c r="F371" s="276" t="s">
        <v>759</v>
      </c>
      <c r="G371" s="42"/>
      <c r="H371" s="42"/>
      <c r="I371" s="229"/>
      <c r="J371" s="42"/>
      <c r="K371" s="42"/>
      <c r="L371" s="46"/>
      <c r="M371" s="230"/>
      <c r="N371" s="231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318</v>
      </c>
      <c r="AU371" s="19" t="s">
        <v>81</v>
      </c>
    </row>
    <row r="372" s="13" customFormat="1">
      <c r="A372" s="13"/>
      <c r="B372" s="234"/>
      <c r="C372" s="235"/>
      <c r="D372" s="227" t="s">
        <v>136</v>
      </c>
      <c r="E372" s="236" t="s">
        <v>19</v>
      </c>
      <c r="F372" s="237" t="s">
        <v>760</v>
      </c>
      <c r="G372" s="235"/>
      <c r="H372" s="236" t="s">
        <v>19</v>
      </c>
      <c r="I372" s="238"/>
      <c r="J372" s="235"/>
      <c r="K372" s="235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136</v>
      </c>
      <c r="AU372" s="243" t="s">
        <v>81</v>
      </c>
      <c r="AV372" s="13" t="s">
        <v>79</v>
      </c>
      <c r="AW372" s="13" t="s">
        <v>34</v>
      </c>
      <c r="AX372" s="13" t="s">
        <v>72</v>
      </c>
      <c r="AY372" s="243" t="s">
        <v>123</v>
      </c>
    </row>
    <row r="373" s="14" customFormat="1">
      <c r="A373" s="14"/>
      <c r="B373" s="244"/>
      <c r="C373" s="245"/>
      <c r="D373" s="227" t="s">
        <v>136</v>
      </c>
      <c r="E373" s="246" t="s">
        <v>19</v>
      </c>
      <c r="F373" s="247" t="s">
        <v>761</v>
      </c>
      <c r="G373" s="245"/>
      <c r="H373" s="248">
        <v>390.39999999999998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136</v>
      </c>
      <c r="AU373" s="254" t="s">
        <v>81</v>
      </c>
      <c r="AV373" s="14" t="s">
        <v>81</v>
      </c>
      <c r="AW373" s="14" t="s">
        <v>34</v>
      </c>
      <c r="AX373" s="14" t="s">
        <v>72</v>
      </c>
      <c r="AY373" s="254" t="s">
        <v>123</v>
      </c>
    </row>
    <row r="374" s="15" customFormat="1">
      <c r="A374" s="15"/>
      <c r="B374" s="255"/>
      <c r="C374" s="256"/>
      <c r="D374" s="227" t="s">
        <v>136</v>
      </c>
      <c r="E374" s="257" t="s">
        <v>19</v>
      </c>
      <c r="F374" s="258" t="s">
        <v>139</v>
      </c>
      <c r="G374" s="256"/>
      <c r="H374" s="259">
        <v>390.39999999999998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5" t="s">
        <v>136</v>
      </c>
      <c r="AU374" s="265" t="s">
        <v>81</v>
      </c>
      <c r="AV374" s="15" t="s">
        <v>130</v>
      </c>
      <c r="AW374" s="15" t="s">
        <v>34</v>
      </c>
      <c r="AX374" s="15" t="s">
        <v>79</v>
      </c>
      <c r="AY374" s="265" t="s">
        <v>123</v>
      </c>
    </row>
    <row r="375" s="2" customFormat="1" ht="24.15" customHeight="1">
      <c r="A375" s="40"/>
      <c r="B375" s="41"/>
      <c r="C375" s="214" t="s">
        <v>436</v>
      </c>
      <c r="D375" s="214" t="s">
        <v>125</v>
      </c>
      <c r="E375" s="215" t="s">
        <v>762</v>
      </c>
      <c r="F375" s="216" t="s">
        <v>763</v>
      </c>
      <c r="G375" s="217" t="s">
        <v>241</v>
      </c>
      <c r="H375" s="218">
        <v>0.40999999999999998</v>
      </c>
      <c r="I375" s="219"/>
      <c r="J375" s="220">
        <f>ROUND(I375*H375,2)</f>
        <v>0</v>
      </c>
      <c r="K375" s="216" t="s">
        <v>129</v>
      </c>
      <c r="L375" s="46"/>
      <c r="M375" s="221" t="s">
        <v>19</v>
      </c>
      <c r="N375" s="222" t="s">
        <v>43</v>
      </c>
      <c r="O375" s="86"/>
      <c r="P375" s="223">
        <f>O375*H375</f>
        <v>0</v>
      </c>
      <c r="Q375" s="223">
        <v>0</v>
      </c>
      <c r="R375" s="223">
        <f>Q375*H375</f>
        <v>0</v>
      </c>
      <c r="S375" s="223">
        <v>0</v>
      </c>
      <c r="T375" s="224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25" t="s">
        <v>269</v>
      </c>
      <c r="AT375" s="225" t="s">
        <v>125</v>
      </c>
      <c r="AU375" s="225" t="s">
        <v>81</v>
      </c>
      <c r="AY375" s="19" t="s">
        <v>123</v>
      </c>
      <c r="BE375" s="226">
        <f>IF(N375="základní",J375,0)</f>
        <v>0</v>
      </c>
      <c r="BF375" s="226">
        <f>IF(N375="snížená",J375,0)</f>
        <v>0</v>
      </c>
      <c r="BG375" s="226">
        <f>IF(N375="zákl. přenesená",J375,0)</f>
        <v>0</v>
      </c>
      <c r="BH375" s="226">
        <f>IF(N375="sníž. přenesená",J375,0)</f>
        <v>0</v>
      </c>
      <c r="BI375" s="226">
        <f>IF(N375="nulová",J375,0)</f>
        <v>0</v>
      </c>
      <c r="BJ375" s="19" t="s">
        <v>79</v>
      </c>
      <c r="BK375" s="226">
        <f>ROUND(I375*H375,2)</f>
        <v>0</v>
      </c>
      <c r="BL375" s="19" t="s">
        <v>269</v>
      </c>
      <c r="BM375" s="225" t="s">
        <v>764</v>
      </c>
    </row>
    <row r="376" s="2" customFormat="1">
      <c r="A376" s="40"/>
      <c r="B376" s="41"/>
      <c r="C376" s="42"/>
      <c r="D376" s="227" t="s">
        <v>132</v>
      </c>
      <c r="E376" s="42"/>
      <c r="F376" s="228" t="s">
        <v>765</v>
      </c>
      <c r="G376" s="42"/>
      <c r="H376" s="42"/>
      <c r="I376" s="229"/>
      <c r="J376" s="42"/>
      <c r="K376" s="42"/>
      <c r="L376" s="46"/>
      <c r="M376" s="230"/>
      <c r="N376" s="231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132</v>
      </c>
      <c r="AU376" s="19" t="s">
        <v>81</v>
      </c>
    </row>
    <row r="377" s="2" customFormat="1">
      <c r="A377" s="40"/>
      <c r="B377" s="41"/>
      <c r="C377" s="42"/>
      <c r="D377" s="232" t="s">
        <v>134</v>
      </c>
      <c r="E377" s="42"/>
      <c r="F377" s="233" t="s">
        <v>766</v>
      </c>
      <c r="G377" s="42"/>
      <c r="H377" s="42"/>
      <c r="I377" s="229"/>
      <c r="J377" s="42"/>
      <c r="K377" s="42"/>
      <c r="L377" s="46"/>
      <c r="M377" s="230"/>
      <c r="N377" s="231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134</v>
      </c>
      <c r="AU377" s="19" t="s">
        <v>81</v>
      </c>
    </row>
    <row r="378" s="12" customFormat="1" ht="22.8" customHeight="1">
      <c r="A378" s="12"/>
      <c r="B378" s="198"/>
      <c r="C378" s="199"/>
      <c r="D378" s="200" t="s">
        <v>71</v>
      </c>
      <c r="E378" s="212" t="s">
        <v>767</v>
      </c>
      <c r="F378" s="212" t="s">
        <v>768</v>
      </c>
      <c r="G378" s="199"/>
      <c r="H378" s="199"/>
      <c r="I378" s="202"/>
      <c r="J378" s="213">
        <f>BK378</f>
        <v>0</v>
      </c>
      <c r="K378" s="199"/>
      <c r="L378" s="204"/>
      <c r="M378" s="205"/>
      <c r="N378" s="206"/>
      <c r="O378" s="206"/>
      <c r="P378" s="207">
        <f>SUM(P379:P385)</f>
        <v>0</v>
      </c>
      <c r="Q378" s="206"/>
      <c r="R378" s="207">
        <f>SUM(R379:R385)</f>
        <v>0.00052800000000000004</v>
      </c>
      <c r="S378" s="206"/>
      <c r="T378" s="208">
        <f>SUM(T379:T385)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09" t="s">
        <v>81</v>
      </c>
      <c r="AT378" s="210" t="s">
        <v>71</v>
      </c>
      <c r="AU378" s="210" t="s">
        <v>79</v>
      </c>
      <c r="AY378" s="209" t="s">
        <v>123</v>
      </c>
      <c r="BK378" s="211">
        <f>SUM(BK379:BK385)</f>
        <v>0</v>
      </c>
    </row>
    <row r="379" s="2" customFormat="1" ht="24.15" customHeight="1">
      <c r="A379" s="40"/>
      <c r="B379" s="41"/>
      <c r="C379" s="214" t="s">
        <v>444</v>
      </c>
      <c r="D379" s="214" t="s">
        <v>125</v>
      </c>
      <c r="E379" s="215" t="s">
        <v>769</v>
      </c>
      <c r="F379" s="216" t="s">
        <v>770</v>
      </c>
      <c r="G379" s="217" t="s">
        <v>128</v>
      </c>
      <c r="H379" s="218">
        <v>3.2999999999999998</v>
      </c>
      <c r="I379" s="219"/>
      <c r="J379" s="220">
        <f>ROUND(I379*H379,2)</f>
        <v>0</v>
      </c>
      <c r="K379" s="216" t="s">
        <v>129</v>
      </c>
      <c r="L379" s="46"/>
      <c r="M379" s="221" t="s">
        <v>19</v>
      </c>
      <c r="N379" s="222" t="s">
        <v>43</v>
      </c>
      <c r="O379" s="86"/>
      <c r="P379" s="223">
        <f>O379*H379</f>
        <v>0</v>
      </c>
      <c r="Q379" s="223">
        <v>0.00016000000000000001</v>
      </c>
      <c r="R379" s="223">
        <f>Q379*H379</f>
        <v>0.00052800000000000004</v>
      </c>
      <c r="S379" s="223">
        <v>0</v>
      </c>
      <c r="T379" s="224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25" t="s">
        <v>269</v>
      </c>
      <c r="AT379" s="225" t="s">
        <v>125</v>
      </c>
      <c r="AU379" s="225" t="s">
        <v>81</v>
      </c>
      <c r="AY379" s="19" t="s">
        <v>123</v>
      </c>
      <c r="BE379" s="226">
        <f>IF(N379="základní",J379,0)</f>
        <v>0</v>
      </c>
      <c r="BF379" s="226">
        <f>IF(N379="snížená",J379,0)</f>
        <v>0</v>
      </c>
      <c r="BG379" s="226">
        <f>IF(N379="zákl. přenesená",J379,0)</f>
        <v>0</v>
      </c>
      <c r="BH379" s="226">
        <f>IF(N379="sníž. přenesená",J379,0)</f>
        <v>0</v>
      </c>
      <c r="BI379" s="226">
        <f>IF(N379="nulová",J379,0)</f>
        <v>0</v>
      </c>
      <c r="BJ379" s="19" t="s">
        <v>79</v>
      </c>
      <c r="BK379" s="226">
        <f>ROUND(I379*H379,2)</f>
        <v>0</v>
      </c>
      <c r="BL379" s="19" t="s">
        <v>269</v>
      </c>
      <c r="BM379" s="225" t="s">
        <v>771</v>
      </c>
    </row>
    <row r="380" s="2" customFormat="1">
      <c r="A380" s="40"/>
      <c r="B380" s="41"/>
      <c r="C380" s="42"/>
      <c r="D380" s="227" t="s">
        <v>132</v>
      </c>
      <c r="E380" s="42"/>
      <c r="F380" s="228" t="s">
        <v>772</v>
      </c>
      <c r="G380" s="42"/>
      <c r="H380" s="42"/>
      <c r="I380" s="229"/>
      <c r="J380" s="42"/>
      <c r="K380" s="42"/>
      <c r="L380" s="46"/>
      <c r="M380" s="230"/>
      <c r="N380" s="231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132</v>
      </c>
      <c r="AU380" s="19" t="s">
        <v>81</v>
      </c>
    </row>
    <row r="381" s="2" customFormat="1">
      <c r="A381" s="40"/>
      <c r="B381" s="41"/>
      <c r="C381" s="42"/>
      <c r="D381" s="232" t="s">
        <v>134</v>
      </c>
      <c r="E381" s="42"/>
      <c r="F381" s="233" t="s">
        <v>773</v>
      </c>
      <c r="G381" s="42"/>
      <c r="H381" s="42"/>
      <c r="I381" s="229"/>
      <c r="J381" s="42"/>
      <c r="K381" s="42"/>
      <c r="L381" s="46"/>
      <c r="M381" s="230"/>
      <c r="N381" s="231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134</v>
      </c>
      <c r="AU381" s="19" t="s">
        <v>81</v>
      </c>
    </row>
    <row r="382" s="13" customFormat="1">
      <c r="A382" s="13"/>
      <c r="B382" s="234"/>
      <c r="C382" s="235"/>
      <c r="D382" s="227" t="s">
        <v>136</v>
      </c>
      <c r="E382" s="236" t="s">
        <v>19</v>
      </c>
      <c r="F382" s="237" t="s">
        <v>534</v>
      </c>
      <c r="G382" s="235"/>
      <c r="H382" s="236" t="s">
        <v>19</v>
      </c>
      <c r="I382" s="238"/>
      <c r="J382" s="235"/>
      <c r="K382" s="235"/>
      <c r="L382" s="239"/>
      <c r="M382" s="240"/>
      <c r="N382" s="241"/>
      <c r="O382" s="241"/>
      <c r="P382" s="241"/>
      <c r="Q382" s="241"/>
      <c r="R382" s="241"/>
      <c r="S382" s="241"/>
      <c r="T382" s="24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3" t="s">
        <v>136</v>
      </c>
      <c r="AU382" s="243" t="s">
        <v>81</v>
      </c>
      <c r="AV382" s="13" t="s">
        <v>79</v>
      </c>
      <c r="AW382" s="13" t="s">
        <v>34</v>
      </c>
      <c r="AX382" s="13" t="s">
        <v>72</v>
      </c>
      <c r="AY382" s="243" t="s">
        <v>123</v>
      </c>
    </row>
    <row r="383" s="13" customFormat="1">
      <c r="A383" s="13"/>
      <c r="B383" s="234"/>
      <c r="C383" s="235"/>
      <c r="D383" s="227" t="s">
        <v>136</v>
      </c>
      <c r="E383" s="236" t="s">
        <v>19</v>
      </c>
      <c r="F383" s="237" t="s">
        <v>774</v>
      </c>
      <c r="G383" s="235"/>
      <c r="H383" s="236" t="s">
        <v>19</v>
      </c>
      <c r="I383" s="238"/>
      <c r="J383" s="235"/>
      <c r="K383" s="235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136</v>
      </c>
      <c r="AU383" s="243" t="s">
        <v>81</v>
      </c>
      <c r="AV383" s="13" t="s">
        <v>79</v>
      </c>
      <c r="AW383" s="13" t="s">
        <v>34</v>
      </c>
      <c r="AX383" s="13" t="s">
        <v>72</v>
      </c>
      <c r="AY383" s="243" t="s">
        <v>123</v>
      </c>
    </row>
    <row r="384" s="14" customFormat="1">
      <c r="A384" s="14"/>
      <c r="B384" s="244"/>
      <c r="C384" s="245"/>
      <c r="D384" s="227" t="s">
        <v>136</v>
      </c>
      <c r="E384" s="246" t="s">
        <v>19</v>
      </c>
      <c r="F384" s="247" t="s">
        <v>592</v>
      </c>
      <c r="G384" s="245"/>
      <c r="H384" s="248">
        <v>3.2999999999999998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4" t="s">
        <v>136</v>
      </c>
      <c r="AU384" s="254" t="s">
        <v>81</v>
      </c>
      <c r="AV384" s="14" t="s">
        <v>81</v>
      </c>
      <c r="AW384" s="14" t="s">
        <v>34</v>
      </c>
      <c r="AX384" s="14" t="s">
        <v>72</v>
      </c>
      <c r="AY384" s="254" t="s">
        <v>123</v>
      </c>
    </row>
    <row r="385" s="15" customFormat="1">
      <c r="A385" s="15"/>
      <c r="B385" s="255"/>
      <c r="C385" s="256"/>
      <c r="D385" s="227" t="s">
        <v>136</v>
      </c>
      <c r="E385" s="257" t="s">
        <v>19</v>
      </c>
      <c r="F385" s="258" t="s">
        <v>139</v>
      </c>
      <c r="G385" s="256"/>
      <c r="H385" s="259">
        <v>3.2999999999999998</v>
      </c>
      <c r="I385" s="260"/>
      <c r="J385" s="256"/>
      <c r="K385" s="256"/>
      <c r="L385" s="261"/>
      <c r="M385" s="262"/>
      <c r="N385" s="263"/>
      <c r="O385" s="263"/>
      <c r="P385" s="263"/>
      <c r="Q385" s="263"/>
      <c r="R385" s="263"/>
      <c r="S385" s="263"/>
      <c r="T385" s="264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5" t="s">
        <v>136</v>
      </c>
      <c r="AU385" s="265" t="s">
        <v>81</v>
      </c>
      <c r="AV385" s="15" t="s">
        <v>130</v>
      </c>
      <c r="AW385" s="15" t="s">
        <v>34</v>
      </c>
      <c r="AX385" s="15" t="s">
        <v>79</v>
      </c>
      <c r="AY385" s="265" t="s">
        <v>123</v>
      </c>
    </row>
    <row r="386" s="12" customFormat="1" ht="22.8" customHeight="1">
      <c r="A386" s="12"/>
      <c r="B386" s="198"/>
      <c r="C386" s="199"/>
      <c r="D386" s="200" t="s">
        <v>71</v>
      </c>
      <c r="E386" s="212" t="s">
        <v>775</v>
      </c>
      <c r="F386" s="212" t="s">
        <v>776</v>
      </c>
      <c r="G386" s="199"/>
      <c r="H386" s="199"/>
      <c r="I386" s="202"/>
      <c r="J386" s="213">
        <f>BK386</f>
        <v>0</v>
      </c>
      <c r="K386" s="199"/>
      <c r="L386" s="204"/>
      <c r="M386" s="205"/>
      <c r="N386" s="206"/>
      <c r="O386" s="206"/>
      <c r="P386" s="207">
        <f>SUM(P387:P394)</f>
        <v>0</v>
      </c>
      <c r="Q386" s="206"/>
      <c r="R386" s="207">
        <f>SUM(R387:R394)</f>
        <v>0.0047878</v>
      </c>
      <c r="S386" s="206"/>
      <c r="T386" s="208">
        <f>SUM(T387:T394)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09" t="s">
        <v>81</v>
      </c>
      <c r="AT386" s="210" t="s">
        <v>71</v>
      </c>
      <c r="AU386" s="210" t="s">
        <v>79</v>
      </c>
      <c r="AY386" s="209" t="s">
        <v>123</v>
      </c>
      <c r="BK386" s="211">
        <f>SUM(BK387:BK394)</f>
        <v>0</v>
      </c>
    </row>
    <row r="387" s="2" customFormat="1" ht="21.75" customHeight="1">
      <c r="A387" s="40"/>
      <c r="B387" s="41"/>
      <c r="C387" s="214" t="s">
        <v>452</v>
      </c>
      <c r="D387" s="214" t="s">
        <v>125</v>
      </c>
      <c r="E387" s="215" t="s">
        <v>777</v>
      </c>
      <c r="F387" s="216" t="s">
        <v>778</v>
      </c>
      <c r="G387" s="217" t="s">
        <v>128</v>
      </c>
      <c r="H387" s="218">
        <v>3.2349999999999999</v>
      </c>
      <c r="I387" s="219"/>
      <c r="J387" s="220">
        <f>ROUND(I387*H387,2)</f>
        <v>0</v>
      </c>
      <c r="K387" s="216" t="s">
        <v>129</v>
      </c>
      <c r="L387" s="46"/>
      <c r="M387" s="221" t="s">
        <v>19</v>
      </c>
      <c r="N387" s="222" t="s">
        <v>43</v>
      </c>
      <c r="O387" s="86"/>
      <c r="P387" s="223">
        <f>O387*H387</f>
        <v>0</v>
      </c>
      <c r="Q387" s="223">
        <v>0.00148</v>
      </c>
      <c r="R387" s="223">
        <f>Q387*H387</f>
        <v>0.0047878</v>
      </c>
      <c r="S387" s="223">
        <v>0</v>
      </c>
      <c r="T387" s="224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25" t="s">
        <v>269</v>
      </c>
      <c r="AT387" s="225" t="s">
        <v>125</v>
      </c>
      <c r="AU387" s="225" t="s">
        <v>81</v>
      </c>
      <c r="AY387" s="19" t="s">
        <v>123</v>
      </c>
      <c r="BE387" s="226">
        <f>IF(N387="základní",J387,0)</f>
        <v>0</v>
      </c>
      <c r="BF387" s="226">
        <f>IF(N387="snížená",J387,0)</f>
        <v>0</v>
      </c>
      <c r="BG387" s="226">
        <f>IF(N387="zákl. přenesená",J387,0)</f>
        <v>0</v>
      </c>
      <c r="BH387" s="226">
        <f>IF(N387="sníž. přenesená",J387,0)</f>
        <v>0</v>
      </c>
      <c r="BI387" s="226">
        <f>IF(N387="nulová",J387,0)</f>
        <v>0</v>
      </c>
      <c r="BJ387" s="19" t="s">
        <v>79</v>
      </c>
      <c r="BK387" s="226">
        <f>ROUND(I387*H387,2)</f>
        <v>0</v>
      </c>
      <c r="BL387" s="19" t="s">
        <v>269</v>
      </c>
      <c r="BM387" s="225" t="s">
        <v>779</v>
      </c>
    </row>
    <row r="388" s="2" customFormat="1">
      <c r="A388" s="40"/>
      <c r="B388" s="41"/>
      <c r="C388" s="42"/>
      <c r="D388" s="227" t="s">
        <v>132</v>
      </c>
      <c r="E388" s="42"/>
      <c r="F388" s="228" t="s">
        <v>780</v>
      </c>
      <c r="G388" s="42"/>
      <c r="H388" s="42"/>
      <c r="I388" s="229"/>
      <c r="J388" s="42"/>
      <c r="K388" s="42"/>
      <c r="L388" s="46"/>
      <c r="M388" s="230"/>
      <c r="N388" s="231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132</v>
      </c>
      <c r="AU388" s="19" t="s">
        <v>81</v>
      </c>
    </row>
    <row r="389" s="2" customFormat="1">
      <c r="A389" s="40"/>
      <c r="B389" s="41"/>
      <c r="C389" s="42"/>
      <c r="D389" s="232" t="s">
        <v>134</v>
      </c>
      <c r="E389" s="42"/>
      <c r="F389" s="233" t="s">
        <v>781</v>
      </c>
      <c r="G389" s="42"/>
      <c r="H389" s="42"/>
      <c r="I389" s="229"/>
      <c r="J389" s="42"/>
      <c r="K389" s="42"/>
      <c r="L389" s="46"/>
      <c r="M389" s="230"/>
      <c r="N389" s="231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134</v>
      </c>
      <c r="AU389" s="19" t="s">
        <v>81</v>
      </c>
    </row>
    <row r="390" s="13" customFormat="1">
      <c r="A390" s="13"/>
      <c r="B390" s="234"/>
      <c r="C390" s="235"/>
      <c r="D390" s="227" t="s">
        <v>136</v>
      </c>
      <c r="E390" s="236" t="s">
        <v>19</v>
      </c>
      <c r="F390" s="237" t="s">
        <v>703</v>
      </c>
      <c r="G390" s="235"/>
      <c r="H390" s="236" t="s">
        <v>19</v>
      </c>
      <c r="I390" s="238"/>
      <c r="J390" s="235"/>
      <c r="K390" s="235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136</v>
      </c>
      <c r="AU390" s="243" t="s">
        <v>81</v>
      </c>
      <c r="AV390" s="13" t="s">
        <v>79</v>
      </c>
      <c r="AW390" s="13" t="s">
        <v>34</v>
      </c>
      <c r="AX390" s="13" t="s">
        <v>72</v>
      </c>
      <c r="AY390" s="243" t="s">
        <v>123</v>
      </c>
    </row>
    <row r="391" s="13" customFormat="1">
      <c r="A391" s="13"/>
      <c r="B391" s="234"/>
      <c r="C391" s="235"/>
      <c r="D391" s="227" t="s">
        <v>136</v>
      </c>
      <c r="E391" s="236" t="s">
        <v>19</v>
      </c>
      <c r="F391" s="237" t="s">
        <v>782</v>
      </c>
      <c r="G391" s="235"/>
      <c r="H391" s="236" t="s">
        <v>19</v>
      </c>
      <c r="I391" s="238"/>
      <c r="J391" s="235"/>
      <c r="K391" s="235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136</v>
      </c>
      <c r="AU391" s="243" t="s">
        <v>81</v>
      </c>
      <c r="AV391" s="13" t="s">
        <v>79</v>
      </c>
      <c r="AW391" s="13" t="s">
        <v>34</v>
      </c>
      <c r="AX391" s="13" t="s">
        <v>72</v>
      </c>
      <c r="AY391" s="243" t="s">
        <v>123</v>
      </c>
    </row>
    <row r="392" s="14" customFormat="1">
      <c r="A392" s="14"/>
      <c r="B392" s="244"/>
      <c r="C392" s="245"/>
      <c r="D392" s="227" t="s">
        <v>136</v>
      </c>
      <c r="E392" s="246" t="s">
        <v>19</v>
      </c>
      <c r="F392" s="247" t="s">
        <v>783</v>
      </c>
      <c r="G392" s="245"/>
      <c r="H392" s="248">
        <v>1.3779999999999999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136</v>
      </c>
      <c r="AU392" s="254" t="s">
        <v>81</v>
      </c>
      <c r="AV392" s="14" t="s">
        <v>81</v>
      </c>
      <c r="AW392" s="14" t="s">
        <v>34</v>
      </c>
      <c r="AX392" s="14" t="s">
        <v>72</v>
      </c>
      <c r="AY392" s="254" t="s">
        <v>123</v>
      </c>
    </row>
    <row r="393" s="14" customFormat="1">
      <c r="A393" s="14"/>
      <c r="B393" s="244"/>
      <c r="C393" s="245"/>
      <c r="D393" s="227" t="s">
        <v>136</v>
      </c>
      <c r="E393" s="246" t="s">
        <v>19</v>
      </c>
      <c r="F393" s="247" t="s">
        <v>784</v>
      </c>
      <c r="G393" s="245"/>
      <c r="H393" s="248">
        <v>1.857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4" t="s">
        <v>136</v>
      </c>
      <c r="AU393" s="254" t="s">
        <v>81</v>
      </c>
      <c r="AV393" s="14" t="s">
        <v>81</v>
      </c>
      <c r="AW393" s="14" t="s">
        <v>34</v>
      </c>
      <c r="AX393" s="14" t="s">
        <v>72</v>
      </c>
      <c r="AY393" s="254" t="s">
        <v>123</v>
      </c>
    </row>
    <row r="394" s="15" customFormat="1">
      <c r="A394" s="15"/>
      <c r="B394" s="255"/>
      <c r="C394" s="256"/>
      <c r="D394" s="227" t="s">
        <v>136</v>
      </c>
      <c r="E394" s="257" t="s">
        <v>19</v>
      </c>
      <c r="F394" s="258" t="s">
        <v>139</v>
      </c>
      <c r="G394" s="256"/>
      <c r="H394" s="259">
        <v>3.2349999999999999</v>
      </c>
      <c r="I394" s="260"/>
      <c r="J394" s="256"/>
      <c r="K394" s="256"/>
      <c r="L394" s="261"/>
      <c r="M394" s="281"/>
      <c r="N394" s="282"/>
      <c r="O394" s="282"/>
      <c r="P394" s="282"/>
      <c r="Q394" s="282"/>
      <c r="R394" s="282"/>
      <c r="S394" s="282"/>
      <c r="T394" s="283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5" t="s">
        <v>136</v>
      </c>
      <c r="AU394" s="265" t="s">
        <v>81</v>
      </c>
      <c r="AV394" s="15" t="s">
        <v>130</v>
      </c>
      <c r="AW394" s="15" t="s">
        <v>34</v>
      </c>
      <c r="AX394" s="15" t="s">
        <v>79</v>
      </c>
      <c r="AY394" s="265" t="s">
        <v>123</v>
      </c>
    </row>
    <row r="395" s="2" customFormat="1" ht="6.96" customHeight="1">
      <c r="A395" s="40"/>
      <c r="B395" s="61"/>
      <c r="C395" s="62"/>
      <c r="D395" s="62"/>
      <c r="E395" s="62"/>
      <c r="F395" s="62"/>
      <c r="G395" s="62"/>
      <c r="H395" s="62"/>
      <c r="I395" s="62"/>
      <c r="J395" s="62"/>
      <c r="K395" s="62"/>
      <c r="L395" s="46"/>
      <c r="M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</row>
  </sheetData>
  <sheetProtection sheet="1" autoFilter="0" formatColumns="0" formatRows="0" objects="1" scenarios="1" spinCount="100000" saltValue="K7acdJAOIydHWnBF+MSJne5xXsoFEhX/g6UhHcWcwcaBrqKWNEfOJJX2kdmLC4CQfTd1dOHhgHIpbw1tDEJFVQ==" hashValue="gHfouBD45H2rW7aiw5ABTXXH6kcB0cBLZXe84OxyYIH7MhD5MRvgRVmiEFwKAgGdyAIXdHwi1BLRYxwJf4sq9Q==" algorithmName="SHA-512" password="CC35"/>
  <autoFilter ref="C95:K39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1" r:id="rId1" display="https://podminky.urs.cz/item/CS_URS_2025_01/131251103"/>
    <hyperlink ref="F112" r:id="rId2" display="https://podminky.urs.cz/item/CS_URS_2025_01/131351103"/>
    <hyperlink ref="F119" r:id="rId3" display="https://podminky.urs.cz/item/CS_URS_2025_01/162751117"/>
    <hyperlink ref="F127" r:id="rId4" display="https://podminky.urs.cz/item/CS_URS_2025_01/167151111"/>
    <hyperlink ref="F135" r:id="rId5" display="https://podminky.urs.cz/item/CS_URS_2025_01/171201231"/>
    <hyperlink ref="F142" r:id="rId6" display="https://podminky.urs.cz/item/CS_URS_2025_01/174151101"/>
    <hyperlink ref="F152" r:id="rId7" display="https://podminky.urs.cz/item/CS_URS_2025_01/181951112"/>
    <hyperlink ref="F163" r:id="rId8" display="https://podminky.urs.cz/item/CS_URS_2025_01/317941121"/>
    <hyperlink ref="F189" r:id="rId9" display="https://podminky.urs.cz/item/CS_URS_2025_01/320902021"/>
    <hyperlink ref="F196" r:id="rId10" display="https://podminky.urs.cz/item/CS_URS_2025_01/321321116"/>
    <hyperlink ref="F208" r:id="rId11" display="https://podminky.urs.cz/item/CS_URS_2025_01/321351010"/>
    <hyperlink ref="F221" r:id="rId12" display="https://podminky.urs.cz/item/CS_URS_2025_01/321352010"/>
    <hyperlink ref="F227" r:id="rId13" display="https://podminky.urs.cz/item/CS_URS_2025_01/321368211"/>
    <hyperlink ref="F240" r:id="rId14" display="https://podminky.urs.cz/item/CS_URS_2025_01/452311131"/>
    <hyperlink ref="F249" r:id="rId15" display="https://podminky.urs.cz/item/CS_URS_2023_01/452351101"/>
    <hyperlink ref="F259" r:id="rId16" display="https://podminky.urs.cz/item/CS_URS_2025_01/452368211"/>
    <hyperlink ref="F266" r:id="rId17" display="https://podminky.urs.cz/item/CS_URS_2025_01/452384111"/>
    <hyperlink ref="F273" r:id="rId18" display="https://podminky.urs.cz/item/CS_URS_2025_01/820441113"/>
    <hyperlink ref="F280" r:id="rId19" display="https://podminky.urs.cz/item/CS_URS_2023_01/871265231"/>
    <hyperlink ref="F288" r:id="rId20" display="https://podminky.urs.cz/item/CS_URS_2025_01/919521140"/>
    <hyperlink ref="F299" r:id="rId21" display="https://podminky.urs.cz/item/CS_URS_2025_01/919535556"/>
    <hyperlink ref="F308" r:id="rId22" display="https://podminky.urs.cz/item/CS_URS_2025_01/953943121"/>
    <hyperlink ref="F322" r:id="rId23" display="https://podminky.urs.cz/item/CS_URS_2025_01/953961113"/>
    <hyperlink ref="F334" r:id="rId24" display="https://podminky.urs.cz/item/CS_URS_2025_01/960321271"/>
    <hyperlink ref="F341" r:id="rId25" display="https://podminky.urs.cz/item/CS_URS_2025_01/977211114"/>
    <hyperlink ref="F348" r:id="rId26" display="https://podminky.urs.cz/item/CS_URS_2025_01/985321211"/>
    <hyperlink ref="F357" r:id="rId27" display="https://podminky.urs.cz/item/CS_URS_2025_01/998225111"/>
    <hyperlink ref="F362" r:id="rId28" display="https://podminky.urs.cz/item/CS_URS_2025_01/767995115"/>
    <hyperlink ref="F377" r:id="rId29" display="https://podminky.urs.cz/item/CS_URS_2025_01/998767101"/>
    <hyperlink ref="F381" r:id="rId30" display="https://podminky.urs.cz/item/CS_URS_2025_01/783813101"/>
    <hyperlink ref="F389" r:id="rId31" display="https://podminky.urs.cz/item/CS_URS_2025_01/7894215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Realizace souboru staveb společných zařízení v k. ú. Vetřkovice u Vítkova II.etapa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95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785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20. 3. 2025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tr">
        <f>IF('Rekapitulace stavby'!AN10="","",'Rekapitulace stavby'!AN10)</f>
        <v/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tr">
        <f>IF('Rekapitulace stavby'!E11="","",'Rekapitulace stavby'!E11)</f>
        <v xml:space="preserve"> </v>
      </c>
      <c r="F15" s="40"/>
      <c r="G15" s="40"/>
      <c r="H15" s="40"/>
      <c r="I15" s="144" t="s">
        <v>28</v>
      </c>
      <c r="J15" s="135" t="str">
        <f>IF('Rekapitulace stavby'!AN11="","",'Rekapitulace stavby'!AN11)</f>
        <v/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32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35</v>
      </c>
      <c r="E23" s="40"/>
      <c r="F23" s="40"/>
      <c r="G23" s="40"/>
      <c r="H23" s="40"/>
      <c r="I23" s="144" t="s">
        <v>26</v>
      </c>
      <c r="J23" s="135" t="s">
        <v>32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33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ROUND(J84,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ROUND((SUM(BE84:BE148)),  2)</f>
        <v>0</v>
      </c>
      <c r="G33" s="40"/>
      <c r="H33" s="40"/>
      <c r="I33" s="159">
        <v>0.20999999999999999</v>
      </c>
      <c r="J33" s="158">
        <f>ROUND(((SUM(BE84:BE148))*I33),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ROUND((SUM(BF84:BF148)),  2)</f>
        <v>0</v>
      </c>
      <c r="G34" s="40"/>
      <c r="H34" s="40"/>
      <c r="I34" s="159">
        <v>0.14999999999999999</v>
      </c>
      <c r="J34" s="158">
        <f>ROUND(((SUM(BF84:BF148))*I34),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ROUND((SUM(BG84:BG148)),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ROUND((SUM(BH84:BH148)),  2)</f>
        <v>0</v>
      </c>
      <c r="G36" s="40"/>
      <c r="H36" s="40"/>
      <c r="I36" s="159">
        <v>0.14999999999999999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ROUND((SUM(BI84:BI148)),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97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Realizace souboru staveb společných zařízení v k. ú. Vetřkovice u Vítkova II.etapa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04 - Vedlejší rozpočtové náklady SO 04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Vetřkovice u Vítkova</v>
      </c>
      <c r="G52" s="42"/>
      <c r="H52" s="42"/>
      <c r="I52" s="34" t="s">
        <v>23</v>
      </c>
      <c r="J52" s="74" t="str">
        <f>IF(J12="","",J12)</f>
        <v>20. 3. 2025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AGPOL s.r.o., Jungmannova 153/12, 77900 Olomouc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40.0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>AGPOL s.r.o., Jungmannova 153/12, 77900 Olomouc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98</v>
      </c>
      <c r="D57" s="173"/>
      <c r="E57" s="173"/>
      <c r="F57" s="173"/>
      <c r="G57" s="173"/>
      <c r="H57" s="173"/>
      <c r="I57" s="173"/>
      <c r="J57" s="174" t="s">
        <v>99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100</v>
      </c>
    </row>
    <row r="60" s="9" customFormat="1" ht="24.96" customHeight="1">
      <c r="A60" s="9"/>
      <c r="B60" s="176"/>
      <c r="C60" s="177"/>
      <c r="D60" s="178" t="s">
        <v>786</v>
      </c>
      <c r="E60" s="179"/>
      <c r="F60" s="179"/>
      <c r="G60" s="179"/>
      <c r="H60" s="179"/>
      <c r="I60" s="179"/>
      <c r="J60" s="180">
        <f>J85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787</v>
      </c>
      <c r="E61" s="184"/>
      <c r="F61" s="184"/>
      <c r="G61" s="184"/>
      <c r="H61" s="184"/>
      <c r="I61" s="184"/>
      <c r="J61" s="185">
        <f>J86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788</v>
      </c>
      <c r="E62" s="184"/>
      <c r="F62" s="184"/>
      <c r="G62" s="184"/>
      <c r="H62" s="184"/>
      <c r="I62" s="184"/>
      <c r="J62" s="185">
        <f>J110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789</v>
      </c>
      <c r="E63" s="184"/>
      <c r="F63" s="184"/>
      <c r="G63" s="184"/>
      <c r="H63" s="184"/>
      <c r="I63" s="184"/>
      <c r="J63" s="185">
        <f>J129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790</v>
      </c>
      <c r="E64" s="184"/>
      <c r="F64" s="184"/>
      <c r="G64" s="184"/>
      <c r="H64" s="184"/>
      <c r="I64" s="184"/>
      <c r="J64" s="185">
        <f>J134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108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71" t="str">
        <f>E7</f>
        <v>Realizace souboru staveb společných zařízení v k. ú. Vetřkovice u Vítkova II.etapa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95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VRN 04 - Vedlejší rozpočtové náklady SO 04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k.ú. Vetřkovice u Vítkova</v>
      </c>
      <c r="G78" s="42"/>
      <c r="H78" s="42"/>
      <c r="I78" s="34" t="s">
        <v>23</v>
      </c>
      <c r="J78" s="74" t="str">
        <f>IF(J12="","",J12)</f>
        <v>20. 3. 2025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40.0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31</v>
      </c>
      <c r="J80" s="38" t="str">
        <f>E21</f>
        <v>AGPOL s.r.o., Jungmannova 153/12, 77900 Olomouc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35</v>
      </c>
      <c r="J81" s="38" t="str">
        <f>E24</f>
        <v>AGPOL s.r.o., Jungmannova 153/12, 77900 Olomouc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7"/>
      <c r="B83" s="188"/>
      <c r="C83" s="189" t="s">
        <v>109</v>
      </c>
      <c r="D83" s="190" t="s">
        <v>57</v>
      </c>
      <c r="E83" s="190" t="s">
        <v>53</v>
      </c>
      <c r="F83" s="190" t="s">
        <v>54</v>
      </c>
      <c r="G83" s="190" t="s">
        <v>110</v>
      </c>
      <c r="H83" s="190" t="s">
        <v>111</v>
      </c>
      <c r="I83" s="190" t="s">
        <v>112</v>
      </c>
      <c r="J83" s="190" t="s">
        <v>99</v>
      </c>
      <c r="K83" s="191" t="s">
        <v>113</v>
      </c>
      <c r="L83" s="192"/>
      <c r="M83" s="94" t="s">
        <v>19</v>
      </c>
      <c r="N83" s="95" t="s">
        <v>42</v>
      </c>
      <c r="O83" s="95" t="s">
        <v>114</v>
      </c>
      <c r="P83" s="95" t="s">
        <v>115</v>
      </c>
      <c r="Q83" s="95" t="s">
        <v>116</v>
      </c>
      <c r="R83" s="95" t="s">
        <v>117</v>
      </c>
      <c r="S83" s="95" t="s">
        <v>118</v>
      </c>
      <c r="T83" s="96" t="s">
        <v>119</v>
      </c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="2" customFormat="1" ht="22.8" customHeight="1">
      <c r="A84" s="40"/>
      <c r="B84" s="41"/>
      <c r="C84" s="101" t="s">
        <v>120</v>
      </c>
      <c r="D84" s="42"/>
      <c r="E84" s="42"/>
      <c r="F84" s="42"/>
      <c r="G84" s="42"/>
      <c r="H84" s="42"/>
      <c r="I84" s="42"/>
      <c r="J84" s="193">
        <f>BK84</f>
        <v>0</v>
      </c>
      <c r="K84" s="42"/>
      <c r="L84" s="46"/>
      <c r="M84" s="97"/>
      <c r="N84" s="194"/>
      <c r="O84" s="98"/>
      <c r="P84" s="195">
        <f>P85</f>
        <v>0</v>
      </c>
      <c r="Q84" s="98"/>
      <c r="R84" s="195">
        <f>R85</f>
        <v>0</v>
      </c>
      <c r="S84" s="98"/>
      <c r="T84" s="196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100</v>
      </c>
      <c r="BK84" s="197">
        <f>BK85</f>
        <v>0</v>
      </c>
    </row>
    <row r="85" s="12" customFormat="1" ht="25.92" customHeight="1">
      <c r="A85" s="12"/>
      <c r="B85" s="198"/>
      <c r="C85" s="199"/>
      <c r="D85" s="200" t="s">
        <v>71</v>
      </c>
      <c r="E85" s="201" t="s">
        <v>791</v>
      </c>
      <c r="F85" s="201" t="s">
        <v>792</v>
      </c>
      <c r="G85" s="199"/>
      <c r="H85" s="199"/>
      <c r="I85" s="202"/>
      <c r="J85" s="203">
        <f>BK85</f>
        <v>0</v>
      </c>
      <c r="K85" s="199"/>
      <c r="L85" s="204"/>
      <c r="M85" s="205"/>
      <c r="N85" s="206"/>
      <c r="O85" s="206"/>
      <c r="P85" s="207">
        <f>P86+P110+P129+P134</f>
        <v>0</v>
      </c>
      <c r="Q85" s="206"/>
      <c r="R85" s="207">
        <f>R86+R110+R129+R134</f>
        <v>0</v>
      </c>
      <c r="S85" s="206"/>
      <c r="T85" s="208">
        <f>T86+T110+T129+T134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9" t="s">
        <v>172</v>
      </c>
      <c r="AT85" s="210" t="s">
        <v>71</v>
      </c>
      <c r="AU85" s="210" t="s">
        <v>72</v>
      </c>
      <c r="AY85" s="209" t="s">
        <v>123</v>
      </c>
      <c r="BK85" s="211">
        <f>BK86+BK110+BK129+BK134</f>
        <v>0</v>
      </c>
    </row>
    <row r="86" s="12" customFormat="1" ht="22.8" customHeight="1">
      <c r="A86" s="12"/>
      <c r="B86" s="198"/>
      <c r="C86" s="199"/>
      <c r="D86" s="200" t="s">
        <v>71</v>
      </c>
      <c r="E86" s="212" t="s">
        <v>793</v>
      </c>
      <c r="F86" s="212" t="s">
        <v>794</v>
      </c>
      <c r="G86" s="199"/>
      <c r="H86" s="199"/>
      <c r="I86" s="202"/>
      <c r="J86" s="213">
        <f>BK86</f>
        <v>0</v>
      </c>
      <c r="K86" s="199"/>
      <c r="L86" s="204"/>
      <c r="M86" s="205"/>
      <c r="N86" s="206"/>
      <c r="O86" s="206"/>
      <c r="P86" s="207">
        <f>SUM(P87:P109)</f>
        <v>0</v>
      </c>
      <c r="Q86" s="206"/>
      <c r="R86" s="207">
        <f>SUM(R87:R109)</f>
        <v>0</v>
      </c>
      <c r="S86" s="206"/>
      <c r="T86" s="208">
        <f>SUM(T87:T109)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172</v>
      </c>
      <c r="AT86" s="210" t="s">
        <v>71</v>
      </c>
      <c r="AU86" s="210" t="s">
        <v>79</v>
      </c>
      <c r="AY86" s="209" t="s">
        <v>123</v>
      </c>
      <c r="BK86" s="211">
        <f>SUM(BK87:BK109)</f>
        <v>0</v>
      </c>
    </row>
    <row r="87" s="2" customFormat="1" ht="16.5" customHeight="1">
      <c r="A87" s="40"/>
      <c r="B87" s="41"/>
      <c r="C87" s="214" t="s">
        <v>79</v>
      </c>
      <c r="D87" s="214" t="s">
        <v>125</v>
      </c>
      <c r="E87" s="215" t="s">
        <v>795</v>
      </c>
      <c r="F87" s="216" t="s">
        <v>796</v>
      </c>
      <c r="G87" s="217" t="s">
        <v>797</v>
      </c>
      <c r="H87" s="218">
        <v>0.34999999999999998</v>
      </c>
      <c r="I87" s="219"/>
      <c r="J87" s="220">
        <f>ROUND(I87*H87,2)</f>
        <v>0</v>
      </c>
      <c r="K87" s="216" t="s">
        <v>19</v>
      </c>
      <c r="L87" s="46"/>
      <c r="M87" s="221" t="s">
        <v>19</v>
      </c>
      <c r="N87" s="222" t="s">
        <v>43</v>
      </c>
      <c r="O87" s="86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25" t="s">
        <v>798</v>
      </c>
      <c r="AT87" s="225" t="s">
        <v>125</v>
      </c>
      <c r="AU87" s="225" t="s">
        <v>81</v>
      </c>
      <c r="AY87" s="19" t="s">
        <v>123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9" t="s">
        <v>79</v>
      </c>
      <c r="BK87" s="226">
        <f>ROUND(I87*H87,2)</f>
        <v>0</v>
      </c>
      <c r="BL87" s="19" t="s">
        <v>798</v>
      </c>
      <c r="BM87" s="225" t="s">
        <v>799</v>
      </c>
    </row>
    <row r="88" s="2" customFormat="1">
      <c r="A88" s="40"/>
      <c r="B88" s="41"/>
      <c r="C88" s="42"/>
      <c r="D88" s="227" t="s">
        <v>132</v>
      </c>
      <c r="E88" s="42"/>
      <c r="F88" s="228" t="s">
        <v>796</v>
      </c>
      <c r="G88" s="42"/>
      <c r="H88" s="42"/>
      <c r="I88" s="229"/>
      <c r="J88" s="42"/>
      <c r="K88" s="42"/>
      <c r="L88" s="46"/>
      <c r="M88" s="230"/>
      <c r="N88" s="231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132</v>
      </c>
      <c r="AU88" s="19" t="s">
        <v>81</v>
      </c>
    </row>
    <row r="89" s="14" customFormat="1">
      <c r="A89" s="14"/>
      <c r="B89" s="244"/>
      <c r="C89" s="245"/>
      <c r="D89" s="227" t="s">
        <v>136</v>
      </c>
      <c r="E89" s="246" t="s">
        <v>19</v>
      </c>
      <c r="F89" s="247" t="s">
        <v>800</v>
      </c>
      <c r="G89" s="245"/>
      <c r="H89" s="248">
        <v>0.34999999999999998</v>
      </c>
      <c r="I89" s="249"/>
      <c r="J89" s="245"/>
      <c r="K89" s="245"/>
      <c r="L89" s="250"/>
      <c r="M89" s="251"/>
      <c r="N89" s="252"/>
      <c r="O89" s="252"/>
      <c r="P89" s="252"/>
      <c r="Q89" s="252"/>
      <c r="R89" s="252"/>
      <c r="S89" s="252"/>
      <c r="T89" s="253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54" t="s">
        <v>136</v>
      </c>
      <c r="AU89" s="254" t="s">
        <v>81</v>
      </c>
      <c r="AV89" s="14" t="s">
        <v>81</v>
      </c>
      <c r="AW89" s="14" t="s">
        <v>34</v>
      </c>
      <c r="AX89" s="14" t="s">
        <v>72</v>
      </c>
      <c r="AY89" s="254" t="s">
        <v>123</v>
      </c>
    </row>
    <row r="90" s="15" customFormat="1">
      <c r="A90" s="15"/>
      <c r="B90" s="255"/>
      <c r="C90" s="256"/>
      <c r="D90" s="227" t="s">
        <v>136</v>
      </c>
      <c r="E90" s="257" t="s">
        <v>19</v>
      </c>
      <c r="F90" s="258" t="s">
        <v>139</v>
      </c>
      <c r="G90" s="256"/>
      <c r="H90" s="259">
        <v>0.34999999999999998</v>
      </c>
      <c r="I90" s="260"/>
      <c r="J90" s="256"/>
      <c r="K90" s="256"/>
      <c r="L90" s="261"/>
      <c r="M90" s="262"/>
      <c r="N90" s="263"/>
      <c r="O90" s="263"/>
      <c r="P90" s="263"/>
      <c r="Q90" s="263"/>
      <c r="R90" s="263"/>
      <c r="S90" s="263"/>
      <c r="T90" s="264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T90" s="265" t="s">
        <v>136</v>
      </c>
      <c r="AU90" s="265" t="s">
        <v>81</v>
      </c>
      <c r="AV90" s="15" t="s">
        <v>130</v>
      </c>
      <c r="AW90" s="15" t="s">
        <v>34</v>
      </c>
      <c r="AX90" s="15" t="s">
        <v>79</v>
      </c>
      <c r="AY90" s="265" t="s">
        <v>123</v>
      </c>
    </row>
    <row r="91" s="2" customFormat="1" ht="16.5" customHeight="1">
      <c r="A91" s="40"/>
      <c r="B91" s="41"/>
      <c r="C91" s="214" t="s">
        <v>81</v>
      </c>
      <c r="D91" s="214" t="s">
        <v>125</v>
      </c>
      <c r="E91" s="215" t="s">
        <v>801</v>
      </c>
      <c r="F91" s="216" t="s">
        <v>802</v>
      </c>
      <c r="G91" s="217" t="s">
        <v>803</v>
      </c>
      <c r="H91" s="218">
        <v>1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43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798</v>
      </c>
      <c r="AT91" s="225" t="s">
        <v>125</v>
      </c>
      <c r="AU91" s="225" t="s">
        <v>81</v>
      </c>
      <c r="AY91" s="19" t="s">
        <v>123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79</v>
      </c>
      <c r="BK91" s="226">
        <f>ROUND(I91*H91,2)</f>
        <v>0</v>
      </c>
      <c r="BL91" s="19" t="s">
        <v>798</v>
      </c>
      <c r="BM91" s="225" t="s">
        <v>804</v>
      </c>
    </row>
    <row r="92" s="2" customFormat="1">
      <c r="A92" s="40"/>
      <c r="B92" s="41"/>
      <c r="C92" s="42"/>
      <c r="D92" s="227" t="s">
        <v>132</v>
      </c>
      <c r="E92" s="42"/>
      <c r="F92" s="228" t="s">
        <v>802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132</v>
      </c>
      <c r="AU92" s="19" t="s">
        <v>81</v>
      </c>
    </row>
    <row r="93" s="2" customFormat="1">
      <c r="A93" s="40"/>
      <c r="B93" s="41"/>
      <c r="C93" s="42"/>
      <c r="D93" s="227" t="s">
        <v>318</v>
      </c>
      <c r="E93" s="42"/>
      <c r="F93" s="276" t="s">
        <v>805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318</v>
      </c>
      <c r="AU93" s="19" t="s">
        <v>81</v>
      </c>
    </row>
    <row r="94" s="14" customFormat="1">
      <c r="A94" s="14"/>
      <c r="B94" s="244"/>
      <c r="C94" s="245"/>
      <c r="D94" s="227" t="s">
        <v>136</v>
      </c>
      <c r="E94" s="246" t="s">
        <v>19</v>
      </c>
      <c r="F94" s="247" t="s">
        <v>79</v>
      </c>
      <c r="G94" s="245"/>
      <c r="H94" s="248">
        <v>1</v>
      </c>
      <c r="I94" s="249"/>
      <c r="J94" s="245"/>
      <c r="K94" s="245"/>
      <c r="L94" s="250"/>
      <c r="M94" s="251"/>
      <c r="N94" s="252"/>
      <c r="O94" s="252"/>
      <c r="P94" s="252"/>
      <c r="Q94" s="252"/>
      <c r="R94" s="252"/>
      <c r="S94" s="252"/>
      <c r="T94" s="253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4" t="s">
        <v>136</v>
      </c>
      <c r="AU94" s="254" t="s">
        <v>81</v>
      </c>
      <c r="AV94" s="14" t="s">
        <v>81</v>
      </c>
      <c r="AW94" s="14" t="s">
        <v>34</v>
      </c>
      <c r="AX94" s="14" t="s">
        <v>79</v>
      </c>
      <c r="AY94" s="254" t="s">
        <v>123</v>
      </c>
    </row>
    <row r="95" s="2" customFormat="1" ht="16.5" customHeight="1">
      <c r="A95" s="40"/>
      <c r="B95" s="41"/>
      <c r="C95" s="214" t="s">
        <v>147</v>
      </c>
      <c r="D95" s="214" t="s">
        <v>125</v>
      </c>
      <c r="E95" s="215" t="s">
        <v>806</v>
      </c>
      <c r="F95" s="216" t="s">
        <v>807</v>
      </c>
      <c r="G95" s="217" t="s">
        <v>803</v>
      </c>
      <c r="H95" s="218">
        <v>1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43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798</v>
      </c>
      <c r="AT95" s="225" t="s">
        <v>125</v>
      </c>
      <c r="AU95" s="225" t="s">
        <v>81</v>
      </c>
      <c r="AY95" s="19" t="s">
        <v>123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798</v>
      </c>
      <c r="BM95" s="225" t="s">
        <v>808</v>
      </c>
    </row>
    <row r="96" s="2" customFormat="1">
      <c r="A96" s="40"/>
      <c r="B96" s="41"/>
      <c r="C96" s="42"/>
      <c r="D96" s="227" t="s">
        <v>132</v>
      </c>
      <c r="E96" s="42"/>
      <c r="F96" s="228" t="s">
        <v>807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132</v>
      </c>
      <c r="AU96" s="19" t="s">
        <v>81</v>
      </c>
    </row>
    <row r="97" s="2" customFormat="1">
      <c r="A97" s="40"/>
      <c r="B97" s="41"/>
      <c r="C97" s="42"/>
      <c r="D97" s="227" t="s">
        <v>318</v>
      </c>
      <c r="E97" s="42"/>
      <c r="F97" s="276" t="s">
        <v>809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318</v>
      </c>
      <c r="AU97" s="19" t="s">
        <v>81</v>
      </c>
    </row>
    <row r="98" s="14" customFormat="1">
      <c r="A98" s="14"/>
      <c r="B98" s="244"/>
      <c r="C98" s="245"/>
      <c r="D98" s="227" t="s">
        <v>136</v>
      </c>
      <c r="E98" s="246" t="s">
        <v>19</v>
      </c>
      <c r="F98" s="247" t="s">
        <v>79</v>
      </c>
      <c r="G98" s="245"/>
      <c r="H98" s="248">
        <v>1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136</v>
      </c>
      <c r="AU98" s="254" t="s">
        <v>81</v>
      </c>
      <c r="AV98" s="14" t="s">
        <v>81</v>
      </c>
      <c r="AW98" s="14" t="s">
        <v>34</v>
      </c>
      <c r="AX98" s="14" t="s">
        <v>79</v>
      </c>
      <c r="AY98" s="254" t="s">
        <v>123</v>
      </c>
    </row>
    <row r="99" s="2" customFormat="1" ht="16.5" customHeight="1">
      <c r="A99" s="40"/>
      <c r="B99" s="41"/>
      <c r="C99" s="214" t="s">
        <v>130</v>
      </c>
      <c r="D99" s="214" t="s">
        <v>125</v>
      </c>
      <c r="E99" s="215" t="s">
        <v>810</v>
      </c>
      <c r="F99" s="216" t="s">
        <v>811</v>
      </c>
      <c r="G99" s="217" t="s">
        <v>803</v>
      </c>
      <c r="H99" s="218">
        <v>1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43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798</v>
      </c>
      <c r="AT99" s="225" t="s">
        <v>125</v>
      </c>
      <c r="AU99" s="225" t="s">
        <v>81</v>
      </c>
      <c r="AY99" s="19" t="s">
        <v>123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79</v>
      </c>
      <c r="BK99" s="226">
        <f>ROUND(I99*H99,2)</f>
        <v>0</v>
      </c>
      <c r="BL99" s="19" t="s">
        <v>798</v>
      </c>
      <c r="BM99" s="225" t="s">
        <v>812</v>
      </c>
    </row>
    <row r="100" s="2" customFormat="1">
      <c r="A100" s="40"/>
      <c r="B100" s="41"/>
      <c r="C100" s="42"/>
      <c r="D100" s="227" t="s">
        <v>132</v>
      </c>
      <c r="E100" s="42"/>
      <c r="F100" s="228" t="s">
        <v>811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81</v>
      </c>
    </row>
    <row r="101" s="2" customFormat="1">
      <c r="A101" s="40"/>
      <c r="B101" s="41"/>
      <c r="C101" s="42"/>
      <c r="D101" s="227" t="s">
        <v>318</v>
      </c>
      <c r="E101" s="42"/>
      <c r="F101" s="276" t="s">
        <v>813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318</v>
      </c>
      <c r="AU101" s="19" t="s">
        <v>81</v>
      </c>
    </row>
    <row r="102" s="14" customFormat="1">
      <c r="A102" s="14"/>
      <c r="B102" s="244"/>
      <c r="C102" s="245"/>
      <c r="D102" s="227" t="s">
        <v>136</v>
      </c>
      <c r="E102" s="246" t="s">
        <v>19</v>
      </c>
      <c r="F102" s="247" t="s">
        <v>79</v>
      </c>
      <c r="G102" s="245"/>
      <c r="H102" s="248">
        <v>1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136</v>
      </c>
      <c r="AU102" s="254" t="s">
        <v>81</v>
      </c>
      <c r="AV102" s="14" t="s">
        <v>81</v>
      </c>
      <c r="AW102" s="14" t="s">
        <v>34</v>
      </c>
      <c r="AX102" s="14" t="s">
        <v>79</v>
      </c>
      <c r="AY102" s="254" t="s">
        <v>123</v>
      </c>
    </row>
    <row r="103" s="2" customFormat="1" ht="16.5" customHeight="1">
      <c r="A103" s="40"/>
      <c r="B103" s="41"/>
      <c r="C103" s="214" t="s">
        <v>172</v>
      </c>
      <c r="D103" s="214" t="s">
        <v>125</v>
      </c>
      <c r="E103" s="215" t="s">
        <v>814</v>
      </c>
      <c r="F103" s="216" t="s">
        <v>815</v>
      </c>
      <c r="G103" s="217" t="s">
        <v>803</v>
      </c>
      <c r="H103" s="218">
        <v>1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798</v>
      </c>
      <c r="AT103" s="225" t="s">
        <v>125</v>
      </c>
      <c r="AU103" s="225" t="s">
        <v>81</v>
      </c>
      <c r="AY103" s="19" t="s">
        <v>123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798</v>
      </c>
      <c r="BM103" s="225" t="s">
        <v>816</v>
      </c>
    </row>
    <row r="104" s="2" customFormat="1">
      <c r="A104" s="40"/>
      <c r="B104" s="41"/>
      <c r="C104" s="42"/>
      <c r="D104" s="227" t="s">
        <v>132</v>
      </c>
      <c r="E104" s="42"/>
      <c r="F104" s="228" t="s">
        <v>815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132</v>
      </c>
      <c r="AU104" s="19" t="s">
        <v>81</v>
      </c>
    </row>
    <row r="105" s="2" customFormat="1">
      <c r="A105" s="40"/>
      <c r="B105" s="41"/>
      <c r="C105" s="42"/>
      <c r="D105" s="227" t="s">
        <v>318</v>
      </c>
      <c r="E105" s="42"/>
      <c r="F105" s="276" t="s">
        <v>817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318</v>
      </c>
      <c r="AU105" s="19" t="s">
        <v>81</v>
      </c>
    </row>
    <row r="106" s="14" customFormat="1">
      <c r="A106" s="14"/>
      <c r="B106" s="244"/>
      <c r="C106" s="245"/>
      <c r="D106" s="227" t="s">
        <v>136</v>
      </c>
      <c r="E106" s="246" t="s">
        <v>19</v>
      </c>
      <c r="F106" s="247" t="s">
        <v>79</v>
      </c>
      <c r="G106" s="245"/>
      <c r="H106" s="248">
        <v>1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136</v>
      </c>
      <c r="AU106" s="254" t="s">
        <v>81</v>
      </c>
      <c r="AV106" s="14" t="s">
        <v>81</v>
      </c>
      <c r="AW106" s="14" t="s">
        <v>34</v>
      </c>
      <c r="AX106" s="14" t="s">
        <v>79</v>
      </c>
      <c r="AY106" s="254" t="s">
        <v>123</v>
      </c>
    </row>
    <row r="107" s="2" customFormat="1" ht="16.5" customHeight="1">
      <c r="A107" s="40"/>
      <c r="B107" s="41"/>
      <c r="C107" s="214" t="s">
        <v>180</v>
      </c>
      <c r="D107" s="214" t="s">
        <v>125</v>
      </c>
      <c r="E107" s="215" t="s">
        <v>818</v>
      </c>
      <c r="F107" s="216" t="s">
        <v>819</v>
      </c>
      <c r="G107" s="217" t="s">
        <v>803</v>
      </c>
      <c r="H107" s="218">
        <v>1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798</v>
      </c>
      <c r="AT107" s="225" t="s">
        <v>125</v>
      </c>
      <c r="AU107" s="225" t="s">
        <v>81</v>
      </c>
      <c r="AY107" s="19" t="s">
        <v>123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798</v>
      </c>
      <c r="BM107" s="225" t="s">
        <v>820</v>
      </c>
    </row>
    <row r="108" s="2" customFormat="1">
      <c r="A108" s="40"/>
      <c r="B108" s="41"/>
      <c r="C108" s="42"/>
      <c r="D108" s="227" t="s">
        <v>132</v>
      </c>
      <c r="E108" s="42"/>
      <c r="F108" s="228" t="s">
        <v>819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132</v>
      </c>
      <c r="AU108" s="19" t="s">
        <v>81</v>
      </c>
    </row>
    <row r="109" s="14" customFormat="1">
      <c r="A109" s="14"/>
      <c r="B109" s="244"/>
      <c r="C109" s="245"/>
      <c r="D109" s="227" t="s">
        <v>136</v>
      </c>
      <c r="E109" s="246" t="s">
        <v>19</v>
      </c>
      <c r="F109" s="247" t="s">
        <v>79</v>
      </c>
      <c r="G109" s="245"/>
      <c r="H109" s="248">
        <v>1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136</v>
      </c>
      <c r="AU109" s="254" t="s">
        <v>81</v>
      </c>
      <c r="AV109" s="14" t="s">
        <v>81</v>
      </c>
      <c r="AW109" s="14" t="s">
        <v>34</v>
      </c>
      <c r="AX109" s="14" t="s">
        <v>79</v>
      </c>
      <c r="AY109" s="254" t="s">
        <v>123</v>
      </c>
    </row>
    <row r="110" s="12" customFormat="1" ht="22.8" customHeight="1">
      <c r="A110" s="12"/>
      <c r="B110" s="198"/>
      <c r="C110" s="199"/>
      <c r="D110" s="200" t="s">
        <v>71</v>
      </c>
      <c r="E110" s="212" t="s">
        <v>821</v>
      </c>
      <c r="F110" s="212" t="s">
        <v>822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SUM(P111:P128)</f>
        <v>0</v>
      </c>
      <c r="Q110" s="206"/>
      <c r="R110" s="207">
        <f>SUM(R111:R128)</f>
        <v>0</v>
      </c>
      <c r="S110" s="206"/>
      <c r="T110" s="208">
        <f>SUM(T111:T128)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172</v>
      </c>
      <c r="AT110" s="210" t="s">
        <v>71</v>
      </c>
      <c r="AU110" s="210" t="s">
        <v>79</v>
      </c>
      <c r="AY110" s="209" t="s">
        <v>123</v>
      </c>
      <c r="BK110" s="211">
        <f>SUM(BK111:BK128)</f>
        <v>0</v>
      </c>
    </row>
    <row r="111" s="2" customFormat="1" ht="16.5" customHeight="1">
      <c r="A111" s="40"/>
      <c r="B111" s="41"/>
      <c r="C111" s="214" t="s">
        <v>189</v>
      </c>
      <c r="D111" s="214" t="s">
        <v>125</v>
      </c>
      <c r="E111" s="215" t="s">
        <v>823</v>
      </c>
      <c r="F111" s="216" t="s">
        <v>824</v>
      </c>
      <c r="G111" s="217" t="s">
        <v>803</v>
      </c>
      <c r="H111" s="218">
        <v>1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798</v>
      </c>
      <c r="AT111" s="225" t="s">
        <v>125</v>
      </c>
      <c r="AU111" s="225" t="s">
        <v>81</v>
      </c>
      <c r="AY111" s="19" t="s">
        <v>123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798</v>
      </c>
      <c r="BM111" s="225" t="s">
        <v>825</v>
      </c>
    </row>
    <row r="112" s="2" customFormat="1">
      <c r="A112" s="40"/>
      <c r="B112" s="41"/>
      <c r="C112" s="42"/>
      <c r="D112" s="227" t="s">
        <v>132</v>
      </c>
      <c r="E112" s="42"/>
      <c r="F112" s="228" t="s">
        <v>826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132</v>
      </c>
      <c r="AU112" s="19" t="s">
        <v>81</v>
      </c>
    </row>
    <row r="113" s="2" customFormat="1">
      <c r="A113" s="40"/>
      <c r="B113" s="41"/>
      <c r="C113" s="42"/>
      <c r="D113" s="227" t="s">
        <v>318</v>
      </c>
      <c r="E113" s="42"/>
      <c r="F113" s="276" t="s">
        <v>827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318</v>
      </c>
      <c r="AU113" s="19" t="s">
        <v>81</v>
      </c>
    </row>
    <row r="114" s="14" customFormat="1">
      <c r="A114" s="14"/>
      <c r="B114" s="244"/>
      <c r="C114" s="245"/>
      <c r="D114" s="227" t="s">
        <v>136</v>
      </c>
      <c r="E114" s="246" t="s">
        <v>19</v>
      </c>
      <c r="F114" s="247" t="s">
        <v>79</v>
      </c>
      <c r="G114" s="245"/>
      <c r="H114" s="248">
        <v>1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136</v>
      </c>
      <c r="AU114" s="254" t="s">
        <v>81</v>
      </c>
      <c r="AV114" s="14" t="s">
        <v>81</v>
      </c>
      <c r="AW114" s="14" t="s">
        <v>34</v>
      </c>
      <c r="AX114" s="14" t="s">
        <v>79</v>
      </c>
      <c r="AY114" s="254" t="s">
        <v>123</v>
      </c>
    </row>
    <row r="115" s="2" customFormat="1" ht="16.5" customHeight="1">
      <c r="A115" s="40"/>
      <c r="B115" s="41"/>
      <c r="C115" s="214" t="s">
        <v>198</v>
      </c>
      <c r="D115" s="214" t="s">
        <v>125</v>
      </c>
      <c r="E115" s="215" t="s">
        <v>828</v>
      </c>
      <c r="F115" s="216" t="s">
        <v>829</v>
      </c>
      <c r="G115" s="217" t="s">
        <v>803</v>
      </c>
      <c r="H115" s="218">
        <v>1</v>
      </c>
      <c r="I115" s="219"/>
      <c r="J115" s="220">
        <f>ROUND(I115*H115,2)</f>
        <v>0</v>
      </c>
      <c r="K115" s="216" t="s">
        <v>19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798</v>
      </c>
      <c r="AT115" s="225" t="s">
        <v>125</v>
      </c>
      <c r="AU115" s="225" t="s">
        <v>81</v>
      </c>
      <c r="AY115" s="19" t="s">
        <v>123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798</v>
      </c>
      <c r="BM115" s="225" t="s">
        <v>830</v>
      </c>
    </row>
    <row r="116" s="2" customFormat="1">
      <c r="A116" s="40"/>
      <c r="B116" s="41"/>
      <c r="C116" s="42"/>
      <c r="D116" s="227" t="s">
        <v>132</v>
      </c>
      <c r="E116" s="42"/>
      <c r="F116" s="228" t="s">
        <v>826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81</v>
      </c>
    </row>
    <row r="117" s="2" customFormat="1">
      <c r="A117" s="40"/>
      <c r="B117" s="41"/>
      <c r="C117" s="42"/>
      <c r="D117" s="227" t="s">
        <v>318</v>
      </c>
      <c r="E117" s="42"/>
      <c r="F117" s="276" t="s">
        <v>831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318</v>
      </c>
      <c r="AU117" s="19" t="s">
        <v>81</v>
      </c>
    </row>
    <row r="118" s="14" customFormat="1">
      <c r="A118" s="14"/>
      <c r="B118" s="244"/>
      <c r="C118" s="245"/>
      <c r="D118" s="227" t="s">
        <v>136</v>
      </c>
      <c r="E118" s="246" t="s">
        <v>19</v>
      </c>
      <c r="F118" s="247" t="s">
        <v>79</v>
      </c>
      <c r="G118" s="245"/>
      <c r="H118" s="248">
        <v>1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136</v>
      </c>
      <c r="AU118" s="254" t="s">
        <v>81</v>
      </c>
      <c r="AV118" s="14" t="s">
        <v>81</v>
      </c>
      <c r="AW118" s="14" t="s">
        <v>34</v>
      </c>
      <c r="AX118" s="14" t="s">
        <v>79</v>
      </c>
      <c r="AY118" s="254" t="s">
        <v>123</v>
      </c>
    </row>
    <row r="119" s="2" customFormat="1" ht="16.5" customHeight="1">
      <c r="A119" s="40"/>
      <c r="B119" s="41"/>
      <c r="C119" s="214" t="s">
        <v>206</v>
      </c>
      <c r="D119" s="214" t="s">
        <v>125</v>
      </c>
      <c r="E119" s="215" t="s">
        <v>832</v>
      </c>
      <c r="F119" s="216" t="s">
        <v>833</v>
      </c>
      <c r="G119" s="217" t="s">
        <v>803</v>
      </c>
      <c r="H119" s="218">
        <v>1</v>
      </c>
      <c r="I119" s="219"/>
      <c r="J119" s="220">
        <f>ROUND(I119*H119,2)</f>
        <v>0</v>
      </c>
      <c r="K119" s="216" t="s">
        <v>19</v>
      </c>
      <c r="L119" s="46"/>
      <c r="M119" s="221" t="s">
        <v>19</v>
      </c>
      <c r="N119" s="222" t="s">
        <v>43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798</v>
      </c>
      <c r="AT119" s="225" t="s">
        <v>125</v>
      </c>
      <c r="AU119" s="225" t="s">
        <v>81</v>
      </c>
      <c r="AY119" s="19" t="s">
        <v>123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79</v>
      </c>
      <c r="BK119" s="226">
        <f>ROUND(I119*H119,2)</f>
        <v>0</v>
      </c>
      <c r="BL119" s="19" t="s">
        <v>798</v>
      </c>
      <c r="BM119" s="225" t="s">
        <v>834</v>
      </c>
    </row>
    <row r="120" s="2" customFormat="1">
      <c r="A120" s="40"/>
      <c r="B120" s="41"/>
      <c r="C120" s="42"/>
      <c r="D120" s="227" t="s">
        <v>132</v>
      </c>
      <c r="E120" s="42"/>
      <c r="F120" s="228" t="s">
        <v>833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81</v>
      </c>
    </row>
    <row r="121" s="2" customFormat="1">
      <c r="A121" s="40"/>
      <c r="B121" s="41"/>
      <c r="C121" s="42"/>
      <c r="D121" s="227" t="s">
        <v>318</v>
      </c>
      <c r="E121" s="42"/>
      <c r="F121" s="276" t="s">
        <v>835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318</v>
      </c>
      <c r="AU121" s="19" t="s">
        <v>81</v>
      </c>
    </row>
    <row r="122" s="13" customFormat="1">
      <c r="A122" s="13"/>
      <c r="B122" s="234"/>
      <c r="C122" s="235"/>
      <c r="D122" s="227" t="s">
        <v>136</v>
      </c>
      <c r="E122" s="236" t="s">
        <v>19</v>
      </c>
      <c r="F122" s="237" t="s">
        <v>836</v>
      </c>
      <c r="G122" s="235"/>
      <c r="H122" s="236" t="s">
        <v>19</v>
      </c>
      <c r="I122" s="238"/>
      <c r="J122" s="235"/>
      <c r="K122" s="235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136</v>
      </c>
      <c r="AU122" s="243" t="s">
        <v>81</v>
      </c>
      <c r="AV122" s="13" t="s">
        <v>79</v>
      </c>
      <c r="AW122" s="13" t="s">
        <v>34</v>
      </c>
      <c r="AX122" s="13" t="s">
        <v>72</v>
      </c>
      <c r="AY122" s="243" t="s">
        <v>123</v>
      </c>
    </row>
    <row r="123" s="14" customFormat="1">
      <c r="A123" s="14"/>
      <c r="B123" s="244"/>
      <c r="C123" s="245"/>
      <c r="D123" s="227" t="s">
        <v>136</v>
      </c>
      <c r="E123" s="246" t="s">
        <v>19</v>
      </c>
      <c r="F123" s="247" t="s">
        <v>79</v>
      </c>
      <c r="G123" s="245"/>
      <c r="H123" s="248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136</v>
      </c>
      <c r="AU123" s="254" t="s">
        <v>81</v>
      </c>
      <c r="AV123" s="14" t="s">
        <v>81</v>
      </c>
      <c r="AW123" s="14" t="s">
        <v>34</v>
      </c>
      <c r="AX123" s="14" t="s">
        <v>72</v>
      </c>
      <c r="AY123" s="254" t="s">
        <v>123</v>
      </c>
    </row>
    <row r="124" s="15" customFormat="1">
      <c r="A124" s="15"/>
      <c r="B124" s="255"/>
      <c r="C124" s="256"/>
      <c r="D124" s="227" t="s">
        <v>136</v>
      </c>
      <c r="E124" s="257" t="s">
        <v>19</v>
      </c>
      <c r="F124" s="258" t="s">
        <v>139</v>
      </c>
      <c r="G124" s="256"/>
      <c r="H124" s="259">
        <v>1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5" t="s">
        <v>136</v>
      </c>
      <c r="AU124" s="265" t="s">
        <v>81</v>
      </c>
      <c r="AV124" s="15" t="s">
        <v>130</v>
      </c>
      <c r="AW124" s="15" t="s">
        <v>34</v>
      </c>
      <c r="AX124" s="15" t="s">
        <v>79</v>
      </c>
      <c r="AY124" s="265" t="s">
        <v>123</v>
      </c>
    </row>
    <row r="125" s="2" customFormat="1" ht="16.5" customHeight="1">
      <c r="A125" s="40"/>
      <c r="B125" s="41"/>
      <c r="C125" s="214" t="s">
        <v>220</v>
      </c>
      <c r="D125" s="214" t="s">
        <v>125</v>
      </c>
      <c r="E125" s="215" t="s">
        <v>837</v>
      </c>
      <c r="F125" s="216" t="s">
        <v>838</v>
      </c>
      <c r="G125" s="217" t="s">
        <v>803</v>
      </c>
      <c r="H125" s="218">
        <v>1</v>
      </c>
      <c r="I125" s="219"/>
      <c r="J125" s="220">
        <f>ROUND(I125*H125,2)</f>
        <v>0</v>
      </c>
      <c r="K125" s="216" t="s">
        <v>19</v>
      </c>
      <c r="L125" s="46"/>
      <c r="M125" s="221" t="s">
        <v>19</v>
      </c>
      <c r="N125" s="222" t="s">
        <v>43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798</v>
      </c>
      <c r="AT125" s="225" t="s">
        <v>125</v>
      </c>
      <c r="AU125" s="225" t="s">
        <v>81</v>
      </c>
      <c r="AY125" s="19" t="s">
        <v>123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79</v>
      </c>
      <c r="BK125" s="226">
        <f>ROUND(I125*H125,2)</f>
        <v>0</v>
      </c>
      <c r="BL125" s="19" t="s">
        <v>798</v>
      </c>
      <c r="BM125" s="225" t="s">
        <v>839</v>
      </c>
    </row>
    <row r="126" s="2" customFormat="1">
      <c r="A126" s="40"/>
      <c r="B126" s="41"/>
      <c r="C126" s="42"/>
      <c r="D126" s="227" t="s">
        <v>132</v>
      </c>
      <c r="E126" s="42"/>
      <c r="F126" s="228" t="s">
        <v>840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132</v>
      </c>
      <c r="AU126" s="19" t="s">
        <v>81</v>
      </c>
    </row>
    <row r="127" s="2" customFormat="1">
      <c r="A127" s="40"/>
      <c r="B127" s="41"/>
      <c r="C127" s="42"/>
      <c r="D127" s="227" t="s">
        <v>318</v>
      </c>
      <c r="E127" s="42"/>
      <c r="F127" s="276" t="s">
        <v>841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318</v>
      </c>
      <c r="AU127" s="19" t="s">
        <v>81</v>
      </c>
    </row>
    <row r="128" s="14" customFormat="1">
      <c r="A128" s="14"/>
      <c r="B128" s="244"/>
      <c r="C128" s="245"/>
      <c r="D128" s="227" t="s">
        <v>136</v>
      </c>
      <c r="E128" s="246" t="s">
        <v>19</v>
      </c>
      <c r="F128" s="247" t="s">
        <v>79</v>
      </c>
      <c r="G128" s="245"/>
      <c r="H128" s="248">
        <v>1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136</v>
      </c>
      <c r="AU128" s="254" t="s">
        <v>81</v>
      </c>
      <c r="AV128" s="14" t="s">
        <v>81</v>
      </c>
      <c r="AW128" s="14" t="s">
        <v>34</v>
      </c>
      <c r="AX128" s="14" t="s">
        <v>79</v>
      </c>
      <c r="AY128" s="254" t="s">
        <v>123</v>
      </c>
    </row>
    <row r="129" s="12" customFormat="1" ht="22.8" customHeight="1">
      <c r="A129" s="12"/>
      <c r="B129" s="198"/>
      <c r="C129" s="199"/>
      <c r="D129" s="200" t="s">
        <v>71</v>
      </c>
      <c r="E129" s="212" t="s">
        <v>842</v>
      </c>
      <c r="F129" s="212" t="s">
        <v>843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SUM(P130:P133)</f>
        <v>0</v>
      </c>
      <c r="Q129" s="206"/>
      <c r="R129" s="207">
        <f>SUM(R130:R133)</f>
        <v>0</v>
      </c>
      <c r="S129" s="206"/>
      <c r="T129" s="208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172</v>
      </c>
      <c r="AT129" s="210" t="s">
        <v>71</v>
      </c>
      <c r="AU129" s="210" t="s">
        <v>79</v>
      </c>
      <c r="AY129" s="209" t="s">
        <v>123</v>
      </c>
      <c r="BK129" s="211">
        <f>SUM(BK130:BK133)</f>
        <v>0</v>
      </c>
    </row>
    <row r="130" s="2" customFormat="1" ht="16.5" customHeight="1">
      <c r="A130" s="40"/>
      <c r="B130" s="41"/>
      <c r="C130" s="214" t="s">
        <v>229</v>
      </c>
      <c r="D130" s="214" t="s">
        <v>125</v>
      </c>
      <c r="E130" s="215" t="s">
        <v>844</v>
      </c>
      <c r="F130" s="216" t="s">
        <v>845</v>
      </c>
      <c r="G130" s="217" t="s">
        <v>803</v>
      </c>
      <c r="H130" s="218">
        <v>1</v>
      </c>
      <c r="I130" s="219"/>
      <c r="J130" s="220">
        <f>ROUND(I130*H130,2)</f>
        <v>0</v>
      </c>
      <c r="K130" s="216" t="s">
        <v>19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798</v>
      </c>
      <c r="AT130" s="225" t="s">
        <v>125</v>
      </c>
      <c r="AU130" s="225" t="s">
        <v>81</v>
      </c>
      <c r="AY130" s="19" t="s">
        <v>123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798</v>
      </c>
      <c r="BM130" s="225" t="s">
        <v>846</v>
      </c>
    </row>
    <row r="131" s="2" customFormat="1">
      <c r="A131" s="40"/>
      <c r="B131" s="41"/>
      <c r="C131" s="42"/>
      <c r="D131" s="227" t="s">
        <v>132</v>
      </c>
      <c r="E131" s="42"/>
      <c r="F131" s="228" t="s">
        <v>847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132</v>
      </c>
      <c r="AU131" s="19" t="s">
        <v>81</v>
      </c>
    </row>
    <row r="132" s="2" customFormat="1">
      <c r="A132" s="40"/>
      <c r="B132" s="41"/>
      <c r="C132" s="42"/>
      <c r="D132" s="227" t="s">
        <v>318</v>
      </c>
      <c r="E132" s="42"/>
      <c r="F132" s="276" t="s">
        <v>848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318</v>
      </c>
      <c r="AU132" s="19" t="s">
        <v>81</v>
      </c>
    </row>
    <row r="133" s="14" customFormat="1">
      <c r="A133" s="14"/>
      <c r="B133" s="244"/>
      <c r="C133" s="245"/>
      <c r="D133" s="227" t="s">
        <v>136</v>
      </c>
      <c r="E133" s="246" t="s">
        <v>19</v>
      </c>
      <c r="F133" s="247" t="s">
        <v>79</v>
      </c>
      <c r="G133" s="245"/>
      <c r="H133" s="248">
        <v>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136</v>
      </c>
      <c r="AU133" s="254" t="s">
        <v>81</v>
      </c>
      <c r="AV133" s="14" t="s">
        <v>81</v>
      </c>
      <c r="AW133" s="14" t="s">
        <v>34</v>
      </c>
      <c r="AX133" s="14" t="s">
        <v>79</v>
      </c>
      <c r="AY133" s="254" t="s">
        <v>123</v>
      </c>
    </row>
    <row r="134" s="12" customFormat="1" ht="22.8" customHeight="1">
      <c r="A134" s="12"/>
      <c r="B134" s="198"/>
      <c r="C134" s="199"/>
      <c r="D134" s="200" t="s">
        <v>71</v>
      </c>
      <c r="E134" s="212" t="s">
        <v>849</v>
      </c>
      <c r="F134" s="212" t="s">
        <v>850</v>
      </c>
      <c r="G134" s="199"/>
      <c r="H134" s="199"/>
      <c r="I134" s="202"/>
      <c r="J134" s="213">
        <f>BK134</f>
        <v>0</v>
      </c>
      <c r="K134" s="199"/>
      <c r="L134" s="204"/>
      <c r="M134" s="205"/>
      <c r="N134" s="206"/>
      <c r="O134" s="206"/>
      <c r="P134" s="207">
        <f>SUM(P135:P148)</f>
        <v>0</v>
      </c>
      <c r="Q134" s="206"/>
      <c r="R134" s="207">
        <f>SUM(R135:R148)</f>
        <v>0</v>
      </c>
      <c r="S134" s="206"/>
      <c r="T134" s="208">
        <f>SUM(T135:T148)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9" t="s">
        <v>172</v>
      </c>
      <c r="AT134" s="210" t="s">
        <v>71</v>
      </c>
      <c r="AU134" s="210" t="s">
        <v>79</v>
      </c>
      <c r="AY134" s="209" t="s">
        <v>123</v>
      </c>
      <c r="BK134" s="211">
        <f>SUM(BK135:BK148)</f>
        <v>0</v>
      </c>
    </row>
    <row r="135" s="2" customFormat="1" ht="16.5" customHeight="1">
      <c r="A135" s="40"/>
      <c r="B135" s="41"/>
      <c r="C135" s="214" t="s">
        <v>238</v>
      </c>
      <c r="D135" s="214" t="s">
        <v>125</v>
      </c>
      <c r="E135" s="215" t="s">
        <v>851</v>
      </c>
      <c r="F135" s="216" t="s">
        <v>852</v>
      </c>
      <c r="G135" s="217" t="s">
        <v>803</v>
      </c>
      <c r="H135" s="218">
        <v>1</v>
      </c>
      <c r="I135" s="219"/>
      <c r="J135" s="220">
        <f>ROUND(I135*H135,2)</f>
        <v>0</v>
      </c>
      <c r="K135" s="216" t="s">
        <v>19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798</v>
      </c>
      <c r="AT135" s="225" t="s">
        <v>125</v>
      </c>
      <c r="AU135" s="225" t="s">
        <v>81</v>
      </c>
      <c r="AY135" s="19" t="s">
        <v>123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798</v>
      </c>
      <c r="BM135" s="225" t="s">
        <v>853</v>
      </c>
    </row>
    <row r="136" s="2" customFormat="1">
      <c r="A136" s="40"/>
      <c r="B136" s="41"/>
      <c r="C136" s="42"/>
      <c r="D136" s="227" t="s">
        <v>132</v>
      </c>
      <c r="E136" s="42"/>
      <c r="F136" s="228" t="s">
        <v>854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132</v>
      </c>
      <c r="AU136" s="19" t="s">
        <v>81</v>
      </c>
    </row>
    <row r="137" s="2" customFormat="1">
      <c r="A137" s="40"/>
      <c r="B137" s="41"/>
      <c r="C137" s="42"/>
      <c r="D137" s="227" t="s">
        <v>318</v>
      </c>
      <c r="E137" s="42"/>
      <c r="F137" s="276" t="s">
        <v>855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318</v>
      </c>
      <c r="AU137" s="19" t="s">
        <v>81</v>
      </c>
    </row>
    <row r="138" s="14" customFormat="1">
      <c r="A138" s="14"/>
      <c r="B138" s="244"/>
      <c r="C138" s="245"/>
      <c r="D138" s="227" t="s">
        <v>136</v>
      </c>
      <c r="E138" s="246" t="s">
        <v>19</v>
      </c>
      <c r="F138" s="247" t="s">
        <v>79</v>
      </c>
      <c r="G138" s="245"/>
      <c r="H138" s="248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136</v>
      </c>
      <c r="AU138" s="254" t="s">
        <v>81</v>
      </c>
      <c r="AV138" s="14" t="s">
        <v>81</v>
      </c>
      <c r="AW138" s="14" t="s">
        <v>34</v>
      </c>
      <c r="AX138" s="14" t="s">
        <v>79</v>
      </c>
      <c r="AY138" s="254" t="s">
        <v>123</v>
      </c>
    </row>
    <row r="139" s="2" customFormat="1" ht="16.5" customHeight="1">
      <c r="A139" s="40"/>
      <c r="B139" s="41"/>
      <c r="C139" s="214" t="s">
        <v>247</v>
      </c>
      <c r="D139" s="214" t="s">
        <v>125</v>
      </c>
      <c r="E139" s="215" t="s">
        <v>856</v>
      </c>
      <c r="F139" s="216" t="s">
        <v>857</v>
      </c>
      <c r="G139" s="217" t="s">
        <v>803</v>
      </c>
      <c r="H139" s="218">
        <v>1</v>
      </c>
      <c r="I139" s="219"/>
      <c r="J139" s="220">
        <f>ROUND(I139*H139,2)</f>
        <v>0</v>
      </c>
      <c r="K139" s="216" t="s">
        <v>19</v>
      </c>
      <c r="L139" s="46"/>
      <c r="M139" s="221" t="s">
        <v>19</v>
      </c>
      <c r="N139" s="222" t="s">
        <v>43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798</v>
      </c>
      <c r="AT139" s="225" t="s">
        <v>125</v>
      </c>
      <c r="AU139" s="225" t="s">
        <v>81</v>
      </c>
      <c r="AY139" s="19" t="s">
        <v>123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79</v>
      </c>
      <c r="BK139" s="226">
        <f>ROUND(I139*H139,2)</f>
        <v>0</v>
      </c>
      <c r="BL139" s="19" t="s">
        <v>798</v>
      </c>
      <c r="BM139" s="225" t="s">
        <v>858</v>
      </c>
    </row>
    <row r="140" s="2" customFormat="1">
      <c r="A140" s="40"/>
      <c r="B140" s="41"/>
      <c r="C140" s="42"/>
      <c r="D140" s="227" t="s">
        <v>132</v>
      </c>
      <c r="E140" s="42"/>
      <c r="F140" s="228" t="s">
        <v>859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132</v>
      </c>
      <c r="AU140" s="19" t="s">
        <v>81</v>
      </c>
    </row>
    <row r="141" s="14" customFormat="1">
      <c r="A141" s="14"/>
      <c r="B141" s="244"/>
      <c r="C141" s="245"/>
      <c r="D141" s="227" t="s">
        <v>136</v>
      </c>
      <c r="E141" s="246" t="s">
        <v>19</v>
      </c>
      <c r="F141" s="247" t="s">
        <v>79</v>
      </c>
      <c r="G141" s="245"/>
      <c r="H141" s="248">
        <v>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136</v>
      </c>
      <c r="AU141" s="254" t="s">
        <v>81</v>
      </c>
      <c r="AV141" s="14" t="s">
        <v>81</v>
      </c>
      <c r="AW141" s="14" t="s">
        <v>34</v>
      </c>
      <c r="AX141" s="14" t="s">
        <v>79</v>
      </c>
      <c r="AY141" s="254" t="s">
        <v>123</v>
      </c>
    </row>
    <row r="142" s="2" customFormat="1" ht="24.15" customHeight="1">
      <c r="A142" s="40"/>
      <c r="B142" s="41"/>
      <c r="C142" s="214" t="s">
        <v>256</v>
      </c>
      <c r="D142" s="214" t="s">
        <v>125</v>
      </c>
      <c r="E142" s="215" t="s">
        <v>860</v>
      </c>
      <c r="F142" s="216" t="s">
        <v>861</v>
      </c>
      <c r="G142" s="217" t="s">
        <v>803</v>
      </c>
      <c r="H142" s="218">
        <v>1</v>
      </c>
      <c r="I142" s="219"/>
      <c r="J142" s="220">
        <f>ROUND(I142*H142,2)</f>
        <v>0</v>
      </c>
      <c r="K142" s="216" t="s">
        <v>19</v>
      </c>
      <c r="L142" s="46"/>
      <c r="M142" s="221" t="s">
        <v>19</v>
      </c>
      <c r="N142" s="222" t="s">
        <v>43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798</v>
      </c>
      <c r="AT142" s="225" t="s">
        <v>125</v>
      </c>
      <c r="AU142" s="225" t="s">
        <v>81</v>
      </c>
      <c r="AY142" s="19" t="s">
        <v>123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798</v>
      </c>
      <c r="BM142" s="225" t="s">
        <v>862</v>
      </c>
    </row>
    <row r="143" s="2" customFormat="1">
      <c r="A143" s="40"/>
      <c r="B143" s="41"/>
      <c r="C143" s="42"/>
      <c r="D143" s="227" t="s">
        <v>132</v>
      </c>
      <c r="E143" s="42"/>
      <c r="F143" s="228" t="s">
        <v>861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132</v>
      </c>
      <c r="AU143" s="19" t="s">
        <v>81</v>
      </c>
    </row>
    <row r="144" s="14" customFormat="1">
      <c r="A144" s="14"/>
      <c r="B144" s="244"/>
      <c r="C144" s="245"/>
      <c r="D144" s="227" t="s">
        <v>136</v>
      </c>
      <c r="E144" s="246" t="s">
        <v>19</v>
      </c>
      <c r="F144" s="247" t="s">
        <v>79</v>
      </c>
      <c r="G144" s="245"/>
      <c r="H144" s="248">
        <v>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136</v>
      </c>
      <c r="AU144" s="254" t="s">
        <v>81</v>
      </c>
      <c r="AV144" s="14" t="s">
        <v>81</v>
      </c>
      <c r="AW144" s="14" t="s">
        <v>34</v>
      </c>
      <c r="AX144" s="14" t="s">
        <v>79</v>
      </c>
      <c r="AY144" s="254" t="s">
        <v>123</v>
      </c>
    </row>
    <row r="145" s="2" customFormat="1" ht="16.5" customHeight="1">
      <c r="A145" s="40"/>
      <c r="B145" s="41"/>
      <c r="C145" s="214" t="s">
        <v>8</v>
      </c>
      <c r="D145" s="214" t="s">
        <v>125</v>
      </c>
      <c r="E145" s="215" t="s">
        <v>863</v>
      </c>
      <c r="F145" s="216" t="s">
        <v>864</v>
      </c>
      <c r="G145" s="217" t="s">
        <v>803</v>
      </c>
      <c r="H145" s="218">
        <v>1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798</v>
      </c>
      <c r="AT145" s="225" t="s">
        <v>125</v>
      </c>
      <c r="AU145" s="225" t="s">
        <v>81</v>
      </c>
      <c r="AY145" s="19" t="s">
        <v>123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798</v>
      </c>
      <c r="BM145" s="225" t="s">
        <v>865</v>
      </c>
    </row>
    <row r="146" s="2" customFormat="1">
      <c r="A146" s="40"/>
      <c r="B146" s="41"/>
      <c r="C146" s="42"/>
      <c r="D146" s="227" t="s">
        <v>132</v>
      </c>
      <c r="E146" s="42"/>
      <c r="F146" s="228" t="s">
        <v>864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132</v>
      </c>
      <c r="AU146" s="19" t="s">
        <v>81</v>
      </c>
    </row>
    <row r="147" s="2" customFormat="1">
      <c r="A147" s="40"/>
      <c r="B147" s="41"/>
      <c r="C147" s="42"/>
      <c r="D147" s="227" t="s">
        <v>318</v>
      </c>
      <c r="E147" s="42"/>
      <c r="F147" s="276" t="s">
        <v>866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318</v>
      </c>
      <c r="AU147" s="19" t="s">
        <v>81</v>
      </c>
    </row>
    <row r="148" s="14" customFormat="1">
      <c r="A148" s="14"/>
      <c r="B148" s="244"/>
      <c r="C148" s="245"/>
      <c r="D148" s="227" t="s">
        <v>136</v>
      </c>
      <c r="E148" s="246" t="s">
        <v>19</v>
      </c>
      <c r="F148" s="247" t="s">
        <v>79</v>
      </c>
      <c r="G148" s="245"/>
      <c r="H148" s="248">
        <v>1</v>
      </c>
      <c r="I148" s="249"/>
      <c r="J148" s="245"/>
      <c r="K148" s="245"/>
      <c r="L148" s="250"/>
      <c r="M148" s="284"/>
      <c r="N148" s="285"/>
      <c r="O148" s="285"/>
      <c r="P148" s="285"/>
      <c r="Q148" s="285"/>
      <c r="R148" s="285"/>
      <c r="S148" s="285"/>
      <c r="T148" s="28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136</v>
      </c>
      <c r="AU148" s="254" t="s">
        <v>81</v>
      </c>
      <c r="AV148" s="14" t="s">
        <v>81</v>
      </c>
      <c r="AW148" s="14" t="s">
        <v>34</v>
      </c>
      <c r="AX148" s="14" t="s">
        <v>79</v>
      </c>
      <c r="AY148" s="254" t="s">
        <v>123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utIwNskT9d2fW51udhxd/VmW250V752vqaoFWXZNzd1BBkL3RpdP+gtnDuSQRCZE6+8kZglVDFL55l+lcTq+bQ==" hashValue="9OEHS35QhBUlStN2g9flk1lbraEzNFn8qqNVUSn8F5/NWS89TBQDxvx+dMRlyYb7ItlKCXvhiPF1XO+Tlxjkmw==" algorithmName="SHA-512" password="CC35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6" customFormat="1" ht="45" customHeight="1">
      <c r="B3" s="291"/>
      <c r="C3" s="292" t="s">
        <v>867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868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869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870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871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872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873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874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875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876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877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78</v>
      </c>
      <c r="F18" s="298" t="s">
        <v>878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879</v>
      </c>
      <c r="F19" s="298" t="s">
        <v>880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881</v>
      </c>
      <c r="F20" s="298" t="s">
        <v>882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883</v>
      </c>
      <c r="F21" s="298" t="s">
        <v>884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885</v>
      </c>
      <c r="F22" s="298" t="s">
        <v>886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83</v>
      </c>
      <c r="F23" s="298" t="s">
        <v>887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888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889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890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891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892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893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894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895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896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109</v>
      </c>
      <c r="F36" s="298"/>
      <c r="G36" s="298" t="s">
        <v>897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898</v>
      </c>
      <c r="F37" s="298"/>
      <c r="G37" s="298" t="s">
        <v>899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53</v>
      </c>
      <c r="F38" s="298"/>
      <c r="G38" s="298" t="s">
        <v>900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54</v>
      </c>
      <c r="F39" s="298"/>
      <c r="G39" s="298" t="s">
        <v>901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110</v>
      </c>
      <c r="F40" s="298"/>
      <c r="G40" s="298" t="s">
        <v>902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111</v>
      </c>
      <c r="F41" s="298"/>
      <c r="G41" s="298" t="s">
        <v>903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904</v>
      </c>
      <c r="F42" s="298"/>
      <c r="G42" s="298" t="s">
        <v>905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906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907</v>
      </c>
      <c r="F44" s="298"/>
      <c r="G44" s="298" t="s">
        <v>908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113</v>
      </c>
      <c r="F45" s="298"/>
      <c r="G45" s="298" t="s">
        <v>909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910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911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912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913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914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915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916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917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918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919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920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921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922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923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924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925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926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927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928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929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930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931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932</v>
      </c>
      <c r="D76" s="316"/>
      <c r="E76" s="316"/>
      <c r="F76" s="316" t="s">
        <v>933</v>
      </c>
      <c r="G76" s="317"/>
      <c r="H76" s="316" t="s">
        <v>54</v>
      </c>
      <c r="I76" s="316" t="s">
        <v>57</v>
      </c>
      <c r="J76" s="316" t="s">
        <v>934</v>
      </c>
      <c r="K76" s="315"/>
    </row>
    <row r="77" s="1" customFormat="1" ht="17.25" customHeight="1">
      <c r="B77" s="313"/>
      <c r="C77" s="318" t="s">
        <v>935</v>
      </c>
      <c r="D77" s="318"/>
      <c r="E77" s="318"/>
      <c r="F77" s="319" t="s">
        <v>936</v>
      </c>
      <c r="G77" s="320"/>
      <c r="H77" s="318"/>
      <c r="I77" s="318"/>
      <c r="J77" s="318" t="s">
        <v>937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53</v>
      </c>
      <c r="D79" s="323"/>
      <c r="E79" s="323"/>
      <c r="F79" s="324" t="s">
        <v>938</v>
      </c>
      <c r="G79" s="325"/>
      <c r="H79" s="301" t="s">
        <v>939</v>
      </c>
      <c r="I79" s="301" t="s">
        <v>940</v>
      </c>
      <c r="J79" s="301">
        <v>20</v>
      </c>
      <c r="K79" s="315"/>
    </row>
    <row r="80" s="1" customFormat="1" ht="15" customHeight="1">
      <c r="B80" s="313"/>
      <c r="C80" s="301" t="s">
        <v>941</v>
      </c>
      <c r="D80" s="301"/>
      <c r="E80" s="301"/>
      <c r="F80" s="324" t="s">
        <v>938</v>
      </c>
      <c r="G80" s="325"/>
      <c r="H80" s="301" t="s">
        <v>942</v>
      </c>
      <c r="I80" s="301" t="s">
        <v>940</v>
      </c>
      <c r="J80" s="301">
        <v>120</v>
      </c>
      <c r="K80" s="315"/>
    </row>
    <row r="81" s="1" customFormat="1" ht="15" customHeight="1">
      <c r="B81" s="326"/>
      <c r="C81" s="301" t="s">
        <v>943</v>
      </c>
      <c r="D81" s="301"/>
      <c r="E81" s="301"/>
      <c r="F81" s="324" t="s">
        <v>944</v>
      </c>
      <c r="G81" s="325"/>
      <c r="H81" s="301" t="s">
        <v>945</v>
      </c>
      <c r="I81" s="301" t="s">
        <v>940</v>
      </c>
      <c r="J81" s="301">
        <v>50</v>
      </c>
      <c r="K81" s="315"/>
    </row>
    <row r="82" s="1" customFormat="1" ht="15" customHeight="1">
      <c r="B82" s="326"/>
      <c r="C82" s="301" t="s">
        <v>946</v>
      </c>
      <c r="D82" s="301"/>
      <c r="E82" s="301"/>
      <c r="F82" s="324" t="s">
        <v>938</v>
      </c>
      <c r="G82" s="325"/>
      <c r="H82" s="301" t="s">
        <v>947</v>
      </c>
      <c r="I82" s="301" t="s">
        <v>948</v>
      </c>
      <c r="J82" s="301"/>
      <c r="K82" s="315"/>
    </row>
    <row r="83" s="1" customFormat="1" ht="15" customHeight="1">
      <c r="B83" s="326"/>
      <c r="C83" s="327" t="s">
        <v>949</v>
      </c>
      <c r="D83" s="327"/>
      <c r="E83" s="327"/>
      <c r="F83" s="328" t="s">
        <v>944</v>
      </c>
      <c r="G83" s="327"/>
      <c r="H83" s="327" t="s">
        <v>950</v>
      </c>
      <c r="I83" s="327" t="s">
        <v>940</v>
      </c>
      <c r="J83" s="327">
        <v>15</v>
      </c>
      <c r="K83" s="315"/>
    </row>
    <row r="84" s="1" customFormat="1" ht="15" customHeight="1">
      <c r="B84" s="326"/>
      <c r="C84" s="327" t="s">
        <v>951</v>
      </c>
      <c r="D84" s="327"/>
      <c r="E84" s="327"/>
      <c r="F84" s="328" t="s">
        <v>944</v>
      </c>
      <c r="G84" s="327"/>
      <c r="H84" s="327" t="s">
        <v>952</v>
      </c>
      <c r="I84" s="327" t="s">
        <v>940</v>
      </c>
      <c r="J84" s="327">
        <v>15</v>
      </c>
      <c r="K84" s="315"/>
    </row>
    <row r="85" s="1" customFormat="1" ht="15" customHeight="1">
      <c r="B85" s="326"/>
      <c r="C85" s="327" t="s">
        <v>953</v>
      </c>
      <c r="D85" s="327"/>
      <c r="E85" s="327"/>
      <c r="F85" s="328" t="s">
        <v>944</v>
      </c>
      <c r="G85" s="327"/>
      <c r="H85" s="327" t="s">
        <v>954</v>
      </c>
      <c r="I85" s="327" t="s">
        <v>940</v>
      </c>
      <c r="J85" s="327">
        <v>20</v>
      </c>
      <c r="K85" s="315"/>
    </row>
    <row r="86" s="1" customFormat="1" ht="15" customHeight="1">
      <c r="B86" s="326"/>
      <c r="C86" s="327" t="s">
        <v>955</v>
      </c>
      <c r="D86" s="327"/>
      <c r="E86" s="327"/>
      <c r="F86" s="328" t="s">
        <v>944</v>
      </c>
      <c r="G86" s="327"/>
      <c r="H86" s="327" t="s">
        <v>956</v>
      </c>
      <c r="I86" s="327" t="s">
        <v>940</v>
      </c>
      <c r="J86" s="327">
        <v>20</v>
      </c>
      <c r="K86" s="315"/>
    </row>
    <row r="87" s="1" customFormat="1" ht="15" customHeight="1">
      <c r="B87" s="326"/>
      <c r="C87" s="301" t="s">
        <v>957</v>
      </c>
      <c r="D87" s="301"/>
      <c r="E87" s="301"/>
      <c r="F87" s="324" t="s">
        <v>944</v>
      </c>
      <c r="G87" s="325"/>
      <c r="H87" s="301" t="s">
        <v>958</v>
      </c>
      <c r="I87" s="301" t="s">
        <v>940</v>
      </c>
      <c r="J87" s="301">
        <v>50</v>
      </c>
      <c r="K87" s="315"/>
    </row>
    <row r="88" s="1" customFormat="1" ht="15" customHeight="1">
      <c r="B88" s="326"/>
      <c r="C88" s="301" t="s">
        <v>959</v>
      </c>
      <c r="D88" s="301"/>
      <c r="E88" s="301"/>
      <c r="F88" s="324" t="s">
        <v>944</v>
      </c>
      <c r="G88" s="325"/>
      <c r="H88" s="301" t="s">
        <v>960</v>
      </c>
      <c r="I88" s="301" t="s">
        <v>940</v>
      </c>
      <c r="J88" s="301">
        <v>20</v>
      </c>
      <c r="K88" s="315"/>
    </row>
    <row r="89" s="1" customFormat="1" ht="15" customHeight="1">
      <c r="B89" s="326"/>
      <c r="C89" s="301" t="s">
        <v>961</v>
      </c>
      <c r="D89" s="301"/>
      <c r="E89" s="301"/>
      <c r="F89" s="324" t="s">
        <v>944</v>
      </c>
      <c r="G89" s="325"/>
      <c r="H89" s="301" t="s">
        <v>962</v>
      </c>
      <c r="I89" s="301" t="s">
        <v>940</v>
      </c>
      <c r="J89" s="301">
        <v>20</v>
      </c>
      <c r="K89" s="315"/>
    </row>
    <row r="90" s="1" customFormat="1" ht="15" customHeight="1">
      <c r="B90" s="326"/>
      <c r="C90" s="301" t="s">
        <v>963</v>
      </c>
      <c r="D90" s="301"/>
      <c r="E90" s="301"/>
      <c r="F90" s="324" t="s">
        <v>944</v>
      </c>
      <c r="G90" s="325"/>
      <c r="H90" s="301" t="s">
        <v>964</v>
      </c>
      <c r="I90" s="301" t="s">
        <v>940</v>
      </c>
      <c r="J90" s="301">
        <v>50</v>
      </c>
      <c r="K90" s="315"/>
    </row>
    <row r="91" s="1" customFormat="1" ht="15" customHeight="1">
      <c r="B91" s="326"/>
      <c r="C91" s="301" t="s">
        <v>965</v>
      </c>
      <c r="D91" s="301"/>
      <c r="E91" s="301"/>
      <c r="F91" s="324" t="s">
        <v>944</v>
      </c>
      <c r="G91" s="325"/>
      <c r="H91" s="301" t="s">
        <v>965</v>
      </c>
      <c r="I91" s="301" t="s">
        <v>940</v>
      </c>
      <c r="J91" s="301">
        <v>50</v>
      </c>
      <c r="K91" s="315"/>
    </row>
    <row r="92" s="1" customFormat="1" ht="15" customHeight="1">
      <c r="B92" s="326"/>
      <c r="C92" s="301" t="s">
        <v>966</v>
      </c>
      <c r="D92" s="301"/>
      <c r="E92" s="301"/>
      <c r="F92" s="324" t="s">
        <v>944</v>
      </c>
      <c r="G92" s="325"/>
      <c r="H92" s="301" t="s">
        <v>967</v>
      </c>
      <c r="I92" s="301" t="s">
        <v>940</v>
      </c>
      <c r="J92" s="301">
        <v>255</v>
      </c>
      <c r="K92" s="315"/>
    </row>
    <row r="93" s="1" customFormat="1" ht="15" customHeight="1">
      <c r="B93" s="326"/>
      <c r="C93" s="301" t="s">
        <v>968</v>
      </c>
      <c r="D93" s="301"/>
      <c r="E93" s="301"/>
      <c r="F93" s="324" t="s">
        <v>938</v>
      </c>
      <c r="G93" s="325"/>
      <c r="H93" s="301" t="s">
        <v>969</v>
      </c>
      <c r="I93" s="301" t="s">
        <v>970</v>
      </c>
      <c r="J93" s="301"/>
      <c r="K93" s="315"/>
    </row>
    <row r="94" s="1" customFormat="1" ht="15" customHeight="1">
      <c r="B94" s="326"/>
      <c r="C94" s="301" t="s">
        <v>971</v>
      </c>
      <c r="D94" s="301"/>
      <c r="E94" s="301"/>
      <c r="F94" s="324" t="s">
        <v>938</v>
      </c>
      <c r="G94" s="325"/>
      <c r="H94" s="301" t="s">
        <v>972</v>
      </c>
      <c r="I94" s="301" t="s">
        <v>973</v>
      </c>
      <c r="J94" s="301"/>
      <c r="K94" s="315"/>
    </row>
    <row r="95" s="1" customFormat="1" ht="15" customHeight="1">
      <c r="B95" s="326"/>
      <c r="C95" s="301" t="s">
        <v>974</v>
      </c>
      <c r="D95" s="301"/>
      <c r="E95" s="301"/>
      <c r="F95" s="324" t="s">
        <v>938</v>
      </c>
      <c r="G95" s="325"/>
      <c r="H95" s="301" t="s">
        <v>974</v>
      </c>
      <c r="I95" s="301" t="s">
        <v>973</v>
      </c>
      <c r="J95" s="301"/>
      <c r="K95" s="315"/>
    </row>
    <row r="96" s="1" customFormat="1" ht="15" customHeight="1">
      <c r="B96" s="326"/>
      <c r="C96" s="301" t="s">
        <v>38</v>
      </c>
      <c r="D96" s="301"/>
      <c r="E96" s="301"/>
      <c r="F96" s="324" t="s">
        <v>938</v>
      </c>
      <c r="G96" s="325"/>
      <c r="H96" s="301" t="s">
        <v>975</v>
      </c>
      <c r="I96" s="301" t="s">
        <v>973</v>
      </c>
      <c r="J96" s="301"/>
      <c r="K96" s="315"/>
    </row>
    <row r="97" s="1" customFormat="1" ht="15" customHeight="1">
      <c r="B97" s="326"/>
      <c r="C97" s="301" t="s">
        <v>48</v>
      </c>
      <c r="D97" s="301"/>
      <c r="E97" s="301"/>
      <c r="F97" s="324" t="s">
        <v>938</v>
      </c>
      <c r="G97" s="325"/>
      <c r="H97" s="301" t="s">
        <v>976</v>
      </c>
      <c r="I97" s="301" t="s">
        <v>973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977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932</v>
      </c>
      <c r="D103" s="316"/>
      <c r="E103" s="316"/>
      <c r="F103" s="316" t="s">
        <v>933</v>
      </c>
      <c r="G103" s="317"/>
      <c r="H103" s="316" t="s">
        <v>54</v>
      </c>
      <c r="I103" s="316" t="s">
        <v>57</v>
      </c>
      <c r="J103" s="316" t="s">
        <v>934</v>
      </c>
      <c r="K103" s="315"/>
    </row>
    <row r="104" s="1" customFormat="1" ht="17.25" customHeight="1">
      <c r="B104" s="313"/>
      <c r="C104" s="318" t="s">
        <v>935</v>
      </c>
      <c r="D104" s="318"/>
      <c r="E104" s="318"/>
      <c r="F104" s="319" t="s">
        <v>936</v>
      </c>
      <c r="G104" s="320"/>
      <c r="H104" s="318"/>
      <c r="I104" s="318"/>
      <c r="J104" s="318" t="s">
        <v>937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53</v>
      </c>
      <c r="D106" s="323"/>
      <c r="E106" s="323"/>
      <c r="F106" s="324" t="s">
        <v>938</v>
      </c>
      <c r="G106" s="301"/>
      <c r="H106" s="301" t="s">
        <v>978</v>
      </c>
      <c r="I106" s="301" t="s">
        <v>940</v>
      </c>
      <c r="J106" s="301">
        <v>20</v>
      </c>
      <c r="K106" s="315"/>
    </row>
    <row r="107" s="1" customFormat="1" ht="15" customHeight="1">
      <c r="B107" s="313"/>
      <c r="C107" s="301" t="s">
        <v>941</v>
      </c>
      <c r="D107" s="301"/>
      <c r="E107" s="301"/>
      <c r="F107" s="324" t="s">
        <v>938</v>
      </c>
      <c r="G107" s="301"/>
      <c r="H107" s="301" t="s">
        <v>978</v>
      </c>
      <c r="I107" s="301" t="s">
        <v>940</v>
      </c>
      <c r="J107" s="301">
        <v>120</v>
      </c>
      <c r="K107" s="315"/>
    </row>
    <row r="108" s="1" customFormat="1" ht="15" customHeight="1">
      <c r="B108" s="326"/>
      <c r="C108" s="301" t="s">
        <v>943</v>
      </c>
      <c r="D108" s="301"/>
      <c r="E108" s="301"/>
      <c r="F108" s="324" t="s">
        <v>944</v>
      </c>
      <c r="G108" s="301"/>
      <c r="H108" s="301" t="s">
        <v>978</v>
      </c>
      <c r="I108" s="301" t="s">
        <v>940</v>
      </c>
      <c r="J108" s="301">
        <v>50</v>
      </c>
      <c r="K108" s="315"/>
    </row>
    <row r="109" s="1" customFormat="1" ht="15" customHeight="1">
      <c r="B109" s="326"/>
      <c r="C109" s="301" t="s">
        <v>946</v>
      </c>
      <c r="D109" s="301"/>
      <c r="E109" s="301"/>
      <c r="F109" s="324" t="s">
        <v>938</v>
      </c>
      <c r="G109" s="301"/>
      <c r="H109" s="301" t="s">
        <v>978</v>
      </c>
      <c r="I109" s="301" t="s">
        <v>948</v>
      </c>
      <c r="J109" s="301"/>
      <c r="K109" s="315"/>
    </row>
    <row r="110" s="1" customFormat="1" ht="15" customHeight="1">
      <c r="B110" s="326"/>
      <c r="C110" s="301" t="s">
        <v>957</v>
      </c>
      <c r="D110" s="301"/>
      <c r="E110" s="301"/>
      <c r="F110" s="324" t="s">
        <v>944</v>
      </c>
      <c r="G110" s="301"/>
      <c r="H110" s="301" t="s">
        <v>978</v>
      </c>
      <c r="I110" s="301" t="s">
        <v>940</v>
      </c>
      <c r="J110" s="301">
        <v>50</v>
      </c>
      <c r="K110" s="315"/>
    </row>
    <row r="111" s="1" customFormat="1" ht="15" customHeight="1">
      <c r="B111" s="326"/>
      <c r="C111" s="301" t="s">
        <v>965</v>
      </c>
      <c r="D111" s="301"/>
      <c r="E111" s="301"/>
      <c r="F111" s="324" t="s">
        <v>944</v>
      </c>
      <c r="G111" s="301"/>
      <c r="H111" s="301" t="s">
        <v>978</v>
      </c>
      <c r="I111" s="301" t="s">
        <v>940</v>
      </c>
      <c r="J111" s="301">
        <v>50</v>
      </c>
      <c r="K111" s="315"/>
    </row>
    <row r="112" s="1" customFormat="1" ht="15" customHeight="1">
      <c r="B112" s="326"/>
      <c r="C112" s="301" t="s">
        <v>963</v>
      </c>
      <c r="D112" s="301"/>
      <c r="E112" s="301"/>
      <c r="F112" s="324" t="s">
        <v>944</v>
      </c>
      <c r="G112" s="301"/>
      <c r="H112" s="301" t="s">
        <v>978</v>
      </c>
      <c r="I112" s="301" t="s">
        <v>940</v>
      </c>
      <c r="J112" s="301">
        <v>50</v>
      </c>
      <c r="K112" s="315"/>
    </row>
    <row r="113" s="1" customFormat="1" ht="15" customHeight="1">
      <c r="B113" s="326"/>
      <c r="C113" s="301" t="s">
        <v>53</v>
      </c>
      <c r="D113" s="301"/>
      <c r="E113" s="301"/>
      <c r="F113" s="324" t="s">
        <v>938</v>
      </c>
      <c r="G113" s="301"/>
      <c r="H113" s="301" t="s">
        <v>979</v>
      </c>
      <c r="I113" s="301" t="s">
        <v>940</v>
      </c>
      <c r="J113" s="301">
        <v>20</v>
      </c>
      <c r="K113" s="315"/>
    </row>
    <row r="114" s="1" customFormat="1" ht="15" customHeight="1">
      <c r="B114" s="326"/>
      <c r="C114" s="301" t="s">
        <v>980</v>
      </c>
      <c r="D114" s="301"/>
      <c r="E114" s="301"/>
      <c r="F114" s="324" t="s">
        <v>938</v>
      </c>
      <c r="G114" s="301"/>
      <c r="H114" s="301" t="s">
        <v>981</v>
      </c>
      <c r="I114" s="301" t="s">
        <v>940</v>
      </c>
      <c r="J114" s="301">
        <v>120</v>
      </c>
      <c r="K114" s="315"/>
    </row>
    <row r="115" s="1" customFormat="1" ht="15" customHeight="1">
      <c r="B115" s="326"/>
      <c r="C115" s="301" t="s">
        <v>38</v>
      </c>
      <c r="D115" s="301"/>
      <c r="E115" s="301"/>
      <c r="F115" s="324" t="s">
        <v>938</v>
      </c>
      <c r="G115" s="301"/>
      <c r="H115" s="301" t="s">
        <v>982</v>
      </c>
      <c r="I115" s="301" t="s">
        <v>973</v>
      </c>
      <c r="J115" s="301"/>
      <c r="K115" s="315"/>
    </row>
    <row r="116" s="1" customFormat="1" ht="15" customHeight="1">
      <c r="B116" s="326"/>
      <c r="C116" s="301" t="s">
        <v>48</v>
      </c>
      <c r="D116" s="301"/>
      <c r="E116" s="301"/>
      <c r="F116" s="324" t="s">
        <v>938</v>
      </c>
      <c r="G116" s="301"/>
      <c r="H116" s="301" t="s">
        <v>983</v>
      </c>
      <c r="I116" s="301" t="s">
        <v>973</v>
      </c>
      <c r="J116" s="301"/>
      <c r="K116" s="315"/>
    </row>
    <row r="117" s="1" customFormat="1" ht="15" customHeight="1">
      <c r="B117" s="326"/>
      <c r="C117" s="301" t="s">
        <v>57</v>
      </c>
      <c r="D117" s="301"/>
      <c r="E117" s="301"/>
      <c r="F117" s="324" t="s">
        <v>938</v>
      </c>
      <c r="G117" s="301"/>
      <c r="H117" s="301" t="s">
        <v>984</v>
      </c>
      <c r="I117" s="301" t="s">
        <v>985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986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932</v>
      </c>
      <c r="D123" s="316"/>
      <c r="E123" s="316"/>
      <c r="F123" s="316" t="s">
        <v>933</v>
      </c>
      <c r="G123" s="317"/>
      <c r="H123" s="316" t="s">
        <v>54</v>
      </c>
      <c r="I123" s="316" t="s">
        <v>57</v>
      </c>
      <c r="J123" s="316" t="s">
        <v>934</v>
      </c>
      <c r="K123" s="345"/>
    </row>
    <row r="124" s="1" customFormat="1" ht="17.25" customHeight="1">
      <c r="B124" s="344"/>
      <c r="C124" s="318" t="s">
        <v>935</v>
      </c>
      <c r="D124" s="318"/>
      <c r="E124" s="318"/>
      <c r="F124" s="319" t="s">
        <v>936</v>
      </c>
      <c r="G124" s="320"/>
      <c r="H124" s="318"/>
      <c r="I124" s="318"/>
      <c r="J124" s="318" t="s">
        <v>937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941</v>
      </c>
      <c r="D126" s="323"/>
      <c r="E126" s="323"/>
      <c r="F126" s="324" t="s">
        <v>938</v>
      </c>
      <c r="G126" s="301"/>
      <c r="H126" s="301" t="s">
        <v>978</v>
      </c>
      <c r="I126" s="301" t="s">
        <v>940</v>
      </c>
      <c r="J126" s="301">
        <v>120</v>
      </c>
      <c r="K126" s="349"/>
    </row>
    <row r="127" s="1" customFormat="1" ht="15" customHeight="1">
      <c r="B127" s="346"/>
      <c r="C127" s="301" t="s">
        <v>987</v>
      </c>
      <c r="D127" s="301"/>
      <c r="E127" s="301"/>
      <c r="F127" s="324" t="s">
        <v>938</v>
      </c>
      <c r="G127" s="301"/>
      <c r="H127" s="301" t="s">
        <v>988</v>
      </c>
      <c r="I127" s="301" t="s">
        <v>940</v>
      </c>
      <c r="J127" s="301" t="s">
        <v>989</v>
      </c>
      <c r="K127" s="349"/>
    </row>
    <row r="128" s="1" customFormat="1" ht="15" customHeight="1">
      <c r="B128" s="346"/>
      <c r="C128" s="301" t="s">
        <v>83</v>
      </c>
      <c r="D128" s="301"/>
      <c r="E128" s="301"/>
      <c r="F128" s="324" t="s">
        <v>938</v>
      </c>
      <c r="G128" s="301"/>
      <c r="H128" s="301" t="s">
        <v>990</v>
      </c>
      <c r="I128" s="301" t="s">
        <v>940</v>
      </c>
      <c r="J128" s="301" t="s">
        <v>989</v>
      </c>
      <c r="K128" s="349"/>
    </row>
    <row r="129" s="1" customFormat="1" ht="15" customHeight="1">
      <c r="B129" s="346"/>
      <c r="C129" s="301" t="s">
        <v>949</v>
      </c>
      <c r="D129" s="301"/>
      <c r="E129" s="301"/>
      <c r="F129" s="324" t="s">
        <v>944</v>
      </c>
      <c r="G129" s="301"/>
      <c r="H129" s="301" t="s">
        <v>950</v>
      </c>
      <c r="I129" s="301" t="s">
        <v>940</v>
      </c>
      <c r="J129" s="301">
        <v>15</v>
      </c>
      <c r="K129" s="349"/>
    </row>
    <row r="130" s="1" customFormat="1" ht="15" customHeight="1">
      <c r="B130" s="346"/>
      <c r="C130" s="327" t="s">
        <v>951</v>
      </c>
      <c r="D130" s="327"/>
      <c r="E130" s="327"/>
      <c r="F130" s="328" t="s">
        <v>944</v>
      </c>
      <c r="G130" s="327"/>
      <c r="H130" s="327" t="s">
        <v>952</v>
      </c>
      <c r="I130" s="327" t="s">
        <v>940</v>
      </c>
      <c r="J130" s="327">
        <v>15</v>
      </c>
      <c r="K130" s="349"/>
    </row>
    <row r="131" s="1" customFormat="1" ht="15" customHeight="1">
      <c r="B131" s="346"/>
      <c r="C131" s="327" t="s">
        <v>953</v>
      </c>
      <c r="D131" s="327"/>
      <c r="E131" s="327"/>
      <c r="F131" s="328" t="s">
        <v>944</v>
      </c>
      <c r="G131" s="327"/>
      <c r="H131" s="327" t="s">
        <v>954</v>
      </c>
      <c r="I131" s="327" t="s">
        <v>940</v>
      </c>
      <c r="J131" s="327">
        <v>20</v>
      </c>
      <c r="K131" s="349"/>
    </row>
    <row r="132" s="1" customFormat="1" ht="15" customHeight="1">
      <c r="B132" s="346"/>
      <c r="C132" s="327" t="s">
        <v>955</v>
      </c>
      <c r="D132" s="327"/>
      <c r="E132" s="327"/>
      <c r="F132" s="328" t="s">
        <v>944</v>
      </c>
      <c r="G132" s="327"/>
      <c r="H132" s="327" t="s">
        <v>956</v>
      </c>
      <c r="I132" s="327" t="s">
        <v>940</v>
      </c>
      <c r="J132" s="327">
        <v>20</v>
      </c>
      <c r="K132" s="349"/>
    </row>
    <row r="133" s="1" customFormat="1" ht="15" customHeight="1">
      <c r="B133" s="346"/>
      <c r="C133" s="301" t="s">
        <v>943</v>
      </c>
      <c r="D133" s="301"/>
      <c r="E133" s="301"/>
      <c r="F133" s="324" t="s">
        <v>944</v>
      </c>
      <c r="G133" s="301"/>
      <c r="H133" s="301" t="s">
        <v>978</v>
      </c>
      <c r="I133" s="301" t="s">
        <v>940</v>
      </c>
      <c r="J133" s="301">
        <v>50</v>
      </c>
      <c r="K133" s="349"/>
    </row>
    <row r="134" s="1" customFormat="1" ht="15" customHeight="1">
      <c r="B134" s="346"/>
      <c r="C134" s="301" t="s">
        <v>957</v>
      </c>
      <c r="D134" s="301"/>
      <c r="E134" s="301"/>
      <c r="F134" s="324" t="s">
        <v>944</v>
      </c>
      <c r="G134" s="301"/>
      <c r="H134" s="301" t="s">
        <v>978</v>
      </c>
      <c r="I134" s="301" t="s">
        <v>940</v>
      </c>
      <c r="J134" s="301">
        <v>50</v>
      </c>
      <c r="K134" s="349"/>
    </row>
    <row r="135" s="1" customFormat="1" ht="15" customHeight="1">
      <c r="B135" s="346"/>
      <c r="C135" s="301" t="s">
        <v>963</v>
      </c>
      <c r="D135" s="301"/>
      <c r="E135" s="301"/>
      <c r="F135" s="324" t="s">
        <v>944</v>
      </c>
      <c r="G135" s="301"/>
      <c r="H135" s="301" t="s">
        <v>978</v>
      </c>
      <c r="I135" s="301" t="s">
        <v>940</v>
      </c>
      <c r="J135" s="301">
        <v>50</v>
      </c>
      <c r="K135" s="349"/>
    </row>
    <row r="136" s="1" customFormat="1" ht="15" customHeight="1">
      <c r="B136" s="346"/>
      <c r="C136" s="301" t="s">
        <v>965</v>
      </c>
      <c r="D136" s="301"/>
      <c r="E136" s="301"/>
      <c r="F136" s="324" t="s">
        <v>944</v>
      </c>
      <c r="G136" s="301"/>
      <c r="H136" s="301" t="s">
        <v>978</v>
      </c>
      <c r="I136" s="301" t="s">
        <v>940</v>
      </c>
      <c r="J136" s="301">
        <v>50</v>
      </c>
      <c r="K136" s="349"/>
    </row>
    <row r="137" s="1" customFormat="1" ht="15" customHeight="1">
      <c r="B137" s="346"/>
      <c r="C137" s="301" t="s">
        <v>966</v>
      </c>
      <c r="D137" s="301"/>
      <c r="E137" s="301"/>
      <c r="F137" s="324" t="s">
        <v>944</v>
      </c>
      <c r="G137" s="301"/>
      <c r="H137" s="301" t="s">
        <v>991</v>
      </c>
      <c r="I137" s="301" t="s">
        <v>940</v>
      </c>
      <c r="J137" s="301">
        <v>255</v>
      </c>
      <c r="K137" s="349"/>
    </row>
    <row r="138" s="1" customFormat="1" ht="15" customHeight="1">
      <c r="B138" s="346"/>
      <c r="C138" s="301" t="s">
        <v>968</v>
      </c>
      <c r="D138" s="301"/>
      <c r="E138" s="301"/>
      <c r="F138" s="324" t="s">
        <v>938</v>
      </c>
      <c r="G138" s="301"/>
      <c r="H138" s="301" t="s">
        <v>992</v>
      </c>
      <c r="I138" s="301" t="s">
        <v>970</v>
      </c>
      <c r="J138" s="301"/>
      <c r="K138" s="349"/>
    </row>
    <row r="139" s="1" customFormat="1" ht="15" customHeight="1">
      <c r="B139" s="346"/>
      <c r="C139" s="301" t="s">
        <v>971</v>
      </c>
      <c r="D139" s="301"/>
      <c r="E139" s="301"/>
      <c r="F139" s="324" t="s">
        <v>938</v>
      </c>
      <c r="G139" s="301"/>
      <c r="H139" s="301" t="s">
        <v>993</v>
      </c>
      <c r="I139" s="301" t="s">
        <v>973</v>
      </c>
      <c r="J139" s="301"/>
      <c r="K139" s="349"/>
    </row>
    <row r="140" s="1" customFormat="1" ht="15" customHeight="1">
      <c r="B140" s="346"/>
      <c r="C140" s="301" t="s">
        <v>974</v>
      </c>
      <c r="D140" s="301"/>
      <c r="E140" s="301"/>
      <c r="F140" s="324" t="s">
        <v>938</v>
      </c>
      <c r="G140" s="301"/>
      <c r="H140" s="301" t="s">
        <v>974</v>
      </c>
      <c r="I140" s="301" t="s">
        <v>973</v>
      </c>
      <c r="J140" s="301"/>
      <c r="K140" s="349"/>
    </row>
    <row r="141" s="1" customFormat="1" ht="15" customHeight="1">
      <c r="B141" s="346"/>
      <c r="C141" s="301" t="s">
        <v>38</v>
      </c>
      <c r="D141" s="301"/>
      <c r="E141" s="301"/>
      <c r="F141" s="324" t="s">
        <v>938</v>
      </c>
      <c r="G141" s="301"/>
      <c r="H141" s="301" t="s">
        <v>994</v>
      </c>
      <c r="I141" s="301" t="s">
        <v>973</v>
      </c>
      <c r="J141" s="301"/>
      <c r="K141" s="349"/>
    </row>
    <row r="142" s="1" customFormat="1" ht="15" customHeight="1">
      <c r="B142" s="346"/>
      <c r="C142" s="301" t="s">
        <v>995</v>
      </c>
      <c r="D142" s="301"/>
      <c r="E142" s="301"/>
      <c r="F142" s="324" t="s">
        <v>938</v>
      </c>
      <c r="G142" s="301"/>
      <c r="H142" s="301" t="s">
        <v>996</v>
      </c>
      <c r="I142" s="301" t="s">
        <v>973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997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932</v>
      </c>
      <c r="D148" s="316"/>
      <c r="E148" s="316"/>
      <c r="F148" s="316" t="s">
        <v>933</v>
      </c>
      <c r="G148" s="317"/>
      <c r="H148" s="316" t="s">
        <v>54</v>
      </c>
      <c r="I148" s="316" t="s">
        <v>57</v>
      </c>
      <c r="J148" s="316" t="s">
        <v>934</v>
      </c>
      <c r="K148" s="315"/>
    </row>
    <row r="149" s="1" customFormat="1" ht="17.25" customHeight="1">
      <c r="B149" s="313"/>
      <c r="C149" s="318" t="s">
        <v>935</v>
      </c>
      <c r="D149" s="318"/>
      <c r="E149" s="318"/>
      <c r="F149" s="319" t="s">
        <v>936</v>
      </c>
      <c r="G149" s="320"/>
      <c r="H149" s="318"/>
      <c r="I149" s="318"/>
      <c r="J149" s="318" t="s">
        <v>937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941</v>
      </c>
      <c r="D151" s="301"/>
      <c r="E151" s="301"/>
      <c r="F151" s="354" t="s">
        <v>938</v>
      </c>
      <c r="G151" s="301"/>
      <c r="H151" s="353" t="s">
        <v>978</v>
      </c>
      <c r="I151" s="353" t="s">
        <v>940</v>
      </c>
      <c r="J151" s="353">
        <v>120</v>
      </c>
      <c r="K151" s="349"/>
    </row>
    <row r="152" s="1" customFormat="1" ht="15" customHeight="1">
      <c r="B152" s="326"/>
      <c r="C152" s="353" t="s">
        <v>987</v>
      </c>
      <c r="D152" s="301"/>
      <c r="E152" s="301"/>
      <c r="F152" s="354" t="s">
        <v>938</v>
      </c>
      <c r="G152" s="301"/>
      <c r="H152" s="353" t="s">
        <v>998</v>
      </c>
      <c r="I152" s="353" t="s">
        <v>940</v>
      </c>
      <c r="J152" s="353" t="s">
        <v>989</v>
      </c>
      <c r="K152" s="349"/>
    </row>
    <row r="153" s="1" customFormat="1" ht="15" customHeight="1">
      <c r="B153" s="326"/>
      <c r="C153" s="353" t="s">
        <v>83</v>
      </c>
      <c r="D153" s="301"/>
      <c r="E153" s="301"/>
      <c r="F153" s="354" t="s">
        <v>938</v>
      </c>
      <c r="G153" s="301"/>
      <c r="H153" s="353" t="s">
        <v>999</v>
      </c>
      <c r="I153" s="353" t="s">
        <v>940</v>
      </c>
      <c r="J153" s="353" t="s">
        <v>989</v>
      </c>
      <c r="K153" s="349"/>
    </row>
    <row r="154" s="1" customFormat="1" ht="15" customHeight="1">
      <c r="B154" s="326"/>
      <c r="C154" s="353" t="s">
        <v>943</v>
      </c>
      <c r="D154" s="301"/>
      <c r="E154" s="301"/>
      <c r="F154" s="354" t="s">
        <v>944</v>
      </c>
      <c r="G154" s="301"/>
      <c r="H154" s="353" t="s">
        <v>978</v>
      </c>
      <c r="I154" s="353" t="s">
        <v>940</v>
      </c>
      <c r="J154" s="353">
        <v>50</v>
      </c>
      <c r="K154" s="349"/>
    </row>
    <row r="155" s="1" customFormat="1" ht="15" customHeight="1">
      <c r="B155" s="326"/>
      <c r="C155" s="353" t="s">
        <v>946</v>
      </c>
      <c r="D155" s="301"/>
      <c r="E155" s="301"/>
      <c r="F155" s="354" t="s">
        <v>938</v>
      </c>
      <c r="G155" s="301"/>
      <c r="H155" s="353" t="s">
        <v>978</v>
      </c>
      <c r="I155" s="353" t="s">
        <v>948</v>
      </c>
      <c r="J155" s="353"/>
      <c r="K155" s="349"/>
    </row>
    <row r="156" s="1" customFormat="1" ht="15" customHeight="1">
      <c r="B156" s="326"/>
      <c r="C156" s="353" t="s">
        <v>957</v>
      </c>
      <c r="D156" s="301"/>
      <c r="E156" s="301"/>
      <c r="F156" s="354" t="s">
        <v>944</v>
      </c>
      <c r="G156" s="301"/>
      <c r="H156" s="353" t="s">
        <v>978</v>
      </c>
      <c r="I156" s="353" t="s">
        <v>940</v>
      </c>
      <c r="J156" s="353">
        <v>50</v>
      </c>
      <c r="K156" s="349"/>
    </row>
    <row r="157" s="1" customFormat="1" ht="15" customHeight="1">
      <c r="B157" s="326"/>
      <c r="C157" s="353" t="s">
        <v>965</v>
      </c>
      <c r="D157" s="301"/>
      <c r="E157" s="301"/>
      <c r="F157" s="354" t="s">
        <v>944</v>
      </c>
      <c r="G157" s="301"/>
      <c r="H157" s="353" t="s">
        <v>978</v>
      </c>
      <c r="I157" s="353" t="s">
        <v>940</v>
      </c>
      <c r="J157" s="353">
        <v>50</v>
      </c>
      <c r="K157" s="349"/>
    </row>
    <row r="158" s="1" customFormat="1" ht="15" customHeight="1">
      <c r="B158" s="326"/>
      <c r="C158" s="353" t="s">
        <v>963</v>
      </c>
      <c r="D158" s="301"/>
      <c r="E158" s="301"/>
      <c r="F158" s="354" t="s">
        <v>944</v>
      </c>
      <c r="G158" s="301"/>
      <c r="H158" s="353" t="s">
        <v>978</v>
      </c>
      <c r="I158" s="353" t="s">
        <v>940</v>
      </c>
      <c r="J158" s="353">
        <v>50</v>
      </c>
      <c r="K158" s="349"/>
    </row>
    <row r="159" s="1" customFormat="1" ht="15" customHeight="1">
      <c r="B159" s="326"/>
      <c r="C159" s="353" t="s">
        <v>98</v>
      </c>
      <c r="D159" s="301"/>
      <c r="E159" s="301"/>
      <c r="F159" s="354" t="s">
        <v>938</v>
      </c>
      <c r="G159" s="301"/>
      <c r="H159" s="353" t="s">
        <v>1000</v>
      </c>
      <c r="I159" s="353" t="s">
        <v>940</v>
      </c>
      <c r="J159" s="353" t="s">
        <v>1001</v>
      </c>
      <c r="K159" s="349"/>
    </row>
    <row r="160" s="1" customFormat="1" ht="15" customHeight="1">
      <c r="B160" s="326"/>
      <c r="C160" s="353" t="s">
        <v>1002</v>
      </c>
      <c r="D160" s="301"/>
      <c r="E160" s="301"/>
      <c r="F160" s="354" t="s">
        <v>938</v>
      </c>
      <c r="G160" s="301"/>
      <c r="H160" s="353" t="s">
        <v>1003</v>
      </c>
      <c r="I160" s="353" t="s">
        <v>973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1004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932</v>
      </c>
      <c r="D166" s="316"/>
      <c r="E166" s="316"/>
      <c r="F166" s="316" t="s">
        <v>933</v>
      </c>
      <c r="G166" s="358"/>
      <c r="H166" s="359" t="s">
        <v>54</v>
      </c>
      <c r="I166" s="359" t="s">
        <v>57</v>
      </c>
      <c r="J166" s="316" t="s">
        <v>934</v>
      </c>
      <c r="K166" s="293"/>
    </row>
    <row r="167" s="1" customFormat="1" ht="17.25" customHeight="1">
      <c r="B167" s="294"/>
      <c r="C167" s="318" t="s">
        <v>935</v>
      </c>
      <c r="D167" s="318"/>
      <c r="E167" s="318"/>
      <c r="F167" s="319" t="s">
        <v>936</v>
      </c>
      <c r="G167" s="360"/>
      <c r="H167" s="361"/>
      <c r="I167" s="361"/>
      <c r="J167" s="318" t="s">
        <v>937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941</v>
      </c>
      <c r="D169" s="301"/>
      <c r="E169" s="301"/>
      <c r="F169" s="324" t="s">
        <v>938</v>
      </c>
      <c r="G169" s="301"/>
      <c r="H169" s="301" t="s">
        <v>978</v>
      </c>
      <c r="I169" s="301" t="s">
        <v>940</v>
      </c>
      <c r="J169" s="301">
        <v>120</v>
      </c>
      <c r="K169" s="349"/>
    </row>
    <row r="170" s="1" customFormat="1" ht="15" customHeight="1">
      <c r="B170" s="326"/>
      <c r="C170" s="301" t="s">
        <v>987</v>
      </c>
      <c r="D170" s="301"/>
      <c r="E170" s="301"/>
      <c r="F170" s="324" t="s">
        <v>938</v>
      </c>
      <c r="G170" s="301"/>
      <c r="H170" s="301" t="s">
        <v>988</v>
      </c>
      <c r="I170" s="301" t="s">
        <v>940</v>
      </c>
      <c r="J170" s="301" t="s">
        <v>989</v>
      </c>
      <c r="K170" s="349"/>
    </row>
    <row r="171" s="1" customFormat="1" ht="15" customHeight="1">
      <c r="B171" s="326"/>
      <c r="C171" s="301" t="s">
        <v>83</v>
      </c>
      <c r="D171" s="301"/>
      <c r="E171" s="301"/>
      <c r="F171" s="324" t="s">
        <v>938</v>
      </c>
      <c r="G171" s="301"/>
      <c r="H171" s="301" t="s">
        <v>1005</v>
      </c>
      <c r="I171" s="301" t="s">
        <v>940</v>
      </c>
      <c r="J171" s="301" t="s">
        <v>989</v>
      </c>
      <c r="K171" s="349"/>
    </row>
    <row r="172" s="1" customFormat="1" ht="15" customHeight="1">
      <c r="B172" s="326"/>
      <c r="C172" s="301" t="s">
        <v>943</v>
      </c>
      <c r="D172" s="301"/>
      <c r="E172" s="301"/>
      <c r="F172" s="324" t="s">
        <v>944</v>
      </c>
      <c r="G172" s="301"/>
      <c r="H172" s="301" t="s">
        <v>1005</v>
      </c>
      <c r="I172" s="301" t="s">
        <v>940</v>
      </c>
      <c r="J172" s="301">
        <v>50</v>
      </c>
      <c r="K172" s="349"/>
    </row>
    <row r="173" s="1" customFormat="1" ht="15" customHeight="1">
      <c r="B173" s="326"/>
      <c r="C173" s="301" t="s">
        <v>946</v>
      </c>
      <c r="D173" s="301"/>
      <c r="E173" s="301"/>
      <c r="F173" s="324" t="s">
        <v>938</v>
      </c>
      <c r="G173" s="301"/>
      <c r="H173" s="301" t="s">
        <v>1005</v>
      </c>
      <c r="I173" s="301" t="s">
        <v>948</v>
      </c>
      <c r="J173" s="301"/>
      <c r="K173" s="349"/>
    </row>
    <row r="174" s="1" customFormat="1" ht="15" customHeight="1">
      <c r="B174" s="326"/>
      <c r="C174" s="301" t="s">
        <v>957</v>
      </c>
      <c r="D174" s="301"/>
      <c r="E174" s="301"/>
      <c r="F174" s="324" t="s">
        <v>944</v>
      </c>
      <c r="G174" s="301"/>
      <c r="H174" s="301" t="s">
        <v>1005</v>
      </c>
      <c r="I174" s="301" t="s">
        <v>940</v>
      </c>
      <c r="J174" s="301">
        <v>50</v>
      </c>
      <c r="K174" s="349"/>
    </row>
    <row r="175" s="1" customFormat="1" ht="15" customHeight="1">
      <c r="B175" s="326"/>
      <c r="C175" s="301" t="s">
        <v>965</v>
      </c>
      <c r="D175" s="301"/>
      <c r="E175" s="301"/>
      <c r="F175" s="324" t="s">
        <v>944</v>
      </c>
      <c r="G175" s="301"/>
      <c r="H175" s="301" t="s">
        <v>1005</v>
      </c>
      <c r="I175" s="301" t="s">
        <v>940</v>
      </c>
      <c r="J175" s="301">
        <v>50</v>
      </c>
      <c r="K175" s="349"/>
    </row>
    <row r="176" s="1" customFormat="1" ht="15" customHeight="1">
      <c r="B176" s="326"/>
      <c r="C176" s="301" t="s">
        <v>963</v>
      </c>
      <c r="D176" s="301"/>
      <c r="E176" s="301"/>
      <c r="F176" s="324" t="s">
        <v>944</v>
      </c>
      <c r="G176" s="301"/>
      <c r="H176" s="301" t="s">
        <v>1005</v>
      </c>
      <c r="I176" s="301" t="s">
        <v>940</v>
      </c>
      <c r="J176" s="301">
        <v>50</v>
      </c>
      <c r="K176" s="349"/>
    </row>
    <row r="177" s="1" customFormat="1" ht="15" customHeight="1">
      <c r="B177" s="326"/>
      <c r="C177" s="301" t="s">
        <v>109</v>
      </c>
      <c r="D177" s="301"/>
      <c r="E177" s="301"/>
      <c r="F177" s="324" t="s">
        <v>938</v>
      </c>
      <c r="G177" s="301"/>
      <c r="H177" s="301" t="s">
        <v>1006</v>
      </c>
      <c r="I177" s="301" t="s">
        <v>1007</v>
      </c>
      <c r="J177" s="301"/>
      <c r="K177" s="349"/>
    </row>
    <row r="178" s="1" customFormat="1" ht="15" customHeight="1">
      <c r="B178" s="326"/>
      <c r="C178" s="301" t="s">
        <v>57</v>
      </c>
      <c r="D178" s="301"/>
      <c r="E178" s="301"/>
      <c r="F178" s="324" t="s">
        <v>938</v>
      </c>
      <c r="G178" s="301"/>
      <c r="H178" s="301" t="s">
        <v>1008</v>
      </c>
      <c r="I178" s="301" t="s">
        <v>1009</v>
      </c>
      <c r="J178" s="301">
        <v>1</v>
      </c>
      <c r="K178" s="349"/>
    </row>
    <row r="179" s="1" customFormat="1" ht="15" customHeight="1">
      <c r="B179" s="326"/>
      <c r="C179" s="301" t="s">
        <v>53</v>
      </c>
      <c r="D179" s="301"/>
      <c r="E179" s="301"/>
      <c r="F179" s="324" t="s">
        <v>938</v>
      </c>
      <c r="G179" s="301"/>
      <c r="H179" s="301" t="s">
        <v>1010</v>
      </c>
      <c r="I179" s="301" t="s">
        <v>940</v>
      </c>
      <c r="J179" s="301">
        <v>20</v>
      </c>
      <c r="K179" s="349"/>
    </row>
    <row r="180" s="1" customFormat="1" ht="15" customHeight="1">
      <c r="B180" s="326"/>
      <c r="C180" s="301" t="s">
        <v>54</v>
      </c>
      <c r="D180" s="301"/>
      <c r="E180" s="301"/>
      <c r="F180" s="324" t="s">
        <v>938</v>
      </c>
      <c r="G180" s="301"/>
      <c r="H180" s="301" t="s">
        <v>1011</v>
      </c>
      <c r="I180" s="301" t="s">
        <v>940</v>
      </c>
      <c r="J180" s="301">
        <v>255</v>
      </c>
      <c r="K180" s="349"/>
    </row>
    <row r="181" s="1" customFormat="1" ht="15" customHeight="1">
      <c r="B181" s="326"/>
      <c r="C181" s="301" t="s">
        <v>110</v>
      </c>
      <c r="D181" s="301"/>
      <c r="E181" s="301"/>
      <c r="F181" s="324" t="s">
        <v>938</v>
      </c>
      <c r="G181" s="301"/>
      <c r="H181" s="301" t="s">
        <v>902</v>
      </c>
      <c r="I181" s="301" t="s">
        <v>940</v>
      </c>
      <c r="J181" s="301">
        <v>10</v>
      </c>
      <c r="K181" s="349"/>
    </row>
    <row r="182" s="1" customFormat="1" ht="15" customHeight="1">
      <c r="B182" s="326"/>
      <c r="C182" s="301" t="s">
        <v>111</v>
      </c>
      <c r="D182" s="301"/>
      <c r="E182" s="301"/>
      <c r="F182" s="324" t="s">
        <v>938</v>
      </c>
      <c r="G182" s="301"/>
      <c r="H182" s="301" t="s">
        <v>1012</v>
      </c>
      <c r="I182" s="301" t="s">
        <v>973</v>
      </c>
      <c r="J182" s="301"/>
      <c r="K182" s="349"/>
    </row>
    <row r="183" s="1" customFormat="1" ht="15" customHeight="1">
      <c r="B183" s="326"/>
      <c r="C183" s="301" t="s">
        <v>1013</v>
      </c>
      <c r="D183" s="301"/>
      <c r="E183" s="301"/>
      <c r="F183" s="324" t="s">
        <v>938</v>
      </c>
      <c r="G183" s="301"/>
      <c r="H183" s="301" t="s">
        <v>1014</v>
      </c>
      <c r="I183" s="301" t="s">
        <v>973</v>
      </c>
      <c r="J183" s="301"/>
      <c r="K183" s="349"/>
    </row>
    <row r="184" s="1" customFormat="1" ht="15" customHeight="1">
      <c r="B184" s="326"/>
      <c r="C184" s="301" t="s">
        <v>1002</v>
      </c>
      <c r="D184" s="301"/>
      <c r="E184" s="301"/>
      <c r="F184" s="324" t="s">
        <v>938</v>
      </c>
      <c r="G184" s="301"/>
      <c r="H184" s="301" t="s">
        <v>1015</v>
      </c>
      <c r="I184" s="301" t="s">
        <v>973</v>
      </c>
      <c r="J184" s="301"/>
      <c r="K184" s="349"/>
    </row>
    <row r="185" s="1" customFormat="1" ht="15" customHeight="1">
      <c r="B185" s="326"/>
      <c r="C185" s="301" t="s">
        <v>113</v>
      </c>
      <c r="D185" s="301"/>
      <c r="E185" s="301"/>
      <c r="F185" s="324" t="s">
        <v>944</v>
      </c>
      <c r="G185" s="301"/>
      <c r="H185" s="301" t="s">
        <v>1016</v>
      </c>
      <c r="I185" s="301" t="s">
        <v>940</v>
      </c>
      <c r="J185" s="301">
        <v>50</v>
      </c>
      <c r="K185" s="349"/>
    </row>
    <row r="186" s="1" customFormat="1" ht="15" customHeight="1">
      <c r="B186" s="326"/>
      <c r="C186" s="301" t="s">
        <v>1017</v>
      </c>
      <c r="D186" s="301"/>
      <c r="E186" s="301"/>
      <c r="F186" s="324" t="s">
        <v>944</v>
      </c>
      <c r="G186" s="301"/>
      <c r="H186" s="301" t="s">
        <v>1018</v>
      </c>
      <c r="I186" s="301" t="s">
        <v>1019</v>
      </c>
      <c r="J186" s="301"/>
      <c r="K186" s="349"/>
    </row>
    <row r="187" s="1" customFormat="1" ht="15" customHeight="1">
      <c r="B187" s="326"/>
      <c r="C187" s="301" t="s">
        <v>1020</v>
      </c>
      <c r="D187" s="301"/>
      <c r="E187" s="301"/>
      <c r="F187" s="324" t="s">
        <v>944</v>
      </c>
      <c r="G187" s="301"/>
      <c r="H187" s="301" t="s">
        <v>1021</v>
      </c>
      <c r="I187" s="301" t="s">
        <v>1019</v>
      </c>
      <c r="J187" s="301"/>
      <c r="K187" s="349"/>
    </row>
    <row r="188" s="1" customFormat="1" ht="15" customHeight="1">
      <c r="B188" s="326"/>
      <c r="C188" s="301" t="s">
        <v>1022</v>
      </c>
      <c r="D188" s="301"/>
      <c r="E188" s="301"/>
      <c r="F188" s="324" t="s">
        <v>944</v>
      </c>
      <c r="G188" s="301"/>
      <c r="H188" s="301" t="s">
        <v>1023</v>
      </c>
      <c r="I188" s="301" t="s">
        <v>1019</v>
      </c>
      <c r="J188" s="301"/>
      <c r="K188" s="349"/>
    </row>
    <row r="189" s="1" customFormat="1" ht="15" customHeight="1">
      <c r="B189" s="326"/>
      <c r="C189" s="362" t="s">
        <v>1024</v>
      </c>
      <c r="D189" s="301"/>
      <c r="E189" s="301"/>
      <c r="F189" s="324" t="s">
        <v>944</v>
      </c>
      <c r="G189" s="301"/>
      <c r="H189" s="301" t="s">
        <v>1025</v>
      </c>
      <c r="I189" s="301" t="s">
        <v>1026</v>
      </c>
      <c r="J189" s="363" t="s">
        <v>1027</v>
      </c>
      <c r="K189" s="349"/>
    </row>
    <row r="190" s="17" customFormat="1" ht="15" customHeight="1">
      <c r="B190" s="364"/>
      <c r="C190" s="365" t="s">
        <v>1028</v>
      </c>
      <c r="D190" s="366"/>
      <c r="E190" s="366"/>
      <c r="F190" s="367" t="s">
        <v>944</v>
      </c>
      <c r="G190" s="366"/>
      <c r="H190" s="366" t="s">
        <v>1029</v>
      </c>
      <c r="I190" s="366" t="s">
        <v>1026</v>
      </c>
      <c r="J190" s="368" t="s">
        <v>1027</v>
      </c>
      <c r="K190" s="369"/>
    </row>
    <row r="191" s="1" customFormat="1" ht="15" customHeight="1">
      <c r="B191" s="326"/>
      <c r="C191" s="362" t="s">
        <v>42</v>
      </c>
      <c r="D191" s="301"/>
      <c r="E191" s="301"/>
      <c r="F191" s="324" t="s">
        <v>938</v>
      </c>
      <c r="G191" s="301"/>
      <c r="H191" s="298" t="s">
        <v>1030</v>
      </c>
      <c r="I191" s="301" t="s">
        <v>1031</v>
      </c>
      <c r="J191" s="301"/>
      <c r="K191" s="349"/>
    </row>
    <row r="192" s="1" customFormat="1" ht="15" customHeight="1">
      <c r="B192" s="326"/>
      <c r="C192" s="362" t="s">
        <v>1032</v>
      </c>
      <c r="D192" s="301"/>
      <c r="E192" s="301"/>
      <c r="F192" s="324" t="s">
        <v>938</v>
      </c>
      <c r="G192" s="301"/>
      <c r="H192" s="301" t="s">
        <v>1033</v>
      </c>
      <c r="I192" s="301" t="s">
        <v>973</v>
      </c>
      <c r="J192" s="301"/>
      <c r="K192" s="349"/>
    </row>
    <row r="193" s="1" customFormat="1" ht="15" customHeight="1">
      <c r="B193" s="326"/>
      <c r="C193" s="362" t="s">
        <v>1034</v>
      </c>
      <c r="D193" s="301"/>
      <c r="E193" s="301"/>
      <c r="F193" s="324" t="s">
        <v>938</v>
      </c>
      <c r="G193" s="301"/>
      <c r="H193" s="301" t="s">
        <v>1035</v>
      </c>
      <c r="I193" s="301" t="s">
        <v>973</v>
      </c>
      <c r="J193" s="301"/>
      <c r="K193" s="349"/>
    </row>
    <row r="194" s="1" customFormat="1" ht="15" customHeight="1">
      <c r="B194" s="326"/>
      <c r="C194" s="362" t="s">
        <v>1036</v>
      </c>
      <c r="D194" s="301"/>
      <c r="E194" s="301"/>
      <c r="F194" s="324" t="s">
        <v>944</v>
      </c>
      <c r="G194" s="301"/>
      <c r="H194" s="301" t="s">
        <v>1037</v>
      </c>
      <c r="I194" s="301" t="s">
        <v>973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1038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1039</v>
      </c>
      <c r="D201" s="371"/>
      <c r="E201" s="371"/>
      <c r="F201" s="371" t="s">
        <v>1040</v>
      </c>
      <c r="G201" s="372"/>
      <c r="H201" s="371" t="s">
        <v>1041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1031</v>
      </c>
      <c r="D203" s="301"/>
      <c r="E203" s="301"/>
      <c r="F203" s="324" t="s">
        <v>43</v>
      </c>
      <c r="G203" s="301"/>
      <c r="H203" s="301" t="s">
        <v>1042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44</v>
      </c>
      <c r="G204" s="301"/>
      <c r="H204" s="301" t="s">
        <v>1043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47</v>
      </c>
      <c r="G205" s="301"/>
      <c r="H205" s="301" t="s">
        <v>1044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45</v>
      </c>
      <c r="G206" s="301"/>
      <c r="H206" s="301" t="s">
        <v>1045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46</v>
      </c>
      <c r="G207" s="301"/>
      <c r="H207" s="301" t="s">
        <v>1046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985</v>
      </c>
      <c r="D209" s="301"/>
      <c r="E209" s="301"/>
      <c r="F209" s="324" t="s">
        <v>78</v>
      </c>
      <c r="G209" s="301"/>
      <c r="H209" s="301" t="s">
        <v>1047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881</v>
      </c>
      <c r="G210" s="301"/>
      <c r="H210" s="301" t="s">
        <v>882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879</v>
      </c>
      <c r="G211" s="301"/>
      <c r="H211" s="301" t="s">
        <v>1048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883</v>
      </c>
      <c r="G212" s="362"/>
      <c r="H212" s="353" t="s">
        <v>884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885</v>
      </c>
      <c r="G213" s="362"/>
      <c r="H213" s="353" t="s">
        <v>850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1009</v>
      </c>
      <c r="D215" s="301"/>
      <c r="E215" s="301"/>
      <c r="F215" s="324">
        <v>1</v>
      </c>
      <c r="G215" s="362"/>
      <c r="H215" s="353" t="s">
        <v>1049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1050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1051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1052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Heger</dc:creator>
  <cp:lastModifiedBy>Michal Heger</cp:lastModifiedBy>
  <dcterms:created xsi:type="dcterms:W3CDTF">2025-06-20T10:26:12Z</dcterms:created>
  <dcterms:modified xsi:type="dcterms:W3CDTF">2025-06-20T10:26:20Z</dcterms:modified>
</cp:coreProperties>
</file>